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Cosine" sheetId="1" r:id="rId4"/>
    <sheet state="visible" name="M And F" sheetId="2" r:id="rId5"/>
    <sheet state="visible" name="M And LGBTQ+" sheetId="3" r:id="rId6"/>
    <sheet state="visible" name="F And LGBTQ+" sheetId="4" r:id="rId7"/>
    <sheet state="visible" name="M" sheetId="5" r:id="rId8"/>
    <sheet state="visible" name="F" sheetId="6" r:id="rId9"/>
    <sheet state="visible" name="LGBTQ+" sheetId="7" r:id="rId10"/>
    <sheet state="visible" name="Form Responses" sheetId="8" r:id="rId11"/>
  </sheets>
  <definedNames>
    <definedName name="cosine_MandF">AllCosine!$I$37</definedName>
    <definedName name="cosine">AllCosine!$I$37</definedName>
  </definedNames>
  <calcPr/>
</workbook>
</file>

<file path=xl/sharedStrings.xml><?xml version="1.0" encoding="utf-8"?>
<sst xmlns="http://schemas.openxmlformats.org/spreadsheetml/2006/main" count="8671" uniqueCount="617">
  <si>
    <t>แอปพลิเคชั่น</t>
  </si>
  <si>
    <t>การขนส่ง</t>
  </si>
  <si>
    <t>ประเภทสินค้า</t>
  </si>
  <si>
    <t>ซื้อสินค้าในประเทศ</t>
  </si>
  <si>
    <t>ซื้อสินค้านอกประเทศ</t>
  </si>
  <si>
    <t>รูปแบบการชำระเงิน</t>
  </si>
  <si>
    <t>M and F</t>
  </si>
  <si>
    <t>M and LGBTQ+</t>
  </si>
  <si>
    <t>F and LGBTQ+</t>
  </si>
  <si>
    <t>cosine_M &amp; F</t>
  </si>
  <si>
    <t>cosine_M &amp; LGBTQ+</t>
  </si>
  <si>
    <t>cosine_F &amp; LGBTQ+</t>
  </si>
  <si>
    <t>รบกวนระบุเพศให้เราทีน้าาาาา</t>
  </si>
  <si>
    <t>ปกติแล้ว แกสั่งของออนไลน์บ่อยมะ (ภายในประเทศ) ??</t>
  </si>
  <si>
    <t>ปกติแล้ว แกสั่งของออนไลน์บ่อยมะ (นอกประเทศ) ??</t>
  </si>
  <si>
    <t>ปกติแล้วแกชอบสั่งซื้อในแอปไหนอะ แนะนำเราหน่อยสิ</t>
  </si>
  <si>
    <t>แล้วแก…ชอบซื้อของประเภทไหนบ้างอะ !!!!</t>
  </si>
  <si>
    <t>อืมมม แล้วแกชอบชำระเงินแบบไหนอะ ????</t>
  </si>
  <si>
    <t>อยากให้มีการส่งของจากบริษัทไหนเอ่ยยยย ???</t>
  </si>
  <si>
    <t>ชาย</t>
  </si>
  <si>
    <t>1-2 ครั้ง / 1 เดือน</t>
  </si>
  <si>
    <t>1-2 ครั้ง / 3 เดือน</t>
  </si>
  <si>
    <t>Shopee, LAZADA, Official website</t>
  </si>
  <si>
    <t>เสื้อผ้า / แฟชั่น, ของใช้ส่วนตัว, เครื่องเขียน / หนังสือ,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</si>
  <si>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เก็บเงินปลายทางค้าบบ, โอน/ชำระผ่านบัญชีธนาคาร, ชำระเงินผ่านตัวแอปโดยตรงเลยย</t>
  </si>
  <si>
    <t>Kerry Express, ThaiPost(EMS), DHL Express</t>
  </si>
  <si>
    <t>1 ครั้ง/ 1 สัปดาห์</t>
  </si>
  <si>
    <t>Shopee</t>
  </si>
  <si>
    <t>เครื่องใช้ไฟฟ้าภายในบ้าน, อุปกรณ์อิเล็กทรอนิกส์ / อุปกรณ์เสริม</t>
  </si>
  <si>
    <t>โอน/ชำระผ่านบัญชีธนาคาร, ชำระเงินผ่านตัวแอปโดยตรงเลยย</t>
  </si>
  <si>
    <t>Kerry Express</t>
  </si>
  <si>
    <t>Shopee, LAZADA, Amazon, eBay, JD CENTRAL, Instagram (Market), Facebook  (Market), LINE Shopping, AliExpress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</si>
  <si>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อุปกรณ์อิเล็กทรอนิกส์ / อุปกรณ์เสริม, ยานยนต์ / อุปกรณ์เสริม, เฟอร์นิเจอร์ / ของตกแต่งบ้าน</t>
  </si>
  <si>
    <t>เก็บเงินปลายทางค้าบบ, หักผ่านบัตร เครดิต /เดบิต โลดดดด, ชำระผ่าน ATM, โอน/ชำระผ่านบัญชีธนาคาร, ชำระเงินผ่านตัวแอปโดยตรงเลยย</t>
  </si>
  <si>
    <t>Kerry Express, J&amp;T Express, Flash, BEST Express, ThaiPost(EMS), DHL Express, Ninja Van</t>
  </si>
  <si>
    <t>1ครั้งต่อปีหรืออาจไม่สั่งเลย</t>
  </si>
  <si>
    <t>ไม่เคยซื้อเลยงะะะ ไม่น้าาาาาาาาาา</t>
  </si>
  <si>
    <t>Shopee, LAZADA</t>
  </si>
  <si>
    <t>ของใช้ส่วนตัว, อุปกรณ์อิเล็กทรอนิกส์ / อุปกรณ์เสริม</t>
  </si>
  <si>
    <t>ชำระเงินผ่านตัวแอปโดยตรงเลยย</t>
  </si>
  <si>
    <t>Shopee, LAZADA, Facebook  (Market)</t>
  </si>
  <si>
    <t>เครื่องเขียน / หนังสือ, อุปกรณ์อิเล็กทรอนิกส์ / อุปกรณ์เสริม, ยานยนต์ / อุปกรณ์เสริม</t>
  </si>
  <si>
    <t>หักผ่านบัตร เครดิต /เดบิต โลดดดด, โอน/ชำระผ่านบัญชีธนาคาร</t>
  </si>
  <si>
    <t>Kerry Express, ThaiPost(EMS)</t>
  </si>
  <si>
    <t>Shopee, Instagram (Market), LINE Shopping</t>
  </si>
  <si>
    <t>เสื้อผ้า / แฟชั่น, ของใช้ส่วนตัว, เครื่องประดับ,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</si>
  <si>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Kerry Express, J&amp;T Express, Flash, BEST Express</t>
  </si>
  <si>
    <t>เสื้อผ้า / แฟชั่น, ของใช้ส่วนตัว, อาหารเสริม / สุขภาพ ความงาม, เครื่องเขียน / หนังสือ, เครื่องใช้ไฟฟ้าภายในบ้าน, อุปกรณ์กีฬา, อุปกรณ์อิเล็กทรอนิกส์ / อุปกรณ์เสริม</t>
  </si>
  <si>
    <t>Kerry Express, Flash</t>
  </si>
  <si>
    <t>เก็บเงินปลายทางค้าบบ, โอน/ชำระผ่านบัญชีธนาคาร</t>
  </si>
  <si>
    <t>J&amp;T Express, Flash, Ninja Van</t>
  </si>
  <si>
    <t>1-3 ครั้ง ต่อ 1 ปี</t>
  </si>
  <si>
    <t>อุปกรณ์อิเล็กทรอนิกส์ / อุปกรณ์เสริม</t>
  </si>
  <si>
    <t>เก็บเงินปลายทางค้าบบ</t>
  </si>
  <si>
    <t>Shopee, Instagram (Market), Facebook  (Market)</t>
  </si>
  <si>
    <t>ของใช้ส่วนตัว, อาหารเสริม / สุขภาพ ความงาม, เครื่องเขียน / หนังสือ, อุปกรณ์กีฬา, อุปกรณ์อิเล็กทรอนิกส์ / อุปกรณ์เสริม, ของกินนน</t>
  </si>
  <si>
    <t>เก็บเงินปลายทางค้าบบ, หักผ่านบัตร เครดิต /เดบิต โลดดดด</t>
  </si>
  <si>
    <t>DHL Express</t>
  </si>
  <si>
    <t>เสื้อผ้า / แฟชั่น, ของใช้ส่วนตัว, เครื่องเขียน / หนังสือ, เครื่องใช้ไฟฟ้าภายในบ้าน, อุปกรณ์กีฬา, อุปกรณ์ท่องเที่ยว, อุปกรณ์อิเล็กทรอนิกส์ / อุปกรณ์เสริม</t>
  </si>
  <si>
    <t>ชำระผ่าน ATM, โอน/ชำระผ่านบัญชีธนาคาร, ชำระเงินผ่านตัวแอปโดยตรงเลยย</t>
  </si>
  <si>
    <t>Kerry Express, J&amp;T Express, DHL Express</t>
  </si>
  <si>
    <t>หักผ่านบัตร เครดิต /เดบิต โลดดดด</t>
  </si>
  <si>
    <t>Kerry Express, DHL Express</t>
  </si>
  <si>
    <t>Shopee, Amazon, eBay, Facebook  (Market)</t>
  </si>
  <si>
    <t>อาหารเสริม / สุขภาพ ความงาม, เครื่องเขียน / หนังสือ</t>
  </si>
  <si>
    <t>Kerry Express, Flash, ThaiPost(EMS)</t>
  </si>
  <si>
    <t>เสื้อผ้า / แฟชั่น, เครื่องประดับ, อุปกรณ์กีฬา</t>
  </si>
  <si>
    <t>1-2 ครั้งต่อปี</t>
  </si>
  <si>
    <t>เสื้อผ้า / แฟชั่น, อุปกรณ์อิเล็กทรอนิกส์ / อุปกรณ์เสริม</t>
  </si>
  <si>
    <t>โอน/ชำระผ่านบัญชีธนาคาร</t>
  </si>
  <si>
    <t>Kerry Express, J&amp;T Express, Flash, ThaiPost(EMS)</t>
  </si>
  <si>
    <t>LAZADA</t>
  </si>
  <si>
    <t>เก็บเงินปลายทางค้าบบ, ชำระเงินผ่านตัวแอปโดยตรงเลยย</t>
  </si>
  <si>
    <t>Kerry Express, J&amp;T Express, Flash, BEST Express, DHL Express</t>
  </si>
  <si>
    <t>เสื้อผ้า / แฟชั่น, ของใช้ส่วนตัว, เครื่องประดับ, อุปกรณ์อิเล็กทรอนิกส์ / อุปกรณ์เสริม, ขนมต่างๆ</t>
  </si>
  <si>
    <t>Kerry Express, J&amp;T Express, Flash</t>
  </si>
  <si>
    <t>Kerry Express, J&amp;T Express, ThaiPost(EMS), Ninja Van</t>
  </si>
  <si>
    <t>เคยซื้อครั้งเดียว</t>
  </si>
  <si>
    <t>Kerry Express, J&amp;T Express</t>
  </si>
  <si>
    <t>เสื้อผ้า / แฟชั่น, ของใช้ส่วนตัว, อุปกรณ์อิเล็กทรอนิกส์ / อุปกรณ์เสริม</t>
  </si>
  <si>
    <t>Flash</t>
  </si>
  <si>
    <t>หักผ่านบัตร เครดิต /เดบิต โลดดดด, ชำระเงินผ่านตัวแอปโดยตรงเลยย</t>
  </si>
  <si>
    <t>เสื้อผ้า / แฟชั่น, ของใช้ส่วนตัว, เครื่องประดับ, เครื่องใช้ไฟฟ้าภายในบ้าน</t>
  </si>
  <si>
    <t>เสื้อผ้า / แฟชั่น, ของใช้ส่วนตัว, เครื่องเขียน / หนังสือ, เครื่องใช้ไฟฟ้าภายในบ้าน, อุปกรณ์อิเล็กทรอนิกส์ / อุปกรณ์เสริม</t>
  </si>
  <si>
    <t>Shopee, LAZADA, JD CENTRAL</t>
  </si>
  <si>
    <t>ของใช้ส่วนตัว</t>
  </si>
  <si>
    <t>อันไหนก็ได้ที่มาส่งถึงบ้าน</t>
  </si>
  <si>
    <t>3 ครั้ง / 1 สัปดาห์</t>
  </si>
  <si>
    <t>Shopee, AliExpress</t>
  </si>
  <si>
    <t>ของใช้ส่วนตัว, เครื่องใช้ไฟฟ้าภายในบ้าน</t>
  </si>
  <si>
    <t>J&amp;T Express</t>
  </si>
  <si>
    <t>เครื่องใช้ไฟฟ้าภายในบ้าน, อุปกรณ์กีฬา, อาหาร / ขนม</t>
  </si>
  <si>
    <t>อุปกรณ์อิเล็กทรอนิกส์ / อุปกรณ์เสริม, อาหาร / ขนม</t>
  </si>
  <si>
    <t>เครื่องเขียน / หนังสือ, อุปกรณ์อิเล็กทรอนิกส์ / อุปกรณ์เสริม</t>
  </si>
  <si>
    <t>Shopee, LAZADA, Amazon, eBay, Taobao คือที่สุดของคลังแสงสายช็อป ไอเลิป</t>
  </si>
  <si>
    <t>ของใช้ส่วนตัว, เครื่องใช้ไฟฟ้าภายในบ้าน, อุปกรณ์กีฬา, อุปกรณ์ท่องเที่ยว, อุปกรณ์อิเล็กทรอนิกส์ / อุปกรณ์เสริม, เฟอร์นิเจอร์ / ของตกแต่งบ้าน</t>
  </si>
  <si>
    <t>ThaiPost, J&amp;T/Best/Flash  คือพัก ชอบดองของ</t>
  </si>
  <si>
    <t>นานๆครั้งแต่ถ้าเลือกได้จะเลือกซื้อในประเทศก่อนเพราะใช่เวลาส่งน้อย</t>
  </si>
  <si>
    <t>เสื้อผ้า / แฟชั่น, ของใช้ส่วนตัว, เครื่องเขียน / หนังสือ, อุปกรณ์อิเล็กทรอนิกส์ / อุปกรณ์เสริม, ต้นไม้</t>
  </si>
  <si>
    <t>Kerry Express, J&amp;T Express, Flash, DHL Express</t>
  </si>
  <si>
    <t>เสื้อผ้า / แฟชั่น, อาหารเสริม / สุขภาพ ความงาม, อุปกรณ์กีฬา</t>
  </si>
  <si>
    <t>ThaiPost</t>
  </si>
  <si>
    <t>Kerry Express, Flash, ThaiPost, DHL Express</t>
  </si>
  <si>
    <t>ของใช้ส่วนตัว, อุปกรณ์อิเล็กทรอนิกส์ / อุปกรณ์เสริม, อาหาร / ขนม</t>
  </si>
  <si>
    <t>หักผ่านบัตร เครดิต /เดบิต โลดดดด, โอน/ชำระผ่านบัญชีธนาคาร, ชำระเงินผ่านตัวแอปโดยตรงเลยย</t>
  </si>
  <si>
    <t>Kerry Express, J&amp;T Express, Flash, Ninja Van</t>
  </si>
  <si>
    <t>นานๆที</t>
  </si>
  <si>
    <t>Shopee, LAZADA, AliExpress</t>
  </si>
  <si>
    <t>เสื้อผ้า / แฟชั่น, ของใช้ส่วนตัว,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</si>
  <si>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Shopee, LAZADA, Instagram (Market), Facebook  (Market)</t>
  </si>
  <si>
    <t>อุปกรณ์กีฬา, อุปกรณ์อิเล็กทรอนิกส์ / อุปกรณ์เสริม</t>
  </si>
  <si>
    <t>Kerry Express, ThaiPost</t>
  </si>
  <si>
    <t>Shopee, Amazon, eBay</t>
  </si>
  <si>
    <t>เครื่องใช้ไฟฟ้าภายในบ้าน, อุปกรณ์อิเล็กทรอนิกส์ / อุปกรณ์เสริม, ยานยนต์ / อุปกรณ์เสริม</t>
  </si>
  <si>
    <t>Amazon, eBay, JD CENTRAL</t>
  </si>
  <si>
    <t>ของใช้ส่วนตัว, อุปกรณ์กีฬา, อุปกรณ์ท่องเที่ยว, อุปกรณ์อิเล็กทรอนิกส์ / อุปกรณ์เสริม</t>
  </si>
  <si>
    <t>Shopee, LAZADA, eBay</t>
  </si>
  <si>
    <t>เครื่องใช้ไฟฟ้าภายในบ้าน, อุปกรณ์กีฬา, อุปกรณ์ท่องเที่ยว, อุปกรณ์อิเล็กทรอนิกส์ / อุปกรณ์เสริม</t>
  </si>
  <si>
    <t>Facebook  (Market)</t>
  </si>
  <si>
    <t>Kerry Express, J&amp;T Express, ThaiPost, Ninja Van</t>
  </si>
  <si>
    <t>Shopee, LAZADA, LINE Shopping</t>
  </si>
  <si>
    <t>ของใช้ส่วนตัว, เครื่องใช้ไฟฟ้าภายในบ้าน, อุปกรณ์อิเล็กทรอนิกส์ / อุปกรณ์เสริม</t>
  </si>
  <si>
    <t>Kerry Express, Flash, DHL Express</t>
  </si>
  <si>
    <t>ต้นไม้ไงล่าาาา</t>
  </si>
  <si>
    <t>Kerry Express, J&amp;T Express, Flash, ThaiPost, DHL Express</t>
  </si>
  <si>
    <t>Shopee, LAZADA, Instagram (Market), Facebook  (Market), LINE Shopping</t>
  </si>
  <si>
    <t>เสื้อผ้า / แฟชั่น, ของใช้ส่วนตัว, เครื่องเขียน / หนังสือ, อาหาร / ขนม, ของขวัญทั่วไป</t>
  </si>
  <si>
    <t>เครื่องเขียน / หนังสือ, เครื่องใช้ไฟฟ้าภายในบ้าน, อุปกรณ์อิเล็กทรอนิกส์ / อุปกรณ์เสริม, ยานยนต์ / อุปกรณ์เสริม, เฟอร์นิเจอร์ / ของตกแต่งบ้าน</t>
  </si>
  <si>
    <t>Kerry Express, Flash, ThaiPost</t>
  </si>
  <si>
    <t>Shopee, LAZADA, Instagram (Market), Twitter</t>
  </si>
  <si>
    <t>เสื้อผ้า / แฟชั่น, ของใช้ส่วนตัว, อาหารเสริม / สุขภาพ ความงาม, เครื่องเขียน / หนังสือ, เฟอร์นิเจอร์ / ของตกแต่งบ้าน</t>
  </si>
  <si>
    <t>J&amp;T Express, BEST Express, ThaiPost</t>
  </si>
  <si>
    <t>Instagram (Market), Facebook  (Market)</t>
  </si>
  <si>
    <t>อาหาร / ขนม</t>
  </si>
  <si>
    <t>เสื้อผ้า / แฟชั่น, เครื่องเขียน / หนังสือ</t>
  </si>
  <si>
    <t>เก็บเงินปลายทางค้าบบ, หักผ่านบัตร เครดิต /เดบิต โลดดดด, ชำระผ่าน ATM</t>
  </si>
  <si>
    <t>หญิง</t>
  </si>
  <si>
    <t>ของใช้ส่วนตัว, เครื่องเขียน / หนังสือ, อุปกรณ์อิเล็กทรอนิกส์ / อุปกรณ์เสริม, เฟอร์นิเจอร์ / ของตกแต่งบ้าน, ต้นไม้</t>
  </si>
  <si>
    <t>Kerry Express, J&amp;T Express, Flash, DHL Express, Ninja Van</t>
  </si>
  <si>
    <t>เสื้อผ้า / แฟชั่น, ของใช้ส่วนตัว, กระถางต้นไม้ทีละเยอะๆ</t>
  </si>
  <si>
    <t>Shopee, Instagram (Market)</t>
  </si>
  <si>
    <t>เสื้อผ้า / แฟชั่น, ของใช้ส่วนตัว, เครื่องประดับ, เครื่องเขียน / หนังสือ, เครื่องใช้ไฟฟ้าภายในบ้าน, อุปกรณ์อิเล็กทรอนิกส์ / อุปกรณ์เสริม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</si>
  <si>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</t>
  </si>
  <si>
    <t>Kerry Express, J&amp;T Express, Flash, BEST Express, ThaiPost(EMS), DHL Express</t>
  </si>
  <si>
    <t>เสื้อผ้า / แฟชั่น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</si>
  <si>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อุปกรณ์อิเล็กทรอนิกส์ / อุปกรณ์เสริม</t>
  </si>
  <si>
    <t>เสื้อผ้า / แฟชั่น, ของใช้ส่วนตัว, เครื่องประดับ, เครื่องเขียน / หนังสือ, อุปกรณ์อิเล็กทรอนิกส์ / อุปกรณ์เสริม, เฟอร์นิเจอร์ / ของตกแต่งบ้าน, ขนมต่างๆ</t>
  </si>
  <si>
    <t>Flash, DHL Express</t>
  </si>
  <si>
    <t>เสื้อผ้า / แฟชั่น, ของใช้ส่วนตัว, อาหารเสริม / สุขภาพ ความงาม, อุปกรณ์อิเล็กทรอนิกส์ / อุปกรณ์เสริม</t>
  </si>
  <si>
    <t>Kerry Express, J&amp;T Express, Flash, BEST Express, ThaiPost(EMS)</t>
  </si>
  <si>
    <t>เคยไม่กี่ครั้ง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</si>
  <si>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ขนมต่างๆ</t>
  </si>
  <si>
    <t>เสื้อผ้า / แฟชั่น, ของใช้ส่วนตัว, เครื่องเขียน / หนังสือ, อุปกรณ์อิเล็กทรอนิกส์ / อุปกรณ์เสริม, ขนมต่างๆ</t>
  </si>
  <si>
    <t>Shopee, JD CENTRAL, AliExpress</t>
  </si>
  <si>
    <t>ของใช้ส่วนตัว, เครื่องเขียน / หนังสือ, เครื่องใช้ไฟฟ้าภายในบ้าน, อุปกรณ์ท่องเที่ยว, อุปกรณ์อิเล็กทรอนิกส์ / อุปกรณ์เสริม, เฟอร์นิเจอร์ / ของตกแต่งบ้าน</t>
  </si>
  <si>
    <t>เก็บเงินปลายทางค้าบบ, หักผ่านบัตร เครดิต /เดบิต โลดดดด, ชำระเงินผ่านตัวแอปโดยตรงเลยย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</si>
  <si>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เฟอร์นิเจอร์ / ของตกแต่งบ้าน, ขนมต่างๆ</t>
  </si>
  <si>
    <t>เสื้อผ้า / แฟชั่น, ของใช้ส่วนตัว, เครื่องประดับ, เครื่องเขียน / หนังสือ</t>
  </si>
  <si>
    <t>LAZADA, Instagram (Market), Facebook  (Market)</t>
  </si>
  <si>
    <t>ของใช้ส่วนตัว, เครื่องประดับ, เครื่องเขียน / หนังสือ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</si>
  <si>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อาหาร / ขนม</t>
  </si>
  <si>
    <t>Kerry Express, J&amp;T Express, Flash, BEST Express, ThaiPost, DHL Express, Ninja Van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</si>
  <si>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เฟอร์นิเจอร์ / ของตกแต่งบ้าน, อาหาร / ขนม</t>
  </si>
  <si>
    <t>Kerry Express, J&amp;T Express, Flash, Shopee express</t>
  </si>
  <si>
    <t>Shopee, Instagram (Market), Facebook  (Market), LINE Shopping</t>
  </si>
  <si>
    <t>เสื้อผ้า / แฟชั่น, ของใช้ส่วนตัว, อาหารเสริม / สุขภาพ ความงาม, อาหาร / ขนม, จาน แก้ว ของตกแต่งบ้าน หนังสือ</t>
  </si>
  <si>
    <t>นานๆ ครั้ง</t>
  </si>
  <si>
    <t>เสื้อผ้า / แฟชั่น, เครื่องประดับ, อาหารเสริม / สุขภาพ ความงาม</t>
  </si>
  <si>
    <t>ชำระผ่าน ATM, โอน/ชำระผ่านบัญชีธนาคาร</t>
  </si>
  <si>
    <t>เสื้อผ้า / แฟชั่น, ของใช้ส่วนตัว, อาหารเสริม / สุขภาพ ความงาม, เฟอร์นิเจอร์ / ของตกแต่งบ้าน, อาหาร / ขนม</t>
  </si>
  <si>
    <t>Kerry Express, J&amp;T Express, Flash, ThaiPost</t>
  </si>
  <si>
    <t>Shopee, LINE Shopping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</si>
  <si>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</si>
  <si>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อาหาร / ขนม</t>
  </si>
  <si>
    <t>เสื้อผ้า / แฟชั่น, ของใช้ส่วนตัว, เครื่องประดับ, อุปกรณ์อิเล็กทรอนิกส์ / อุปกรณ์เสริม, เฟอร์นิเจอร์ / ของตกแต่งบ้าน, อาหาร / ขนม</t>
  </si>
  <si>
    <t>เสื้อผ้า / แฟชั่น, ของใช้ส่วนตัว, อาหารเสริม / สุขภาพ ความงาม, เครื่องเขียน / หนังสือ, เฟอร์นิเจอร์ / ของตกแต่งบ้าน, อาหาร / ขนม</t>
  </si>
  <si>
    <t>J&amp;T Express, Flash, ThaiPost</t>
  </si>
  <si>
    <t>เสื้อผ้า / แฟชั่น, ของใช้ส่วนตัว, อาหาร / ขนม</t>
  </si>
  <si>
    <t>เสื้อผ้า / แฟชั่น, ของใช้ส่วนตัว, เครื่องใช้ไฟฟ้าภายในบ้าน, อุปกรณ์อิเล็กทรอนิกส์ / อุปกรณ์เสริม</t>
  </si>
  <si>
    <t>เก็บเงินปลายทางค้าบบ, หักผ่านบัตร เครดิต /เดบิต โลดดดด, โอน/ชำระผ่านบัญชีธนาคาร</t>
  </si>
  <si>
    <t>เสื้อผ้า / แฟชั่น, เครื่องเขียน / หนังสือ, เฟอร์นิเจอร์ / ของตกแต่งบ้าน, อาหาร / ขนม</t>
  </si>
  <si>
    <t>เสื้อผ้า / แฟชั่น, เครื่องเขียน / หนังสือ, เครื่องใช้ไฟฟ้าภายในบ้าน,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</si>
  <si>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อุปกรณ์เสริม, อาหาร / ขนม</t>
  </si>
  <si>
    <t>เสื้อผ้า / แฟชั่น, ของใช้ส่วนตัว, เครื่องเขียน / หนังสือ, เครื่องใช้ไฟฟ้าภายในบ้าน, อาหาร / ขนม</t>
  </si>
  <si>
    <t>Shopee, LAZADA, Instagram (Market), LINE Shopping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</si>
  <si>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เฟอร์นิเจอร์ / ของตกแต่งบ้าน, อาหาร / ขนม</t>
  </si>
  <si>
    <t>J&amp;T Express, ThaiPost, DHL Express</t>
  </si>
  <si>
    <t>Shopee, Facebook  (Market)</t>
  </si>
  <si>
    <t>เสื้อผ้า / แฟชั่น, ของใช้ส่วนตัว, เครื่องเขียน / หนังสือ</t>
  </si>
  <si>
    <t>Flash, ThaiPost</t>
  </si>
  <si>
    <t>เสื้อผ้า / แฟชั่น, ของใช้ส่วนตัว</t>
  </si>
  <si>
    <t>Flash, BEST Express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</si>
  <si>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เฟอร์นิเจอร์ / ของตกแต่งบ้าน, อาหาร / ขนม</t>
  </si>
  <si>
    <t>J&amp;T Express, BEST Express</t>
  </si>
  <si>
    <t>Shopee, LAZADA, Instagram (Market)</t>
  </si>
  <si>
    <t>ของใช้ส่วนตัว, อาหารเสริม / สุขภาพ ความงาม</t>
  </si>
  <si>
    <t>เสื้อผ้า / แฟชั่น, ของใช้ส่วนตัว, อุปกรณ์อิเล็กทรอนิกส์ / อุปกรณ์เสริม, เฟอร์นิเจอร์ / ของตกแต่งบ้าน, อาหาร / ขนม</t>
  </si>
  <si>
    <t>ThaiPost, DHL Express</t>
  </si>
  <si>
    <t>อุปกรณ์อิเล็กทรอนิกส์ / อุปกรณ์เสริม, เฟอร์นิเจอร์ / ของตกแต่งบ้าน</t>
  </si>
  <si>
    <t>Shopee, ร้านที่รับพรีบั้มใน twitter</t>
  </si>
  <si>
    <t>เครื่องเขียน / หนังสือ, อุปกรณ์อิเล็กทรอนิกส์ / อุปกรณ์เสริม, บั้มเซบเลยแก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</si>
  <si>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</t>
  </si>
  <si>
    <t>Shopee, Instagram (Market), twitter</t>
  </si>
  <si>
    <t>เสื้อผ้า / แฟชั่น, ของใช้ส่วนตัว, อาหารเสริม / สุขภาพ ความงาม, อุปกรณ์อิเล็กทรอนิกส์ / อุปกรณ์เสริม, อาหาร / ขนม</t>
  </si>
  <si>
    <t>Kerry Express, J&amp;T Express, Flash, ThaiPost, DHL Express, Ninja Van, LEX(Lazada eLogistics)</t>
  </si>
  <si>
    <t>เสื้อผ้า / แฟชั่น, ของใช้ส่วนตัว, อาหารเสริม / สุขภาพ ความงาม, เฟอร์นิเจอร์ / ของตกแต่งบ้าน</t>
  </si>
  <si>
    <t>เสื้อผ้า / แฟชั่น, ของใช้ส่วนตัว, เฟอร์นิเจอร์ / ของตกแต่งบ้าน</t>
  </si>
  <si>
    <t>เสื้อผ้า / แฟชั่น, ของใช้ส่วนตัว, เครื่องประดับ, อาหาร / ขนม</t>
  </si>
  <si>
    <t>6 เดือน ประมาณ 2 ครั้ง</t>
  </si>
  <si>
    <t>อาหารเสริม / สุขภาพ ความงาม, เครื่องเขียน / หนังสือ, อุปกรณ์อิเล็กทรอนิกส์ / อุปกรณ์เสริม</t>
  </si>
  <si>
    <t>แล้วแต่อ่ะ ตอนมีของพรี😭</t>
  </si>
  <si>
    <t>Shopee, LAZADA, LINE Shopping, เมอคาริ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</si>
  <si>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อุปกรณ์ท่องเที่ยว, อุปกรณ์อิเล็กทรอนิกส์ / อุปกรณ์เสริม,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</si>
  <si>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อาหาร / ขนม</t>
  </si>
  <si>
    <t>LAZADA, Instagram (Market), LINE Shopping</t>
  </si>
  <si>
    <t>เครื่องประดับ, อาหารเสริม / สุขภาพ ความงาม, อาหาร / ขนม</t>
  </si>
  <si>
    <t>Shopee, LAZADA, JD CENTRAL, Instagram (Market)</t>
  </si>
  <si>
    <t>เสื้อผ้า / แฟชั่น, ของใช้ส่วนตัว, เครื่องประดับ, อุปกรณ์กีฬา, อุปกรณ์อิเล็กทรอนิกส์ / อุปกรณ์เสริม, อาหาร / ขนม</t>
  </si>
  <si>
    <t>เสื้อผ้า / แฟชั่น, ของใช้ส่วนตัว, อาหารเสริม / สุขภาพ ความงาม, เครื่องเขียน / หนังสือ, เครื่องใช้ไฟฟ้าภายในบ้าน, อุปกรณ์กีฬา, อุปกรณ์อิเล็กทรอนิกส์ / อุปกรณ์เสริม, เฟอร์นิเจอร์ / ของตกแต่งบ้าน, อาหาร / ขนม</t>
  </si>
  <si>
    <t>Kerry Express, J&amp;T Express, Flash, BEST Express, ThaiPost</t>
  </si>
  <si>
    <t>เครื่องเขียน / หนังสือ, เฟอร์นิเจอร์ / ของตกแต่งบ้าน</t>
  </si>
  <si>
    <t>Shopee, Amazon, Instagram (Market), Facebook  (Market), LINE Shopping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</si>
  <si>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อาหาร / ขนม</t>
  </si>
  <si>
    <t>หักผ่านบัตร เครดิต /เดบิต โลดดดด, ชำระผ่าน ATM, โอน/ชำระผ่านบัญชีธนาคาร, ชำระเงินผ่านตัวแอปโดยตรงเลยย</t>
  </si>
  <si>
    <t>เสื้อผ้า / แฟชั่น, ของใช้ส่วนตัว, อาหารเสริม / สุขภาพ ความงาม, อาหาร / ขนม</t>
  </si>
  <si>
    <t>Kerry Express, J&amp;T Express, ThaiPost</t>
  </si>
  <si>
    <t>นานๆทีอ่ะ อันนี้รวมพวกพรีออเดอร์มั๊ย นานๆแบบครึ่งปีทีจะซื้อเวลามีโปร</t>
  </si>
  <si>
    <t>เสื้อผ้า / แฟชั่น, ของใช้ส่วนตัว, เครื่องประดับ, อาหารเสริม / สุขภาพ ความงาม, เฟอร์นิเจอร์ / ของตกแต่งบ้าน, อาหาร / ขนม</t>
  </si>
  <si>
    <t>เสื้อผ้า / แฟชั่น, อาหารเสริม / สุขภาพ ความงาม, เครื่องใช้ไฟฟ้าภายในบ้าน, อุปกรณ์อิเล็กทรอนิกส์ / อุปกรณ์เสริม</t>
  </si>
  <si>
    <t>เสื้อผ้า / แฟชั่น, อาหารเสริม / สุขภาพ ความงาม, อาหาร / ขนม</t>
  </si>
  <si>
    <t>Shopee, LAZADA, Amazon, Instagram (Market)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</si>
  <si>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อุปกรณ์เสริม, เฟอร์นิเจอร์ / ของตกแต่งบ้าน, อาหาร / ขนม</t>
  </si>
  <si>
    <t>เสื้อผ้า / แฟชั่น, เครื่องประดับ, อาหารเสริม / สุขภาพ ความงาม, อาหาร / ขนม</t>
  </si>
  <si>
    <t>เสื้อผ้า / แฟชั่น, ของใช้ส่วนตัว, เครื่องประดับ, เฟอร์นิเจอร์ / ของตกแต่งบ้าน, อาหาร / ขนม</t>
  </si>
  <si>
    <t>เก็บเงินปลายทางค้าบบ, ชำระผ่าน ATM, โอน/ชำระผ่านบัญชีธนาคาร</t>
  </si>
  <si>
    <t>เสื้อผ้า / แฟชั่น, อุปกรณ์กีฬา</t>
  </si>
  <si>
    <t>เสื้อผ้า / แฟชั่น, เฟอร์นิเจอร์ / ของตกแต่งบ้าน, พรีบั้ม, goods</t>
  </si>
  <si>
    <t>เครื่องเขียน / หนังสือ, เฟอร์นิเจอร์ / ของตกแต่งบ้าน, ของใช้ผู้สูงอายุ</t>
  </si>
  <si>
    <t>ของใช้ส่วนตัว, อาหารเสริม / สุขภาพ ความงาม, อาหาร / ขนม, อาหารแมว</t>
  </si>
  <si>
    <t>APP M</t>
  </si>
  <si>
    <t>app</t>
  </si>
  <si>
    <t>Amazon</t>
  </si>
  <si>
    <t>eBay</t>
  </si>
  <si>
    <t>JD Central</t>
  </si>
  <si>
    <t xml:space="preserve">Instagram </t>
  </si>
  <si>
    <t>Facebook</t>
  </si>
  <si>
    <t>LINE</t>
  </si>
  <si>
    <t>AliExpress</t>
  </si>
  <si>
    <t>M</t>
  </si>
  <si>
    <t>F</t>
  </si>
  <si>
    <t>M*F</t>
  </si>
  <si>
    <t>M^2</t>
  </si>
  <si>
    <t>F^2</t>
  </si>
  <si>
    <t>SQRT(M^2)</t>
  </si>
  <si>
    <t>SQRT(F^2)</t>
  </si>
  <si>
    <t>cosine</t>
  </si>
  <si>
    <t>APP F</t>
  </si>
  <si>
    <t>categoryM</t>
  </si>
  <si>
    <t>เครื่องประดับ</t>
  </si>
  <si>
    <t>อาหารเสริม / สุขภาพ ความงาม</t>
  </si>
  <si>
    <t>เครื่องเขียน / หนังสือ</t>
  </si>
  <si>
    <t>เครื่องใช้ไฟฟ้าภายในบ้าน</t>
  </si>
  <si>
    <t>อุปกรณ์กีฬา</t>
  </si>
  <si>
    <t>อุปกรณ์ท่องเที่ยว</t>
  </si>
  <si>
    <t>ยานยนต์ / อุปกรณ์เสริม</t>
  </si>
  <si>
    <t>เฟอร์นิเจอร์ / ของตกแต่งบ้าน</t>
  </si>
  <si>
    <t>ไม่ได้ซื้อเลยค้าบบบบ</t>
  </si>
  <si>
    <t>category</t>
  </si>
  <si>
    <t>categoryF</t>
  </si>
  <si>
    <t>shippingF</t>
  </si>
  <si>
    <t>BEST Express</t>
  </si>
  <si>
    <t>Ninja Van</t>
  </si>
  <si>
    <t>shipping</t>
  </si>
  <si>
    <t>frequencyInM</t>
  </si>
  <si>
    <t>frequencyInF</t>
  </si>
  <si>
    <t>frequencyIn</t>
  </si>
  <si>
    <t>frequencyOutM</t>
  </si>
  <si>
    <t>frequencyOutF</t>
  </si>
  <si>
    <t>frequencyOut</t>
  </si>
  <si>
    <t>paymentM</t>
  </si>
  <si>
    <t>ชำระผ่าน ATM</t>
  </si>
  <si>
    <t>paymentF</t>
  </si>
  <si>
    <t>payment</t>
  </si>
  <si>
    <t>เพศทางเลือก</t>
  </si>
  <si>
    <t>J&amp;T Express, ThaiPost(EMS)</t>
  </si>
  <si>
    <t>Instagram (Market), ทวิตเตอร์</t>
  </si>
  <si>
    <t>เสื้อผ้า / แฟชั่น, อาหาร / ขนม</t>
  </si>
  <si>
    <t>ThaiPost(EMS)</t>
  </si>
  <si>
    <t>เสื้อผ้า / แฟชั่น, ของใช้ส่วนตัว, เครื่องประดับ, เครื่องเขียน / หนังสือ,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</si>
  <si>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อุปกรณ์อิเล็กทรอนิกส์ / อุปกรณ์เสริม, อาหาร / ขนม</t>
  </si>
  <si>
    <t>เก็บเงินปลายทางค้าบบ, หักผ่านบัตร เครดิต /เดบิต โลดดดด, ชำระผ่าน ATM, โอน/ชำระผ่านบัญชีธนาคาร</t>
  </si>
  <si>
    <t>ของใช้ส่วนตัว, อาหารเสริม / สุขภาพ ความงาม, อาหาร / ขนม</t>
  </si>
  <si>
    <t>J&amp;T Express, Flash, BEST Express</t>
  </si>
  <si>
    <t>เสื้อผ้า / แฟชั่น, ของใช้ส่วนตัว, อุปก sex toys</t>
  </si>
  <si>
    <t>ของใช้ส่วนตัว, เครื่องประดับ, เครื่องเขียน / หนังสือ, อุปกรณ์อิเล็กทรอนิกส์ / อุปกรณ์เสริม</t>
  </si>
  <si>
    <t>ของใช้ส่วนตัว, เครื่องเขียน / หนังสือ, อาหาร / ขนม</t>
  </si>
  <si>
    <t>LGBTQ+</t>
  </si>
  <si>
    <t>M*LGBTQ+</t>
  </si>
  <si>
    <t>LGBTQ+^2</t>
  </si>
  <si>
    <t>SQRT(LGBTQ+^2)</t>
  </si>
  <si>
    <t>APP LGBTQ+</t>
  </si>
  <si>
    <t>categoryLGBTQ+</t>
  </si>
  <si>
    <t>shippingM</t>
  </si>
  <si>
    <t>shippingLGBTQ+</t>
  </si>
  <si>
    <t>frequencyInLGBTQ+</t>
  </si>
  <si>
    <t>frequencyOutLGBTQ+</t>
  </si>
  <si>
    <t>paymentLGBTQ+</t>
  </si>
  <si>
    <t>แกๆ แกอยู่ปีไหนอะ เราอยากรู้จักกกก</t>
  </si>
  <si>
    <t>ปี 1 ใสๆค่าาาาาา</t>
  </si>
  <si>
    <t>ปี 2 กำลังดีค้าบบบ</t>
  </si>
  <si>
    <t>ปี 3 เหนื่อยยยยจังเลยค้าบบบบบ</t>
  </si>
  <si>
    <t>ปี 4 ใกล้ตายแน้ววว ช่วยด้วยยยย</t>
  </si>
  <si>
    <t>ปี 6 นี่แหละบ้านพี่</t>
  </si>
  <si>
    <t>ปี 5 ชิวๆหว่ะน้อนๆ</t>
  </si>
  <si>
    <t>F*LGBTQ+</t>
  </si>
  <si>
    <t>APP 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</si>
  <si>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</si>
  <si>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</si>
  <si>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</si>
  <si>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</si>
  <si>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</si>
  <si>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</si>
  <si>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</si>
  <si>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</si>
  <si>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</si>
  <si>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G1*G2</t>
  </si>
  <si>
    <t>G1*G3</t>
  </si>
  <si>
    <t>G1*G4</t>
  </si>
  <si>
    <t>G1*G5</t>
  </si>
  <si>
    <t>G1*G6</t>
  </si>
  <si>
    <t>G1*G7</t>
  </si>
  <si>
    <t>G1*G8</t>
  </si>
  <si>
    <t>G1*G9</t>
  </si>
  <si>
    <t>G2*G3</t>
  </si>
  <si>
    <t>G2*G4</t>
  </si>
  <si>
    <t>G2*G5</t>
  </si>
  <si>
    <t>G2*G6</t>
  </si>
  <si>
    <t>G2*G7</t>
  </si>
  <si>
    <t>G2*G8</t>
  </si>
  <si>
    <t>G2*G9</t>
  </si>
  <si>
    <t>G3*G4</t>
  </si>
  <si>
    <t>G3*G5</t>
  </si>
  <si>
    <t>G3*G6</t>
  </si>
  <si>
    <t>G3*G7</t>
  </si>
  <si>
    <t>G3*G8</t>
  </si>
  <si>
    <t>G3*G9</t>
  </si>
  <si>
    <t>G4*G5</t>
  </si>
  <si>
    <t>G4*G6</t>
  </si>
  <si>
    <t>G4*G7</t>
  </si>
  <si>
    <t>G4*G8</t>
  </si>
  <si>
    <t>G4*G9</t>
  </si>
  <si>
    <t>G5*G6</t>
  </si>
  <si>
    <t>G5*G7</t>
  </si>
  <si>
    <t>G5*G8</t>
  </si>
  <si>
    <t>G5*G9</t>
  </si>
  <si>
    <t>G6*G7</t>
  </si>
  <si>
    <t>G6*G8</t>
  </si>
  <si>
    <t>G6*G9</t>
  </si>
  <si>
    <t>G7*G8</t>
  </si>
  <si>
    <t>G7*G9</t>
  </si>
  <si>
    <t>G8*G9</t>
  </si>
  <si>
    <t>APP</t>
  </si>
  <si>
    <t>G1, G2</t>
  </si>
  <si>
    <t>G1, G3</t>
  </si>
  <si>
    <t>G1, G4</t>
  </si>
  <si>
    <t>A</t>
  </si>
  <si>
    <t>B</t>
  </si>
  <si>
    <t>A*B</t>
  </si>
  <si>
    <t>A^2</t>
  </si>
  <si>
    <t>B^2</t>
  </si>
  <si>
    <t>SQRT(A^2)</t>
  </si>
  <si>
    <t>SQRT(B^2)</t>
  </si>
  <si>
    <t>G1, G5</t>
  </si>
  <si>
    <t>G1, G6</t>
  </si>
  <si>
    <t>G1, G7</t>
  </si>
  <si>
    <t>G1, G8</t>
  </si>
  <si>
    <t>G1. G9</t>
  </si>
  <si>
    <t>G2, G3</t>
  </si>
  <si>
    <t>G2, G4</t>
  </si>
  <si>
    <t>G2, G5</t>
  </si>
  <si>
    <t>G2, G6</t>
  </si>
  <si>
    <t>G2,G7</t>
  </si>
  <si>
    <t>G2, G8</t>
  </si>
  <si>
    <t>G2, G9</t>
  </si>
  <si>
    <t>ต่อจากนี้ไป</t>
  </si>
  <si>
    <t>A^2 = A</t>
  </si>
  <si>
    <t>B^2 = B</t>
  </si>
  <si>
    <t>G3, G4</t>
  </si>
  <si>
    <t>G3, G5</t>
  </si>
  <si>
    <t>G3, G6</t>
  </si>
  <si>
    <t>G3, G7</t>
  </si>
  <si>
    <t>SQRT(A)</t>
  </si>
  <si>
    <t>SQRT(B)</t>
  </si>
  <si>
    <t>G3, G8</t>
  </si>
  <si>
    <t>G3, G9</t>
  </si>
  <si>
    <t>G4, G5</t>
  </si>
  <si>
    <t>G4, G6</t>
  </si>
  <si>
    <t>G4, G7</t>
  </si>
  <si>
    <t>G4, G8</t>
  </si>
  <si>
    <t>G4, G9</t>
  </si>
  <si>
    <t>G5, G6</t>
  </si>
  <si>
    <t>G5, G7</t>
  </si>
  <si>
    <t>G5, G8</t>
  </si>
  <si>
    <t>G5, G9</t>
  </si>
  <si>
    <t>G6, G7</t>
  </si>
  <si>
    <t>G6, G8</t>
  </si>
  <si>
    <t>G6, G9</t>
  </si>
  <si>
    <t>G7, G8</t>
  </si>
  <si>
    <t>G7, G9</t>
  </si>
  <si>
    <t>G8, G9</t>
  </si>
  <si>
    <t>G10</t>
  </si>
  <si>
    <t>G11</t>
  </si>
  <si>
    <t>G12</t>
  </si>
  <si>
    <t>G13</t>
  </si>
  <si>
    <t>G1*G10</t>
  </si>
  <si>
    <t>G1*G11</t>
  </si>
  <si>
    <t>G1*G12</t>
  </si>
  <si>
    <t>G1*G13</t>
  </si>
  <si>
    <t>G2*G10</t>
  </si>
  <si>
    <t>G2*G11</t>
  </si>
  <si>
    <t>G2*G12</t>
  </si>
  <si>
    <t>G2*G13</t>
  </si>
  <si>
    <t>G3*G10</t>
  </si>
  <si>
    <t>G3*G11</t>
  </si>
  <si>
    <t>G3*G12</t>
  </si>
  <si>
    <t>G3*G13</t>
  </si>
  <si>
    <t>คนที่</t>
  </si>
  <si>
    <t>G4*G10</t>
  </si>
  <si>
    <t>G4*G11</t>
  </si>
  <si>
    <t>G4*G12</t>
  </si>
  <si>
    <t>G4*G13</t>
  </si>
  <si>
    <t>G5*G10</t>
  </si>
  <si>
    <t>G5*G11</t>
  </si>
  <si>
    <t>G5*G12</t>
  </si>
  <si>
    <t>G5*G13</t>
  </si>
  <si>
    <t>G6*G10</t>
  </si>
  <si>
    <t>G6*G11</t>
  </si>
  <si>
    <t>G6*G12</t>
  </si>
  <si>
    <t>G6*G13</t>
  </si>
  <si>
    <t>G8*G10</t>
  </si>
  <si>
    <t>G8*G11</t>
  </si>
  <si>
    <t>G8*G12</t>
  </si>
  <si>
    <t>G8*G13</t>
  </si>
  <si>
    <t>G9*G10</t>
  </si>
  <si>
    <t>G9*G11</t>
  </si>
  <si>
    <t>G9*G12</t>
  </si>
  <si>
    <t>G9*G13</t>
  </si>
  <si>
    <t>G10*G11</t>
  </si>
  <si>
    <t>G10*G12</t>
  </si>
  <si>
    <t>G10*G13</t>
  </si>
  <si>
    <t>G11*G12</t>
  </si>
  <si>
    <t>G11*G13</t>
  </si>
  <si>
    <t>G12*G13</t>
  </si>
  <si>
    <t>G1, G9</t>
  </si>
  <si>
    <t>G1, G10</t>
  </si>
  <si>
    <t>G1. G11</t>
  </si>
  <si>
    <t>G1, G12</t>
  </si>
  <si>
    <t>G1, G13</t>
  </si>
  <si>
    <t>หาค่าไม่ได้</t>
  </si>
  <si>
    <t>G2, G7</t>
  </si>
  <si>
    <t>G2, G10</t>
  </si>
  <si>
    <t>G2, G11</t>
  </si>
  <si>
    <t>G2, G12</t>
  </si>
  <si>
    <t>G2, G13</t>
  </si>
  <si>
    <t>หาต่าไม่ได้</t>
  </si>
  <si>
    <t>G3, G10</t>
  </si>
  <si>
    <t>G3, G11</t>
  </si>
  <si>
    <t>G3, G12</t>
  </si>
  <si>
    <t>G3. G13</t>
  </si>
  <si>
    <t>G4, G10</t>
  </si>
  <si>
    <t>G7*G10</t>
  </si>
  <si>
    <t>G7*G11</t>
  </si>
  <si>
    <t>G7*G12</t>
  </si>
  <si>
    <t>G7*G13</t>
  </si>
  <si>
    <t>G4, G11</t>
  </si>
  <si>
    <t>G4, G12</t>
  </si>
  <si>
    <t>G4, G13</t>
  </si>
  <si>
    <t>G5, G10</t>
  </si>
  <si>
    <t>G5, G11</t>
  </si>
  <si>
    <t>G5, G12</t>
  </si>
  <si>
    <t>G5, G13</t>
  </si>
  <si>
    <t>G6, G10</t>
  </si>
  <si>
    <t>G6, G11</t>
  </si>
  <si>
    <t>G6, G12</t>
  </si>
  <si>
    <t>G6, G13</t>
  </si>
  <si>
    <t>G7, G10</t>
  </si>
  <si>
    <t>G7, G11</t>
  </si>
  <si>
    <t>G7, G12</t>
  </si>
  <si>
    <t>G7, G13</t>
  </si>
  <si>
    <t>G8, G10</t>
  </si>
  <si>
    <t>G8, G11</t>
  </si>
  <si>
    <t>G8, G12</t>
  </si>
  <si>
    <t>G8, G13</t>
  </si>
  <si>
    <t>G9, G10</t>
  </si>
  <si>
    <t>G9, G11</t>
  </si>
  <si>
    <t>G9, G12</t>
  </si>
  <si>
    <t>G9, G13</t>
  </si>
  <si>
    <t>G10, G11</t>
  </si>
  <si>
    <t>G10, G12</t>
  </si>
  <si>
    <t>G10, G13</t>
  </si>
  <si>
    <t>G11, G12</t>
  </si>
  <si>
    <t>G11, G13</t>
  </si>
  <si>
    <t>G12, G13</t>
  </si>
  <si>
    <t>G7,G8</t>
  </si>
  <si>
    <t>G1, G11</t>
  </si>
  <si>
    <t>G2.G4</t>
  </si>
  <si>
    <t>G2.G5</t>
  </si>
  <si>
    <t>G2.G6</t>
  </si>
  <si>
    <t>G2.G7</t>
  </si>
  <si>
    <t>G2.G8</t>
  </si>
  <si>
    <t>G2.G9</t>
  </si>
  <si>
    <t>G2.G10</t>
  </si>
  <si>
    <t>G2.G11</t>
  </si>
  <si>
    <t>G2.G12</t>
  </si>
  <si>
    <t>G3.G4</t>
  </si>
  <si>
    <t>G3.G5</t>
  </si>
  <si>
    <t>G3.G6</t>
  </si>
  <si>
    <t>G3.G7</t>
  </si>
  <si>
    <t>G3.G8</t>
  </si>
  <si>
    <t>G3.G9</t>
  </si>
  <si>
    <t>G3.G10</t>
  </si>
  <si>
    <t>G3.G11</t>
  </si>
  <si>
    <t>G3.G12</t>
  </si>
  <si>
    <t>G4,G5</t>
  </si>
  <si>
    <t>G4,G6</t>
  </si>
  <si>
    <t>G4,G7</t>
  </si>
  <si>
    <t>G4,G8</t>
  </si>
  <si>
    <t>G4,G9</t>
  </si>
  <si>
    <t>G4,G10</t>
  </si>
  <si>
    <t>G4,G11</t>
  </si>
  <si>
    <t>G4,G12</t>
  </si>
  <si>
    <t>G5,G6</t>
  </si>
  <si>
    <t>G5,G7</t>
  </si>
  <si>
    <t>G5,G8</t>
  </si>
  <si>
    <t>G5,G9</t>
  </si>
  <si>
    <t>G5,G10</t>
  </si>
  <si>
    <t>G5,G11</t>
  </si>
  <si>
    <t>G6,G7</t>
  </si>
  <si>
    <t>G6,G8</t>
  </si>
  <si>
    <t>G6,G9</t>
  </si>
  <si>
    <t>G6,G10</t>
  </si>
  <si>
    <t>G6,G11</t>
  </si>
  <si>
    <t>G6,G12</t>
  </si>
  <si>
    <t>G7,G9</t>
  </si>
  <si>
    <t>G7,G10</t>
  </si>
  <si>
    <t>G7,G11</t>
  </si>
  <si>
    <t>G7,G12</t>
  </si>
  <si>
    <t>G8,G9</t>
  </si>
  <si>
    <t>G8,G10</t>
  </si>
  <si>
    <t>G8,G11</t>
  </si>
  <si>
    <t>G8,G12</t>
  </si>
  <si>
    <t>G9,G10</t>
  </si>
  <si>
    <t>G9,G11</t>
  </si>
  <si>
    <t>G9,G12</t>
  </si>
  <si>
    <t>G10,G11</t>
  </si>
  <si>
    <t>G10,G12</t>
  </si>
  <si>
    <t>G11,G12</t>
  </si>
  <si>
    <t>G1,G2</t>
  </si>
  <si>
    <t>G1,G3</t>
  </si>
  <si>
    <t>G1,G4</t>
  </si>
  <si>
    <t>G1,G5</t>
  </si>
  <si>
    <t>G1,G6</t>
  </si>
  <si>
    <t>G1,G7</t>
  </si>
  <si>
    <t>G2,G3</t>
  </si>
  <si>
    <t>G2,G4</t>
  </si>
  <si>
    <t>G2,G5</t>
  </si>
  <si>
    <t>G2,G6</t>
  </si>
  <si>
    <t>G3,G4</t>
  </si>
  <si>
    <t>Timestamp</t>
  </si>
  <si>
    <t>อยากบอกอะไรกับพวกเราไหมงับบบ ขอบคุณน้าาา 😍</t>
  </si>
  <si>
    <t>Score</t>
  </si>
  <si>
    <t>แจกของใน shoppee หน่อย</t>
  </si>
  <si>
    <t>ขอเป็นการส่งที่ปลอดภัยไม่ใช่มาแบบกล่องบุบ</t>
  </si>
  <si>
    <t>สู้ๆนะ</t>
  </si>
  <si>
    <t>ของผมปีหนึงเต็มที่ก็3ครั้งอะครับ=w=ให้ตัวเลือกมาอย่างนั่นไม่รู้จะเลือกไรดี</t>
  </si>
  <si>
    <t>กูยังไม่รู้เลยว่า มึงให้กูทำไปทำไม</t>
  </si>
  <si>
    <t>-</t>
  </si>
  <si>
    <t xml:space="preserve">เพิ่มตัวเลือกอื่นๆในข้อ ซื้อของนอกประเทศ หน่อยครับ </t>
  </si>
  <si>
    <t>ขอให้โชคดี เก็ท A ค่า</t>
  </si>
  <si>
    <t>สู้ๆค่าาา✌🏻</t>
  </si>
  <si>
    <t>ความทรงจำเป็นรูปแบบหนึ่งของการพบปะ การลืมเลือนเป็นรูปแบบหนึ่งของอิสรภาพ</t>
  </si>
  <si>
    <t>ดีมากค้าบ</t>
  </si>
  <si>
    <t>ครับ</t>
  </si>
  <si>
    <t>อยากกินชาบูครับ ชาบูน้ำดำคือดาเบสท์</t>
  </si>
  <si>
    <t>ไม่บอกหรอกเขิล</t>
  </si>
  <si>
    <t>ไม่มีค่า</t>
  </si>
  <si>
    <t>ไม่มี เราไม่รู้จักนาย</t>
  </si>
  <si>
    <t>หยั่กกิงหมากาทู้</t>
  </si>
  <si>
    <t>ไม่!</t>
  </si>
  <si>
    <t>สู้ๆฮ้าฟฟฟฟฟฟฟ</t>
  </si>
  <si>
    <t>ถ้าแบบสอบถามนี้ต้องให้อาจารย์เห็นแนะนำให้ใช้คำที่เป็นทางการมากกว่านี้ค่า</t>
  </si>
  <si>
    <t>สู้ๆค้าบ</t>
  </si>
  <si>
    <t>อยากบอกว่าหมดไปแต่ละเดือนไม่น้อยเลยครับ</t>
  </si>
  <si>
    <t>สู้ๆน้าา จงget A</t>
  </si>
  <si>
    <t xml:space="preserve">พักผ่อนให้เพียงพอค้าาาา </t>
  </si>
  <si>
    <t xml:space="preserve">สู้ๆนะงับ ปล.แบบสอบถามแบ๊วมาก55555 </t>
  </si>
  <si>
    <t xml:space="preserve">อย่าสั่งของเยอะล่ะ </t>
  </si>
  <si>
    <t>ไม่มี</t>
  </si>
  <si>
    <t>สู้ๆคับ</t>
  </si>
  <si>
    <t>✌️✌️</t>
  </si>
  <si>
    <t>พี่ตองหล่อมาก</t>
  </si>
  <si>
    <t>สู้ๆง้าบบบเราว่างานกลุ่มแกน่าสนใจมากๆเลยย</t>
  </si>
  <si>
    <t>ไม่บอก</t>
  </si>
  <si>
    <t>ทำให้แล้ว เอามา 10 บาท</t>
  </si>
  <si>
    <t>สู้ๆนะค้าบบบ</t>
  </si>
  <si>
    <t>A รัวๆเลยนะเพื่อน</t>
  </si>
  <si>
    <t>❤️</t>
  </si>
  <si>
    <t>สู้ๆน้าค้า</t>
  </si>
  <si>
    <t>เป็นกำลังใจให้ค้าบบบ</t>
  </si>
  <si>
    <t>สู้ๆนะคะ เป็นกำลังจุยให้นะงับ✌🏻😊</t>
  </si>
  <si>
    <t>💕</t>
  </si>
  <si>
    <t>มะมีฮะ</t>
  </si>
  <si>
    <t>สู้ๆนะะะ💖</t>
  </si>
  <si>
    <t>คนตอบแบบสอบถามเยอะๆครับ</t>
  </si>
  <si>
    <t>สู้ๆค่าพส💖🤟</t>
  </si>
  <si>
    <t>รักค่าาา</t>
  </si>
  <si>
    <t>ไม่มีค้าบ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</si>
</sst>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202124"/>
      <name val="Arial"/>
    </font>
    <font>
      <sz val="10.0"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F6B3AE"/>
        <bgColor rgb="FFF6B3AE"/>
      </patternFill>
    </fill>
    <fill>
      <patternFill patternType="solid">
        <fgColor rgb="FFFDE49A"/>
        <bgColor rgb="FFFDE49A"/>
      </patternFill>
    </fill>
    <fill>
      <patternFill patternType="solid">
        <fgColor rgb="FFA6E3B6"/>
        <bgColor rgb="FFA6E3B6"/>
      </patternFill>
    </fill>
    <fill>
      <patternFill patternType="solid">
        <fgColor rgb="FFFFA766"/>
        <bgColor rgb="FFFFA766"/>
      </patternFill>
    </fill>
    <fill>
      <patternFill patternType="solid">
        <fgColor rgb="FFB4E4E8"/>
        <bgColor rgb="FFB4E4E8"/>
      </patternFill>
    </fill>
    <fill>
      <patternFill patternType="solid">
        <fgColor rgb="FFFFFF00"/>
        <bgColor rgb="FFFFFF00"/>
      </patternFill>
    </fill>
    <fill>
      <patternFill patternType="solid">
        <fgColor rgb="FF7AD592"/>
        <bgColor rgb="FF7AD592"/>
      </patternFill>
    </fill>
    <fill>
      <patternFill patternType="solid">
        <fgColor rgb="FFD8D8D8"/>
        <bgColor rgb="FFD8D8D8"/>
      </patternFill>
    </fill>
    <fill>
      <patternFill patternType="solid">
        <fgColor rgb="FF8DB5F8"/>
        <bgColor rgb="FF8DB5F8"/>
      </patternFill>
    </fill>
    <fill>
      <patternFill patternType="solid">
        <fgColor theme="0"/>
        <bgColor theme="0"/>
      </patternFill>
    </fill>
    <fill>
      <patternFill patternType="solid">
        <fgColor rgb="FFF28E85"/>
        <bgColor rgb="FFF28E85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2" fillId="8" fontId="0" numFmtId="0" xfId="0" applyBorder="1" applyFill="1" applyFont="1"/>
    <xf borderId="2" fillId="9" fontId="0" numFmtId="0" xfId="0" applyBorder="1" applyFill="1" applyFont="1"/>
    <xf borderId="2" fillId="9" fontId="0" numFmtId="0" xfId="0" applyAlignment="1" applyBorder="1" applyFont="1">
      <alignment horizontal="center"/>
    </xf>
    <xf borderId="2" fillId="10" fontId="0" numFmtId="0" xfId="0" applyBorder="1" applyFill="1" applyFont="1"/>
    <xf borderId="2" fillId="3" fontId="0" numFmtId="0" xfId="0" applyBorder="1" applyFont="1"/>
    <xf borderId="2" fillId="10" fontId="0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0" fillId="0" fontId="2" numFmtId="0" xfId="0" applyFont="1"/>
    <xf borderId="2" fillId="7" fontId="0" numFmtId="0" xfId="0" applyBorder="1" applyFont="1"/>
    <xf borderId="0" fillId="0" fontId="0" numFmtId="0" xfId="0" applyAlignment="1" applyFont="1">
      <alignment horizontal="center"/>
    </xf>
    <xf borderId="2" fillId="11" fontId="0" numFmtId="0" xfId="0" applyBorder="1" applyFill="1" applyFont="1"/>
    <xf borderId="2" fillId="11" fontId="3" numFmtId="0" xfId="0" applyAlignment="1" applyBorder="1" applyFont="1">
      <alignment horizontal="center"/>
    </xf>
    <xf borderId="2" fillId="11" fontId="0" numFmtId="0" xfId="0" applyAlignment="1" applyBorder="1" applyFont="1">
      <alignment horizontal="center"/>
    </xf>
    <xf borderId="2" fillId="12" fontId="0" numFmtId="0" xfId="0" applyBorder="1" applyFill="1" applyFont="1"/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4" numFmtId="0" xfId="0" applyFont="1"/>
    <xf borderId="2" fillId="13" fontId="3" numFmtId="0" xfId="0" applyAlignment="1" applyBorder="1" applyFill="1" applyFont="1">
      <alignment horizontal="center"/>
    </xf>
    <xf borderId="2" fillId="9" fontId="3" numFmtId="0" xfId="0" applyBorder="1" applyFont="1"/>
    <xf borderId="0" fillId="2" fontId="0" numFmtId="0" xfId="0" applyAlignment="1" applyFont="1">
      <alignment horizontal="center"/>
    </xf>
    <xf borderId="0" fillId="8" fontId="0" numFmtId="0" xfId="0" applyAlignment="1" applyFont="1">
      <alignment horizontal="center"/>
    </xf>
    <xf borderId="2" fillId="14" fontId="5" numFmtId="0" xfId="0" applyBorder="1" applyFill="1" applyFont="1"/>
    <xf borderId="2" fillId="13" fontId="0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ความคล้ายกันระหว่าง ผู้ชาย กับ ผู้หญิง
(Cosine similarity)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AllCosine!$B$31:$G$31</c:f>
            </c:strRef>
          </c:cat>
          <c:val>
            <c:numRef>
              <c:f>AllCosine!$B$32:$G$32</c:f>
              <c:numCache/>
            </c:numRef>
          </c:val>
        </c:ser>
        <c:axId val="1275153790"/>
        <c:axId val="2123497642"/>
      </c:barChart>
      <c:catAx>
        <c:axId val="1275153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ประเภทของความคล้าย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123497642"/>
      </c:catAx>
      <c:valAx>
        <c:axId val="2123497642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เปอร์เซ็นความคล้าย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75153790"/>
        <c:minorUnit val="5.0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ความคล้ายกันระหว่าง ผู้ชาย กับ เพศทางเลือก
(Cosine similarity)</a:t>
            </a:r>
          </a:p>
        </c:rich>
      </c:tx>
      <c:overlay val="0"/>
    </c:title>
    <c:plotArea>
      <c:layout>
        <c:manualLayout>
          <c:xMode val="edge"/>
          <c:yMode val="edge"/>
          <c:x val="0.13116056290945957"/>
          <c:y val="0.1902429520626236"/>
          <c:w val="0.8382513976921889"/>
          <c:h val="0.6413820533217007"/>
        </c:manualLayout>
      </c:layout>
      <c:barChart>
        <c:barDir val="col"/>
        <c:ser>
          <c:idx val="0"/>
          <c:order val="0"/>
          <c:tx>
            <c:v>MandLGBTQ+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AllCosine!$B$31:$G$31</c:f>
            </c:strRef>
          </c:cat>
          <c:val>
            <c:numRef>
              <c:f>AllCosine!$B$32:$G$32</c:f>
              <c:numCache/>
            </c:numRef>
          </c:val>
        </c:ser>
        <c:axId val="831766897"/>
        <c:axId val="562546153"/>
      </c:barChart>
      <c:catAx>
        <c:axId val="831766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ประเภทของความคล้าย</a:t>
                </a:r>
              </a:p>
            </c:rich>
          </c:tx>
          <c:layout>
            <c:manualLayout>
              <c:xMode val="edge"/>
              <c:yMode val="edge"/>
              <c:x val="0.45528202506125437"/>
              <c:y val="0.914828042297186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62546153"/>
      </c:catAx>
      <c:valAx>
        <c:axId val="562546153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เปอร์เซ็นความคล้าย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31766897"/>
        <c:minorUnit val="5.0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ความคล้ายกันระหว่าง ผู้หญิง กับ เพศทางเลือก
(Cosine similarity)</a:t>
            </a:r>
          </a:p>
        </c:rich>
      </c:tx>
      <c:overlay val="0"/>
    </c:title>
    <c:plotArea>
      <c:layout>
        <c:manualLayout>
          <c:xMode val="edge"/>
          <c:yMode val="edge"/>
          <c:x val="0.1346633479313225"/>
          <c:y val="0.20680612762653486"/>
          <c:w val="0.8382513976921889"/>
          <c:h val="0.6224995803670359"/>
        </c:manualLayout>
      </c:layout>
      <c:barChart>
        <c:barDir val="col"/>
        <c:ser>
          <c:idx val="0"/>
          <c:order val="0"/>
          <c:tx>
            <c:v>FandLGBTQ+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AllCosine!$AC$31:$AH$31</c:f>
            </c:strRef>
          </c:cat>
          <c:val>
            <c:numRef>
              <c:f>AllCosine!$AC$32:$AH$32</c:f>
              <c:numCache/>
            </c:numRef>
          </c:val>
        </c:ser>
        <c:axId val="426348163"/>
        <c:axId val="1661153838"/>
      </c:barChart>
      <c:catAx>
        <c:axId val="426348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ประเภทของความคล้าย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661153838"/>
      </c:catAx>
      <c:valAx>
        <c:axId val="1661153838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เปอร์เซ็นความคล้าย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426348163"/>
        <c:minorUnit val="5.0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114300</xdr:rowOff>
    </xdr:from>
    <xdr:ext cx="10048875" cy="41338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19050</xdr:colOff>
      <xdr:row>0</xdr:row>
      <xdr:rowOff>123825</xdr:rowOff>
    </xdr:from>
    <xdr:ext cx="10868025" cy="41719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600075</xdr:colOff>
      <xdr:row>0</xdr:row>
      <xdr:rowOff>142875</xdr:rowOff>
    </xdr:from>
    <xdr:ext cx="11058525" cy="41814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8.43"/>
    <col customWidth="1" min="4" max="4" width="12.14"/>
    <col customWidth="1" min="5" max="5" width="16.86"/>
    <col customWidth="1" min="6" max="6" width="18.29"/>
    <col customWidth="1" min="7" max="7" width="16.43"/>
    <col customWidth="1" min="8" max="8" width="8.71"/>
    <col customWidth="1" min="9" max="9" width="12.0"/>
    <col customWidth="1" min="10" max="10" width="8.71"/>
    <col customWidth="1" min="11" max="11" width="12.14"/>
    <col customWidth="1" min="12" max="13" width="8.71"/>
    <col customWidth="1" min="14" max="14" width="12.29"/>
    <col customWidth="1" min="15" max="15" width="8.71"/>
    <col customWidth="1" min="16" max="16" width="12.57"/>
    <col customWidth="1" min="17" max="17" width="16.57"/>
    <col customWidth="1" min="18" max="18" width="18.14"/>
    <col customWidth="1" min="19" max="19" width="16.29"/>
    <col customWidth="1" min="20" max="20" width="12.86"/>
    <col customWidth="1" min="21" max="26" width="8.71"/>
    <col customWidth="1" min="27" max="27" width="11.71"/>
    <col customWidth="1" min="28" max="28" width="8.71"/>
    <col customWidth="1" min="29" max="29" width="14.43"/>
    <col customWidth="1" min="30" max="30" width="11.0"/>
    <col customWidth="1" min="31" max="31" width="12.86"/>
    <col customWidth="1" min="32" max="32" width="16.43"/>
    <col customWidth="1" min="33" max="33" width="18.43"/>
    <col customWidth="1" min="34" max="34" width="16.86"/>
    <col customWidth="1" min="35" max="43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B31" s="1" t="s">
        <v>0</v>
      </c>
      <c r="C31" s="2" t="s">
        <v>1</v>
      </c>
      <c r="D31" s="3" t="s">
        <v>2</v>
      </c>
      <c r="E31" s="4" t="s">
        <v>3</v>
      </c>
      <c r="F31" s="5" t="s">
        <v>4</v>
      </c>
      <c r="G31" s="6" t="s">
        <v>5</v>
      </c>
      <c r="N31" s="1" t="s">
        <v>0</v>
      </c>
      <c r="O31" s="2" t="s">
        <v>1</v>
      </c>
      <c r="P31" s="3" t="s">
        <v>2</v>
      </c>
      <c r="Q31" s="4" t="s">
        <v>3</v>
      </c>
      <c r="R31" s="5" t="s">
        <v>4</v>
      </c>
      <c r="S31" s="6" t="s">
        <v>5</v>
      </c>
      <c r="AC31" s="1" t="s">
        <v>0</v>
      </c>
      <c r="AD31" s="2" t="s">
        <v>1</v>
      </c>
      <c r="AE31" s="3" t="s">
        <v>2</v>
      </c>
      <c r="AF31" s="4" t="s">
        <v>3</v>
      </c>
      <c r="AG31" s="5" t="s">
        <v>4</v>
      </c>
      <c r="AH31" s="6" t="s">
        <v>5</v>
      </c>
    </row>
    <row r="32" ht="12.75" customHeight="1">
      <c r="B32" s="1">
        <f>I38*$B108</f>
        <v>87.45021399</v>
      </c>
      <c r="C32" s="2">
        <f>I52*$B108</f>
        <v>73.9180903</v>
      </c>
      <c r="D32" s="3">
        <f>I69*$B108</f>
        <v>97.80980468</v>
      </c>
      <c r="E32" s="4">
        <f>I80*$B108</f>
        <v>86.79666916</v>
      </c>
      <c r="F32" s="5">
        <f>I89*$B108</f>
        <v>93.57692031</v>
      </c>
      <c r="G32" s="6">
        <f>I98*$B108</f>
        <v>91.54283153</v>
      </c>
      <c r="N32" s="1">
        <f>U38*$B108</f>
        <v>84.91236292</v>
      </c>
      <c r="O32" s="2">
        <f>U52*$B108</f>
        <v>79.70003117</v>
      </c>
      <c r="P32" s="3">
        <f>U69*$B108</f>
        <v>95.73474941</v>
      </c>
      <c r="Q32" s="4">
        <f>U80*$B108</f>
        <v>91.0488199</v>
      </c>
      <c r="R32" s="5">
        <f>U89*$B108</f>
        <v>95.21946498</v>
      </c>
      <c r="S32" s="6">
        <f>U98*$B108</f>
        <v>93.47269157</v>
      </c>
      <c r="AC32" s="1">
        <f>AJ38*$B108</f>
        <v>99.59641619</v>
      </c>
      <c r="AD32" s="2">
        <f>AJ52*$B108</f>
        <v>96.00200972</v>
      </c>
      <c r="AE32" s="3">
        <f>AJ69*$B108</f>
        <v>98.21100561</v>
      </c>
      <c r="AF32" s="4">
        <f>AJ80*$B108</f>
        <v>75.39585473</v>
      </c>
      <c r="AG32" s="5">
        <f>AJ89*$B108</f>
        <v>98.71648999</v>
      </c>
      <c r="AH32" s="6">
        <f>AJ98*$B108</f>
        <v>92.46298447</v>
      </c>
    </row>
    <row r="33" ht="12.75" customHeight="1"/>
    <row r="34" ht="12.75" customHeight="1">
      <c r="B34" s="7" t="s">
        <v>6</v>
      </c>
      <c r="N34" s="7" t="s">
        <v>7</v>
      </c>
      <c r="O34" s="7"/>
      <c r="AC34" s="7" t="s">
        <v>8</v>
      </c>
      <c r="AD34" s="7"/>
    </row>
    <row r="35" ht="12.75" customHeight="1"/>
    <row r="36" ht="12.75" customHeight="1">
      <c r="B36" s="8" t="str">
        <f>'M And F'!K142</f>
        <v>app</v>
      </c>
      <c r="N36" s="8" t="str">
        <f>'M And LGBTQ+'!K77</f>
        <v>app</v>
      </c>
      <c r="AC36" s="9" t="str">
        <f>'F And LGBTQ+'!K94</f>
        <v>app</v>
      </c>
    </row>
    <row r="37" ht="12.75" customHeight="1">
      <c r="B37" s="10" t="str">
        <f>'M And F'!K143</f>
        <v>M</v>
      </c>
      <c r="C37" s="10" t="str">
        <f>'M And F'!L143</f>
        <v>F</v>
      </c>
      <c r="D37" s="10" t="str">
        <f>'M And F'!M143</f>
        <v>M*F</v>
      </c>
      <c r="E37" s="10" t="str">
        <f>'M And F'!N143</f>
        <v>M^2</v>
      </c>
      <c r="F37" s="10" t="str">
        <f>'M And F'!O143</f>
        <v>F^2</v>
      </c>
      <c r="G37" s="10" t="str">
        <f>'M And F'!P143</f>
        <v>SQRT(M^2)</v>
      </c>
      <c r="H37" s="10" t="str">
        <f>'M And F'!Q143</f>
        <v>SQRT(F^2)</v>
      </c>
      <c r="I37" s="11" t="s">
        <v>9</v>
      </c>
      <c r="N37" s="10" t="str">
        <f>'M And LGBTQ+'!K78</f>
        <v>M</v>
      </c>
      <c r="O37" s="10" t="str">
        <f>'M And LGBTQ+'!L78</f>
        <v>LGBTQ+</v>
      </c>
      <c r="P37" s="10" t="str">
        <f>'M And LGBTQ+'!M78</f>
        <v>M*LGBTQ+</v>
      </c>
      <c r="Q37" s="10" t="str">
        <f>'M And LGBTQ+'!N78</f>
        <v>M^2</v>
      </c>
      <c r="R37" s="10" t="str">
        <f>'M And LGBTQ+'!O78</f>
        <v>LGBTQ+^2</v>
      </c>
      <c r="S37" s="10" t="str">
        <f>'M And LGBTQ+'!P78</f>
        <v>SQRT(M^2)</v>
      </c>
      <c r="T37" s="10" t="str">
        <f>'M And LGBTQ+'!Q78</f>
        <v>SQRT(LGBTQ+^2)</v>
      </c>
      <c r="U37" s="11" t="s">
        <v>10</v>
      </c>
      <c r="AC37" s="12" t="str">
        <f>'F And LGBTQ+'!K95</f>
        <v>F</v>
      </c>
      <c r="AD37" s="12" t="str">
        <f>'F And LGBTQ+'!L95</f>
        <v>LGBTQ+</v>
      </c>
      <c r="AE37" s="12" t="str">
        <f>'F And LGBTQ+'!M95</f>
        <v>F*LGBTQ+</v>
      </c>
      <c r="AF37" s="12" t="str">
        <f>'F And LGBTQ+'!N95</f>
        <v>F^2</v>
      </c>
      <c r="AG37" s="12" t="str">
        <f>'F And LGBTQ+'!O95</f>
        <v>LGBTQ+^2</v>
      </c>
      <c r="AH37" s="13" t="str">
        <f>'F And LGBTQ+'!P95</f>
        <v>SQRT(F^2)</v>
      </c>
      <c r="AI37" s="13" t="str">
        <f>'F And LGBTQ+'!Q95</f>
        <v>SQRT(LGBTQ+^2)</v>
      </c>
      <c r="AJ37" s="11" t="s">
        <v>11</v>
      </c>
    </row>
    <row r="38" ht="12.75" customHeight="1">
      <c r="B38" s="14">
        <f>'M And F'!K144</f>
        <v>0.8833333333</v>
      </c>
      <c r="C38" s="14">
        <f>'M And F'!L144</f>
        <v>0.974025974</v>
      </c>
      <c r="D38" s="14">
        <f>'M And F'!M144</f>
        <v>0.8603896104</v>
      </c>
      <c r="E38" s="14">
        <f>'M And F'!N144</f>
        <v>0.7802777778</v>
      </c>
      <c r="F38" s="14">
        <f>'M And F'!O144</f>
        <v>0.9487265981</v>
      </c>
      <c r="G38" s="14">
        <f>'M And F'!P144</f>
        <v>1.103026141</v>
      </c>
      <c r="H38" s="14">
        <f>'M And F'!Q144</f>
        <v>1.204996065</v>
      </c>
      <c r="I38" s="15">
        <f>'M And F'!R144</f>
        <v>0.8745021399</v>
      </c>
      <c r="N38" s="14">
        <f>'M And LGBTQ+'!K79</f>
        <v>0.8833333333</v>
      </c>
      <c r="O38" s="14">
        <f>'M And LGBTQ+'!L79</f>
        <v>0.9230769231</v>
      </c>
      <c r="P38" s="14">
        <f>'M And LGBTQ+'!M79</f>
        <v>0.8153846154</v>
      </c>
      <c r="Q38" s="14">
        <f>'M And LGBTQ+'!N79</f>
        <v>0.7802777778</v>
      </c>
      <c r="R38" s="14">
        <f>'M And LGBTQ+'!O79</f>
        <v>0.8520710059</v>
      </c>
      <c r="S38" s="14">
        <f>'M And LGBTQ+'!P79</f>
        <v>1.103026141</v>
      </c>
      <c r="T38" s="14">
        <f>'M And LGBTQ+'!Q79</f>
        <v>1.127913715</v>
      </c>
      <c r="U38" s="15">
        <f>'M And LGBTQ+'!R79</f>
        <v>0.8491236292</v>
      </c>
      <c r="AC38" s="16">
        <f>'F And LGBTQ+'!K96</f>
        <v>0.974025974</v>
      </c>
      <c r="AD38" s="16">
        <f>'F And LGBTQ+'!L96</f>
        <v>0.9230769231</v>
      </c>
      <c r="AE38" s="16">
        <f>'F And LGBTQ+'!M96</f>
        <v>0.8991008991</v>
      </c>
      <c r="AF38" s="16">
        <f>'F And LGBTQ+'!N96</f>
        <v>0.9487265981</v>
      </c>
      <c r="AG38" s="16">
        <f>'F And LGBTQ+'!O96</f>
        <v>0.8520710059</v>
      </c>
      <c r="AH38" s="16">
        <f>'F And LGBTQ+'!P96</f>
        <v>1.204996065</v>
      </c>
      <c r="AI38" s="16">
        <f>'F And LGBTQ+'!Q96</f>
        <v>1.127913715</v>
      </c>
      <c r="AJ38" s="15">
        <f>'F And LGBTQ+'!R96</f>
        <v>0.9959641619</v>
      </c>
    </row>
    <row r="39" ht="12.75" customHeight="1">
      <c r="B39" s="14">
        <f>'M And F'!K145</f>
        <v>0.5833333333</v>
      </c>
      <c r="C39" s="14">
        <f>'M And F'!L145</f>
        <v>0.2467532468</v>
      </c>
      <c r="D39" s="14">
        <f>'M And F'!M145</f>
        <v>0.1439393939</v>
      </c>
      <c r="E39" s="14">
        <f>'M And F'!N145</f>
        <v>0.3402777778</v>
      </c>
      <c r="F39" s="14">
        <f>'M And F'!O145</f>
        <v>0.06088716478</v>
      </c>
      <c r="N39" s="14">
        <f>'M And LGBTQ+'!K80</f>
        <v>0.5833333333</v>
      </c>
      <c r="O39" s="14">
        <f>'M And LGBTQ+'!L80</f>
        <v>0.1538461538</v>
      </c>
      <c r="P39" s="14">
        <f>'M And LGBTQ+'!M80</f>
        <v>0.08974358974</v>
      </c>
      <c r="Q39" s="14">
        <f>'M And LGBTQ+'!N80</f>
        <v>0.3402777778</v>
      </c>
      <c r="R39" s="14">
        <f>'M And LGBTQ+'!O80</f>
        <v>0.02366863905</v>
      </c>
      <c r="AC39" s="16">
        <f>'F And LGBTQ+'!K97</f>
        <v>0.2467532468</v>
      </c>
      <c r="AD39" s="16">
        <f>'F And LGBTQ+'!L97</f>
        <v>0.1538461538</v>
      </c>
      <c r="AE39" s="16">
        <f>'F And LGBTQ+'!M97</f>
        <v>0.03796203796</v>
      </c>
      <c r="AF39" s="16">
        <f>'F And LGBTQ+'!N97</f>
        <v>0.06088716478</v>
      </c>
      <c r="AG39" s="16">
        <f>'F And LGBTQ+'!O97</f>
        <v>0.02366863905</v>
      </c>
      <c r="AH39" s="16"/>
      <c r="AI39" s="16"/>
    </row>
    <row r="40" ht="12.75" customHeight="1">
      <c r="B40" s="14">
        <f>'M And F'!K146</f>
        <v>0.08333333333</v>
      </c>
      <c r="C40" s="14">
        <f>'M And F'!L146</f>
        <v>0.02597402597</v>
      </c>
      <c r="D40" s="14">
        <f>'M And F'!M146</f>
        <v>0.002164502165</v>
      </c>
      <c r="E40" s="14">
        <f>'M And F'!N146</f>
        <v>0.006944444444</v>
      </c>
      <c r="F40" s="14">
        <f>'M And F'!O146</f>
        <v>0.0006746500253</v>
      </c>
      <c r="N40" s="14">
        <f>'M And LGBTQ+'!K81</f>
        <v>0.08333333333</v>
      </c>
      <c r="O40" s="14">
        <f>'M And LGBTQ+'!L81</f>
        <v>0</v>
      </c>
      <c r="P40" s="14">
        <f>'M And LGBTQ+'!M81</f>
        <v>0</v>
      </c>
      <c r="Q40" s="14">
        <f>'M And LGBTQ+'!N81</f>
        <v>0.006944444444</v>
      </c>
      <c r="R40" s="14">
        <f>'M And LGBTQ+'!O81</f>
        <v>0</v>
      </c>
      <c r="AC40" s="16">
        <f>'F And LGBTQ+'!K98</f>
        <v>0.02597402597</v>
      </c>
      <c r="AD40" s="16">
        <f>'F And LGBTQ+'!L98</f>
        <v>0</v>
      </c>
      <c r="AE40" s="16">
        <f>'F And LGBTQ+'!M98</f>
        <v>0</v>
      </c>
      <c r="AF40" s="16">
        <f>'F And LGBTQ+'!N98</f>
        <v>0.0006746500253</v>
      </c>
      <c r="AG40" s="16">
        <f>'F And LGBTQ+'!O98</f>
        <v>0</v>
      </c>
      <c r="AH40" s="16"/>
      <c r="AI40" s="16"/>
    </row>
    <row r="41" ht="12.75" customHeight="1">
      <c r="B41" s="14">
        <f>'M And F'!K147</f>
        <v>0.1</v>
      </c>
      <c r="C41" s="14">
        <f>'M And F'!L147</f>
        <v>0</v>
      </c>
      <c r="D41" s="14">
        <f>'M And F'!M147</f>
        <v>0</v>
      </c>
      <c r="E41" s="14">
        <f>'M And F'!N147</f>
        <v>0.01</v>
      </c>
      <c r="F41" s="14">
        <f>'M And F'!O147</f>
        <v>0</v>
      </c>
      <c r="N41" s="14">
        <f>'M And LGBTQ+'!K82</f>
        <v>0.1</v>
      </c>
      <c r="O41" s="14">
        <f>'M And LGBTQ+'!L82</f>
        <v>0</v>
      </c>
      <c r="P41" s="14">
        <f>'M And LGBTQ+'!M82</f>
        <v>0</v>
      </c>
      <c r="Q41" s="14">
        <f>'M And LGBTQ+'!N82</f>
        <v>0.01</v>
      </c>
      <c r="R41" s="14">
        <f>'M And LGBTQ+'!O82</f>
        <v>0</v>
      </c>
      <c r="AC41" s="16">
        <f>'F And LGBTQ+'!K99</f>
        <v>0</v>
      </c>
      <c r="AD41" s="16">
        <f>'F And LGBTQ+'!L99</f>
        <v>0</v>
      </c>
      <c r="AE41" s="16">
        <f>'F And LGBTQ+'!M99</f>
        <v>0</v>
      </c>
      <c r="AF41" s="16">
        <f>'F And LGBTQ+'!N99</f>
        <v>0</v>
      </c>
      <c r="AG41" s="16">
        <f>'F And LGBTQ+'!O99</f>
        <v>0</v>
      </c>
      <c r="AH41" s="16"/>
      <c r="AI41" s="16"/>
    </row>
    <row r="42" ht="12.75" customHeight="1">
      <c r="B42" s="14">
        <f>'M And F'!K148</f>
        <v>0.05</v>
      </c>
      <c r="C42" s="14">
        <f>'M And F'!L148</f>
        <v>0.02597402597</v>
      </c>
      <c r="D42" s="14">
        <f>'M And F'!M148</f>
        <v>0.001298701299</v>
      </c>
      <c r="E42" s="14">
        <f>'M And F'!N148</f>
        <v>0.0025</v>
      </c>
      <c r="F42" s="14">
        <f>'M And F'!O148</f>
        <v>0.0006746500253</v>
      </c>
      <c r="N42" s="14">
        <f>'M And LGBTQ+'!K83</f>
        <v>0.05</v>
      </c>
      <c r="O42" s="14">
        <f>'M And LGBTQ+'!L83</f>
        <v>0</v>
      </c>
      <c r="P42" s="14">
        <f>'M And LGBTQ+'!M83</f>
        <v>0</v>
      </c>
      <c r="Q42" s="14">
        <f>'M And LGBTQ+'!N83</f>
        <v>0.0025</v>
      </c>
      <c r="R42" s="14">
        <f>'M And LGBTQ+'!O83</f>
        <v>0</v>
      </c>
      <c r="AC42" s="16">
        <f>'F And LGBTQ+'!K100</f>
        <v>0.02597402597</v>
      </c>
      <c r="AD42" s="16">
        <f>'F And LGBTQ+'!L100</f>
        <v>0</v>
      </c>
      <c r="AE42" s="16">
        <f>'F And LGBTQ+'!M100</f>
        <v>0</v>
      </c>
      <c r="AF42" s="16">
        <f>'F And LGBTQ+'!N100</f>
        <v>0.0006746500253</v>
      </c>
      <c r="AG42" s="16">
        <f>'F And LGBTQ+'!O100</f>
        <v>0</v>
      </c>
      <c r="AH42" s="16"/>
      <c r="AI42" s="16"/>
    </row>
    <row r="43" ht="12.75" customHeight="1">
      <c r="B43" s="14">
        <f>'M And F'!K149</f>
        <v>0.1666666667</v>
      </c>
      <c r="C43" s="14">
        <f>'M And F'!L149</f>
        <v>0.5844155844</v>
      </c>
      <c r="D43" s="14">
        <f>'M And F'!M149</f>
        <v>0.0974025974</v>
      </c>
      <c r="E43" s="14">
        <f>'M And F'!N149</f>
        <v>0.02777777778</v>
      </c>
      <c r="F43" s="14">
        <f>'M And F'!O149</f>
        <v>0.3415415753</v>
      </c>
      <c r="N43" s="14">
        <f>'M And LGBTQ+'!K84</f>
        <v>0.1666666667</v>
      </c>
      <c r="O43" s="14">
        <f>'M And LGBTQ+'!L84</f>
        <v>0.5384615385</v>
      </c>
      <c r="P43" s="14">
        <f>'M And LGBTQ+'!M84</f>
        <v>0.08974358974</v>
      </c>
      <c r="Q43" s="14">
        <f>'M And LGBTQ+'!N84</f>
        <v>0.02777777778</v>
      </c>
      <c r="R43" s="14">
        <f>'M And LGBTQ+'!O84</f>
        <v>0.2899408284</v>
      </c>
      <c r="AC43" s="16">
        <f>'F And LGBTQ+'!K101</f>
        <v>0.5844155844</v>
      </c>
      <c r="AD43" s="16">
        <f>'F And LGBTQ+'!L101</f>
        <v>0.5384615385</v>
      </c>
      <c r="AE43" s="16">
        <f>'F And LGBTQ+'!M101</f>
        <v>0.3146853147</v>
      </c>
      <c r="AF43" s="16">
        <f>'F And LGBTQ+'!N101</f>
        <v>0.3415415753</v>
      </c>
      <c r="AG43" s="16">
        <f>'F And LGBTQ+'!O101</f>
        <v>0.2899408284</v>
      </c>
      <c r="AH43" s="16"/>
      <c r="AI43" s="16"/>
    </row>
    <row r="44" ht="12.75" customHeight="1">
      <c r="B44" s="14">
        <f>'M And F'!K150</f>
        <v>0.2</v>
      </c>
      <c r="C44" s="14">
        <f>'M And F'!L150</f>
        <v>0.1948051948</v>
      </c>
      <c r="D44" s="14">
        <f>'M And F'!M150</f>
        <v>0.03896103896</v>
      </c>
      <c r="E44" s="14">
        <f>'M And F'!N150</f>
        <v>0.04</v>
      </c>
      <c r="F44" s="14">
        <f>'M And F'!O150</f>
        <v>0.03794906392</v>
      </c>
      <c r="N44" s="14">
        <f>'M And LGBTQ+'!K85</f>
        <v>0.2</v>
      </c>
      <c r="O44" s="14">
        <f>'M And LGBTQ+'!L85</f>
        <v>0.2307692308</v>
      </c>
      <c r="P44" s="14">
        <f>'M And LGBTQ+'!M85</f>
        <v>0.04615384615</v>
      </c>
      <c r="Q44" s="14">
        <f>'M And LGBTQ+'!N85</f>
        <v>0.04</v>
      </c>
      <c r="R44" s="14">
        <f>'M And LGBTQ+'!O85</f>
        <v>0.05325443787</v>
      </c>
      <c r="AC44" s="16">
        <f>'F And LGBTQ+'!K102</f>
        <v>0.1948051948</v>
      </c>
      <c r="AD44" s="16">
        <f>'F And LGBTQ+'!L102</f>
        <v>0.2307692308</v>
      </c>
      <c r="AE44" s="16">
        <f>'F And LGBTQ+'!M102</f>
        <v>0.04495504496</v>
      </c>
      <c r="AF44" s="16">
        <f>'F And LGBTQ+'!N102</f>
        <v>0.03794906392</v>
      </c>
      <c r="AG44" s="16">
        <f>'F And LGBTQ+'!O102</f>
        <v>0.05325443787</v>
      </c>
      <c r="AH44" s="16"/>
      <c r="AI44" s="16"/>
    </row>
    <row r="45" ht="12.75" customHeight="1">
      <c r="B45" s="14">
        <f>'M And F'!K151</f>
        <v>0.06666666667</v>
      </c>
      <c r="C45" s="14">
        <f>'M And F'!L151</f>
        <v>0.2467532468</v>
      </c>
      <c r="D45" s="14">
        <f>'M And F'!M151</f>
        <v>0.01645021645</v>
      </c>
      <c r="E45" s="14">
        <f>'M And F'!N151</f>
        <v>0.004444444444</v>
      </c>
      <c r="F45" s="14">
        <f>'M And F'!O151</f>
        <v>0.06088716478</v>
      </c>
      <c r="N45" s="14">
        <f>'M And LGBTQ+'!K86</f>
        <v>0.06666666667</v>
      </c>
      <c r="O45" s="14">
        <f>'M And LGBTQ+'!L86</f>
        <v>0.2307692308</v>
      </c>
      <c r="P45" s="14">
        <f>'M And LGBTQ+'!M86</f>
        <v>0.01538461538</v>
      </c>
      <c r="Q45" s="14">
        <f>'M And LGBTQ+'!N86</f>
        <v>0.004444444444</v>
      </c>
      <c r="R45" s="14">
        <f>'M And LGBTQ+'!O86</f>
        <v>0.05325443787</v>
      </c>
      <c r="AC45" s="16">
        <f>'F And LGBTQ+'!K103</f>
        <v>0.2467532468</v>
      </c>
      <c r="AD45" s="16">
        <f>'F And LGBTQ+'!L103</f>
        <v>0.2307692308</v>
      </c>
      <c r="AE45" s="16">
        <f>'F And LGBTQ+'!M103</f>
        <v>0.05694305694</v>
      </c>
      <c r="AF45" s="16">
        <f>'F And LGBTQ+'!N103</f>
        <v>0.06088716478</v>
      </c>
      <c r="AG45" s="16">
        <f>'F And LGBTQ+'!O103</f>
        <v>0.05325443787</v>
      </c>
      <c r="AH45" s="16"/>
      <c r="AI45" s="16"/>
    </row>
    <row r="46" ht="12.75" customHeight="1">
      <c r="B46" s="14">
        <f>'M And F'!K152</f>
        <v>0.06666666667</v>
      </c>
      <c r="C46" s="14">
        <f>'M And F'!L152</f>
        <v>0.02597402597</v>
      </c>
      <c r="D46" s="14">
        <f>'M And F'!M152</f>
        <v>0.001731601732</v>
      </c>
      <c r="E46" s="14">
        <f>'M And F'!N152</f>
        <v>0.004444444444</v>
      </c>
      <c r="F46" s="14">
        <f>'M And F'!O152</f>
        <v>0.0006746500253</v>
      </c>
      <c r="N46" s="14">
        <f>'M And LGBTQ+'!K87</f>
        <v>0.06666666667</v>
      </c>
      <c r="O46" s="14">
        <f>'M And LGBTQ+'!L87</f>
        <v>0</v>
      </c>
      <c r="P46" s="14">
        <f>'M And LGBTQ+'!M87</f>
        <v>0</v>
      </c>
      <c r="Q46" s="14">
        <f>'M And LGBTQ+'!N87</f>
        <v>0.004444444444</v>
      </c>
      <c r="R46" s="14">
        <f>'M And LGBTQ+'!O87</f>
        <v>0</v>
      </c>
      <c r="AC46" s="16">
        <f>'F And LGBTQ+'!K104</f>
        <v>0.02597402597</v>
      </c>
      <c r="AD46" s="16">
        <f>'F And LGBTQ+'!L104</f>
        <v>0</v>
      </c>
      <c r="AE46" s="16">
        <f>'F And LGBTQ+'!M104</f>
        <v>0</v>
      </c>
      <c r="AF46" s="16">
        <f>'F And LGBTQ+'!N104</f>
        <v>0.0006746500253</v>
      </c>
      <c r="AG46" s="16">
        <f>'F And LGBTQ+'!O104</f>
        <v>0</v>
      </c>
      <c r="AH46" s="16"/>
      <c r="AI46" s="16"/>
    </row>
    <row r="47" ht="12.75" customHeight="1">
      <c r="B47" s="17">
        <f>'M And F'!K153</f>
        <v>2.2</v>
      </c>
      <c r="C47" s="17">
        <f>'M And F'!L153</f>
        <v>2.324675325</v>
      </c>
      <c r="D47" s="17">
        <f>'M And F'!M153</f>
        <v>1.162337662</v>
      </c>
      <c r="E47" s="17">
        <f>'M And F'!N153</f>
        <v>1.216666667</v>
      </c>
      <c r="F47" s="17">
        <f>'M And F'!O153</f>
        <v>1.452015517</v>
      </c>
      <c r="N47" s="17">
        <f>'M And LGBTQ+'!K88</f>
        <v>2.2</v>
      </c>
      <c r="O47" s="17">
        <f>'M And LGBTQ+'!L88</f>
        <v>2.076923077</v>
      </c>
      <c r="P47" s="17">
        <f>'M And LGBTQ+'!M88</f>
        <v>1.056410256</v>
      </c>
      <c r="Q47" s="17">
        <f>'M And LGBTQ+'!N88</f>
        <v>1.216666667</v>
      </c>
      <c r="R47" s="17">
        <f>'M And LGBTQ+'!O88</f>
        <v>1.272189349</v>
      </c>
      <c r="AC47" s="18">
        <f>'F And LGBTQ+'!K105</f>
        <v>2.324675325</v>
      </c>
      <c r="AD47" s="18">
        <f>'F And LGBTQ+'!L105</f>
        <v>2.076923077</v>
      </c>
      <c r="AE47" s="18">
        <f>'F And LGBTQ+'!M105</f>
        <v>1.353646354</v>
      </c>
      <c r="AF47" s="18">
        <f>'F And LGBTQ+'!N105</f>
        <v>1.452015517</v>
      </c>
      <c r="AG47" s="18">
        <f>'F And LGBTQ+'!O105</f>
        <v>1.272189349</v>
      </c>
      <c r="AH47" s="16"/>
      <c r="AI47" s="16"/>
    </row>
    <row r="48" ht="12.75" customHeight="1"/>
    <row r="49" ht="12.75" customHeight="1"/>
    <row r="50" ht="12.75" customHeight="1">
      <c r="B50" s="8" t="str">
        <f>'M And F'!P156</f>
        <v>category</v>
      </c>
      <c r="N50" s="9" t="str">
        <f>'M And LGBTQ+'!T77</f>
        <v>category</v>
      </c>
      <c r="AC50" s="9" t="str">
        <f>'F And LGBTQ+'!P106</f>
        <v>category</v>
      </c>
    </row>
    <row r="51" ht="12.75" customHeight="1">
      <c r="B51" s="10" t="str">
        <f>'M And F'!P157</f>
        <v>M</v>
      </c>
      <c r="C51" s="10" t="str">
        <f>'M And F'!Q157</f>
        <v>F</v>
      </c>
      <c r="D51" s="10" t="str">
        <f>'M And F'!R157</f>
        <v>M*F</v>
      </c>
      <c r="E51" s="10" t="str">
        <f>'M And F'!S157</f>
        <v>M^2</v>
      </c>
      <c r="F51" s="10" t="str">
        <f>'M And F'!T157</f>
        <v>F^2</v>
      </c>
      <c r="G51" s="10" t="str">
        <f>'M And F'!U157</f>
        <v>SQRT(M^2)</v>
      </c>
      <c r="H51" s="10" t="str">
        <f>'M And F'!V157</f>
        <v>SQRT(F^2)</v>
      </c>
      <c r="I51" s="11" t="s">
        <v>9</v>
      </c>
      <c r="N51" s="12" t="str">
        <f>'M And LGBTQ+'!T78</f>
        <v>M</v>
      </c>
      <c r="O51" s="12" t="str">
        <f>'M And LGBTQ+'!U78</f>
        <v>LGBTQ+</v>
      </c>
      <c r="P51" s="12" t="str">
        <f>'M And LGBTQ+'!V78</f>
        <v>M*LGBTQ+</v>
      </c>
      <c r="Q51" s="12" t="str">
        <f>'M And LGBTQ+'!W78</f>
        <v>M^2</v>
      </c>
      <c r="R51" s="12" t="str">
        <f>'M And LGBTQ+'!X78</f>
        <v>LGBTQ+^2</v>
      </c>
      <c r="S51" s="13" t="str">
        <f>'M And LGBTQ+'!Y78</f>
        <v>SQRT(M^2)</v>
      </c>
      <c r="T51" s="13" t="str">
        <f>'M And LGBTQ+'!Z78</f>
        <v>SQRT(LGBTQ+^2)</v>
      </c>
      <c r="U51" s="11" t="s">
        <v>10</v>
      </c>
      <c r="AC51" s="12" t="str">
        <f>'F And LGBTQ+'!P107</f>
        <v>F</v>
      </c>
      <c r="AD51" s="12" t="str">
        <f>'F And LGBTQ+'!Q107</f>
        <v>LGBTQ+</v>
      </c>
      <c r="AE51" s="12" t="str">
        <f>'F And LGBTQ+'!R107</f>
        <v>F*LGBTQ+</v>
      </c>
      <c r="AF51" s="12" t="str">
        <f>'F And LGBTQ+'!S107</f>
        <v>F^2</v>
      </c>
      <c r="AG51" s="12" t="str">
        <f>'F And LGBTQ+'!T107</f>
        <v>LGBTQ+^2</v>
      </c>
      <c r="AH51" s="13" t="str">
        <f>'F And LGBTQ+'!U107</f>
        <v>SQRT(F^2)</v>
      </c>
      <c r="AI51" s="13" t="str">
        <f>'F And LGBTQ+'!V107</f>
        <v>SQRT(LGBTQ+^2)</v>
      </c>
      <c r="AJ51" s="11" t="s">
        <v>11</v>
      </c>
    </row>
    <row r="52" ht="12.75" customHeight="1">
      <c r="B52" s="14">
        <f>'M And F'!P158</f>
        <v>0.2833333333</v>
      </c>
      <c r="C52" s="14">
        <f>'M And F'!Q158</f>
        <v>0.8311688312</v>
      </c>
      <c r="D52" s="14">
        <f>'M And F'!R158</f>
        <v>0.2354978355</v>
      </c>
      <c r="E52" s="14">
        <f>'M And F'!S158</f>
        <v>0.08027777778</v>
      </c>
      <c r="F52" s="14">
        <f>'M And F'!T158</f>
        <v>0.6908416259</v>
      </c>
      <c r="G52" s="14">
        <f>'M And F'!U158</f>
        <v>1.072639527</v>
      </c>
      <c r="H52" s="14">
        <f>'M And F'!V158</f>
        <v>1.565621986</v>
      </c>
      <c r="I52" s="15">
        <f>'M And F'!W158</f>
        <v>0.739180903</v>
      </c>
      <c r="N52" s="16">
        <f>'M And LGBTQ+'!T79</f>
        <v>0.2833333333</v>
      </c>
      <c r="O52" s="16">
        <f>'M And LGBTQ+'!U79</f>
        <v>0.5384615385</v>
      </c>
      <c r="P52" s="16">
        <f>'M And LGBTQ+'!V79</f>
        <v>0.1525641026</v>
      </c>
      <c r="Q52" s="16">
        <f>'M And LGBTQ+'!W79</f>
        <v>0.08027777778</v>
      </c>
      <c r="R52" s="16">
        <f>'M And LGBTQ+'!X79</f>
        <v>0.2899408284</v>
      </c>
      <c r="S52" s="16">
        <f>'M And LGBTQ+'!Y79</f>
        <v>1.072639527</v>
      </c>
      <c r="T52" s="16">
        <f>'M And LGBTQ+'!Z79</f>
        <v>1.252216969</v>
      </c>
      <c r="U52" s="15">
        <f>'M And LGBTQ+'!AA79</f>
        <v>0.7970003117</v>
      </c>
      <c r="AC52" s="16">
        <f>'F And LGBTQ+'!P108</f>
        <v>0.8311688312</v>
      </c>
      <c r="AD52" s="16">
        <f>'F And LGBTQ+'!Q108</f>
        <v>0.5384615385</v>
      </c>
      <c r="AE52" s="16">
        <f>'F And LGBTQ+'!R108</f>
        <v>0.4475524476</v>
      </c>
      <c r="AF52" s="16">
        <f>'F And LGBTQ+'!S108</f>
        <v>0.6908416259</v>
      </c>
      <c r="AG52" s="16">
        <f>'F And LGBTQ+'!T108</f>
        <v>0.2899408284</v>
      </c>
      <c r="AH52" s="16">
        <f>'F And LGBTQ+'!U108</f>
        <v>1.565621986</v>
      </c>
      <c r="AI52" s="16">
        <f>'F And LGBTQ+'!V108</f>
        <v>1.252216969</v>
      </c>
      <c r="AJ52" s="15">
        <f>'F And LGBTQ+'!W108</f>
        <v>0.9600200972</v>
      </c>
    </row>
    <row r="53" ht="12.75" customHeight="1">
      <c r="B53" s="14">
        <f>'M And F'!P159</f>
        <v>0.5</v>
      </c>
      <c r="C53" s="14">
        <f>'M And F'!Q159</f>
        <v>0.7662337662</v>
      </c>
      <c r="D53" s="14">
        <f>'M And F'!R159</f>
        <v>0.3831168831</v>
      </c>
      <c r="E53" s="14">
        <f>'M And F'!S159</f>
        <v>0.25</v>
      </c>
      <c r="F53" s="14">
        <f>'M And F'!T159</f>
        <v>0.5871141845</v>
      </c>
      <c r="N53" s="16">
        <f>'M And LGBTQ+'!T80</f>
        <v>0.5</v>
      </c>
      <c r="O53" s="16">
        <f>'M And LGBTQ+'!U80</f>
        <v>0.7692307692</v>
      </c>
      <c r="P53" s="16">
        <f>'M And LGBTQ+'!V80</f>
        <v>0.3846153846</v>
      </c>
      <c r="Q53" s="16">
        <f>'M And LGBTQ+'!W80</f>
        <v>0.25</v>
      </c>
      <c r="R53" s="16">
        <f>'M And LGBTQ+'!X80</f>
        <v>0.5917159763</v>
      </c>
      <c r="S53" s="16"/>
      <c r="T53" s="16"/>
      <c r="AC53" s="16">
        <f>'F And LGBTQ+'!P109</f>
        <v>0.7662337662</v>
      </c>
      <c r="AD53" s="16">
        <f>'F And LGBTQ+'!Q109</f>
        <v>0.7692307692</v>
      </c>
      <c r="AE53" s="16">
        <f>'F And LGBTQ+'!R109</f>
        <v>0.5894105894</v>
      </c>
      <c r="AF53" s="16">
        <f>'F And LGBTQ+'!S109</f>
        <v>0.5871141845</v>
      </c>
      <c r="AG53" s="16">
        <f>'F And LGBTQ+'!T109</f>
        <v>0.5917159763</v>
      </c>
      <c r="AH53" s="16"/>
      <c r="AI53" s="16"/>
    </row>
    <row r="54" ht="12.75" customHeight="1">
      <c r="B54" s="14">
        <f>'M And F'!P160</f>
        <v>0.08333333333</v>
      </c>
      <c r="C54" s="14">
        <f>'M And F'!Q160</f>
        <v>0.4415584416</v>
      </c>
      <c r="D54" s="14">
        <f>'M And F'!R160</f>
        <v>0.0367965368</v>
      </c>
      <c r="E54" s="14">
        <f>'M And F'!S160</f>
        <v>0.006944444444</v>
      </c>
      <c r="F54" s="14">
        <f>'M And F'!T160</f>
        <v>0.1949738573</v>
      </c>
      <c r="N54" s="16">
        <f>'M And LGBTQ+'!T81</f>
        <v>0.08333333333</v>
      </c>
      <c r="O54" s="16">
        <f>'M And LGBTQ+'!U81</f>
        <v>0.3076923077</v>
      </c>
      <c r="P54" s="16">
        <f>'M And LGBTQ+'!V81</f>
        <v>0.02564102564</v>
      </c>
      <c r="Q54" s="16">
        <f>'M And LGBTQ+'!W81</f>
        <v>0.006944444444</v>
      </c>
      <c r="R54" s="16">
        <f>'M And LGBTQ+'!X81</f>
        <v>0.09467455621</v>
      </c>
      <c r="S54" s="16"/>
      <c r="T54" s="16"/>
      <c r="AC54" s="16">
        <f>'F And LGBTQ+'!P110</f>
        <v>0.4415584416</v>
      </c>
      <c r="AD54" s="16">
        <f>'F And LGBTQ+'!Q110</f>
        <v>0.3076923077</v>
      </c>
      <c r="AE54" s="16">
        <f>'F And LGBTQ+'!R110</f>
        <v>0.1358641359</v>
      </c>
      <c r="AF54" s="16">
        <f>'F And LGBTQ+'!S110</f>
        <v>0.1949738573</v>
      </c>
      <c r="AG54" s="16">
        <f>'F And LGBTQ+'!T110</f>
        <v>0.09467455621</v>
      </c>
      <c r="AH54" s="16"/>
      <c r="AI54" s="16"/>
    </row>
    <row r="55" ht="12.75" customHeight="1">
      <c r="B55" s="14">
        <f>'M And F'!P161</f>
        <v>0.1</v>
      </c>
      <c r="C55" s="14">
        <f>'M And F'!Q161</f>
        <v>0.4805194805</v>
      </c>
      <c r="D55" s="14">
        <f>'M And F'!R161</f>
        <v>0.04805194805</v>
      </c>
      <c r="E55" s="14">
        <f>'M And F'!S161</f>
        <v>0.01</v>
      </c>
      <c r="F55" s="14">
        <f>'M And F'!T161</f>
        <v>0.2308989712</v>
      </c>
      <c r="N55" s="16">
        <f>'M And LGBTQ+'!T82</f>
        <v>0.1</v>
      </c>
      <c r="O55" s="16">
        <f>'M And LGBTQ+'!U82</f>
        <v>0.2307692308</v>
      </c>
      <c r="P55" s="16">
        <f>'M And LGBTQ+'!V82</f>
        <v>0.02307692308</v>
      </c>
      <c r="Q55" s="16">
        <f>'M And LGBTQ+'!W82</f>
        <v>0.01</v>
      </c>
      <c r="R55" s="16">
        <f>'M And LGBTQ+'!X82</f>
        <v>0.05325443787</v>
      </c>
      <c r="S55" s="16"/>
      <c r="T55" s="16"/>
      <c r="AC55" s="16">
        <f>'F And LGBTQ+'!P111</f>
        <v>0.4805194805</v>
      </c>
      <c r="AD55" s="16">
        <f>'F And LGBTQ+'!Q111</f>
        <v>0.2307692308</v>
      </c>
      <c r="AE55" s="16">
        <f>'F And LGBTQ+'!R111</f>
        <v>0.1108891109</v>
      </c>
      <c r="AF55" s="16">
        <f>'F And LGBTQ+'!S111</f>
        <v>0.2308989712</v>
      </c>
      <c r="AG55" s="16">
        <f>'F And LGBTQ+'!T111</f>
        <v>0.05325443787</v>
      </c>
      <c r="AH55" s="16"/>
      <c r="AI55" s="16"/>
    </row>
    <row r="56" ht="12.75" customHeight="1">
      <c r="B56" s="14">
        <f>'M And F'!P162</f>
        <v>0.25</v>
      </c>
      <c r="C56" s="14">
        <f>'M And F'!Q162</f>
        <v>0.4155844156</v>
      </c>
      <c r="D56" s="14">
        <f>'M And F'!R162</f>
        <v>0.1038961039</v>
      </c>
      <c r="E56" s="14">
        <f>'M And F'!S162</f>
        <v>0.0625</v>
      </c>
      <c r="F56" s="14">
        <f>'M And F'!T162</f>
        <v>0.1727104065</v>
      </c>
      <c r="N56" s="16">
        <f>'M And LGBTQ+'!T83</f>
        <v>0.25</v>
      </c>
      <c r="O56" s="16">
        <f>'M And LGBTQ+'!U83</f>
        <v>0.3846153846</v>
      </c>
      <c r="P56" s="16">
        <f>'M And LGBTQ+'!V83</f>
        <v>0.09615384615</v>
      </c>
      <c r="Q56" s="16">
        <f>'M And LGBTQ+'!W83</f>
        <v>0.0625</v>
      </c>
      <c r="R56" s="16">
        <f>'M And LGBTQ+'!X83</f>
        <v>0.1479289941</v>
      </c>
      <c r="S56" s="16"/>
      <c r="T56" s="16"/>
      <c r="AC56" s="16">
        <f>'F And LGBTQ+'!P112</f>
        <v>0.4155844156</v>
      </c>
      <c r="AD56" s="16">
        <f>'F And LGBTQ+'!Q112</f>
        <v>0.3846153846</v>
      </c>
      <c r="AE56" s="16">
        <f>'F And LGBTQ+'!R112</f>
        <v>0.1598401598</v>
      </c>
      <c r="AF56" s="16">
        <f>'F And LGBTQ+'!S112</f>
        <v>0.1727104065</v>
      </c>
      <c r="AG56" s="16">
        <f>'F And LGBTQ+'!T112</f>
        <v>0.1479289941</v>
      </c>
      <c r="AH56" s="16"/>
      <c r="AI56" s="16"/>
    </row>
    <row r="57" ht="12.75" customHeight="1">
      <c r="B57" s="14">
        <f>'M And F'!P163</f>
        <v>0.3</v>
      </c>
      <c r="C57" s="14">
        <f>'M And F'!Q163</f>
        <v>0.1688311688</v>
      </c>
      <c r="D57" s="14">
        <f>'M And F'!R163</f>
        <v>0.05064935065</v>
      </c>
      <c r="E57" s="14">
        <f>'M And F'!S163</f>
        <v>0.09</v>
      </c>
      <c r="F57" s="14">
        <f>'M And F'!T163</f>
        <v>0.02850396357</v>
      </c>
      <c r="N57" s="16">
        <f>'M And LGBTQ+'!T84</f>
        <v>0.3</v>
      </c>
      <c r="O57" s="16">
        <f>'M And LGBTQ+'!U84</f>
        <v>0.1538461538</v>
      </c>
      <c r="P57" s="16">
        <f>'M And LGBTQ+'!V84</f>
        <v>0.04615384615</v>
      </c>
      <c r="Q57" s="16">
        <f>'M And LGBTQ+'!W84</f>
        <v>0.09</v>
      </c>
      <c r="R57" s="16">
        <f>'M And LGBTQ+'!X84</f>
        <v>0.02366863905</v>
      </c>
      <c r="S57" s="16"/>
      <c r="T57" s="16"/>
      <c r="AC57" s="16">
        <f>'F And LGBTQ+'!P113</f>
        <v>0.1688311688</v>
      </c>
      <c r="AD57" s="16">
        <f>'F And LGBTQ+'!Q113</f>
        <v>0.1538461538</v>
      </c>
      <c r="AE57" s="16">
        <f>'F And LGBTQ+'!R113</f>
        <v>0.02597402597</v>
      </c>
      <c r="AF57" s="16">
        <f>'F And LGBTQ+'!S113</f>
        <v>0.02850396357</v>
      </c>
      <c r="AG57" s="16">
        <f>'F And LGBTQ+'!T113</f>
        <v>0.02366863905</v>
      </c>
      <c r="AH57" s="16"/>
      <c r="AI57" s="16"/>
    </row>
    <row r="58" ht="12.75" customHeight="1">
      <c r="B58" s="14">
        <f>'M And F'!P164</f>
        <v>0.1833333333</v>
      </c>
      <c r="C58" s="14">
        <f>'M And F'!Q164</f>
        <v>0.03896103896</v>
      </c>
      <c r="D58" s="14">
        <f>'M And F'!R164</f>
        <v>0.007142857143</v>
      </c>
      <c r="E58" s="14">
        <f>'M And F'!S164</f>
        <v>0.03361111111</v>
      </c>
      <c r="F58" s="14">
        <f>'M And F'!T164</f>
        <v>0.001517962557</v>
      </c>
      <c r="N58" s="16">
        <f>'M And LGBTQ+'!T85</f>
        <v>0.1833333333</v>
      </c>
      <c r="O58" s="16">
        <f>'M And LGBTQ+'!U85</f>
        <v>0</v>
      </c>
      <c r="P58" s="16">
        <f>'M And LGBTQ+'!V85</f>
        <v>0</v>
      </c>
      <c r="Q58" s="16">
        <f>'M And LGBTQ+'!W85</f>
        <v>0.03361111111</v>
      </c>
      <c r="R58" s="16">
        <f>'M And LGBTQ+'!X85</f>
        <v>0</v>
      </c>
      <c r="S58" s="16"/>
      <c r="T58" s="16"/>
      <c r="AC58" s="16">
        <f>'F And LGBTQ+'!P114</f>
        <v>0.03896103896</v>
      </c>
      <c r="AD58" s="16">
        <f>'F And LGBTQ+'!Q114</f>
        <v>0</v>
      </c>
      <c r="AE58" s="16">
        <f>'F And LGBTQ+'!R114</f>
        <v>0</v>
      </c>
      <c r="AF58" s="16">
        <f>'F And LGBTQ+'!S114</f>
        <v>0.001517962557</v>
      </c>
      <c r="AG58" s="16">
        <f>'F And LGBTQ+'!T114</f>
        <v>0</v>
      </c>
      <c r="AH58" s="16"/>
      <c r="AI58" s="16"/>
    </row>
    <row r="59" ht="12.75" customHeight="1">
      <c r="B59" s="14">
        <f>'M And F'!P165</f>
        <v>0.06666666667</v>
      </c>
      <c r="C59" s="14">
        <f>'M And F'!Q165</f>
        <v>0.02597402597</v>
      </c>
      <c r="D59" s="14">
        <f>'M And F'!R165</f>
        <v>0.001731601732</v>
      </c>
      <c r="E59" s="14">
        <f>'M And F'!S165</f>
        <v>0.004444444444</v>
      </c>
      <c r="F59" s="14">
        <f>'M And F'!T165</f>
        <v>0.0006746500253</v>
      </c>
      <c r="N59" s="16">
        <f>'M And LGBTQ+'!T86</f>
        <v>0.06666666667</v>
      </c>
      <c r="O59" s="16">
        <f>'M And LGBTQ+'!U86</f>
        <v>0</v>
      </c>
      <c r="P59" s="16">
        <f>'M And LGBTQ+'!V86</f>
        <v>0</v>
      </c>
      <c r="Q59" s="16">
        <f>'M And LGBTQ+'!W86</f>
        <v>0.004444444444</v>
      </c>
      <c r="R59" s="16">
        <f>'M And LGBTQ+'!X86</f>
        <v>0</v>
      </c>
      <c r="S59" s="16"/>
      <c r="T59" s="16"/>
      <c r="AC59" s="16">
        <f>'F And LGBTQ+'!P115</f>
        <v>0.02597402597</v>
      </c>
      <c r="AD59" s="16">
        <f>'F And LGBTQ+'!Q115</f>
        <v>0</v>
      </c>
      <c r="AE59" s="16">
        <f>'F And LGBTQ+'!R115</f>
        <v>0</v>
      </c>
      <c r="AF59" s="16">
        <f>'F And LGBTQ+'!S115</f>
        <v>0.0006746500253</v>
      </c>
      <c r="AG59" s="16">
        <f>'F And LGBTQ+'!T115</f>
        <v>0</v>
      </c>
      <c r="AH59" s="16"/>
      <c r="AI59" s="16"/>
    </row>
    <row r="60" ht="12.75" customHeight="1">
      <c r="B60" s="14">
        <f>'M And F'!P166</f>
        <v>0.7666666667</v>
      </c>
      <c r="C60" s="14">
        <f>'M And F'!Q166</f>
        <v>0.3766233766</v>
      </c>
      <c r="D60" s="14">
        <f>'M And F'!R166</f>
        <v>0.2887445887</v>
      </c>
      <c r="E60" s="14">
        <f>'M And F'!S166</f>
        <v>0.5877777778</v>
      </c>
      <c r="F60" s="14">
        <f>'M And F'!T166</f>
        <v>0.1418451678</v>
      </c>
      <c r="N60" s="16">
        <f>'M And LGBTQ+'!T87</f>
        <v>0.7666666667</v>
      </c>
      <c r="O60" s="16">
        <f>'M And LGBTQ+'!U87</f>
        <v>0.3846153846</v>
      </c>
      <c r="P60" s="16">
        <f>'M And LGBTQ+'!V87</f>
        <v>0.2948717949</v>
      </c>
      <c r="Q60" s="16">
        <f>'M And LGBTQ+'!W87</f>
        <v>0.5877777778</v>
      </c>
      <c r="R60" s="16">
        <f>'M And LGBTQ+'!X87</f>
        <v>0.1479289941</v>
      </c>
      <c r="S60" s="16"/>
      <c r="T60" s="16"/>
      <c r="AC60" s="16">
        <f>'F And LGBTQ+'!P116</f>
        <v>0.3766233766</v>
      </c>
      <c r="AD60" s="16">
        <f>'F And LGBTQ+'!Q116</f>
        <v>0.3846153846</v>
      </c>
      <c r="AE60" s="16">
        <f>'F And LGBTQ+'!R116</f>
        <v>0.1448551449</v>
      </c>
      <c r="AF60" s="16">
        <f>'F And LGBTQ+'!S116</f>
        <v>0.1418451678</v>
      </c>
      <c r="AG60" s="16">
        <f>'F And LGBTQ+'!T116</f>
        <v>0.1479289941</v>
      </c>
      <c r="AH60" s="16"/>
      <c r="AI60" s="16"/>
    </row>
    <row r="61" ht="12.75" customHeight="1">
      <c r="B61" s="14">
        <f>'M And F'!P167</f>
        <v>0.06666666667</v>
      </c>
      <c r="C61" s="14">
        <f>'M And F'!Q167</f>
        <v>0</v>
      </c>
      <c r="D61" s="14">
        <f>'M And F'!R167</f>
        <v>0</v>
      </c>
      <c r="E61" s="14">
        <f>'M And F'!S167</f>
        <v>0.004444444444</v>
      </c>
      <c r="F61" s="14">
        <f>'M And F'!T167</f>
        <v>0</v>
      </c>
      <c r="N61" s="16">
        <f>'M And LGBTQ+'!T88</f>
        <v>0.06666666667</v>
      </c>
      <c r="O61" s="16">
        <f>'M And LGBTQ+'!U88</f>
        <v>0</v>
      </c>
      <c r="P61" s="16">
        <f>'M And LGBTQ+'!V88</f>
        <v>0</v>
      </c>
      <c r="Q61" s="16">
        <f>'M And LGBTQ+'!W88</f>
        <v>0.004444444444</v>
      </c>
      <c r="R61" s="16">
        <f>'M And LGBTQ+'!X88</f>
        <v>0</v>
      </c>
      <c r="S61" s="16"/>
      <c r="T61" s="16"/>
      <c r="AC61" s="16">
        <f>'F And LGBTQ+'!P117</f>
        <v>0</v>
      </c>
      <c r="AD61" s="16">
        <f>'F And LGBTQ+'!Q117</f>
        <v>0</v>
      </c>
      <c r="AE61" s="16">
        <f>'F And LGBTQ+'!R117</f>
        <v>0</v>
      </c>
      <c r="AF61" s="16">
        <f>'F And LGBTQ+'!S117</f>
        <v>0</v>
      </c>
      <c r="AG61" s="16">
        <f>'F And LGBTQ+'!T117</f>
        <v>0</v>
      </c>
      <c r="AH61" s="16"/>
      <c r="AI61" s="16"/>
    </row>
    <row r="62" ht="12.75" customHeight="1">
      <c r="B62" s="14">
        <f>'M And F'!P168</f>
        <v>0.1166666667</v>
      </c>
      <c r="C62" s="14">
        <f>'M And F'!Q168</f>
        <v>0.3636363636</v>
      </c>
      <c r="D62" s="14">
        <f>'M And F'!R168</f>
        <v>0.04242424242</v>
      </c>
      <c r="E62" s="14">
        <f>'M And F'!S168</f>
        <v>0.01361111111</v>
      </c>
      <c r="F62" s="14">
        <f>'M And F'!T168</f>
        <v>0.132231405</v>
      </c>
      <c r="N62" s="16">
        <f>'M And LGBTQ+'!T89</f>
        <v>0.1166666667</v>
      </c>
      <c r="O62" s="16">
        <f>'M And LGBTQ+'!U89</f>
        <v>0.07692307692</v>
      </c>
      <c r="P62" s="16">
        <f>'M And LGBTQ+'!V89</f>
        <v>0.008974358974</v>
      </c>
      <c r="Q62" s="16">
        <f>'M And LGBTQ+'!W89</f>
        <v>0.01361111111</v>
      </c>
      <c r="R62" s="16">
        <f>'M And LGBTQ+'!X89</f>
        <v>0.005917159763</v>
      </c>
      <c r="S62" s="16"/>
      <c r="T62" s="16"/>
      <c r="AC62" s="16">
        <f>'F And LGBTQ+'!P118</f>
        <v>0.3636363636</v>
      </c>
      <c r="AD62" s="16">
        <f>'F And LGBTQ+'!Q118</f>
        <v>0.07692307692</v>
      </c>
      <c r="AE62" s="16">
        <f>'F And LGBTQ+'!R118</f>
        <v>0.02797202797</v>
      </c>
      <c r="AF62" s="16">
        <f>'F And LGBTQ+'!S118</f>
        <v>0.132231405</v>
      </c>
      <c r="AG62" s="16">
        <f>'F And LGBTQ+'!T118</f>
        <v>0.005917159763</v>
      </c>
      <c r="AH62" s="16"/>
      <c r="AI62" s="16"/>
    </row>
    <row r="63" ht="12.75" customHeight="1">
      <c r="B63" s="14">
        <f>'M And F'!P169</f>
        <v>0.08333333333</v>
      </c>
      <c r="C63" s="14">
        <f>'M And F'!Q169</f>
        <v>0.5194805195</v>
      </c>
      <c r="D63" s="14">
        <f>'M And F'!R169</f>
        <v>0.04329004329</v>
      </c>
      <c r="E63" s="14">
        <f>'M And F'!S169</f>
        <v>0.006944444444</v>
      </c>
      <c r="F63" s="14">
        <f>'M And F'!T169</f>
        <v>0.2698600101</v>
      </c>
      <c r="N63" s="16">
        <f>'M And LGBTQ+'!T90</f>
        <v>0.08333333333</v>
      </c>
      <c r="O63" s="16">
        <f>'M And LGBTQ+'!U90</f>
        <v>0.4615384615</v>
      </c>
      <c r="P63" s="16">
        <f>'M And LGBTQ+'!V90</f>
        <v>0.03846153846</v>
      </c>
      <c r="Q63" s="16">
        <f>'M And LGBTQ+'!W90</f>
        <v>0.006944444444</v>
      </c>
      <c r="R63" s="16">
        <f>'M And LGBTQ+'!X90</f>
        <v>0.2130177515</v>
      </c>
      <c r="S63" s="16"/>
      <c r="T63" s="16"/>
      <c r="AC63" s="16">
        <f>'F And LGBTQ+'!P119</f>
        <v>0.5194805195</v>
      </c>
      <c r="AD63" s="16">
        <f>'F And LGBTQ+'!Q119</f>
        <v>0.4615384615</v>
      </c>
      <c r="AE63" s="16">
        <f>'F And LGBTQ+'!R119</f>
        <v>0.2397602398</v>
      </c>
      <c r="AF63" s="16">
        <f>'F And LGBTQ+'!S119</f>
        <v>0.2698600101</v>
      </c>
      <c r="AG63" s="16">
        <f>'F And LGBTQ+'!T119</f>
        <v>0.2130177515</v>
      </c>
      <c r="AH63" s="16"/>
      <c r="AI63" s="16"/>
    </row>
    <row r="64" ht="12.75" customHeight="1">
      <c r="B64" s="14">
        <f>'M And F'!P170</f>
        <v>0</v>
      </c>
      <c r="C64" s="14">
        <f>'M And F'!Q170</f>
        <v>0</v>
      </c>
      <c r="D64" s="14">
        <f>'M And F'!R170</f>
        <v>0</v>
      </c>
      <c r="E64" s="14">
        <f>'M And F'!S170</f>
        <v>0</v>
      </c>
      <c r="F64" s="14">
        <f>'M And F'!T170</f>
        <v>0</v>
      </c>
      <c r="N64" s="16">
        <f>'M And LGBTQ+'!T91</f>
        <v>0</v>
      </c>
      <c r="O64" s="16">
        <f>'M And LGBTQ+'!U91</f>
        <v>0</v>
      </c>
      <c r="P64" s="16">
        <f>'M And LGBTQ+'!V91</f>
        <v>0</v>
      </c>
      <c r="Q64" s="16">
        <f>'M And LGBTQ+'!W91</f>
        <v>0</v>
      </c>
      <c r="R64" s="16">
        <f>'M And LGBTQ+'!X91</f>
        <v>0</v>
      </c>
      <c r="S64" s="16"/>
      <c r="T64" s="16"/>
      <c r="AC64" s="16">
        <f>'F And LGBTQ+'!P120</f>
        <v>0</v>
      </c>
      <c r="AD64" s="16">
        <f>'F And LGBTQ+'!Q120</f>
        <v>0</v>
      </c>
      <c r="AE64" s="16">
        <f>'F And LGBTQ+'!R120</f>
        <v>0</v>
      </c>
      <c r="AF64" s="16">
        <f>'F And LGBTQ+'!S120</f>
        <v>0</v>
      </c>
      <c r="AG64" s="16">
        <f>'F And LGBTQ+'!T120</f>
        <v>0</v>
      </c>
      <c r="AH64" s="16"/>
      <c r="AI64" s="16"/>
    </row>
    <row r="65" ht="12.75" customHeight="1">
      <c r="B65" s="17">
        <f>'M And F'!P171</f>
        <v>2.8</v>
      </c>
      <c r="C65" s="17">
        <f>'M And F'!Q171</f>
        <v>4.428571429</v>
      </c>
      <c r="D65" s="17">
        <f>'M And F'!R171</f>
        <v>1.241341991</v>
      </c>
      <c r="E65" s="17">
        <f>'M And F'!S171</f>
        <v>1.150555556</v>
      </c>
      <c r="F65" s="17">
        <f>'M And F'!T171</f>
        <v>2.451172204</v>
      </c>
      <c r="N65" s="19">
        <f>'M And LGBTQ+'!T92</f>
        <v>2.8</v>
      </c>
      <c r="O65" s="19">
        <f>'M And LGBTQ+'!U92</f>
        <v>3.307692308</v>
      </c>
      <c r="P65" s="19">
        <f>'M And LGBTQ+'!V92</f>
        <v>1.070512821</v>
      </c>
      <c r="Q65" s="19">
        <f>'M And LGBTQ+'!W92</f>
        <v>1.150555556</v>
      </c>
      <c r="R65" s="19">
        <f>'M And LGBTQ+'!X92</f>
        <v>1.568047337</v>
      </c>
      <c r="S65" s="16"/>
      <c r="T65" s="16"/>
      <c r="AC65" s="19">
        <f>'F And LGBTQ+'!P121</f>
        <v>4.428571429</v>
      </c>
      <c r="AD65" s="19">
        <f>'F And LGBTQ+'!Q121</f>
        <v>3.307692308</v>
      </c>
      <c r="AE65" s="19">
        <f>'F And LGBTQ+'!R121</f>
        <v>1.882117882</v>
      </c>
      <c r="AF65" s="19">
        <f>'F And LGBTQ+'!S121</f>
        <v>2.451172204</v>
      </c>
      <c r="AG65" s="19">
        <f>'F And LGBTQ+'!T121</f>
        <v>1.568047337</v>
      </c>
      <c r="AH65" s="16"/>
      <c r="AI65" s="16"/>
    </row>
    <row r="66" ht="12.75" customHeight="1"/>
    <row r="67" ht="12.75" customHeight="1">
      <c r="B67" s="8" t="str">
        <f>'M And F'!P173</f>
        <v>shipping</v>
      </c>
      <c r="N67" s="9" t="str">
        <f>'M And LGBTQ+'!O94</f>
        <v>shipping</v>
      </c>
      <c r="AC67" s="9" t="str">
        <f>'F And LGBTQ+'!P123</f>
        <v>shipping</v>
      </c>
    </row>
    <row r="68" ht="12.75" customHeight="1">
      <c r="B68" s="10" t="str">
        <f>'M And F'!P174</f>
        <v>M</v>
      </c>
      <c r="C68" s="10" t="str">
        <f>'M And F'!Q174</f>
        <v>F</v>
      </c>
      <c r="D68" s="10" t="str">
        <f>'M And F'!R174</f>
        <v>M*F</v>
      </c>
      <c r="E68" s="10" t="str">
        <f>'M And F'!S174</f>
        <v>M^2</v>
      </c>
      <c r="F68" s="10" t="str">
        <f>'M And F'!T174</f>
        <v>F^2</v>
      </c>
      <c r="G68" s="10" t="str">
        <f>'M And F'!U174</f>
        <v>SQRT(M^2)</v>
      </c>
      <c r="H68" s="10" t="str">
        <f>'M And F'!V174</f>
        <v>SQRT(F^2)</v>
      </c>
      <c r="I68" s="11" t="s">
        <v>9</v>
      </c>
      <c r="N68" s="12" t="str">
        <f>'M And LGBTQ+'!O95</f>
        <v>M</v>
      </c>
      <c r="O68" s="12" t="str">
        <f>'M And LGBTQ+'!P95</f>
        <v>LGBTQ+</v>
      </c>
      <c r="P68" s="12" t="str">
        <f>'M And LGBTQ+'!Q95</f>
        <v>M*LGBTQ+</v>
      </c>
      <c r="Q68" s="12" t="str">
        <f>'M And LGBTQ+'!R95</f>
        <v>M^2</v>
      </c>
      <c r="R68" s="12" t="str">
        <f>'M And LGBTQ+'!S95</f>
        <v>LGBTQ+^2</v>
      </c>
      <c r="S68" s="13" t="str">
        <f>'M And LGBTQ+'!T95</f>
        <v>SQRT(M^2)</v>
      </c>
      <c r="T68" s="13" t="str">
        <f>'M And LGBTQ+'!U95</f>
        <v>SQRT(LGBTQ+^2)</v>
      </c>
      <c r="U68" s="11" t="s">
        <v>10</v>
      </c>
      <c r="AC68" s="12" t="str">
        <f>'F And LGBTQ+'!P124</f>
        <v>F</v>
      </c>
      <c r="AD68" s="12" t="str">
        <f>'F And LGBTQ+'!Q124</f>
        <v>LGBTQ+</v>
      </c>
      <c r="AE68" s="12" t="str">
        <f>'F And LGBTQ+'!R124</f>
        <v>F*LGBTQ+</v>
      </c>
      <c r="AF68" s="12" t="str">
        <f>'F And LGBTQ+'!S124</f>
        <v>F^2</v>
      </c>
      <c r="AG68" s="12" t="str">
        <f>'F And LGBTQ+'!T124</f>
        <v>LGBTQ+^2</v>
      </c>
      <c r="AH68" s="13" t="str">
        <f>'F And LGBTQ+'!U124</f>
        <v>SQRT(F^2)</v>
      </c>
      <c r="AI68" s="13" t="str">
        <f>'F And LGBTQ+'!V124</f>
        <v>SQRT(LGBTQ+^2)</v>
      </c>
      <c r="AJ68" s="11" t="s">
        <v>11</v>
      </c>
    </row>
    <row r="69" ht="12.75" customHeight="1">
      <c r="B69" s="14">
        <f>'M And F'!P175</f>
        <v>0.8166666667</v>
      </c>
      <c r="C69" s="14">
        <f>'M And F'!Q175</f>
        <v>0.7922077922</v>
      </c>
      <c r="D69" s="14">
        <f>'M And F'!R175</f>
        <v>0.646969697</v>
      </c>
      <c r="E69" s="14">
        <f>'M And F'!S175</f>
        <v>0.6669444444</v>
      </c>
      <c r="F69" s="14">
        <f>'M And F'!T175</f>
        <v>0.627593186</v>
      </c>
      <c r="G69" s="14">
        <f>'M And F'!U175</f>
        <v>1.122868351</v>
      </c>
      <c r="H69" s="14">
        <f>'M And F'!V175</f>
        <v>1.276696699</v>
      </c>
      <c r="I69" s="15">
        <f>'M And F'!W175</f>
        <v>0.9780980468</v>
      </c>
      <c r="N69" s="16">
        <f>'M And LGBTQ+'!O96</f>
        <v>0.8166666667</v>
      </c>
      <c r="O69" s="16">
        <f>'M And LGBTQ+'!P96</f>
        <v>0.5384615385</v>
      </c>
      <c r="P69" s="16">
        <f>'M And LGBTQ+'!Q96</f>
        <v>0.4397435897</v>
      </c>
      <c r="Q69" s="16">
        <f>'M And LGBTQ+'!R96</f>
        <v>0.6669444444</v>
      </c>
      <c r="R69" s="16">
        <f>'M And LGBTQ+'!S96</f>
        <v>0.2899408284</v>
      </c>
      <c r="S69" s="16">
        <f>'M And LGBTQ+'!T96</f>
        <v>1.122868351</v>
      </c>
      <c r="T69" s="16">
        <f>'M And LGBTQ+'!U96</f>
        <v>0.9576845845</v>
      </c>
      <c r="U69" s="15">
        <f>'M And LGBTQ+'!V96</f>
        <v>0.9573474941</v>
      </c>
      <c r="AC69" s="16">
        <f>'F And LGBTQ+'!P125</f>
        <v>0.7922077922</v>
      </c>
      <c r="AD69" s="16">
        <f>'F And LGBTQ+'!Q125</f>
        <v>0.5384615385</v>
      </c>
      <c r="AE69" s="16">
        <f>'F And LGBTQ+'!R125</f>
        <v>0.4265734266</v>
      </c>
      <c r="AF69" s="16">
        <f>'F And LGBTQ+'!S125</f>
        <v>0.627593186</v>
      </c>
      <c r="AG69" s="16">
        <f>'F And LGBTQ+'!T125</f>
        <v>0.2899408284</v>
      </c>
      <c r="AH69" s="16">
        <f>'F And LGBTQ+'!U125</f>
        <v>1.276696699</v>
      </c>
      <c r="AI69" s="16">
        <f>'F And LGBTQ+'!V125</f>
        <v>0.9576845845</v>
      </c>
      <c r="AJ69" s="15">
        <f>'F And LGBTQ+'!W125</f>
        <v>0.9821100561</v>
      </c>
    </row>
    <row r="70" ht="12.75" customHeight="1">
      <c r="B70" s="14">
        <f>'M And F'!P176</f>
        <v>0.4833333333</v>
      </c>
      <c r="C70" s="14">
        <f>'M And F'!Q176</f>
        <v>0.4935064935</v>
      </c>
      <c r="D70" s="14">
        <f>'M And F'!R176</f>
        <v>0.2385281385</v>
      </c>
      <c r="E70" s="14">
        <f>'M And F'!S176</f>
        <v>0.2336111111</v>
      </c>
      <c r="F70" s="14">
        <f>'M And F'!T176</f>
        <v>0.2435486591</v>
      </c>
      <c r="N70" s="16">
        <f>'M And LGBTQ+'!O97</f>
        <v>0.4833333333</v>
      </c>
      <c r="O70" s="16">
        <f>'M And LGBTQ+'!P97</f>
        <v>0.4615384615</v>
      </c>
      <c r="P70" s="16">
        <f>'M And LGBTQ+'!Q97</f>
        <v>0.2230769231</v>
      </c>
      <c r="Q70" s="16">
        <f>'M And LGBTQ+'!R97</f>
        <v>0.2336111111</v>
      </c>
      <c r="R70" s="16">
        <f>'M And LGBTQ+'!S97</f>
        <v>0.2130177515</v>
      </c>
      <c r="S70" s="16"/>
      <c r="T70" s="16"/>
      <c r="AC70" s="16">
        <f>'F And LGBTQ+'!P126</f>
        <v>0.4935064935</v>
      </c>
      <c r="AD70" s="16">
        <f>'F And LGBTQ+'!Q126</f>
        <v>0.4615384615</v>
      </c>
      <c r="AE70" s="16">
        <f>'F And LGBTQ+'!R126</f>
        <v>0.2277722278</v>
      </c>
      <c r="AF70" s="16">
        <f>'F And LGBTQ+'!S126</f>
        <v>0.2435486591</v>
      </c>
      <c r="AG70" s="16">
        <f>'F And LGBTQ+'!T126</f>
        <v>0.2130177515</v>
      </c>
      <c r="AH70" s="16"/>
      <c r="AI70" s="16"/>
    </row>
    <row r="71" ht="12.75" customHeight="1">
      <c r="B71" s="14">
        <f>'M And F'!P177</f>
        <v>0.4333333333</v>
      </c>
      <c r="C71" s="14">
        <f>'M And F'!Q177</f>
        <v>0.6363636364</v>
      </c>
      <c r="D71" s="14">
        <f>'M And F'!R177</f>
        <v>0.2757575758</v>
      </c>
      <c r="E71" s="14">
        <f>'M And F'!S177</f>
        <v>0.1877777778</v>
      </c>
      <c r="F71" s="14">
        <f>'M And F'!T177</f>
        <v>0.4049586777</v>
      </c>
      <c r="N71" s="16">
        <f>'M And LGBTQ+'!O98</f>
        <v>0.4333333333</v>
      </c>
      <c r="O71" s="16">
        <f>'M And LGBTQ+'!P98</f>
        <v>0.3846153846</v>
      </c>
      <c r="P71" s="16">
        <f>'M And LGBTQ+'!Q98</f>
        <v>0.1666666667</v>
      </c>
      <c r="Q71" s="16">
        <f>'M And LGBTQ+'!R98</f>
        <v>0.1877777778</v>
      </c>
      <c r="R71" s="16">
        <f>'M And LGBTQ+'!S98</f>
        <v>0.1479289941</v>
      </c>
      <c r="S71" s="16"/>
      <c r="T71" s="16"/>
      <c r="AC71" s="16">
        <f>'F And LGBTQ+'!P127</f>
        <v>0.6363636364</v>
      </c>
      <c r="AD71" s="16">
        <f>'F And LGBTQ+'!Q127</f>
        <v>0.3846153846</v>
      </c>
      <c r="AE71" s="16">
        <f>'F And LGBTQ+'!R127</f>
        <v>0.2447552448</v>
      </c>
      <c r="AF71" s="16">
        <f>'F And LGBTQ+'!S127</f>
        <v>0.4049586777</v>
      </c>
      <c r="AG71" s="16">
        <f>'F And LGBTQ+'!T127</f>
        <v>0.1479289941</v>
      </c>
      <c r="AH71" s="16"/>
      <c r="AI71" s="16"/>
    </row>
    <row r="72" ht="12.75" customHeight="1">
      <c r="B72" s="14">
        <f>'M And F'!P178</f>
        <v>0.1</v>
      </c>
      <c r="C72" s="14">
        <f>'M And F'!Q178</f>
        <v>0.1298701299</v>
      </c>
      <c r="D72" s="14">
        <f>'M And F'!R178</f>
        <v>0.01298701299</v>
      </c>
      <c r="E72" s="14">
        <f>'M And F'!S178</f>
        <v>0.01</v>
      </c>
      <c r="F72" s="14">
        <f>'M And F'!T178</f>
        <v>0.01686625063</v>
      </c>
      <c r="N72" s="16">
        <f>'M And LGBTQ+'!O99</f>
        <v>0.1</v>
      </c>
      <c r="O72" s="16">
        <f>'M And LGBTQ+'!P99</f>
        <v>0.1538461538</v>
      </c>
      <c r="P72" s="16">
        <f>'M And LGBTQ+'!Q99</f>
        <v>0.01538461538</v>
      </c>
      <c r="Q72" s="16">
        <f>'M And LGBTQ+'!R99</f>
        <v>0.01</v>
      </c>
      <c r="R72" s="16">
        <f>'M And LGBTQ+'!S99</f>
        <v>0.02366863905</v>
      </c>
      <c r="S72" s="16"/>
      <c r="T72" s="16"/>
      <c r="AC72" s="16">
        <f>'F And LGBTQ+'!P128</f>
        <v>0.1298701299</v>
      </c>
      <c r="AD72" s="16">
        <f>'F And LGBTQ+'!Q128</f>
        <v>0.1538461538</v>
      </c>
      <c r="AE72" s="16">
        <f>'F And LGBTQ+'!R128</f>
        <v>0.01998001998</v>
      </c>
      <c r="AF72" s="16">
        <f>'F And LGBTQ+'!S128</f>
        <v>0.01686625063</v>
      </c>
      <c r="AG72" s="16">
        <f>'F And LGBTQ+'!T128</f>
        <v>0.02366863905</v>
      </c>
      <c r="AH72" s="16"/>
      <c r="AI72" s="16"/>
    </row>
    <row r="73" ht="12.75" customHeight="1">
      <c r="B73" s="14">
        <f>'M And F'!P179</f>
        <v>0.3</v>
      </c>
      <c r="C73" s="14">
        <f>'M And F'!Q179</f>
        <v>0.5064935065</v>
      </c>
      <c r="D73" s="14">
        <f>'M And F'!R179</f>
        <v>0.1519480519</v>
      </c>
      <c r="E73" s="14">
        <f>'M And F'!S179</f>
        <v>0.09</v>
      </c>
      <c r="F73" s="14">
        <f>'M And F'!T179</f>
        <v>0.2565356721</v>
      </c>
      <c r="N73" s="16">
        <f>'M And LGBTQ+'!O100</f>
        <v>0.3</v>
      </c>
      <c r="O73" s="16">
        <f>'M And LGBTQ+'!P100</f>
        <v>0.4615384615</v>
      </c>
      <c r="P73" s="16">
        <f>'M And LGBTQ+'!Q100</f>
        <v>0.1384615385</v>
      </c>
      <c r="Q73" s="16">
        <f>'M And LGBTQ+'!R100</f>
        <v>0.09</v>
      </c>
      <c r="R73" s="16">
        <f>'M And LGBTQ+'!S100</f>
        <v>0.2130177515</v>
      </c>
      <c r="S73" s="16"/>
      <c r="T73" s="16"/>
      <c r="AC73" s="16">
        <f>'F And LGBTQ+'!P129</f>
        <v>0.5064935065</v>
      </c>
      <c r="AD73" s="16">
        <f>'F And LGBTQ+'!Q129</f>
        <v>0.4615384615</v>
      </c>
      <c r="AE73" s="16">
        <f>'F And LGBTQ+'!R129</f>
        <v>0.2337662338</v>
      </c>
      <c r="AF73" s="16">
        <f>'F And LGBTQ+'!S129</f>
        <v>0.2565356721</v>
      </c>
      <c r="AG73" s="16">
        <f>'F And LGBTQ+'!T129</f>
        <v>0.2130177515</v>
      </c>
      <c r="AH73" s="16"/>
      <c r="AI73" s="16"/>
    </row>
    <row r="74" ht="12.75" customHeight="1">
      <c r="B74" s="14">
        <f>'M And F'!P180</f>
        <v>0.25</v>
      </c>
      <c r="C74" s="14">
        <f>'M And F'!Q180</f>
        <v>0.2727272727</v>
      </c>
      <c r="D74" s="14">
        <f>'M And F'!R180</f>
        <v>0.06818181818</v>
      </c>
      <c r="E74" s="14">
        <f>'M And F'!S180</f>
        <v>0.0625</v>
      </c>
      <c r="F74" s="14">
        <f>'M And F'!T180</f>
        <v>0.07438016529</v>
      </c>
      <c r="N74" s="16">
        <f>'M And LGBTQ+'!O101</f>
        <v>0.25</v>
      </c>
      <c r="O74" s="16">
        <f>'M And LGBTQ+'!P101</f>
        <v>0.1538461538</v>
      </c>
      <c r="P74" s="16">
        <f>'M And LGBTQ+'!Q101</f>
        <v>0.03846153846</v>
      </c>
      <c r="Q74" s="16">
        <f>'M And LGBTQ+'!R101</f>
        <v>0.0625</v>
      </c>
      <c r="R74" s="16">
        <f>'M And LGBTQ+'!S101</f>
        <v>0.02366863905</v>
      </c>
      <c r="S74" s="16"/>
      <c r="T74" s="16"/>
      <c r="AC74" s="16">
        <f>'F And LGBTQ+'!P130</f>
        <v>0.2727272727</v>
      </c>
      <c r="AD74" s="16">
        <f>'F And LGBTQ+'!Q130</f>
        <v>0.1538461538</v>
      </c>
      <c r="AE74" s="16">
        <f>'F And LGBTQ+'!R130</f>
        <v>0.04195804196</v>
      </c>
      <c r="AF74" s="16">
        <f>'F And LGBTQ+'!S130</f>
        <v>0.07438016529</v>
      </c>
      <c r="AG74" s="16">
        <f>'F And LGBTQ+'!T130</f>
        <v>0.02366863905</v>
      </c>
      <c r="AH74" s="16"/>
      <c r="AI74" s="16"/>
    </row>
    <row r="75" ht="12.75" customHeight="1">
      <c r="B75" s="14">
        <f>'M And F'!P181</f>
        <v>0.1</v>
      </c>
      <c r="C75" s="14">
        <f>'M And F'!Q181</f>
        <v>0.07792207792</v>
      </c>
      <c r="D75" s="14">
        <f>'M And F'!R181</f>
        <v>0.007792207792</v>
      </c>
      <c r="E75" s="14">
        <f>'M And F'!S181</f>
        <v>0.01</v>
      </c>
      <c r="F75" s="14">
        <f>'M And F'!T181</f>
        <v>0.006071850228</v>
      </c>
      <c r="N75" s="16">
        <f>'M And LGBTQ+'!O102</f>
        <v>0.1</v>
      </c>
      <c r="O75" s="16">
        <f>'M And LGBTQ+'!P102</f>
        <v>0.07692307692</v>
      </c>
      <c r="P75" s="16">
        <f>'M And LGBTQ+'!Q102</f>
        <v>0.007692307692</v>
      </c>
      <c r="Q75" s="16">
        <f>'M And LGBTQ+'!R102</f>
        <v>0.01</v>
      </c>
      <c r="R75" s="16">
        <f>'M And LGBTQ+'!S102</f>
        <v>0.005917159763</v>
      </c>
      <c r="S75" s="16"/>
      <c r="T75" s="16"/>
      <c r="AC75" s="16">
        <f>'F And LGBTQ+'!P131</f>
        <v>0.07792207792</v>
      </c>
      <c r="AD75" s="16">
        <f>'F And LGBTQ+'!Q131</f>
        <v>0.07692307692</v>
      </c>
      <c r="AE75" s="16">
        <f>'F And LGBTQ+'!R131</f>
        <v>0.005994005994</v>
      </c>
      <c r="AF75" s="16">
        <f>'F And LGBTQ+'!S131</f>
        <v>0.006071850228</v>
      </c>
      <c r="AG75" s="16">
        <f>'F And LGBTQ+'!T131</f>
        <v>0.005917159763</v>
      </c>
      <c r="AH75" s="16"/>
      <c r="AI75" s="16"/>
    </row>
    <row r="76" ht="12.75" customHeight="1">
      <c r="B76" s="17">
        <f>'M And F'!P182</f>
        <v>2.483333333</v>
      </c>
      <c r="C76" s="17">
        <f>'M And F'!Q182</f>
        <v>2.909090909</v>
      </c>
      <c r="D76" s="17">
        <f>'M And F'!R182</f>
        <v>1.402164502</v>
      </c>
      <c r="E76" s="17">
        <f>'M And F'!S182</f>
        <v>1.260833333</v>
      </c>
      <c r="F76" s="17">
        <f>'M And F'!T182</f>
        <v>1.629954461</v>
      </c>
      <c r="N76" s="19">
        <f>'M And LGBTQ+'!O103</f>
        <v>2.483333333</v>
      </c>
      <c r="O76" s="19">
        <f>'M And LGBTQ+'!P103</f>
        <v>2.230769231</v>
      </c>
      <c r="P76" s="19">
        <f>'M And LGBTQ+'!Q103</f>
        <v>1.029487179</v>
      </c>
      <c r="Q76" s="19">
        <f>'M And LGBTQ+'!R103</f>
        <v>1.260833333</v>
      </c>
      <c r="R76" s="19">
        <f>'M And LGBTQ+'!S103</f>
        <v>0.9171597633</v>
      </c>
      <c r="S76" s="16"/>
      <c r="T76" s="16"/>
      <c r="AC76" s="19">
        <f>'F And LGBTQ+'!P132</f>
        <v>2.909090909</v>
      </c>
      <c r="AD76" s="19">
        <f>'F And LGBTQ+'!Q132</f>
        <v>2.230769231</v>
      </c>
      <c r="AE76" s="19">
        <f>'F And LGBTQ+'!R132</f>
        <v>1.200799201</v>
      </c>
      <c r="AF76" s="19">
        <f>'F And LGBTQ+'!S132</f>
        <v>1.629954461</v>
      </c>
      <c r="AG76" s="19">
        <f>'F And LGBTQ+'!T132</f>
        <v>0.9171597633</v>
      </c>
      <c r="AH76" s="16"/>
      <c r="AI76" s="16"/>
    </row>
    <row r="77" ht="12.75" customHeight="1"/>
    <row r="78" ht="12.75" customHeight="1">
      <c r="B78" s="8" t="str">
        <f>'M And F'!P184</f>
        <v>frequencyIn</v>
      </c>
      <c r="N78" s="8" t="str">
        <f>'M And LGBTQ+'!O105</f>
        <v>frequencyIn</v>
      </c>
      <c r="AC78" s="8" t="str">
        <f>'F And LGBTQ+'!P134</f>
        <v>frequencyIn</v>
      </c>
    </row>
    <row r="79" ht="12.75" customHeight="1">
      <c r="B79" s="10" t="str">
        <f>'M And F'!P185</f>
        <v>M</v>
      </c>
      <c r="C79" s="10" t="str">
        <f>'M And F'!Q185</f>
        <v>F</v>
      </c>
      <c r="D79" s="10" t="str">
        <f>'M And F'!R185</f>
        <v>M*F</v>
      </c>
      <c r="E79" s="10" t="str">
        <f>'M And F'!S185</f>
        <v>M^2</v>
      </c>
      <c r="F79" s="10" t="str">
        <f>'M And F'!T185</f>
        <v>F^2</v>
      </c>
      <c r="G79" s="10" t="str">
        <f>'M And F'!U185</f>
        <v>SQRT(M^2)</v>
      </c>
      <c r="H79" s="10" t="str">
        <f>'M And F'!V185</f>
        <v>SQRT(F^2)</v>
      </c>
      <c r="I79" s="11" t="s">
        <v>9</v>
      </c>
      <c r="N79" s="12" t="str">
        <f>'M And LGBTQ+'!O106</f>
        <v>M</v>
      </c>
      <c r="O79" s="12" t="str">
        <f>'M And LGBTQ+'!P106</f>
        <v>LGBTQ+</v>
      </c>
      <c r="P79" s="12" t="str">
        <f>'M And LGBTQ+'!Q106</f>
        <v>M*LGBTQ+</v>
      </c>
      <c r="Q79" s="12" t="str">
        <f>'M And LGBTQ+'!R106</f>
        <v>M^2</v>
      </c>
      <c r="R79" s="12" t="str">
        <f>'M And LGBTQ+'!S106</f>
        <v>LGBTQ+^2</v>
      </c>
      <c r="S79" s="13" t="str">
        <f>'M And LGBTQ+'!T106</f>
        <v>SQRT(M^2)</v>
      </c>
      <c r="T79" s="13" t="str">
        <f>'M And LGBTQ+'!U106</f>
        <v>SQRT(LGBTQ+^2)</v>
      </c>
      <c r="U79" s="11" t="s">
        <v>10</v>
      </c>
      <c r="AC79" s="12" t="str">
        <f>'F And LGBTQ+'!P135</f>
        <v>F</v>
      </c>
      <c r="AD79" s="12" t="str">
        <f>'F And LGBTQ+'!Q135</f>
        <v>LGBTQ+</v>
      </c>
      <c r="AE79" s="12" t="str">
        <f>'F And LGBTQ+'!R135</f>
        <v>F*LGBTQ+</v>
      </c>
      <c r="AF79" s="12" t="str">
        <f>'F And LGBTQ+'!S135</f>
        <v>F^2</v>
      </c>
      <c r="AG79" s="12" t="str">
        <f>'F And LGBTQ+'!T135</f>
        <v>LGBTQ+^2</v>
      </c>
      <c r="AH79" s="13" t="str">
        <f>'F And LGBTQ+'!U135</f>
        <v>SQRT(F^2)</v>
      </c>
      <c r="AI79" s="13" t="str">
        <f>'F And LGBTQ+'!V135</f>
        <v>SQRT(LGBTQ+^2)</v>
      </c>
      <c r="AJ79" s="11" t="s">
        <v>11</v>
      </c>
    </row>
    <row r="80" ht="12.75" customHeight="1">
      <c r="B80" s="14">
        <f>'M And F'!P186</f>
        <v>0.03333333333</v>
      </c>
      <c r="C80" s="14">
        <f>'M And F'!Q186</f>
        <v>0.1298701299</v>
      </c>
      <c r="D80" s="14">
        <f>'M And F'!R186</f>
        <v>0.004329004329</v>
      </c>
      <c r="E80" s="14">
        <f>'M And F'!S186</f>
        <v>0.001111111111</v>
      </c>
      <c r="F80" s="14">
        <f>'M And F'!T186</f>
        <v>0.01686625063</v>
      </c>
      <c r="G80" s="14">
        <f>'M And F'!U186</f>
        <v>0.5988414741</v>
      </c>
      <c r="H80" s="14">
        <f>'M And F'!V186</f>
        <v>0.6225644059</v>
      </c>
      <c r="I80" s="15">
        <f>'M And F'!W186</f>
        <v>0.8679666916</v>
      </c>
      <c r="N80" s="16">
        <f>'M And LGBTQ+'!O107</f>
        <v>0.03333333333</v>
      </c>
      <c r="O80" s="16">
        <f>'M And LGBTQ+'!P107</f>
        <v>0.1538461538</v>
      </c>
      <c r="P80" s="16">
        <f>'M And LGBTQ+'!Q107</f>
        <v>0.005128205128</v>
      </c>
      <c r="Q80" s="16">
        <f>'M And LGBTQ+'!R107</f>
        <v>0.001111111111</v>
      </c>
      <c r="R80" s="16">
        <f>'M And LGBTQ+'!S107</f>
        <v>0.02366863905</v>
      </c>
      <c r="S80" s="16">
        <f>'M And LGBTQ+'!T107</f>
        <v>0.5988414741</v>
      </c>
      <c r="T80" s="16">
        <f>'M And LGBTQ+'!U107</f>
        <v>0.5384615385</v>
      </c>
      <c r="U80" s="15">
        <f>'M And LGBTQ+'!V107</f>
        <v>0.910488199</v>
      </c>
      <c r="AC80" s="16">
        <f>'F And LGBTQ+'!P136</f>
        <v>0.1298701299</v>
      </c>
      <c r="AD80" s="16">
        <f>'F And LGBTQ+'!Q136</f>
        <v>0.1538461538</v>
      </c>
      <c r="AE80" s="16">
        <f>'F And LGBTQ+'!R136</f>
        <v>0.01998001998</v>
      </c>
      <c r="AF80" s="16">
        <f>'F And LGBTQ+'!S136</f>
        <v>0.01686625063</v>
      </c>
      <c r="AG80" s="16">
        <f>'F And LGBTQ+'!T136</f>
        <v>0.02366863905</v>
      </c>
      <c r="AH80" s="16">
        <f>'F And LGBTQ+'!U136</f>
        <v>0.6225644059</v>
      </c>
      <c r="AI80" s="16">
        <f>'F And LGBTQ+'!V136</f>
        <v>0.5384615385</v>
      </c>
      <c r="AJ80" s="15">
        <f>'F And LGBTQ+'!W136</f>
        <v>0.7539585473</v>
      </c>
    </row>
    <row r="81" ht="12.75" customHeight="1">
      <c r="B81" s="14">
        <f>'M And F'!P187</f>
        <v>0.08333333333</v>
      </c>
      <c r="C81" s="14">
        <f>'M And F'!Q187</f>
        <v>0.2337662338</v>
      </c>
      <c r="D81" s="14">
        <f>'M And F'!R187</f>
        <v>0.01948051948</v>
      </c>
      <c r="E81" s="14">
        <f>'M And F'!S187</f>
        <v>0.006944444444</v>
      </c>
      <c r="F81" s="14">
        <f>'M And F'!T187</f>
        <v>0.05464665205</v>
      </c>
      <c r="N81" s="16">
        <f>'M And LGBTQ+'!O108</f>
        <v>0.08333333333</v>
      </c>
      <c r="O81" s="16">
        <f>'M And LGBTQ+'!P108</f>
        <v>0.1538461538</v>
      </c>
      <c r="P81" s="16">
        <f>'M And LGBTQ+'!Q108</f>
        <v>0.01282051282</v>
      </c>
      <c r="Q81" s="16">
        <f>'M And LGBTQ+'!R108</f>
        <v>0.006944444444</v>
      </c>
      <c r="R81" s="16">
        <f>'M And LGBTQ+'!S108</f>
        <v>0.02366863905</v>
      </c>
      <c r="S81" s="16"/>
      <c r="T81" s="16"/>
      <c r="AC81" s="16">
        <f>'F And LGBTQ+'!P137</f>
        <v>0.2337662338</v>
      </c>
      <c r="AD81" s="16">
        <f>'F And LGBTQ+'!Q137</f>
        <v>0.1538461538</v>
      </c>
      <c r="AE81" s="16">
        <f>'F And LGBTQ+'!R137</f>
        <v>0.03596403596</v>
      </c>
      <c r="AF81" s="16">
        <f>'F And LGBTQ+'!S137</f>
        <v>0.05464665205</v>
      </c>
      <c r="AG81" s="16">
        <f>'F And LGBTQ+'!T137</f>
        <v>0.02366863905</v>
      </c>
      <c r="AH81" s="16"/>
      <c r="AI81" s="16"/>
    </row>
    <row r="82" ht="12.75" customHeight="1">
      <c r="B82" s="14">
        <f>'M And F'!P188</f>
        <v>0.5</v>
      </c>
      <c r="C82" s="14">
        <f>'M And F'!Q188</f>
        <v>0.5584415584</v>
      </c>
      <c r="D82" s="14">
        <f>'M And F'!R188</f>
        <v>0.2792207792</v>
      </c>
      <c r="E82" s="14">
        <f>'M And F'!S188</f>
        <v>0.25</v>
      </c>
      <c r="F82" s="14">
        <f>'M And F'!T188</f>
        <v>0.3118569742</v>
      </c>
      <c r="N82" s="16">
        <f>'M And LGBTQ+'!O109</f>
        <v>0.5</v>
      </c>
      <c r="O82" s="16">
        <f>'M And LGBTQ+'!P109</f>
        <v>0.3076923077</v>
      </c>
      <c r="P82" s="16">
        <f>'M And LGBTQ+'!Q109</f>
        <v>0.1538461538</v>
      </c>
      <c r="Q82" s="16">
        <f>'M And LGBTQ+'!R109</f>
        <v>0.25</v>
      </c>
      <c r="R82" s="16">
        <f>'M And LGBTQ+'!S109</f>
        <v>0.09467455621</v>
      </c>
      <c r="S82" s="16"/>
      <c r="T82" s="16"/>
      <c r="AC82" s="16">
        <f>'F And LGBTQ+'!P138</f>
        <v>0.5584415584</v>
      </c>
      <c r="AD82" s="16">
        <f>'F And LGBTQ+'!Q138</f>
        <v>0.3076923077</v>
      </c>
      <c r="AE82" s="16">
        <f>'F And LGBTQ+'!R138</f>
        <v>0.1718281718</v>
      </c>
      <c r="AF82" s="16">
        <f>'F And LGBTQ+'!S138</f>
        <v>0.3118569742</v>
      </c>
      <c r="AG82" s="16">
        <f>'F And LGBTQ+'!T138</f>
        <v>0.09467455621</v>
      </c>
      <c r="AH82" s="16"/>
      <c r="AI82" s="16"/>
    </row>
    <row r="83" ht="12.75" customHeight="1">
      <c r="B83" s="14">
        <f>'M And F'!P189</f>
        <v>0.3166666667</v>
      </c>
      <c r="C83" s="14">
        <f>'M And F'!Q189</f>
        <v>0.06493506494</v>
      </c>
      <c r="D83" s="14">
        <f>'M And F'!R189</f>
        <v>0.02056277056</v>
      </c>
      <c r="E83" s="14">
        <f>'M And F'!S189</f>
        <v>0.1002777778</v>
      </c>
      <c r="F83" s="14">
        <f>'M And F'!T189</f>
        <v>0.004216562658</v>
      </c>
      <c r="N83" s="16">
        <f>'M And LGBTQ+'!O110</f>
        <v>0.3166666667</v>
      </c>
      <c r="O83" s="16">
        <f>'M And LGBTQ+'!P110</f>
        <v>0.3846153846</v>
      </c>
      <c r="P83" s="16">
        <f>'M And LGBTQ+'!Q110</f>
        <v>0.1217948718</v>
      </c>
      <c r="Q83" s="16">
        <f>'M And LGBTQ+'!R110</f>
        <v>0.1002777778</v>
      </c>
      <c r="R83" s="16">
        <f>'M And LGBTQ+'!S110</f>
        <v>0.1479289941</v>
      </c>
      <c r="S83" s="16"/>
      <c r="T83" s="16"/>
      <c r="AC83" s="16">
        <f>'F And LGBTQ+'!P139</f>
        <v>0.06493506494</v>
      </c>
      <c r="AD83" s="16">
        <f>'F And LGBTQ+'!Q139</f>
        <v>0.3846153846</v>
      </c>
      <c r="AE83" s="16">
        <f>'F And LGBTQ+'!R139</f>
        <v>0.02497502498</v>
      </c>
      <c r="AF83" s="16">
        <f>'F And LGBTQ+'!S139</f>
        <v>0.004216562658</v>
      </c>
      <c r="AG83" s="16">
        <f>'F And LGBTQ+'!T139</f>
        <v>0.1479289941</v>
      </c>
      <c r="AH83" s="16"/>
      <c r="AI83" s="16"/>
    </row>
    <row r="84" ht="12.75" customHeight="1">
      <c r="B84" s="14">
        <f>'M And F'!P190</f>
        <v>0.01666666667</v>
      </c>
      <c r="C84" s="14">
        <f>'M And F'!Q190</f>
        <v>0</v>
      </c>
      <c r="D84" s="14">
        <f>'M And F'!R190</f>
        <v>0</v>
      </c>
      <c r="E84" s="14">
        <f>'M And F'!S190</f>
        <v>0.0002777777778</v>
      </c>
      <c r="F84" s="14">
        <f>'M And F'!T190</f>
        <v>0</v>
      </c>
      <c r="N84" s="16">
        <f>'M And LGBTQ+'!O111</f>
        <v>0.01666666667</v>
      </c>
      <c r="O84" s="16">
        <f>'M And LGBTQ+'!P111</f>
        <v>0</v>
      </c>
      <c r="P84" s="16">
        <f>'M And LGBTQ+'!Q111</f>
        <v>0</v>
      </c>
      <c r="Q84" s="16">
        <f>'M And LGBTQ+'!R111</f>
        <v>0.0002777777778</v>
      </c>
      <c r="R84" s="16">
        <f>'M And LGBTQ+'!S111</f>
        <v>0</v>
      </c>
      <c r="S84" s="16"/>
      <c r="T84" s="16"/>
      <c r="AC84" s="16">
        <f>'F And LGBTQ+'!P140</f>
        <v>0</v>
      </c>
      <c r="AD84" s="16">
        <f>'F And LGBTQ+'!Q140</f>
        <v>0</v>
      </c>
      <c r="AE84" s="16">
        <f>'F And LGBTQ+'!R140</f>
        <v>0</v>
      </c>
      <c r="AF84" s="16">
        <f>'F And LGBTQ+'!S140</f>
        <v>0</v>
      </c>
      <c r="AG84" s="16">
        <f>'F And LGBTQ+'!T140</f>
        <v>0</v>
      </c>
      <c r="AH84" s="16"/>
      <c r="AI84" s="16"/>
    </row>
    <row r="85" ht="12.75" customHeight="1">
      <c r="B85" s="17">
        <f>'M And F'!P191</f>
        <v>0.95</v>
      </c>
      <c r="C85" s="17">
        <f>'M And F'!Q191</f>
        <v>0.987012987</v>
      </c>
      <c r="D85" s="17">
        <f>'M And F'!R191</f>
        <v>0.3235930736</v>
      </c>
      <c r="E85" s="17">
        <f>'M And F'!S191</f>
        <v>0.3586111111</v>
      </c>
      <c r="F85" s="17">
        <f>'M And F'!T191</f>
        <v>0.3875864395</v>
      </c>
      <c r="N85" s="19">
        <f>'M And LGBTQ+'!O112</f>
        <v>0.95</v>
      </c>
      <c r="O85" s="19">
        <f>'M And LGBTQ+'!P112</f>
        <v>1</v>
      </c>
      <c r="P85" s="19">
        <f>'M And LGBTQ+'!Q112</f>
        <v>0.2935897436</v>
      </c>
      <c r="Q85" s="19">
        <f>'M And LGBTQ+'!R112</f>
        <v>0.3586111111</v>
      </c>
      <c r="R85" s="19">
        <f>'M And LGBTQ+'!S112</f>
        <v>0.2899408284</v>
      </c>
      <c r="S85" s="16"/>
      <c r="T85" s="16"/>
      <c r="AC85" s="19">
        <f>'F And LGBTQ+'!P141</f>
        <v>0.987012987</v>
      </c>
      <c r="AD85" s="19">
        <f>'F And LGBTQ+'!Q141</f>
        <v>1</v>
      </c>
      <c r="AE85" s="19">
        <f>'F And LGBTQ+'!R141</f>
        <v>0.2527472527</v>
      </c>
      <c r="AF85" s="19">
        <f>'F And LGBTQ+'!S141</f>
        <v>0.3875864395</v>
      </c>
      <c r="AG85" s="19">
        <f>'F And LGBTQ+'!T141</f>
        <v>0.2899408284</v>
      </c>
      <c r="AH85" s="16"/>
      <c r="AI85" s="16"/>
    </row>
    <row r="86" ht="12.75" customHeight="1"/>
    <row r="87" ht="12.75" customHeight="1">
      <c r="B87" s="8" t="str">
        <f>'M And F'!P193</f>
        <v>frequencyOut</v>
      </c>
      <c r="N87" s="8" t="str">
        <f>'M And LGBTQ+'!O114</f>
        <v>frequencyOut</v>
      </c>
      <c r="AC87" s="9" t="str">
        <f>'F And LGBTQ+'!P143</f>
        <v>frequencyOut</v>
      </c>
      <c r="AD87" s="16"/>
      <c r="AE87" s="16"/>
      <c r="AF87" s="16"/>
      <c r="AG87" s="16"/>
      <c r="AH87" s="16"/>
      <c r="AI87" s="16"/>
    </row>
    <row r="88" ht="12.75" customHeight="1">
      <c r="B88" s="10" t="str">
        <f>'M And F'!P194</f>
        <v>M</v>
      </c>
      <c r="C88" s="10" t="str">
        <f>'M And F'!Q194</f>
        <v>F</v>
      </c>
      <c r="D88" s="10" t="str">
        <f>'M And F'!R194</f>
        <v>M*F</v>
      </c>
      <c r="E88" s="10" t="str">
        <f>'M And F'!S194</f>
        <v>M^2</v>
      </c>
      <c r="F88" s="10" t="str">
        <f>'M And F'!T194</f>
        <v>F^2</v>
      </c>
      <c r="G88" s="10" t="str">
        <f>'M And F'!U194</f>
        <v>SQRT(M^2)</v>
      </c>
      <c r="H88" s="10" t="str">
        <f>'M And F'!V194</f>
        <v>SQRT(F^2)</v>
      </c>
      <c r="I88" s="11" t="s">
        <v>9</v>
      </c>
      <c r="N88" s="12" t="str">
        <f>'M And LGBTQ+'!O115</f>
        <v>M</v>
      </c>
      <c r="O88" s="12" t="str">
        <f>'M And LGBTQ+'!P115</f>
        <v>LGBTQ+</v>
      </c>
      <c r="P88" s="12" t="str">
        <f>'M And LGBTQ+'!Q115</f>
        <v>M*LGBTQ+</v>
      </c>
      <c r="Q88" s="12" t="str">
        <f>'M And LGBTQ+'!R115</f>
        <v>M^2</v>
      </c>
      <c r="R88" s="12" t="str">
        <f>'M And LGBTQ+'!S115</f>
        <v>LGBTQ+^2</v>
      </c>
      <c r="S88" s="13" t="str">
        <f>'M And LGBTQ+'!T115</f>
        <v>SQRT(M^2)</v>
      </c>
      <c r="T88" s="13" t="str">
        <f>'M And LGBTQ+'!U115</f>
        <v>SQRT(LGBTQ+^2)</v>
      </c>
      <c r="U88" s="11" t="s">
        <v>10</v>
      </c>
      <c r="AC88" s="12" t="str">
        <f>'F And LGBTQ+'!P144</f>
        <v>F</v>
      </c>
      <c r="AD88" s="12" t="str">
        <f>'F And LGBTQ+'!Q144</f>
        <v>LGBTQ+</v>
      </c>
      <c r="AE88" s="12" t="str">
        <f>'F And LGBTQ+'!R144</f>
        <v>F*LGBTQ+</v>
      </c>
      <c r="AF88" s="12" t="str">
        <f>'F And LGBTQ+'!S144</f>
        <v>F^2</v>
      </c>
      <c r="AG88" s="12" t="str">
        <f>'F And LGBTQ+'!T144</f>
        <v>LGBTQ+^2</v>
      </c>
      <c r="AH88" s="13" t="str">
        <f>'F And LGBTQ+'!U144</f>
        <v>SQRT(F^2)</v>
      </c>
      <c r="AI88" s="13" t="str">
        <f>'F And LGBTQ+'!V144</f>
        <v>SQRT(LGBTQ+^2)</v>
      </c>
      <c r="AJ88" s="11" t="s">
        <v>11</v>
      </c>
    </row>
    <row r="89" ht="12.75" customHeight="1">
      <c r="B89" s="14">
        <f>'M And F'!P195</f>
        <v>0</v>
      </c>
      <c r="C89" s="14">
        <f>'M And F'!Q195</f>
        <v>0.03896103896</v>
      </c>
      <c r="D89" s="14">
        <f>'M And F'!R195</f>
        <v>0</v>
      </c>
      <c r="E89" s="14">
        <f>'M And F'!S195</f>
        <v>0</v>
      </c>
      <c r="F89" s="14">
        <f>'M And F'!T195</f>
        <v>0.001517962557</v>
      </c>
      <c r="G89" s="14">
        <f>'M And F'!U195</f>
        <v>0.5955856128</v>
      </c>
      <c r="H89" s="14">
        <f>'M And F'!V195</f>
        <v>0.4881804189</v>
      </c>
      <c r="I89" s="15">
        <f>'M And F'!W195</f>
        <v>0.9357692031</v>
      </c>
      <c r="N89" s="16">
        <f>'M And LGBTQ+'!O116</f>
        <v>0</v>
      </c>
      <c r="O89" s="16">
        <f>'M And LGBTQ+'!P116</f>
        <v>0</v>
      </c>
      <c r="P89" s="16">
        <f>'M And LGBTQ+'!Q116</f>
        <v>0</v>
      </c>
      <c r="Q89" s="16">
        <f>'M And LGBTQ+'!R116</f>
        <v>0</v>
      </c>
      <c r="R89" s="16">
        <f>'M And LGBTQ+'!S116</f>
        <v>0</v>
      </c>
      <c r="S89" s="16">
        <f>'M And LGBTQ+'!T116</f>
        <v>0.5955856128</v>
      </c>
      <c r="T89" s="16">
        <f>'M And LGBTQ+'!U116</f>
        <v>0.5493406483</v>
      </c>
      <c r="U89" s="15">
        <f>'M And LGBTQ+'!V116</f>
        <v>0.9521946498</v>
      </c>
      <c r="AC89" s="16">
        <f>'F And LGBTQ+'!P145</f>
        <v>0.03896103896</v>
      </c>
      <c r="AD89" s="16">
        <f>'F And LGBTQ+'!Q145</f>
        <v>0</v>
      </c>
      <c r="AE89" s="16">
        <f>'F And LGBTQ+'!R145</f>
        <v>0</v>
      </c>
      <c r="AF89" s="16">
        <f>'F And LGBTQ+'!S145</f>
        <v>0.001517962557</v>
      </c>
      <c r="AG89" s="16">
        <f>'F And LGBTQ+'!T145</f>
        <v>0</v>
      </c>
      <c r="AH89" s="16">
        <f>'F And LGBTQ+'!U145</f>
        <v>0.4881804189</v>
      </c>
      <c r="AI89" s="16">
        <f>'F And LGBTQ+'!V145</f>
        <v>0.5493406483</v>
      </c>
      <c r="AJ89" s="15">
        <f>'F And LGBTQ+'!W145</f>
        <v>0.9871648999</v>
      </c>
    </row>
    <row r="90" ht="12.75" customHeight="1">
      <c r="B90" s="14">
        <f>'M And F'!P196</f>
        <v>0</v>
      </c>
      <c r="C90" s="14">
        <f>'M And F'!Q196</f>
        <v>0.06493506494</v>
      </c>
      <c r="D90" s="14">
        <f>'M And F'!R196</f>
        <v>0</v>
      </c>
      <c r="E90" s="14">
        <f>'M And F'!S196</f>
        <v>0</v>
      </c>
      <c r="F90" s="14">
        <f>'M And F'!T196</f>
        <v>0.004216562658</v>
      </c>
      <c r="N90" s="16">
        <f>'M And LGBTQ+'!O117</f>
        <v>0</v>
      </c>
      <c r="O90" s="16">
        <f>'M And LGBTQ+'!P117</f>
        <v>0.07692307692</v>
      </c>
      <c r="P90" s="16">
        <f>'M And LGBTQ+'!Q117</f>
        <v>0</v>
      </c>
      <c r="Q90" s="16">
        <f>'M And LGBTQ+'!R117</f>
        <v>0</v>
      </c>
      <c r="R90" s="16">
        <f>'M And LGBTQ+'!S117</f>
        <v>0.005917159763</v>
      </c>
      <c r="S90" s="16"/>
      <c r="T90" s="16"/>
      <c r="AC90" s="16">
        <f>'F And LGBTQ+'!P146</f>
        <v>0.06493506494</v>
      </c>
      <c r="AD90" s="16">
        <f>'F And LGBTQ+'!Q146</f>
        <v>0.07692307692</v>
      </c>
      <c r="AE90" s="16">
        <f>'F And LGBTQ+'!R146</f>
        <v>0.004995004995</v>
      </c>
      <c r="AF90" s="16">
        <f>'F And LGBTQ+'!S146</f>
        <v>0.004216562658</v>
      </c>
      <c r="AG90" s="16">
        <f>'F And LGBTQ+'!T146</f>
        <v>0.005917159763</v>
      </c>
      <c r="AH90" s="16"/>
      <c r="AI90" s="16"/>
    </row>
    <row r="91" ht="12.75" customHeight="1">
      <c r="B91" s="14">
        <f>'M And F'!P197</f>
        <v>0.1</v>
      </c>
      <c r="C91" s="14">
        <f>'M And F'!Q197</f>
        <v>0.1948051948</v>
      </c>
      <c r="D91" s="14">
        <f>'M And F'!R197</f>
        <v>0.01948051948</v>
      </c>
      <c r="E91" s="14">
        <f>'M And F'!S197</f>
        <v>0.01</v>
      </c>
      <c r="F91" s="14">
        <f>'M And F'!T197</f>
        <v>0.03794906392</v>
      </c>
      <c r="N91" s="16">
        <f>'M And LGBTQ+'!O118</f>
        <v>0.1</v>
      </c>
      <c r="O91" s="16">
        <f>'M And LGBTQ+'!P118</f>
        <v>0.2307692308</v>
      </c>
      <c r="P91" s="16">
        <f>'M And LGBTQ+'!Q118</f>
        <v>0.02307692308</v>
      </c>
      <c r="Q91" s="16">
        <f>'M And LGBTQ+'!R118</f>
        <v>0.01</v>
      </c>
      <c r="R91" s="16">
        <f>'M And LGBTQ+'!S118</f>
        <v>0.05325443787</v>
      </c>
      <c r="S91" s="16"/>
      <c r="T91" s="16"/>
      <c r="AC91" s="16">
        <f>'F And LGBTQ+'!P147</f>
        <v>0.1948051948</v>
      </c>
      <c r="AD91" s="16">
        <f>'F And LGBTQ+'!Q147</f>
        <v>0.2307692308</v>
      </c>
      <c r="AE91" s="16">
        <f>'F And LGBTQ+'!R147</f>
        <v>0.04495504496</v>
      </c>
      <c r="AF91" s="16">
        <f>'F And LGBTQ+'!S147</f>
        <v>0.03794906392</v>
      </c>
      <c r="AG91" s="16">
        <f>'F And LGBTQ+'!T147</f>
        <v>0.05325443787</v>
      </c>
      <c r="AH91" s="16"/>
      <c r="AI91" s="16"/>
    </row>
    <row r="92" ht="12.75" customHeight="1">
      <c r="B92" s="14">
        <f>'M And F'!P198</f>
        <v>0.4833333333</v>
      </c>
      <c r="C92" s="14">
        <f>'M And F'!Q198</f>
        <v>0.2987012987</v>
      </c>
      <c r="D92" s="14">
        <f>'M And F'!R198</f>
        <v>0.1443722944</v>
      </c>
      <c r="E92" s="14">
        <f>'M And F'!S198</f>
        <v>0.2336111111</v>
      </c>
      <c r="F92" s="14">
        <f>'M And F'!T198</f>
        <v>0.08922246585</v>
      </c>
      <c r="N92" s="16">
        <f>'M And LGBTQ+'!O119</f>
        <v>0.4833333333</v>
      </c>
      <c r="O92" s="16">
        <f>'M And LGBTQ+'!P119</f>
        <v>0.3846153846</v>
      </c>
      <c r="P92" s="16">
        <f>'M And LGBTQ+'!Q119</f>
        <v>0.1858974359</v>
      </c>
      <c r="Q92" s="16">
        <f>'M And LGBTQ+'!R119</f>
        <v>0.2336111111</v>
      </c>
      <c r="R92" s="16">
        <f>'M And LGBTQ+'!S119</f>
        <v>0.1479289941</v>
      </c>
      <c r="S92" s="16"/>
      <c r="T92" s="16"/>
      <c r="AC92" s="16">
        <f>'F And LGBTQ+'!P148</f>
        <v>0.2987012987</v>
      </c>
      <c r="AD92" s="16">
        <f>'F And LGBTQ+'!Q148</f>
        <v>0.3846153846</v>
      </c>
      <c r="AE92" s="16">
        <f>'F And LGBTQ+'!R148</f>
        <v>0.1148851149</v>
      </c>
      <c r="AF92" s="16">
        <f>'F And LGBTQ+'!S148</f>
        <v>0.08922246585</v>
      </c>
      <c r="AG92" s="16">
        <f>'F And LGBTQ+'!T148</f>
        <v>0.1479289941</v>
      </c>
      <c r="AH92" s="16"/>
      <c r="AI92" s="16"/>
    </row>
    <row r="93" ht="12.75" customHeight="1">
      <c r="B93" s="14">
        <f>'M And F'!P199</f>
        <v>0.3333333333</v>
      </c>
      <c r="C93" s="14">
        <f>'M And F'!Q199</f>
        <v>0.3246753247</v>
      </c>
      <c r="D93" s="14">
        <f>'M And F'!R199</f>
        <v>0.1082251082</v>
      </c>
      <c r="E93" s="14">
        <f>'M And F'!S199</f>
        <v>0.1111111111</v>
      </c>
      <c r="F93" s="14">
        <f>'M And F'!T199</f>
        <v>0.1054140665</v>
      </c>
      <c r="N93" s="16">
        <f>'M And LGBTQ+'!O120</f>
        <v>0.3333333333</v>
      </c>
      <c r="O93" s="16">
        <f>'M And LGBTQ+'!P120</f>
        <v>0.3076923077</v>
      </c>
      <c r="P93" s="16">
        <f>'M And LGBTQ+'!Q120</f>
        <v>0.1025641026</v>
      </c>
      <c r="Q93" s="16">
        <f>'M And LGBTQ+'!R120</f>
        <v>0.1111111111</v>
      </c>
      <c r="R93" s="16">
        <f>'M And LGBTQ+'!S120</f>
        <v>0.09467455621</v>
      </c>
      <c r="S93" s="16"/>
      <c r="T93" s="16"/>
      <c r="U93" s="20"/>
      <c r="AC93" s="16">
        <f>'F And LGBTQ+'!P149</f>
        <v>0.3246753247</v>
      </c>
      <c r="AD93" s="16">
        <f>'F And LGBTQ+'!Q149</f>
        <v>0.3076923077</v>
      </c>
      <c r="AE93" s="16">
        <f>'F And LGBTQ+'!R149</f>
        <v>0.0999000999</v>
      </c>
      <c r="AF93" s="16">
        <f>'F And LGBTQ+'!S149</f>
        <v>0.1054140665</v>
      </c>
      <c r="AG93" s="16">
        <f>'F And LGBTQ+'!T149</f>
        <v>0.09467455621</v>
      </c>
      <c r="AH93" s="16"/>
      <c r="AI93" s="16"/>
    </row>
    <row r="94" ht="12.75" customHeight="1">
      <c r="B94" s="17">
        <f>'M And F'!P200</f>
        <v>0.9166666667</v>
      </c>
      <c r="C94" s="17">
        <f>'M And F'!Q200</f>
        <v>0.9220779221</v>
      </c>
      <c r="D94" s="17">
        <f>'M And F'!R200</f>
        <v>0.2720779221</v>
      </c>
      <c r="E94" s="17">
        <f>'M And F'!S200</f>
        <v>0.3547222222</v>
      </c>
      <c r="F94" s="17">
        <f>'M And F'!T200</f>
        <v>0.2383201214</v>
      </c>
      <c r="N94" s="19">
        <f>'M And LGBTQ+'!O121</f>
        <v>0.9166666667</v>
      </c>
      <c r="O94" s="19">
        <f>'M And LGBTQ+'!P121</f>
        <v>1</v>
      </c>
      <c r="P94" s="19">
        <f>'M And LGBTQ+'!Q121</f>
        <v>0.3115384615</v>
      </c>
      <c r="Q94" s="19">
        <f>'M And LGBTQ+'!R121</f>
        <v>0.3547222222</v>
      </c>
      <c r="R94" s="19">
        <f>'M And LGBTQ+'!S121</f>
        <v>0.3017751479</v>
      </c>
      <c r="S94" s="16"/>
      <c r="T94" s="16"/>
      <c r="AC94" s="19">
        <f>'F And LGBTQ+'!P150</f>
        <v>0.9220779221</v>
      </c>
      <c r="AD94" s="19">
        <f>'F And LGBTQ+'!Q150</f>
        <v>1</v>
      </c>
      <c r="AE94" s="19">
        <f>'F And LGBTQ+'!R150</f>
        <v>0.2647352647</v>
      </c>
      <c r="AF94" s="19">
        <f>'F And LGBTQ+'!S150</f>
        <v>0.2383201214</v>
      </c>
      <c r="AG94" s="19">
        <f>'F And LGBTQ+'!T150</f>
        <v>0.3017751479</v>
      </c>
      <c r="AH94" s="16"/>
      <c r="AI94" s="16"/>
    </row>
    <row r="95" ht="12.75" customHeight="1"/>
    <row r="96" ht="12.75" customHeight="1">
      <c r="B96" s="8" t="str">
        <f>'M And F'!P202</f>
        <v>payment</v>
      </c>
      <c r="N96" s="9" t="str">
        <f>'M And LGBTQ+'!O123</f>
        <v>payment</v>
      </c>
      <c r="AC96" s="9" t="str">
        <f>'F And LGBTQ+'!P152</f>
        <v>payment</v>
      </c>
    </row>
    <row r="97" ht="12.75" customHeight="1">
      <c r="B97" s="10" t="str">
        <f>'M And F'!P203</f>
        <v>M</v>
      </c>
      <c r="C97" s="10" t="str">
        <f>'M And F'!Q203</f>
        <v>F</v>
      </c>
      <c r="D97" s="10" t="str">
        <f>'M And F'!R203</f>
        <v>M*F</v>
      </c>
      <c r="E97" s="10" t="str">
        <f>'M And F'!S203</f>
        <v>M^2</v>
      </c>
      <c r="F97" s="10" t="str">
        <f>'M And F'!T203</f>
        <v>F^2</v>
      </c>
      <c r="G97" s="10" t="str">
        <f>'M And F'!U203</f>
        <v>SQRT(M^2)</v>
      </c>
      <c r="H97" s="10" t="str">
        <f>'M And F'!V203</f>
        <v>SQRT(F^2)</v>
      </c>
      <c r="I97" s="11" t="s">
        <v>9</v>
      </c>
      <c r="N97" s="12" t="str">
        <f>'M And LGBTQ+'!O124</f>
        <v>M</v>
      </c>
      <c r="O97" s="12" t="str">
        <f>'M And LGBTQ+'!P124</f>
        <v>LGBTQ+</v>
      </c>
      <c r="P97" s="12" t="str">
        <f>'M And LGBTQ+'!Q124</f>
        <v>M*LGBTQ+</v>
      </c>
      <c r="Q97" s="12" t="str">
        <f>'M And LGBTQ+'!R124</f>
        <v>M^2</v>
      </c>
      <c r="R97" s="12" t="str">
        <f>'M And LGBTQ+'!S124</f>
        <v>LGBTQ+^2</v>
      </c>
      <c r="S97" s="13" t="str">
        <f>'M And LGBTQ+'!T124</f>
        <v>SQRT(M^2)</v>
      </c>
      <c r="T97" s="13" t="str">
        <f>'M And LGBTQ+'!U124</f>
        <v>SQRT(LGBTQ+^2)</v>
      </c>
      <c r="U97" s="11" t="s">
        <v>10</v>
      </c>
      <c r="AC97" s="12" t="str">
        <f>'F And LGBTQ+'!P153</f>
        <v>F</v>
      </c>
      <c r="AD97" s="12" t="str">
        <f>'F And LGBTQ+'!Q153</f>
        <v>LGBTQ+</v>
      </c>
      <c r="AE97" s="12" t="str">
        <f>'F And LGBTQ+'!R153</f>
        <v>F*LGBTQ+</v>
      </c>
      <c r="AF97" s="12" t="str">
        <f>'F And LGBTQ+'!S153</f>
        <v>F^2</v>
      </c>
      <c r="AG97" s="12" t="str">
        <f>'F And LGBTQ+'!T153</f>
        <v>LGBTQ+^2</v>
      </c>
      <c r="AH97" s="13" t="str">
        <f>'F And LGBTQ+'!U153</f>
        <v>SQRT(F^2)</v>
      </c>
      <c r="AI97" s="13" t="str">
        <f>'F And LGBTQ+'!V153</f>
        <v>SQRT(LGBTQ+^2)</v>
      </c>
      <c r="AJ97" s="11" t="s">
        <v>11</v>
      </c>
    </row>
    <row r="98" ht="12.75" customHeight="1">
      <c r="B98" s="14">
        <f>'M And F'!P204</f>
        <v>0.3666666667</v>
      </c>
      <c r="C98" s="14">
        <f>'M And F'!Q204</f>
        <v>0.2337662338</v>
      </c>
      <c r="D98" s="14">
        <f>'M And F'!R204</f>
        <v>0.08571428571</v>
      </c>
      <c r="E98" s="14">
        <f>'M And F'!S204</f>
        <v>0.1344444444</v>
      </c>
      <c r="F98" s="14">
        <f>'M And F'!T204</f>
        <v>0.05464665205</v>
      </c>
      <c r="G98" s="14">
        <f>'M And F'!U204</f>
        <v>0.8082903769</v>
      </c>
      <c r="H98" s="14">
        <f>'M And F'!V204</f>
        <v>1.035546337</v>
      </c>
      <c r="I98" s="15">
        <f>'M And F'!W204</f>
        <v>0.9154283153</v>
      </c>
      <c r="N98" s="16">
        <f>'M And LGBTQ+'!O125</f>
        <v>0.3666666667</v>
      </c>
      <c r="O98" s="16">
        <f>'M And LGBTQ+'!P125</f>
        <v>0.4615384615</v>
      </c>
      <c r="P98" s="16">
        <f>'M And LGBTQ+'!Q125</f>
        <v>0.1692307692</v>
      </c>
      <c r="Q98" s="16">
        <f>'M And LGBTQ+'!R125</f>
        <v>0.1344444444</v>
      </c>
      <c r="R98" s="16">
        <f>'M And LGBTQ+'!S125</f>
        <v>0.2130177515</v>
      </c>
      <c r="S98" s="16">
        <f>'M And LGBTQ+'!T125</f>
        <v>0.799131473</v>
      </c>
      <c r="T98" s="16">
        <f>'M And LGBTQ+'!U125</f>
        <v>0.8461538462</v>
      </c>
      <c r="U98" s="15">
        <f>'M And LGBTQ+'!V125</f>
        <v>0.9347269157</v>
      </c>
      <c r="AC98" s="16">
        <f>'F And LGBTQ+'!P154</f>
        <v>0.2337662338</v>
      </c>
      <c r="AD98" s="16">
        <f>'F And LGBTQ+'!Q154</f>
        <v>0.4615384615</v>
      </c>
      <c r="AE98" s="16">
        <f>'F And LGBTQ+'!R154</f>
        <v>0.1078921079</v>
      </c>
      <c r="AF98" s="16">
        <f>'F And LGBTQ+'!S154</f>
        <v>0.05464665205</v>
      </c>
      <c r="AG98" s="16">
        <f>'F And LGBTQ+'!T154</f>
        <v>0.2130177515</v>
      </c>
      <c r="AH98" s="16">
        <f>'F And LGBTQ+'!U154</f>
        <v>1.035546337</v>
      </c>
      <c r="AI98" s="16">
        <f>'F And LGBTQ+'!V154</f>
        <v>0.8461538462</v>
      </c>
      <c r="AJ98" s="15">
        <f>'F And LGBTQ+'!W154</f>
        <v>0.9246298447</v>
      </c>
    </row>
    <row r="99" ht="12.75" customHeight="1">
      <c r="B99" s="14">
        <f>'M And F'!P205</f>
        <v>0.4833333333</v>
      </c>
      <c r="C99" s="14">
        <f>'M And F'!Q205</f>
        <v>0.3896103896</v>
      </c>
      <c r="D99" s="14">
        <f>'M And F'!R205</f>
        <v>0.1883116883</v>
      </c>
      <c r="E99" s="14">
        <f>'M And F'!S205</f>
        <v>0.2336111111</v>
      </c>
      <c r="F99" s="14">
        <f>'M And F'!T205</f>
        <v>0.1517962557</v>
      </c>
      <c r="N99" s="16">
        <f>'M And LGBTQ+'!O126</f>
        <v>0.4833333333</v>
      </c>
      <c r="O99" s="16">
        <f>'M And LGBTQ+'!P126</f>
        <v>0.3076923077</v>
      </c>
      <c r="P99" s="16">
        <f>'M And LGBTQ+'!Q126</f>
        <v>0.1487179487</v>
      </c>
      <c r="Q99" s="16">
        <f>'M And LGBTQ+'!R126</f>
        <v>0.2336111111</v>
      </c>
      <c r="R99" s="16">
        <f>'M And LGBTQ+'!S126</f>
        <v>0.09467455621</v>
      </c>
      <c r="S99" s="16"/>
      <c r="T99" s="16"/>
      <c r="U99" s="16"/>
      <c r="AC99" s="16">
        <f>'F And LGBTQ+'!P155</f>
        <v>0.3896103896</v>
      </c>
      <c r="AD99" s="16">
        <f>'F And LGBTQ+'!Q155</f>
        <v>0.3076923077</v>
      </c>
      <c r="AE99" s="16">
        <f>'F And LGBTQ+'!R155</f>
        <v>0.1198801199</v>
      </c>
      <c r="AF99" s="16">
        <f>'F And LGBTQ+'!S155</f>
        <v>0.1517962557</v>
      </c>
      <c r="AG99" s="16">
        <f>'F And LGBTQ+'!T155</f>
        <v>0.09467455621</v>
      </c>
      <c r="AH99" s="16"/>
      <c r="AI99" s="16"/>
      <c r="AJ99" s="16"/>
    </row>
    <row r="100" ht="12.75" customHeight="1">
      <c r="B100" s="14">
        <f>'M And F'!P206</f>
        <v>0.05</v>
      </c>
      <c r="C100" s="14">
        <f>'M And F'!Q206</f>
        <v>0.03896103896</v>
      </c>
      <c r="D100" s="14">
        <f>'M And F'!R206</f>
        <v>0.001948051948</v>
      </c>
      <c r="E100" s="14">
        <f>'M And F'!S206</f>
        <v>0.0025</v>
      </c>
      <c r="F100" s="14">
        <f>'M And F'!T206</f>
        <v>0.001517962557</v>
      </c>
      <c r="N100" s="16">
        <f>'M And LGBTQ+'!O127</f>
        <v>0.05</v>
      </c>
      <c r="O100" s="16">
        <f>'M And LGBTQ+'!P127</f>
        <v>0.07692307692</v>
      </c>
      <c r="P100" s="16">
        <f>'M And LGBTQ+'!Q127</f>
        <v>0.003846153846</v>
      </c>
      <c r="Q100" s="16">
        <f>'M And LGBTQ+'!R127</f>
        <v>0.0025</v>
      </c>
      <c r="R100" s="16">
        <f>'M And LGBTQ+'!S127</f>
        <v>0.005917159763</v>
      </c>
      <c r="S100" s="16"/>
      <c r="T100" s="16"/>
      <c r="AC100" s="16">
        <f>'F And LGBTQ+'!P156</f>
        <v>0.03896103896</v>
      </c>
      <c r="AD100" s="16">
        <f>'F And LGBTQ+'!Q156</f>
        <v>0.07692307692</v>
      </c>
      <c r="AE100" s="16">
        <f>'F And LGBTQ+'!R156</f>
        <v>0.002997002997</v>
      </c>
      <c r="AF100" s="16">
        <f>'F And LGBTQ+'!S156</f>
        <v>0.001517962557</v>
      </c>
      <c r="AG100" s="16">
        <f>'F And LGBTQ+'!T156</f>
        <v>0.005917159763</v>
      </c>
      <c r="AH100" s="16"/>
      <c r="AI100" s="16"/>
    </row>
    <row r="101" ht="12.75" customHeight="1">
      <c r="B101" s="14">
        <f>'M And F'!P207</f>
        <v>0.45</v>
      </c>
      <c r="C101" s="14">
        <f>'M And F'!Q207</f>
        <v>0.8441558442</v>
      </c>
      <c r="D101" s="14">
        <f>'M And F'!R207</f>
        <v>0.3798701299</v>
      </c>
      <c r="E101" s="14">
        <f>'M And F'!S207</f>
        <v>0.2025</v>
      </c>
      <c r="F101" s="14">
        <f>'M And F'!T207</f>
        <v>0.7125990892</v>
      </c>
      <c r="N101" s="16">
        <f>'M And LGBTQ+'!O128</f>
        <v>0.4333333333</v>
      </c>
      <c r="O101" s="16">
        <f>'M And LGBTQ+'!P128</f>
        <v>0.6153846154</v>
      </c>
      <c r="P101" s="16">
        <f>'M And LGBTQ+'!Q128</f>
        <v>0.2666666667</v>
      </c>
      <c r="Q101" s="16">
        <f>'M And LGBTQ+'!R128</f>
        <v>0.1877777778</v>
      </c>
      <c r="R101" s="16">
        <f>'M And LGBTQ+'!S128</f>
        <v>0.3786982249</v>
      </c>
      <c r="S101" s="16"/>
      <c r="T101" s="16"/>
      <c r="AC101" s="16">
        <f>'F And LGBTQ+'!P157</f>
        <v>0.8441558442</v>
      </c>
      <c r="AD101" s="16">
        <f>'F And LGBTQ+'!Q157</f>
        <v>0.6153846154</v>
      </c>
      <c r="AE101" s="16">
        <f>'F And LGBTQ+'!R157</f>
        <v>0.5194805195</v>
      </c>
      <c r="AF101" s="16">
        <f>'F And LGBTQ+'!S157</f>
        <v>0.7125990892</v>
      </c>
      <c r="AG101" s="16">
        <f>'F And LGBTQ+'!T157</f>
        <v>0.3786982249</v>
      </c>
      <c r="AH101" s="16"/>
      <c r="AI101" s="16"/>
    </row>
    <row r="102" ht="12.75" customHeight="1">
      <c r="B102" s="14">
        <f>'M And F'!P208</f>
        <v>0.2833333333</v>
      </c>
      <c r="C102" s="14">
        <f>'M And F'!Q208</f>
        <v>0.3896103896</v>
      </c>
      <c r="D102" s="14">
        <f>'M And F'!R208</f>
        <v>0.1103896104</v>
      </c>
      <c r="E102" s="14">
        <f>'M And F'!S208</f>
        <v>0.08027777778</v>
      </c>
      <c r="F102" s="14">
        <f>'M And F'!T208</f>
        <v>0.1517962557</v>
      </c>
      <c r="N102" s="16">
        <f>'M And LGBTQ+'!O129</f>
        <v>0.2833333333</v>
      </c>
      <c r="O102" s="16">
        <f>'M And LGBTQ+'!P129</f>
        <v>0.1538461538</v>
      </c>
      <c r="P102" s="16">
        <f>'M And LGBTQ+'!Q129</f>
        <v>0.04358974359</v>
      </c>
      <c r="Q102" s="16">
        <f>'M And LGBTQ+'!R129</f>
        <v>0.08027777778</v>
      </c>
      <c r="R102" s="16">
        <f>'M And LGBTQ+'!S129</f>
        <v>0.02366863905</v>
      </c>
      <c r="S102" s="16"/>
      <c r="T102" s="16"/>
      <c r="U102" s="16"/>
      <c r="AC102" s="16">
        <f>'F And LGBTQ+'!P158</f>
        <v>0.3896103896</v>
      </c>
      <c r="AD102" s="16">
        <f>'F And LGBTQ+'!Q158</f>
        <v>0.1538461538</v>
      </c>
      <c r="AE102" s="16">
        <f>'F And LGBTQ+'!R158</f>
        <v>0.05994005994</v>
      </c>
      <c r="AF102" s="16">
        <f>'F And LGBTQ+'!S158</f>
        <v>0.1517962557</v>
      </c>
      <c r="AG102" s="16">
        <f>'F And LGBTQ+'!T158</f>
        <v>0.02366863905</v>
      </c>
      <c r="AH102" s="16"/>
      <c r="AI102" s="16"/>
      <c r="AJ102" s="16"/>
    </row>
    <row r="103" ht="12.75" customHeight="1">
      <c r="B103" s="17">
        <f>'M And F'!P209</f>
        <v>1.633333333</v>
      </c>
      <c r="C103" s="17">
        <f>'M And F'!Q209</f>
        <v>1.896103896</v>
      </c>
      <c r="D103" s="17">
        <f>'M And F'!R209</f>
        <v>0.7662337662</v>
      </c>
      <c r="E103" s="17">
        <f>'M And F'!S209</f>
        <v>0.6533333333</v>
      </c>
      <c r="F103" s="17">
        <f>'M And F'!T209</f>
        <v>1.072356215</v>
      </c>
      <c r="N103" s="19">
        <f>'M And LGBTQ+'!O130</f>
        <v>1.616666667</v>
      </c>
      <c r="O103" s="19">
        <f>'M And LGBTQ+'!P130</f>
        <v>1.615384615</v>
      </c>
      <c r="P103" s="19">
        <f>'M And LGBTQ+'!Q130</f>
        <v>0.6320512821</v>
      </c>
      <c r="Q103" s="19">
        <f>'M And LGBTQ+'!R130</f>
        <v>0.6386111111</v>
      </c>
      <c r="R103" s="19">
        <f>'M And LGBTQ+'!S130</f>
        <v>0.7159763314</v>
      </c>
      <c r="S103" s="16"/>
      <c r="T103" s="16"/>
      <c r="U103" s="16"/>
      <c r="AC103" s="19">
        <f>'F And LGBTQ+'!P159</f>
        <v>1.896103896</v>
      </c>
      <c r="AD103" s="19">
        <f>'F And LGBTQ+'!Q159</f>
        <v>1.615384615</v>
      </c>
      <c r="AE103" s="19">
        <f>'F And LGBTQ+'!R159</f>
        <v>0.8101898102</v>
      </c>
      <c r="AF103" s="19">
        <f>'F And LGBTQ+'!S159</f>
        <v>1.072356215</v>
      </c>
      <c r="AG103" s="19">
        <f>'F And LGBTQ+'!T159</f>
        <v>0.7159763314</v>
      </c>
      <c r="AH103" s="16"/>
      <c r="AI103" s="16"/>
      <c r="AJ103" s="16"/>
    </row>
    <row r="104" ht="12.75" customHeight="1"/>
    <row r="105" ht="12.75" customHeight="1"/>
    <row r="106" ht="12.75" customHeight="1"/>
    <row r="107" ht="12.75" customHeight="1"/>
    <row r="108" ht="12.75" customHeight="1">
      <c r="B108" s="14">
        <v>100.0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21" t="s">
        <v>12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/>
    </row>
    <row r="2" ht="12.75" customHeight="1">
      <c r="A2" s="22" t="s">
        <v>19</v>
      </c>
      <c r="B2" s="22" t="s">
        <v>20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</row>
    <row r="3" ht="12.75" customHeight="1">
      <c r="A3" s="22" t="s">
        <v>19</v>
      </c>
      <c r="B3" s="22" t="s">
        <v>26</v>
      </c>
      <c r="C3" s="22" t="s">
        <v>21</v>
      </c>
      <c r="D3" s="22" t="s">
        <v>27</v>
      </c>
      <c r="E3" s="22" t="s">
        <v>28</v>
      </c>
      <c r="F3" s="22" t="s">
        <v>29</v>
      </c>
      <c r="G3" s="22" t="s">
        <v>30</v>
      </c>
    </row>
    <row r="4" ht="12.75" customHeight="1">
      <c r="A4" s="22" t="s">
        <v>19</v>
      </c>
      <c r="B4" s="22" t="s">
        <v>20</v>
      </c>
      <c r="C4" s="22" t="s">
        <v>20</v>
      </c>
      <c r="D4" s="22" t="s">
        <v>31</v>
      </c>
      <c r="E4" s="22" t="s">
        <v>32</v>
      </c>
      <c r="F4" s="22" t="s">
        <v>33</v>
      </c>
      <c r="G4" s="22" t="s">
        <v>34</v>
      </c>
    </row>
    <row r="5" ht="12.75" customHeight="1">
      <c r="A5" s="22" t="s">
        <v>19</v>
      </c>
      <c r="B5" s="22" t="s">
        <v>35</v>
      </c>
      <c r="C5" s="22" t="s">
        <v>36</v>
      </c>
      <c r="D5" s="22" t="s">
        <v>37</v>
      </c>
      <c r="E5" s="22" t="s">
        <v>38</v>
      </c>
      <c r="F5" s="22" t="s">
        <v>39</v>
      </c>
      <c r="G5" s="22" t="s">
        <v>34</v>
      </c>
    </row>
    <row r="6" ht="12.75" customHeight="1">
      <c r="A6" s="22" t="s">
        <v>19</v>
      </c>
      <c r="B6" s="22" t="s">
        <v>20</v>
      </c>
      <c r="C6" s="22" t="s">
        <v>21</v>
      </c>
      <c r="D6" s="22" t="s">
        <v>40</v>
      </c>
      <c r="E6" s="22" t="s">
        <v>41</v>
      </c>
      <c r="F6" s="22" t="s">
        <v>42</v>
      </c>
      <c r="G6" s="22" t="s">
        <v>43</v>
      </c>
    </row>
    <row r="7" ht="12.75" customHeight="1">
      <c r="A7" s="22" t="s">
        <v>19</v>
      </c>
      <c r="B7" s="22" t="s">
        <v>20</v>
      </c>
      <c r="C7" s="22" t="s">
        <v>36</v>
      </c>
      <c r="D7" s="22" t="s">
        <v>44</v>
      </c>
      <c r="E7" s="22" t="s">
        <v>45</v>
      </c>
      <c r="F7" s="22" t="s">
        <v>42</v>
      </c>
      <c r="G7" s="22" t="s">
        <v>46</v>
      </c>
    </row>
    <row r="8" ht="12.75" customHeight="1">
      <c r="A8" s="22" t="s">
        <v>19</v>
      </c>
      <c r="B8" s="22" t="s">
        <v>20</v>
      </c>
      <c r="C8" s="22" t="s">
        <v>21</v>
      </c>
      <c r="D8" s="22" t="s">
        <v>27</v>
      </c>
      <c r="E8" s="22" t="s">
        <v>47</v>
      </c>
      <c r="F8" s="22" t="s">
        <v>29</v>
      </c>
      <c r="G8" s="22" t="s">
        <v>48</v>
      </c>
    </row>
    <row r="9" ht="12.75" customHeight="1">
      <c r="A9" s="22" t="s">
        <v>19</v>
      </c>
      <c r="B9" s="22" t="s">
        <v>21</v>
      </c>
      <c r="C9" s="22" t="s">
        <v>21</v>
      </c>
      <c r="D9" s="22" t="s">
        <v>37</v>
      </c>
      <c r="E9" s="22" t="s">
        <v>38</v>
      </c>
      <c r="F9" s="22" t="s">
        <v>49</v>
      </c>
      <c r="G9" s="22" t="s">
        <v>50</v>
      </c>
    </row>
    <row r="10" ht="12.75" customHeight="1">
      <c r="A10" s="22" t="s">
        <v>19</v>
      </c>
      <c r="B10" s="22" t="s">
        <v>51</v>
      </c>
      <c r="C10" s="22" t="s">
        <v>36</v>
      </c>
      <c r="D10" s="22" t="s">
        <v>37</v>
      </c>
      <c r="E10" s="22" t="s">
        <v>52</v>
      </c>
      <c r="F10" s="22" t="s">
        <v>53</v>
      </c>
      <c r="G10" s="22" t="s">
        <v>30</v>
      </c>
    </row>
    <row r="11" ht="12.75" customHeight="1">
      <c r="A11" s="22" t="s">
        <v>19</v>
      </c>
      <c r="B11" s="22" t="s">
        <v>20</v>
      </c>
      <c r="C11" s="22" t="s">
        <v>36</v>
      </c>
      <c r="D11" s="22" t="s">
        <v>54</v>
      </c>
      <c r="E11" s="22" t="s">
        <v>55</v>
      </c>
      <c r="F11" s="22" t="s">
        <v>56</v>
      </c>
      <c r="G11" s="22" t="s">
        <v>57</v>
      </c>
    </row>
    <row r="12" ht="12.75" customHeight="1">
      <c r="A12" s="22" t="s">
        <v>19</v>
      </c>
      <c r="B12" s="22" t="s">
        <v>21</v>
      </c>
      <c r="C12" s="22" t="s">
        <v>21</v>
      </c>
      <c r="D12" s="22" t="s">
        <v>54</v>
      </c>
      <c r="E12" s="22" t="s">
        <v>58</v>
      </c>
      <c r="F12" s="22" t="s">
        <v>59</v>
      </c>
      <c r="G12" s="22" t="s">
        <v>60</v>
      </c>
    </row>
    <row r="13" ht="12.75" customHeight="1">
      <c r="A13" s="22" t="s">
        <v>19</v>
      </c>
      <c r="B13" s="22" t="s">
        <v>21</v>
      </c>
      <c r="C13" s="22" t="s">
        <v>21</v>
      </c>
      <c r="D13" s="22" t="s">
        <v>27</v>
      </c>
      <c r="E13" s="22" t="s">
        <v>38</v>
      </c>
      <c r="F13" s="22" t="s">
        <v>61</v>
      </c>
      <c r="G13" s="22" t="s">
        <v>62</v>
      </c>
    </row>
    <row r="14" ht="12.75" customHeight="1">
      <c r="A14" s="22" t="s">
        <v>19</v>
      </c>
      <c r="B14" s="22" t="s">
        <v>20</v>
      </c>
      <c r="C14" s="22" t="s">
        <v>21</v>
      </c>
      <c r="D14" s="22" t="s">
        <v>63</v>
      </c>
      <c r="E14" s="22" t="s">
        <v>64</v>
      </c>
      <c r="F14" s="22" t="s">
        <v>39</v>
      </c>
      <c r="G14" s="22" t="s">
        <v>65</v>
      </c>
    </row>
    <row r="15" ht="12.75" customHeight="1">
      <c r="A15" s="22" t="s">
        <v>19</v>
      </c>
      <c r="B15" s="22" t="s">
        <v>20</v>
      </c>
      <c r="C15" s="22" t="s">
        <v>21</v>
      </c>
      <c r="D15" s="22" t="s">
        <v>54</v>
      </c>
      <c r="E15" s="22" t="s">
        <v>66</v>
      </c>
      <c r="F15" s="22" t="s">
        <v>42</v>
      </c>
      <c r="G15" s="22" t="s">
        <v>65</v>
      </c>
    </row>
    <row r="16" ht="12.75" customHeight="1">
      <c r="A16" s="22" t="s">
        <v>19</v>
      </c>
      <c r="B16" s="22" t="s">
        <v>67</v>
      </c>
      <c r="C16" s="22" t="s">
        <v>36</v>
      </c>
      <c r="D16" s="22" t="s">
        <v>37</v>
      </c>
      <c r="E16" s="22" t="s">
        <v>68</v>
      </c>
      <c r="F16" s="22" t="s">
        <v>69</v>
      </c>
      <c r="G16" s="22" t="s">
        <v>70</v>
      </c>
    </row>
    <row r="17" ht="12.75" customHeight="1">
      <c r="A17" s="22" t="s">
        <v>19</v>
      </c>
      <c r="B17" s="22" t="s">
        <v>20</v>
      </c>
      <c r="C17" s="22" t="s">
        <v>21</v>
      </c>
      <c r="D17" s="22" t="s">
        <v>71</v>
      </c>
      <c r="E17" s="22" t="s">
        <v>52</v>
      </c>
      <c r="F17" s="22" t="s">
        <v>72</v>
      </c>
      <c r="G17" s="22" t="s">
        <v>73</v>
      </c>
    </row>
    <row r="18" ht="12.75" customHeight="1">
      <c r="A18" s="22" t="s">
        <v>19</v>
      </c>
      <c r="B18" s="22" t="s">
        <v>20</v>
      </c>
      <c r="C18" s="22" t="s">
        <v>21</v>
      </c>
      <c r="D18" s="22" t="s">
        <v>37</v>
      </c>
      <c r="E18" s="22" t="s">
        <v>74</v>
      </c>
      <c r="F18" s="22" t="s">
        <v>53</v>
      </c>
      <c r="G18" s="22" t="s">
        <v>75</v>
      </c>
    </row>
    <row r="19" ht="12.75" customHeight="1">
      <c r="A19" s="22" t="s">
        <v>19</v>
      </c>
      <c r="B19" s="22" t="s">
        <v>20</v>
      </c>
      <c r="C19" s="22" t="s">
        <v>21</v>
      </c>
      <c r="D19" s="22" t="s">
        <v>37</v>
      </c>
      <c r="E19" s="22" t="s">
        <v>38</v>
      </c>
      <c r="F19" s="22" t="s">
        <v>49</v>
      </c>
      <c r="G19" s="22" t="s">
        <v>76</v>
      </c>
    </row>
    <row r="20" ht="12.75" customHeight="1">
      <c r="A20" s="22" t="s">
        <v>19</v>
      </c>
      <c r="B20" s="22" t="s">
        <v>21</v>
      </c>
      <c r="C20" s="22" t="s">
        <v>77</v>
      </c>
      <c r="D20" s="22" t="s">
        <v>37</v>
      </c>
      <c r="E20" s="22" t="s">
        <v>52</v>
      </c>
      <c r="F20" s="22" t="s">
        <v>61</v>
      </c>
      <c r="G20" s="22" t="s">
        <v>78</v>
      </c>
    </row>
    <row r="21" ht="12.75" customHeight="1">
      <c r="A21" s="22" t="s">
        <v>19</v>
      </c>
      <c r="B21" s="22" t="s">
        <v>21</v>
      </c>
      <c r="C21" s="22" t="s">
        <v>36</v>
      </c>
      <c r="D21" s="22" t="s">
        <v>37</v>
      </c>
      <c r="E21" s="22" t="s">
        <v>79</v>
      </c>
      <c r="F21" s="22" t="s">
        <v>69</v>
      </c>
      <c r="G21" s="22" t="s">
        <v>80</v>
      </c>
    </row>
    <row r="22" ht="12.75" customHeight="1">
      <c r="A22" s="22" t="s">
        <v>19</v>
      </c>
      <c r="B22" s="22" t="s">
        <v>20</v>
      </c>
      <c r="C22" s="22" t="s">
        <v>21</v>
      </c>
      <c r="D22" s="22" t="s">
        <v>37</v>
      </c>
      <c r="E22" s="22" t="s">
        <v>52</v>
      </c>
      <c r="F22" s="22" t="s">
        <v>81</v>
      </c>
      <c r="G22" s="22" t="s">
        <v>57</v>
      </c>
    </row>
    <row r="23" ht="12.75" customHeight="1">
      <c r="A23" s="22" t="s">
        <v>19</v>
      </c>
      <c r="B23" s="22" t="s">
        <v>20</v>
      </c>
      <c r="C23" s="22" t="s">
        <v>21</v>
      </c>
      <c r="D23" s="22" t="s">
        <v>27</v>
      </c>
      <c r="E23" s="22" t="s">
        <v>82</v>
      </c>
      <c r="F23" s="22" t="s">
        <v>61</v>
      </c>
      <c r="G23" s="22" t="s">
        <v>30</v>
      </c>
    </row>
    <row r="24" ht="12.75" customHeight="1">
      <c r="A24" s="22" t="s">
        <v>19</v>
      </c>
      <c r="B24" s="22" t="s">
        <v>21</v>
      </c>
      <c r="C24" s="22" t="s">
        <v>21</v>
      </c>
      <c r="D24" s="22" t="s">
        <v>71</v>
      </c>
      <c r="E24" s="22" t="s">
        <v>52</v>
      </c>
      <c r="F24" s="22" t="s">
        <v>42</v>
      </c>
      <c r="G24" s="22" t="s">
        <v>30</v>
      </c>
    </row>
    <row r="25" ht="12.75" customHeight="1">
      <c r="A25" s="22" t="s">
        <v>19</v>
      </c>
      <c r="B25" s="22" t="s">
        <v>21</v>
      </c>
      <c r="C25" s="22" t="s">
        <v>36</v>
      </c>
      <c r="D25" s="22" t="s">
        <v>37</v>
      </c>
      <c r="E25" s="22" t="s">
        <v>83</v>
      </c>
      <c r="F25" s="22" t="s">
        <v>61</v>
      </c>
      <c r="G25" s="22" t="s">
        <v>70</v>
      </c>
    </row>
    <row r="26" ht="12.75" customHeight="1">
      <c r="A26" s="22" t="s">
        <v>19</v>
      </c>
      <c r="B26" s="22" t="s">
        <v>21</v>
      </c>
      <c r="C26" s="22" t="s">
        <v>21</v>
      </c>
      <c r="D26" s="22" t="s">
        <v>84</v>
      </c>
      <c r="E26" s="22" t="s">
        <v>85</v>
      </c>
      <c r="F26" s="22" t="s">
        <v>69</v>
      </c>
      <c r="G26" s="22" t="s">
        <v>65</v>
      </c>
    </row>
    <row r="27" ht="12.75" customHeight="1">
      <c r="A27" s="22" t="s">
        <v>19</v>
      </c>
      <c r="B27" s="22" t="s">
        <v>21</v>
      </c>
      <c r="C27" s="22" t="s">
        <v>36</v>
      </c>
      <c r="D27" s="22" t="s">
        <v>37</v>
      </c>
      <c r="E27" s="22" t="s">
        <v>38</v>
      </c>
      <c r="F27" s="22" t="s">
        <v>53</v>
      </c>
      <c r="G27" s="22" t="s">
        <v>78</v>
      </c>
    </row>
    <row r="28" ht="12.75" customHeight="1">
      <c r="A28" s="22" t="s">
        <v>19</v>
      </c>
      <c r="B28" s="22" t="s">
        <v>21</v>
      </c>
      <c r="C28" s="22" t="s">
        <v>36</v>
      </c>
      <c r="D28" s="22" t="s">
        <v>27</v>
      </c>
      <c r="E28" s="22" t="s">
        <v>52</v>
      </c>
      <c r="F28" s="22" t="s">
        <v>53</v>
      </c>
      <c r="G28" s="22" t="s">
        <v>86</v>
      </c>
    </row>
    <row r="29" ht="12.75" customHeight="1">
      <c r="A29" s="22" t="s">
        <v>19</v>
      </c>
      <c r="B29" s="22" t="s">
        <v>87</v>
      </c>
      <c r="C29" s="22" t="s">
        <v>21</v>
      </c>
      <c r="D29" s="22" t="s">
        <v>88</v>
      </c>
      <c r="E29" s="22" t="s">
        <v>89</v>
      </c>
      <c r="F29" s="22" t="s">
        <v>61</v>
      </c>
      <c r="G29" s="22" t="s">
        <v>90</v>
      </c>
    </row>
    <row r="30" ht="12.75" customHeight="1">
      <c r="A30" s="22" t="s">
        <v>19</v>
      </c>
      <c r="B30" s="22" t="s">
        <v>26</v>
      </c>
      <c r="C30" s="22" t="s">
        <v>21</v>
      </c>
      <c r="D30" s="22" t="s">
        <v>37</v>
      </c>
      <c r="E30" s="22" t="s">
        <v>91</v>
      </c>
      <c r="F30" s="22" t="s">
        <v>69</v>
      </c>
      <c r="G30" s="22" t="s">
        <v>30</v>
      </c>
    </row>
    <row r="31" ht="12.75" customHeight="1">
      <c r="A31" s="22" t="s">
        <v>19</v>
      </c>
      <c r="B31" s="22" t="s">
        <v>20</v>
      </c>
      <c r="C31" s="22" t="s">
        <v>21</v>
      </c>
      <c r="D31" s="22" t="s">
        <v>71</v>
      </c>
      <c r="E31" s="22" t="s">
        <v>92</v>
      </c>
      <c r="F31" s="22" t="s">
        <v>56</v>
      </c>
      <c r="G31" s="22" t="s">
        <v>30</v>
      </c>
    </row>
    <row r="32" ht="12.75" customHeight="1">
      <c r="A32" s="22" t="s">
        <v>19</v>
      </c>
      <c r="B32" s="22" t="s">
        <v>20</v>
      </c>
      <c r="C32" s="22" t="s">
        <v>36</v>
      </c>
      <c r="D32" s="22" t="s">
        <v>27</v>
      </c>
      <c r="E32" s="22" t="s">
        <v>93</v>
      </c>
      <c r="F32" s="22" t="s">
        <v>61</v>
      </c>
      <c r="G32" s="22" t="s">
        <v>75</v>
      </c>
    </row>
    <row r="33" ht="12.75" customHeight="1">
      <c r="A33" s="22" t="s">
        <v>19</v>
      </c>
      <c r="B33" s="22" t="s">
        <v>20</v>
      </c>
      <c r="C33" s="22" t="s">
        <v>21</v>
      </c>
      <c r="D33" s="22" t="s">
        <v>94</v>
      </c>
      <c r="E33" s="22" t="s">
        <v>95</v>
      </c>
      <c r="F33" s="22" t="s">
        <v>61</v>
      </c>
      <c r="G33" s="22" t="s">
        <v>96</v>
      </c>
    </row>
    <row r="34" ht="12.75" customHeight="1">
      <c r="A34" s="22" t="s">
        <v>19</v>
      </c>
      <c r="B34" s="22" t="s">
        <v>20</v>
      </c>
      <c r="C34" s="22" t="s">
        <v>97</v>
      </c>
      <c r="D34" s="22" t="s">
        <v>37</v>
      </c>
      <c r="E34" s="22" t="s">
        <v>98</v>
      </c>
      <c r="F34" s="22" t="s">
        <v>72</v>
      </c>
      <c r="G34" s="22" t="s">
        <v>73</v>
      </c>
    </row>
    <row r="35" ht="12.75" customHeight="1">
      <c r="A35" s="22" t="s">
        <v>19</v>
      </c>
      <c r="B35" s="22" t="s">
        <v>21</v>
      </c>
      <c r="C35" s="22" t="s">
        <v>36</v>
      </c>
      <c r="D35" s="22" t="s">
        <v>71</v>
      </c>
      <c r="E35" s="22" t="s">
        <v>38</v>
      </c>
      <c r="F35" s="22" t="s">
        <v>61</v>
      </c>
      <c r="G35" s="22" t="s">
        <v>99</v>
      </c>
    </row>
    <row r="36" ht="12.75" customHeight="1">
      <c r="A36" s="22" t="s">
        <v>19</v>
      </c>
      <c r="B36" s="22" t="s">
        <v>20</v>
      </c>
      <c r="C36" s="22" t="s">
        <v>36</v>
      </c>
      <c r="D36" s="22" t="s">
        <v>27</v>
      </c>
      <c r="E36" s="22" t="s">
        <v>100</v>
      </c>
      <c r="F36" s="22" t="s">
        <v>39</v>
      </c>
      <c r="G36" s="22" t="s">
        <v>101</v>
      </c>
    </row>
    <row r="37" ht="12.75" customHeight="1">
      <c r="A37" s="22" t="s">
        <v>19</v>
      </c>
      <c r="B37" s="22" t="s">
        <v>21</v>
      </c>
      <c r="C37" s="22" t="s">
        <v>21</v>
      </c>
      <c r="D37" s="22" t="s">
        <v>37</v>
      </c>
      <c r="E37" s="22" t="s">
        <v>28</v>
      </c>
      <c r="F37" s="22" t="s">
        <v>56</v>
      </c>
      <c r="G37" s="22" t="s">
        <v>102</v>
      </c>
    </row>
    <row r="38" ht="12.75" customHeight="1">
      <c r="A38" s="22" t="s">
        <v>19</v>
      </c>
      <c r="B38" s="22" t="s">
        <v>20</v>
      </c>
      <c r="C38" s="22" t="s">
        <v>36</v>
      </c>
      <c r="D38" s="22" t="s">
        <v>37</v>
      </c>
      <c r="E38" s="22" t="s">
        <v>103</v>
      </c>
      <c r="F38" s="22" t="s">
        <v>104</v>
      </c>
      <c r="G38" s="22" t="s">
        <v>105</v>
      </c>
    </row>
    <row r="39" ht="12.75" customHeight="1">
      <c r="A39" s="22" t="s">
        <v>19</v>
      </c>
      <c r="B39" s="22" t="s">
        <v>20</v>
      </c>
      <c r="C39" s="22" t="s">
        <v>106</v>
      </c>
      <c r="D39" s="22" t="s">
        <v>107</v>
      </c>
      <c r="E39" s="22" t="s">
        <v>108</v>
      </c>
      <c r="F39" s="22" t="s">
        <v>42</v>
      </c>
      <c r="G39" s="22" t="s">
        <v>78</v>
      </c>
    </row>
    <row r="40" ht="12.75" customHeight="1">
      <c r="A40" s="22" t="s">
        <v>19</v>
      </c>
      <c r="B40" s="22" t="s">
        <v>20</v>
      </c>
      <c r="C40" s="22" t="s">
        <v>21</v>
      </c>
      <c r="D40" s="22" t="s">
        <v>109</v>
      </c>
      <c r="E40" s="22" t="s">
        <v>85</v>
      </c>
      <c r="F40" s="22" t="s">
        <v>61</v>
      </c>
      <c r="G40" s="22" t="s">
        <v>48</v>
      </c>
    </row>
    <row r="41" ht="12.75" customHeight="1">
      <c r="A41" s="22" t="s">
        <v>19</v>
      </c>
      <c r="B41" s="22" t="s">
        <v>21</v>
      </c>
      <c r="C41" s="22" t="s">
        <v>36</v>
      </c>
      <c r="D41" s="22" t="s">
        <v>27</v>
      </c>
      <c r="E41" s="22" t="s">
        <v>110</v>
      </c>
      <c r="F41" s="22" t="s">
        <v>69</v>
      </c>
      <c r="G41" s="22" t="s">
        <v>78</v>
      </c>
    </row>
    <row r="42" ht="12.75" customHeight="1">
      <c r="A42" s="22" t="s">
        <v>19</v>
      </c>
      <c r="B42" s="22" t="s">
        <v>20</v>
      </c>
      <c r="C42" s="22" t="s">
        <v>20</v>
      </c>
      <c r="D42" s="22" t="s">
        <v>27</v>
      </c>
      <c r="E42" s="22" t="s">
        <v>85</v>
      </c>
      <c r="F42" s="22" t="s">
        <v>61</v>
      </c>
      <c r="G42" s="22" t="s">
        <v>30</v>
      </c>
    </row>
    <row r="43" ht="12.75" customHeight="1">
      <c r="A43" s="22" t="s">
        <v>19</v>
      </c>
      <c r="B43" s="22" t="s">
        <v>20</v>
      </c>
      <c r="C43" s="22" t="s">
        <v>20</v>
      </c>
      <c r="D43" s="22" t="s">
        <v>27</v>
      </c>
      <c r="E43" s="22" t="s">
        <v>52</v>
      </c>
      <c r="F43" s="22" t="s">
        <v>61</v>
      </c>
      <c r="G43" s="22" t="s">
        <v>78</v>
      </c>
    </row>
    <row r="44" ht="12.75" customHeight="1">
      <c r="A44" s="22" t="s">
        <v>19</v>
      </c>
      <c r="B44" s="22" t="s">
        <v>20</v>
      </c>
      <c r="C44" s="22" t="s">
        <v>106</v>
      </c>
      <c r="D44" s="22" t="s">
        <v>88</v>
      </c>
      <c r="E44" s="22" t="s">
        <v>38</v>
      </c>
      <c r="F44" s="22" t="s">
        <v>69</v>
      </c>
      <c r="G44" s="22" t="s">
        <v>90</v>
      </c>
    </row>
    <row r="45" ht="12.75" customHeight="1">
      <c r="A45" s="22" t="s">
        <v>19</v>
      </c>
      <c r="B45" s="22" t="s">
        <v>20</v>
      </c>
      <c r="C45" s="22" t="s">
        <v>21</v>
      </c>
      <c r="D45" s="22" t="s">
        <v>37</v>
      </c>
      <c r="E45" s="22" t="s">
        <v>110</v>
      </c>
      <c r="F45" s="22" t="s">
        <v>69</v>
      </c>
      <c r="G45" s="22" t="s">
        <v>30</v>
      </c>
    </row>
    <row r="46" ht="12.75" customHeight="1">
      <c r="A46" s="22" t="s">
        <v>19</v>
      </c>
      <c r="B46" s="22" t="s">
        <v>87</v>
      </c>
      <c r="C46" s="22" t="s">
        <v>36</v>
      </c>
      <c r="D46" s="22" t="s">
        <v>27</v>
      </c>
      <c r="E46" s="22" t="s">
        <v>52</v>
      </c>
      <c r="F46" s="22" t="s">
        <v>72</v>
      </c>
      <c r="G46" s="22" t="s">
        <v>111</v>
      </c>
    </row>
    <row r="47" ht="12.75" customHeight="1">
      <c r="A47" s="22" t="s">
        <v>19</v>
      </c>
      <c r="B47" s="22" t="s">
        <v>21</v>
      </c>
      <c r="C47" s="22" t="s">
        <v>21</v>
      </c>
      <c r="D47" s="22" t="s">
        <v>112</v>
      </c>
      <c r="E47" s="22" t="s">
        <v>113</v>
      </c>
      <c r="F47" s="22" t="s">
        <v>53</v>
      </c>
      <c r="G47" s="22" t="s">
        <v>30</v>
      </c>
    </row>
    <row r="48" ht="12.75" customHeight="1">
      <c r="A48" s="22" t="s">
        <v>19</v>
      </c>
      <c r="B48" s="22" t="s">
        <v>20</v>
      </c>
      <c r="C48" s="22" t="s">
        <v>20</v>
      </c>
      <c r="D48" s="22" t="s">
        <v>114</v>
      </c>
      <c r="E48" s="22" t="s">
        <v>115</v>
      </c>
      <c r="F48" s="22" t="s">
        <v>56</v>
      </c>
      <c r="G48" s="22" t="s">
        <v>75</v>
      </c>
    </row>
    <row r="49" ht="12.75" customHeight="1">
      <c r="A49" s="22" t="s">
        <v>19</v>
      </c>
      <c r="B49" s="22" t="s">
        <v>21</v>
      </c>
      <c r="C49" s="22" t="s">
        <v>21</v>
      </c>
      <c r="D49" s="22" t="s">
        <v>37</v>
      </c>
      <c r="E49" s="22" t="s">
        <v>38</v>
      </c>
      <c r="F49" s="22" t="s">
        <v>104</v>
      </c>
      <c r="G49" s="22" t="s">
        <v>57</v>
      </c>
    </row>
    <row r="50" ht="12.75" customHeight="1">
      <c r="A50" s="22" t="s">
        <v>19</v>
      </c>
      <c r="B50" s="22" t="s">
        <v>20</v>
      </c>
      <c r="C50" s="22" t="s">
        <v>106</v>
      </c>
      <c r="D50" s="22" t="s">
        <v>116</v>
      </c>
      <c r="E50" s="22" t="s">
        <v>117</v>
      </c>
      <c r="F50" s="22" t="s">
        <v>49</v>
      </c>
      <c r="G50" s="22" t="s">
        <v>62</v>
      </c>
    </row>
    <row r="51" ht="12.75" customHeight="1">
      <c r="A51" s="22" t="s">
        <v>19</v>
      </c>
      <c r="B51" s="22" t="s">
        <v>21</v>
      </c>
      <c r="C51" s="22" t="s">
        <v>36</v>
      </c>
      <c r="D51" s="22" t="s">
        <v>118</v>
      </c>
      <c r="E51" s="22" t="s">
        <v>93</v>
      </c>
      <c r="F51" s="22" t="s">
        <v>39</v>
      </c>
      <c r="G51" s="22" t="s">
        <v>78</v>
      </c>
    </row>
    <row r="52" ht="12.75" customHeight="1">
      <c r="A52" s="22" t="s">
        <v>19</v>
      </c>
      <c r="B52" s="22" t="s">
        <v>20</v>
      </c>
      <c r="C52" s="22" t="s">
        <v>21</v>
      </c>
      <c r="D52" s="22" t="s">
        <v>37</v>
      </c>
      <c r="E52" s="22" t="s">
        <v>28</v>
      </c>
      <c r="F52" s="22" t="s">
        <v>72</v>
      </c>
      <c r="G52" s="22" t="s">
        <v>78</v>
      </c>
    </row>
    <row r="53" ht="12.75" customHeight="1">
      <c r="A53" s="22" t="s">
        <v>19</v>
      </c>
      <c r="B53" s="22" t="s">
        <v>21</v>
      </c>
      <c r="C53" s="22" t="s">
        <v>36</v>
      </c>
      <c r="D53" s="22" t="s">
        <v>27</v>
      </c>
      <c r="E53" s="22" t="s">
        <v>52</v>
      </c>
      <c r="F53" s="22" t="s">
        <v>81</v>
      </c>
      <c r="G53" s="22" t="s">
        <v>119</v>
      </c>
    </row>
    <row r="54" ht="12.75" customHeight="1">
      <c r="A54" s="22" t="s">
        <v>19</v>
      </c>
      <c r="B54" s="22" t="s">
        <v>20</v>
      </c>
      <c r="C54" s="22" t="s">
        <v>21</v>
      </c>
      <c r="D54" s="22" t="s">
        <v>120</v>
      </c>
      <c r="E54" s="22" t="s">
        <v>121</v>
      </c>
      <c r="F54" s="22" t="s">
        <v>61</v>
      </c>
      <c r="G54" s="22" t="s">
        <v>122</v>
      </c>
    </row>
    <row r="55" ht="12.75" customHeight="1">
      <c r="A55" s="22" t="s">
        <v>19</v>
      </c>
      <c r="B55" s="22" t="s">
        <v>20</v>
      </c>
      <c r="C55" s="22" t="s">
        <v>36</v>
      </c>
      <c r="D55" s="22" t="s">
        <v>40</v>
      </c>
      <c r="E55" s="22" t="s">
        <v>123</v>
      </c>
      <c r="F55" s="22" t="s">
        <v>42</v>
      </c>
      <c r="G55" s="22" t="s">
        <v>124</v>
      </c>
    </row>
    <row r="56" ht="12.75" customHeight="1">
      <c r="A56" s="22" t="s">
        <v>19</v>
      </c>
      <c r="B56" s="22" t="s">
        <v>21</v>
      </c>
      <c r="C56" s="22" t="s">
        <v>36</v>
      </c>
      <c r="D56" s="22" t="s">
        <v>27</v>
      </c>
      <c r="E56" s="22" t="s">
        <v>52</v>
      </c>
      <c r="F56" s="22" t="s">
        <v>49</v>
      </c>
      <c r="G56" s="22" t="s">
        <v>30</v>
      </c>
    </row>
    <row r="57" ht="12.75" customHeight="1">
      <c r="A57" s="22" t="s">
        <v>19</v>
      </c>
      <c r="B57" s="22" t="s">
        <v>21</v>
      </c>
      <c r="C57" s="22" t="s">
        <v>36</v>
      </c>
      <c r="D57" s="22" t="s">
        <v>125</v>
      </c>
      <c r="E57" s="22" t="s">
        <v>126</v>
      </c>
      <c r="F57" s="22" t="s">
        <v>53</v>
      </c>
      <c r="G57" s="22" t="s">
        <v>75</v>
      </c>
    </row>
    <row r="58" ht="12.75" customHeight="1">
      <c r="A58" s="22" t="s">
        <v>19</v>
      </c>
      <c r="B58" s="22" t="s">
        <v>26</v>
      </c>
      <c r="C58" s="22" t="s">
        <v>20</v>
      </c>
      <c r="D58" s="22" t="s">
        <v>37</v>
      </c>
      <c r="E58" s="22" t="s">
        <v>127</v>
      </c>
      <c r="F58" s="22" t="s">
        <v>69</v>
      </c>
      <c r="G58" s="22" t="s">
        <v>128</v>
      </c>
    </row>
    <row r="59" ht="12.75" customHeight="1">
      <c r="A59" s="22" t="s">
        <v>19</v>
      </c>
      <c r="B59" s="22" t="s">
        <v>26</v>
      </c>
      <c r="C59" s="22" t="s">
        <v>21</v>
      </c>
      <c r="D59" s="22" t="s">
        <v>129</v>
      </c>
      <c r="E59" s="22" t="s">
        <v>130</v>
      </c>
      <c r="F59" s="22" t="s">
        <v>42</v>
      </c>
      <c r="G59" s="22" t="s">
        <v>131</v>
      </c>
    </row>
    <row r="60" ht="12.75" customHeight="1">
      <c r="A60" s="22" t="s">
        <v>19</v>
      </c>
      <c r="B60" s="22" t="s">
        <v>36</v>
      </c>
      <c r="C60" s="22" t="s">
        <v>21</v>
      </c>
      <c r="D60" s="22" t="s">
        <v>132</v>
      </c>
      <c r="E60" s="22" t="s">
        <v>133</v>
      </c>
      <c r="F60" s="22" t="s">
        <v>53</v>
      </c>
      <c r="G60" s="22" t="s">
        <v>30</v>
      </c>
    </row>
    <row r="61" ht="12.75" customHeight="1">
      <c r="A61" s="22" t="s">
        <v>19</v>
      </c>
      <c r="B61" s="22" t="s">
        <v>26</v>
      </c>
      <c r="C61" s="22" t="s">
        <v>20</v>
      </c>
      <c r="D61" s="22" t="s">
        <v>54</v>
      </c>
      <c r="E61" s="22" t="s">
        <v>134</v>
      </c>
      <c r="F61" s="22" t="s">
        <v>135</v>
      </c>
      <c r="G61" s="22" t="s">
        <v>75</v>
      </c>
    </row>
    <row r="62" ht="12.75" customHeight="1">
      <c r="A62" s="22"/>
      <c r="B62" s="22"/>
      <c r="C62" s="22"/>
      <c r="D62" s="22"/>
      <c r="E62" s="22"/>
      <c r="F62" s="22"/>
      <c r="G62" s="22"/>
    </row>
    <row r="63" ht="12.75" customHeight="1">
      <c r="A63" s="21" t="s">
        <v>12</v>
      </c>
      <c r="B63" s="21" t="s">
        <v>13</v>
      </c>
      <c r="C63" s="21" t="s">
        <v>14</v>
      </c>
      <c r="D63" s="21" t="s">
        <v>15</v>
      </c>
      <c r="E63" s="21" t="s">
        <v>16</v>
      </c>
      <c r="F63" s="21" t="s">
        <v>17</v>
      </c>
      <c r="G63" s="21" t="s">
        <v>18</v>
      </c>
    </row>
    <row r="64" ht="12.75" customHeight="1">
      <c r="A64" s="22" t="s">
        <v>136</v>
      </c>
      <c r="B64" s="22" t="s">
        <v>20</v>
      </c>
      <c r="C64" s="22" t="s">
        <v>21</v>
      </c>
      <c r="D64" s="22" t="s">
        <v>54</v>
      </c>
      <c r="E64" s="22" t="s">
        <v>137</v>
      </c>
      <c r="F64" s="22" t="s">
        <v>69</v>
      </c>
      <c r="G64" s="22" t="s">
        <v>138</v>
      </c>
    </row>
    <row r="65" ht="12.75" customHeight="1">
      <c r="A65" s="22" t="s">
        <v>136</v>
      </c>
      <c r="B65" s="22" t="s">
        <v>20</v>
      </c>
      <c r="C65" s="22" t="s">
        <v>20</v>
      </c>
      <c r="D65" s="22" t="s">
        <v>88</v>
      </c>
      <c r="E65" s="22" t="s">
        <v>139</v>
      </c>
      <c r="F65" s="22" t="s">
        <v>29</v>
      </c>
      <c r="G65" s="22" t="s">
        <v>34</v>
      </c>
    </row>
    <row r="66" ht="12.75" customHeight="1">
      <c r="A66" s="22" t="s">
        <v>136</v>
      </c>
      <c r="B66" s="22" t="s">
        <v>87</v>
      </c>
      <c r="C66" s="22" t="s">
        <v>87</v>
      </c>
      <c r="D66" s="22" t="s">
        <v>140</v>
      </c>
      <c r="E66" s="22" t="s">
        <v>108</v>
      </c>
      <c r="F66" s="22" t="s">
        <v>29</v>
      </c>
      <c r="G66" s="22" t="s">
        <v>70</v>
      </c>
    </row>
    <row r="67" ht="12.75" customHeight="1">
      <c r="A67" s="22" t="s">
        <v>136</v>
      </c>
      <c r="B67" s="22" t="s">
        <v>26</v>
      </c>
      <c r="C67" s="22" t="s">
        <v>20</v>
      </c>
      <c r="D67" s="22" t="s">
        <v>37</v>
      </c>
      <c r="E67" s="22" t="s">
        <v>141</v>
      </c>
      <c r="F67" s="22" t="s">
        <v>104</v>
      </c>
      <c r="G67" s="22" t="s">
        <v>99</v>
      </c>
    </row>
    <row r="68" ht="12.75" customHeight="1">
      <c r="A68" s="22" t="s">
        <v>136</v>
      </c>
      <c r="B68" s="22" t="s">
        <v>26</v>
      </c>
      <c r="C68" s="22" t="s">
        <v>21</v>
      </c>
      <c r="D68" s="22" t="s">
        <v>44</v>
      </c>
      <c r="E68" s="22" t="s">
        <v>142</v>
      </c>
      <c r="F68" s="22" t="s">
        <v>29</v>
      </c>
      <c r="G68" s="22" t="s">
        <v>143</v>
      </c>
    </row>
    <row r="69" ht="12.75" customHeight="1">
      <c r="A69" s="22" t="s">
        <v>136</v>
      </c>
      <c r="B69" s="22" t="s">
        <v>20</v>
      </c>
      <c r="C69" s="22" t="s">
        <v>36</v>
      </c>
      <c r="D69" s="22" t="s">
        <v>27</v>
      </c>
      <c r="E69" s="22" t="s">
        <v>144</v>
      </c>
      <c r="F69" s="22" t="s">
        <v>29</v>
      </c>
      <c r="G69" s="22" t="s">
        <v>43</v>
      </c>
    </row>
    <row r="70" ht="12.75" customHeight="1">
      <c r="A70" s="22" t="s">
        <v>136</v>
      </c>
      <c r="B70" s="22" t="s">
        <v>87</v>
      </c>
      <c r="C70" s="22" t="s">
        <v>87</v>
      </c>
      <c r="D70" s="22" t="s">
        <v>54</v>
      </c>
      <c r="E70" s="22" t="s">
        <v>145</v>
      </c>
      <c r="F70" s="22" t="s">
        <v>104</v>
      </c>
      <c r="G70" s="22" t="s">
        <v>70</v>
      </c>
    </row>
    <row r="71" ht="12.75" customHeight="1">
      <c r="A71" s="22" t="s">
        <v>136</v>
      </c>
      <c r="B71" s="22" t="s">
        <v>26</v>
      </c>
      <c r="C71" s="22" t="s">
        <v>20</v>
      </c>
      <c r="D71" s="22" t="s">
        <v>27</v>
      </c>
      <c r="E71" s="22" t="s">
        <v>146</v>
      </c>
      <c r="F71" s="22" t="s">
        <v>29</v>
      </c>
      <c r="G71" s="22" t="s">
        <v>147</v>
      </c>
    </row>
    <row r="72" ht="12.75" customHeight="1">
      <c r="A72" s="22" t="s">
        <v>136</v>
      </c>
      <c r="B72" s="22" t="s">
        <v>26</v>
      </c>
      <c r="C72" s="22" t="s">
        <v>20</v>
      </c>
      <c r="D72" s="22" t="s">
        <v>27</v>
      </c>
      <c r="E72" s="22" t="s">
        <v>148</v>
      </c>
      <c r="F72" s="22" t="s">
        <v>29</v>
      </c>
      <c r="G72" s="22" t="s">
        <v>149</v>
      </c>
    </row>
    <row r="73" ht="12.75" customHeight="1">
      <c r="A73" s="22" t="s">
        <v>136</v>
      </c>
      <c r="B73" s="22" t="s">
        <v>20</v>
      </c>
      <c r="C73" s="22" t="s">
        <v>150</v>
      </c>
      <c r="D73" s="22" t="s">
        <v>140</v>
      </c>
      <c r="E73" s="22" t="s">
        <v>151</v>
      </c>
      <c r="F73" s="22" t="s">
        <v>24</v>
      </c>
      <c r="G73" s="22" t="s">
        <v>48</v>
      </c>
    </row>
    <row r="74" ht="12.75" customHeight="1">
      <c r="A74" s="22" t="s">
        <v>136</v>
      </c>
      <c r="B74" s="22" t="s">
        <v>87</v>
      </c>
      <c r="C74" s="22" t="s">
        <v>26</v>
      </c>
      <c r="D74" s="22" t="s">
        <v>27</v>
      </c>
      <c r="E74" s="22" t="s">
        <v>152</v>
      </c>
      <c r="F74" s="22" t="s">
        <v>69</v>
      </c>
      <c r="G74" s="22" t="s">
        <v>34</v>
      </c>
    </row>
    <row r="75" ht="12.75" customHeight="1">
      <c r="A75" s="22" t="s">
        <v>136</v>
      </c>
      <c r="B75" s="22" t="s">
        <v>20</v>
      </c>
      <c r="C75" s="22" t="s">
        <v>21</v>
      </c>
      <c r="D75" s="22" t="s">
        <v>153</v>
      </c>
      <c r="E75" s="22" t="s">
        <v>154</v>
      </c>
      <c r="F75" s="22" t="s">
        <v>155</v>
      </c>
      <c r="G75" s="22" t="s">
        <v>75</v>
      </c>
    </row>
    <row r="76" ht="12.75" customHeight="1">
      <c r="A76" s="22" t="s">
        <v>136</v>
      </c>
      <c r="B76" s="22" t="s">
        <v>20</v>
      </c>
      <c r="C76" s="22" t="s">
        <v>20</v>
      </c>
      <c r="D76" s="22" t="s">
        <v>140</v>
      </c>
      <c r="E76" s="22" t="s">
        <v>156</v>
      </c>
      <c r="F76" s="22" t="s">
        <v>42</v>
      </c>
      <c r="G76" s="22" t="s">
        <v>90</v>
      </c>
    </row>
    <row r="77" ht="12.75" customHeight="1">
      <c r="A77" s="22" t="s">
        <v>136</v>
      </c>
      <c r="B77" s="22" t="s">
        <v>20</v>
      </c>
      <c r="C77" s="22" t="s">
        <v>20</v>
      </c>
      <c r="D77" s="22" t="s">
        <v>140</v>
      </c>
      <c r="E77" s="22" t="s">
        <v>157</v>
      </c>
      <c r="F77" s="22" t="s">
        <v>29</v>
      </c>
      <c r="G77" s="22" t="s">
        <v>43</v>
      </c>
    </row>
    <row r="78" ht="12.75" customHeight="1">
      <c r="A78" s="22" t="s">
        <v>136</v>
      </c>
      <c r="B78" s="22" t="s">
        <v>20</v>
      </c>
      <c r="C78" s="22" t="s">
        <v>36</v>
      </c>
      <c r="D78" s="22" t="s">
        <v>158</v>
      </c>
      <c r="E78" s="22" t="s">
        <v>159</v>
      </c>
      <c r="F78" s="22" t="s">
        <v>69</v>
      </c>
      <c r="G78" s="22" t="s">
        <v>124</v>
      </c>
    </row>
    <row r="79" ht="12.75" customHeight="1">
      <c r="A79" s="22" t="s">
        <v>136</v>
      </c>
      <c r="B79" s="22" t="s">
        <v>20</v>
      </c>
      <c r="C79" s="22" t="s">
        <v>21</v>
      </c>
      <c r="D79" s="22" t="s">
        <v>37</v>
      </c>
      <c r="E79" s="22" t="s">
        <v>160</v>
      </c>
      <c r="F79" s="22" t="s">
        <v>69</v>
      </c>
      <c r="G79" s="22" t="s">
        <v>161</v>
      </c>
    </row>
    <row r="80" ht="12.75" customHeight="1">
      <c r="A80" s="22" t="s">
        <v>136</v>
      </c>
      <c r="B80" s="22" t="s">
        <v>20</v>
      </c>
      <c r="C80" s="22" t="s">
        <v>21</v>
      </c>
      <c r="D80" s="22" t="s">
        <v>54</v>
      </c>
      <c r="E80" s="22" t="s">
        <v>162</v>
      </c>
      <c r="F80" s="22" t="s">
        <v>42</v>
      </c>
      <c r="G80" s="22" t="s">
        <v>163</v>
      </c>
    </row>
    <row r="81" ht="12.75" customHeight="1">
      <c r="A81" s="22" t="s">
        <v>136</v>
      </c>
      <c r="B81" s="22" t="s">
        <v>20</v>
      </c>
      <c r="C81" s="22" t="s">
        <v>36</v>
      </c>
      <c r="D81" s="22" t="s">
        <v>164</v>
      </c>
      <c r="E81" s="22" t="s">
        <v>165</v>
      </c>
      <c r="F81" s="22" t="s">
        <v>69</v>
      </c>
      <c r="G81" s="22" t="s">
        <v>128</v>
      </c>
    </row>
    <row r="82" ht="12.75" customHeight="1">
      <c r="A82" s="22" t="s">
        <v>136</v>
      </c>
      <c r="B82" s="22" t="s">
        <v>20</v>
      </c>
      <c r="C82" s="22" t="s">
        <v>166</v>
      </c>
      <c r="D82" s="22" t="s">
        <v>44</v>
      </c>
      <c r="E82" s="22" t="s">
        <v>167</v>
      </c>
      <c r="F82" s="22" t="s">
        <v>168</v>
      </c>
      <c r="G82" s="22" t="s">
        <v>124</v>
      </c>
    </row>
    <row r="83" ht="12.75" customHeight="1">
      <c r="A83" s="22" t="s">
        <v>136</v>
      </c>
      <c r="B83" s="22" t="s">
        <v>20</v>
      </c>
      <c r="C83" s="22" t="s">
        <v>21</v>
      </c>
      <c r="D83" s="22" t="s">
        <v>44</v>
      </c>
      <c r="E83" s="22" t="s">
        <v>169</v>
      </c>
      <c r="F83" s="22" t="s">
        <v>69</v>
      </c>
      <c r="G83" s="22" t="s">
        <v>170</v>
      </c>
    </row>
    <row r="84" ht="12.75" customHeight="1">
      <c r="A84" s="22" t="s">
        <v>136</v>
      </c>
      <c r="B84" s="22" t="s">
        <v>20</v>
      </c>
      <c r="C84" s="22" t="s">
        <v>20</v>
      </c>
      <c r="D84" s="22" t="s">
        <v>171</v>
      </c>
      <c r="E84" s="22" t="s">
        <v>172</v>
      </c>
      <c r="F84" s="22" t="s">
        <v>29</v>
      </c>
      <c r="G84" s="22" t="s">
        <v>99</v>
      </c>
    </row>
    <row r="85" ht="12.75" customHeight="1">
      <c r="A85" s="22" t="s">
        <v>136</v>
      </c>
      <c r="B85" s="22" t="s">
        <v>87</v>
      </c>
      <c r="C85" s="22" t="s">
        <v>26</v>
      </c>
      <c r="D85" s="22" t="s">
        <v>140</v>
      </c>
      <c r="E85" s="22" t="s">
        <v>173</v>
      </c>
      <c r="F85" s="22" t="s">
        <v>56</v>
      </c>
      <c r="G85" s="22" t="s">
        <v>80</v>
      </c>
    </row>
    <row r="86" ht="12.75" customHeight="1">
      <c r="A86" s="22" t="s">
        <v>136</v>
      </c>
      <c r="B86" s="22" t="s">
        <v>21</v>
      </c>
      <c r="C86" s="22" t="s">
        <v>21</v>
      </c>
      <c r="D86" s="22" t="s">
        <v>140</v>
      </c>
      <c r="E86" s="22" t="s">
        <v>174</v>
      </c>
      <c r="F86" s="22" t="s">
        <v>49</v>
      </c>
      <c r="G86" s="22" t="s">
        <v>75</v>
      </c>
    </row>
    <row r="87" ht="12.75" customHeight="1">
      <c r="A87" s="22" t="s">
        <v>136</v>
      </c>
      <c r="B87" s="22" t="s">
        <v>20</v>
      </c>
      <c r="C87" s="22" t="s">
        <v>36</v>
      </c>
      <c r="D87" s="22" t="s">
        <v>164</v>
      </c>
      <c r="E87" s="22" t="s">
        <v>175</v>
      </c>
      <c r="F87" s="22" t="s">
        <v>81</v>
      </c>
      <c r="G87" s="22" t="s">
        <v>176</v>
      </c>
    </row>
    <row r="88" ht="12.75" customHeight="1">
      <c r="A88" s="22" t="s">
        <v>136</v>
      </c>
      <c r="B88" s="22" t="s">
        <v>26</v>
      </c>
      <c r="C88" s="22" t="s">
        <v>21</v>
      </c>
      <c r="D88" s="22" t="s">
        <v>27</v>
      </c>
      <c r="E88" s="22" t="s">
        <v>177</v>
      </c>
      <c r="F88" s="22" t="s">
        <v>69</v>
      </c>
      <c r="G88" s="22" t="s">
        <v>48</v>
      </c>
    </row>
    <row r="89" ht="12.75" customHeight="1">
      <c r="A89" s="22" t="s">
        <v>136</v>
      </c>
      <c r="B89" s="22" t="s">
        <v>21</v>
      </c>
      <c r="C89" s="22" t="s">
        <v>20</v>
      </c>
      <c r="D89" s="22" t="s">
        <v>54</v>
      </c>
      <c r="E89" s="22" t="s">
        <v>178</v>
      </c>
      <c r="F89" s="22" t="s">
        <v>179</v>
      </c>
      <c r="G89" s="22" t="s">
        <v>99</v>
      </c>
    </row>
    <row r="90" ht="12.75" customHeight="1">
      <c r="A90" s="22" t="s">
        <v>136</v>
      </c>
      <c r="B90" s="22" t="s">
        <v>20</v>
      </c>
      <c r="C90" s="22" t="s">
        <v>21</v>
      </c>
      <c r="D90" s="22" t="s">
        <v>27</v>
      </c>
      <c r="E90" s="22" t="s">
        <v>180</v>
      </c>
      <c r="F90" s="22" t="s">
        <v>29</v>
      </c>
      <c r="G90" s="22" t="s">
        <v>73</v>
      </c>
    </row>
    <row r="91" ht="12.75" customHeight="1">
      <c r="A91" s="22" t="s">
        <v>136</v>
      </c>
      <c r="B91" s="22" t="s">
        <v>87</v>
      </c>
      <c r="C91" s="22" t="s">
        <v>20</v>
      </c>
      <c r="D91" s="22" t="s">
        <v>27</v>
      </c>
      <c r="E91" s="22" t="s">
        <v>181</v>
      </c>
      <c r="F91" s="22" t="s">
        <v>69</v>
      </c>
      <c r="G91" s="22" t="s">
        <v>30</v>
      </c>
    </row>
    <row r="92" ht="12.75" customHeight="1">
      <c r="A92" s="22" t="s">
        <v>136</v>
      </c>
      <c r="B92" s="22" t="s">
        <v>26</v>
      </c>
      <c r="C92" s="22" t="s">
        <v>36</v>
      </c>
      <c r="D92" s="22" t="s">
        <v>125</v>
      </c>
      <c r="E92" s="22" t="s">
        <v>182</v>
      </c>
      <c r="F92" s="22" t="s">
        <v>179</v>
      </c>
      <c r="G92" s="22" t="s">
        <v>60</v>
      </c>
    </row>
    <row r="93" ht="12.75" customHeight="1">
      <c r="A93" s="22" t="s">
        <v>136</v>
      </c>
      <c r="B93" s="22" t="s">
        <v>20</v>
      </c>
      <c r="C93" s="22" t="s">
        <v>36</v>
      </c>
      <c r="D93" s="22" t="s">
        <v>27</v>
      </c>
      <c r="E93" s="22" t="s">
        <v>183</v>
      </c>
      <c r="F93" s="22" t="s">
        <v>42</v>
      </c>
      <c r="G93" s="22" t="s">
        <v>111</v>
      </c>
    </row>
    <row r="94" ht="12.75" customHeight="1">
      <c r="A94" s="22" t="s">
        <v>136</v>
      </c>
      <c r="B94" s="22" t="s">
        <v>20</v>
      </c>
      <c r="C94" s="22" t="s">
        <v>36</v>
      </c>
      <c r="D94" s="22" t="s">
        <v>184</v>
      </c>
      <c r="E94" s="22" t="s">
        <v>185</v>
      </c>
      <c r="F94" s="22" t="s">
        <v>81</v>
      </c>
      <c r="G94" s="22" t="s">
        <v>186</v>
      </c>
    </row>
    <row r="95" ht="12.75" customHeight="1">
      <c r="A95" s="22" t="s">
        <v>136</v>
      </c>
      <c r="B95" s="22" t="s">
        <v>20</v>
      </c>
      <c r="C95" s="22" t="s">
        <v>36</v>
      </c>
      <c r="D95" s="22" t="s">
        <v>187</v>
      </c>
      <c r="E95" s="22" t="s">
        <v>188</v>
      </c>
      <c r="F95" s="22" t="s">
        <v>69</v>
      </c>
      <c r="G95" s="22" t="s">
        <v>189</v>
      </c>
    </row>
    <row r="96" ht="12.75" customHeight="1">
      <c r="A96" s="22" t="s">
        <v>136</v>
      </c>
      <c r="B96" s="22" t="s">
        <v>87</v>
      </c>
      <c r="C96" s="22" t="s">
        <v>36</v>
      </c>
      <c r="D96" s="22" t="s">
        <v>27</v>
      </c>
      <c r="E96" s="22" t="s">
        <v>190</v>
      </c>
      <c r="F96" s="22" t="s">
        <v>61</v>
      </c>
      <c r="G96" s="22" t="s">
        <v>48</v>
      </c>
    </row>
    <row r="97" ht="12.75" customHeight="1">
      <c r="A97" s="22" t="s">
        <v>136</v>
      </c>
      <c r="B97" s="22" t="s">
        <v>87</v>
      </c>
      <c r="C97" s="22" t="s">
        <v>36</v>
      </c>
      <c r="D97" s="22" t="s">
        <v>27</v>
      </c>
      <c r="E97" s="22" t="s">
        <v>85</v>
      </c>
      <c r="F97" s="22" t="s">
        <v>61</v>
      </c>
      <c r="G97" s="22" t="s">
        <v>191</v>
      </c>
    </row>
    <row r="98" ht="12.75" customHeight="1">
      <c r="A98" s="22" t="s">
        <v>136</v>
      </c>
      <c r="B98" s="22" t="s">
        <v>26</v>
      </c>
      <c r="C98" s="22" t="s">
        <v>21</v>
      </c>
      <c r="D98" s="22" t="s">
        <v>54</v>
      </c>
      <c r="E98" s="22" t="s">
        <v>192</v>
      </c>
      <c r="F98" s="22" t="s">
        <v>53</v>
      </c>
      <c r="G98" s="22" t="s">
        <v>193</v>
      </c>
    </row>
    <row r="99" ht="12.75" customHeight="1">
      <c r="A99" s="22" t="s">
        <v>136</v>
      </c>
      <c r="B99" s="22" t="s">
        <v>20</v>
      </c>
      <c r="C99" s="22" t="s">
        <v>36</v>
      </c>
      <c r="D99" s="22" t="s">
        <v>194</v>
      </c>
      <c r="E99" s="22" t="s">
        <v>195</v>
      </c>
      <c r="F99" s="22" t="s">
        <v>69</v>
      </c>
      <c r="G99" s="22" t="s">
        <v>101</v>
      </c>
    </row>
    <row r="100" ht="12.75" customHeight="1">
      <c r="A100" s="22" t="s">
        <v>136</v>
      </c>
      <c r="B100" s="22" t="s">
        <v>20</v>
      </c>
      <c r="C100" s="22" t="s">
        <v>21</v>
      </c>
      <c r="D100" s="22" t="s">
        <v>140</v>
      </c>
      <c r="E100" s="22" t="s">
        <v>79</v>
      </c>
      <c r="F100" s="22" t="s">
        <v>49</v>
      </c>
      <c r="G100" s="22" t="s">
        <v>30</v>
      </c>
    </row>
    <row r="101" ht="12.75" customHeight="1">
      <c r="A101" s="22" t="s">
        <v>136</v>
      </c>
      <c r="B101" s="22" t="s">
        <v>20</v>
      </c>
      <c r="C101" s="22" t="s">
        <v>21</v>
      </c>
      <c r="D101" s="22" t="s">
        <v>27</v>
      </c>
      <c r="E101" s="22" t="s">
        <v>190</v>
      </c>
      <c r="F101" s="22" t="s">
        <v>104</v>
      </c>
      <c r="G101" s="22" t="s">
        <v>48</v>
      </c>
    </row>
    <row r="102" ht="12.75" customHeight="1">
      <c r="A102" s="22" t="s">
        <v>136</v>
      </c>
      <c r="B102" s="22" t="s">
        <v>20</v>
      </c>
      <c r="C102" s="22" t="s">
        <v>106</v>
      </c>
      <c r="D102" s="22" t="s">
        <v>171</v>
      </c>
      <c r="E102" s="22" t="s">
        <v>196</v>
      </c>
      <c r="F102" s="22" t="s">
        <v>42</v>
      </c>
      <c r="G102" s="22" t="s">
        <v>197</v>
      </c>
    </row>
    <row r="103" ht="12.75" customHeight="1">
      <c r="A103" s="22" t="s">
        <v>136</v>
      </c>
      <c r="B103" s="22" t="s">
        <v>20</v>
      </c>
      <c r="C103" s="22" t="s">
        <v>36</v>
      </c>
      <c r="D103" s="22" t="s">
        <v>37</v>
      </c>
      <c r="E103" s="22" t="s">
        <v>198</v>
      </c>
      <c r="F103" s="22" t="s">
        <v>69</v>
      </c>
      <c r="G103" s="22" t="s">
        <v>101</v>
      </c>
    </row>
    <row r="104" ht="12.75" customHeight="1">
      <c r="A104" s="22" t="s">
        <v>136</v>
      </c>
      <c r="B104" s="22" t="s">
        <v>20</v>
      </c>
      <c r="C104" s="22" t="s">
        <v>67</v>
      </c>
      <c r="D104" s="22" t="s">
        <v>199</v>
      </c>
      <c r="E104" s="22" t="s">
        <v>200</v>
      </c>
      <c r="F104" s="22" t="s">
        <v>49</v>
      </c>
      <c r="G104" s="22" t="s">
        <v>111</v>
      </c>
    </row>
    <row r="105" ht="12.75" customHeight="1">
      <c r="A105" s="22" t="s">
        <v>136</v>
      </c>
      <c r="B105" s="22" t="s">
        <v>26</v>
      </c>
      <c r="C105" s="22" t="s">
        <v>26</v>
      </c>
      <c r="D105" s="22" t="s">
        <v>27</v>
      </c>
      <c r="E105" s="22" t="s">
        <v>201</v>
      </c>
      <c r="F105" s="22" t="s">
        <v>29</v>
      </c>
      <c r="G105" s="22" t="s">
        <v>124</v>
      </c>
    </row>
    <row r="106" ht="12.75" customHeight="1">
      <c r="A106" s="22" t="s">
        <v>136</v>
      </c>
      <c r="B106" s="22" t="s">
        <v>20</v>
      </c>
      <c r="C106" s="22" t="s">
        <v>21</v>
      </c>
      <c r="D106" s="22" t="s">
        <v>202</v>
      </c>
      <c r="E106" s="22" t="s">
        <v>203</v>
      </c>
      <c r="F106" s="22" t="s">
        <v>29</v>
      </c>
      <c r="G106" s="22" t="s">
        <v>80</v>
      </c>
    </row>
    <row r="107" ht="12.75" customHeight="1">
      <c r="A107" s="22" t="s">
        <v>136</v>
      </c>
      <c r="B107" s="22" t="s">
        <v>21</v>
      </c>
      <c r="C107" s="22" t="s">
        <v>36</v>
      </c>
      <c r="D107" s="22" t="s">
        <v>37</v>
      </c>
      <c r="E107" s="22" t="s">
        <v>142</v>
      </c>
      <c r="F107" s="22" t="s">
        <v>49</v>
      </c>
      <c r="G107" s="22" t="s">
        <v>204</v>
      </c>
    </row>
    <row r="108" ht="12.75" customHeight="1">
      <c r="A108" s="22" t="s">
        <v>136</v>
      </c>
      <c r="B108" s="22" t="s">
        <v>20</v>
      </c>
      <c r="C108" s="22" t="s">
        <v>36</v>
      </c>
      <c r="D108" s="22" t="s">
        <v>194</v>
      </c>
      <c r="E108" s="22" t="s">
        <v>205</v>
      </c>
      <c r="F108" s="22" t="s">
        <v>104</v>
      </c>
      <c r="G108" s="22" t="s">
        <v>48</v>
      </c>
    </row>
    <row r="109" ht="12.75" customHeight="1">
      <c r="A109" s="22" t="s">
        <v>136</v>
      </c>
      <c r="B109" s="22" t="s">
        <v>20</v>
      </c>
      <c r="C109" s="22" t="s">
        <v>36</v>
      </c>
      <c r="D109" s="22" t="s">
        <v>202</v>
      </c>
      <c r="E109" s="22" t="s">
        <v>206</v>
      </c>
      <c r="F109" s="22" t="s">
        <v>69</v>
      </c>
      <c r="G109" s="22" t="s">
        <v>111</v>
      </c>
    </row>
    <row r="110" ht="12.75" customHeight="1">
      <c r="A110" s="22" t="s">
        <v>136</v>
      </c>
      <c r="B110" s="22" t="s">
        <v>26</v>
      </c>
      <c r="C110" s="22" t="s">
        <v>20</v>
      </c>
      <c r="D110" s="22" t="s">
        <v>44</v>
      </c>
      <c r="E110" s="22" t="s">
        <v>207</v>
      </c>
      <c r="F110" s="22" t="s">
        <v>104</v>
      </c>
      <c r="G110" s="22" t="s">
        <v>101</v>
      </c>
    </row>
    <row r="111" ht="12.75" customHeight="1">
      <c r="A111" s="22" t="s">
        <v>136</v>
      </c>
      <c r="B111" s="22" t="s">
        <v>208</v>
      </c>
      <c r="C111" s="22" t="s">
        <v>36</v>
      </c>
      <c r="D111" s="22" t="s">
        <v>37</v>
      </c>
      <c r="E111" s="22" t="s">
        <v>209</v>
      </c>
      <c r="F111" s="22" t="s">
        <v>104</v>
      </c>
      <c r="G111" s="22" t="s">
        <v>30</v>
      </c>
    </row>
    <row r="112" ht="12.75" customHeight="1">
      <c r="A112" s="22" t="s">
        <v>136</v>
      </c>
      <c r="B112" s="22" t="s">
        <v>26</v>
      </c>
      <c r="C112" s="22" t="s">
        <v>210</v>
      </c>
      <c r="D112" s="22" t="s">
        <v>211</v>
      </c>
      <c r="E112" s="22" t="s">
        <v>212</v>
      </c>
      <c r="F112" s="22" t="s">
        <v>42</v>
      </c>
      <c r="G112" s="22" t="s">
        <v>111</v>
      </c>
    </row>
    <row r="113" ht="12.75" customHeight="1">
      <c r="A113" s="22" t="s">
        <v>136</v>
      </c>
      <c r="B113" s="22" t="s">
        <v>87</v>
      </c>
      <c r="C113" s="22" t="s">
        <v>21</v>
      </c>
      <c r="D113" s="22" t="s">
        <v>27</v>
      </c>
      <c r="E113" s="22" t="s">
        <v>213</v>
      </c>
      <c r="F113" s="22" t="s">
        <v>61</v>
      </c>
      <c r="G113" s="22" t="s">
        <v>128</v>
      </c>
    </row>
    <row r="114" ht="12.75" customHeight="1">
      <c r="A114" s="22" t="s">
        <v>136</v>
      </c>
      <c r="B114" s="22" t="s">
        <v>26</v>
      </c>
      <c r="C114" s="22" t="s">
        <v>21</v>
      </c>
      <c r="D114" s="22" t="s">
        <v>214</v>
      </c>
      <c r="E114" s="22" t="s">
        <v>183</v>
      </c>
      <c r="F114" s="22" t="s">
        <v>42</v>
      </c>
      <c r="G114" s="22" t="s">
        <v>111</v>
      </c>
    </row>
    <row r="115" ht="12.75" customHeight="1">
      <c r="A115" s="22" t="s">
        <v>136</v>
      </c>
      <c r="B115" s="22" t="s">
        <v>26</v>
      </c>
      <c r="C115" s="22" t="s">
        <v>20</v>
      </c>
      <c r="D115" s="22" t="s">
        <v>140</v>
      </c>
      <c r="E115" s="22" t="s">
        <v>215</v>
      </c>
      <c r="F115" s="22" t="s">
        <v>69</v>
      </c>
      <c r="G115" s="22" t="s">
        <v>30</v>
      </c>
    </row>
    <row r="116" ht="12.75" customHeight="1">
      <c r="A116" s="22" t="s">
        <v>136</v>
      </c>
      <c r="B116" s="22" t="s">
        <v>26</v>
      </c>
      <c r="C116" s="22" t="s">
        <v>21</v>
      </c>
      <c r="D116" s="22" t="s">
        <v>216</v>
      </c>
      <c r="E116" s="22" t="s">
        <v>217</v>
      </c>
      <c r="F116" s="22" t="s">
        <v>42</v>
      </c>
      <c r="G116" s="22" t="s">
        <v>161</v>
      </c>
    </row>
    <row r="117" ht="12.75" customHeight="1">
      <c r="A117" s="22" t="s">
        <v>136</v>
      </c>
      <c r="B117" s="22" t="s">
        <v>26</v>
      </c>
      <c r="C117" s="22" t="s">
        <v>20</v>
      </c>
      <c r="D117" s="22" t="s">
        <v>164</v>
      </c>
      <c r="E117" s="22" t="s">
        <v>218</v>
      </c>
      <c r="F117" s="22" t="s">
        <v>29</v>
      </c>
      <c r="G117" s="22" t="s">
        <v>219</v>
      </c>
    </row>
    <row r="118" ht="12.75" customHeight="1">
      <c r="A118" s="22" t="s">
        <v>136</v>
      </c>
      <c r="B118" s="22" t="s">
        <v>21</v>
      </c>
      <c r="C118" s="22" t="s">
        <v>36</v>
      </c>
      <c r="D118" s="22" t="s">
        <v>27</v>
      </c>
      <c r="E118" s="22" t="s">
        <v>220</v>
      </c>
      <c r="F118" s="22" t="s">
        <v>69</v>
      </c>
      <c r="G118" s="22" t="s">
        <v>30</v>
      </c>
    </row>
    <row r="119" ht="12.75" customHeight="1">
      <c r="A119" s="22" t="s">
        <v>136</v>
      </c>
      <c r="B119" s="22" t="s">
        <v>87</v>
      </c>
      <c r="C119" s="22" t="s">
        <v>87</v>
      </c>
      <c r="D119" s="22" t="s">
        <v>221</v>
      </c>
      <c r="E119" s="22" t="s">
        <v>222</v>
      </c>
      <c r="F119" s="22" t="s">
        <v>223</v>
      </c>
      <c r="G119" s="22" t="s">
        <v>75</v>
      </c>
    </row>
    <row r="120" ht="12.75" customHeight="1">
      <c r="A120" s="22" t="s">
        <v>136</v>
      </c>
      <c r="B120" s="22" t="s">
        <v>87</v>
      </c>
      <c r="C120" s="22" t="s">
        <v>26</v>
      </c>
      <c r="D120" s="22" t="s">
        <v>164</v>
      </c>
      <c r="E120" s="22" t="s">
        <v>224</v>
      </c>
      <c r="F120" s="22" t="s">
        <v>39</v>
      </c>
      <c r="G120" s="22" t="s">
        <v>225</v>
      </c>
    </row>
    <row r="121" ht="12.75" customHeight="1">
      <c r="A121" s="22" t="s">
        <v>136</v>
      </c>
      <c r="B121" s="22" t="s">
        <v>26</v>
      </c>
      <c r="C121" s="22" t="s">
        <v>36</v>
      </c>
      <c r="D121" s="22" t="s">
        <v>27</v>
      </c>
      <c r="E121" s="22" t="s">
        <v>144</v>
      </c>
      <c r="F121" s="22" t="s">
        <v>49</v>
      </c>
      <c r="G121" s="22" t="s">
        <v>80</v>
      </c>
    </row>
    <row r="122" ht="12.75" customHeight="1">
      <c r="A122" s="22" t="s">
        <v>136</v>
      </c>
      <c r="B122" s="22" t="s">
        <v>21</v>
      </c>
      <c r="C122" s="22" t="s">
        <v>36</v>
      </c>
      <c r="D122" s="22" t="s">
        <v>194</v>
      </c>
      <c r="E122" s="22" t="s">
        <v>177</v>
      </c>
      <c r="F122" s="22" t="s">
        <v>69</v>
      </c>
      <c r="G122" s="22" t="s">
        <v>75</v>
      </c>
    </row>
    <row r="123" ht="12.75" customHeight="1">
      <c r="A123" s="22" t="s">
        <v>136</v>
      </c>
      <c r="B123" s="22" t="s">
        <v>20</v>
      </c>
      <c r="C123" s="22" t="s">
        <v>226</v>
      </c>
      <c r="D123" s="22" t="s">
        <v>140</v>
      </c>
      <c r="E123" s="22" t="s">
        <v>160</v>
      </c>
      <c r="F123" s="22" t="s">
        <v>49</v>
      </c>
      <c r="G123" s="22" t="s">
        <v>30</v>
      </c>
    </row>
    <row r="124" ht="12.75" customHeight="1">
      <c r="A124" s="22" t="s">
        <v>136</v>
      </c>
      <c r="B124" s="22" t="s">
        <v>26</v>
      </c>
      <c r="C124" s="22" t="s">
        <v>20</v>
      </c>
      <c r="D124" s="22" t="s">
        <v>44</v>
      </c>
      <c r="E124" s="22" t="s">
        <v>227</v>
      </c>
      <c r="F124" s="22" t="s">
        <v>42</v>
      </c>
      <c r="G124" s="22" t="s">
        <v>75</v>
      </c>
    </row>
    <row r="125" ht="12.75" customHeight="1">
      <c r="A125" s="22" t="s">
        <v>136</v>
      </c>
      <c r="B125" s="22" t="s">
        <v>20</v>
      </c>
      <c r="C125" s="22" t="s">
        <v>36</v>
      </c>
      <c r="D125" s="22" t="s">
        <v>140</v>
      </c>
      <c r="E125" s="22" t="s">
        <v>228</v>
      </c>
      <c r="F125" s="22" t="s">
        <v>49</v>
      </c>
      <c r="G125" s="22" t="s">
        <v>48</v>
      </c>
    </row>
    <row r="126" ht="12.75" customHeight="1">
      <c r="A126" s="22" t="s">
        <v>136</v>
      </c>
      <c r="B126" s="22" t="s">
        <v>20</v>
      </c>
      <c r="C126" s="22" t="s">
        <v>26</v>
      </c>
      <c r="D126" s="22" t="s">
        <v>140</v>
      </c>
      <c r="E126" s="22" t="s">
        <v>201</v>
      </c>
      <c r="F126" s="22" t="s">
        <v>104</v>
      </c>
      <c r="G126" s="22" t="s">
        <v>124</v>
      </c>
    </row>
    <row r="127" ht="12.75" customHeight="1">
      <c r="A127" s="22" t="s">
        <v>136</v>
      </c>
      <c r="B127" s="22" t="s">
        <v>20</v>
      </c>
      <c r="C127" s="22" t="s">
        <v>36</v>
      </c>
      <c r="D127" s="22" t="s">
        <v>140</v>
      </c>
      <c r="E127" s="22" t="s">
        <v>229</v>
      </c>
      <c r="F127" s="22" t="s">
        <v>179</v>
      </c>
      <c r="G127" s="22" t="s">
        <v>111</v>
      </c>
    </row>
    <row r="128" ht="12.75" customHeight="1">
      <c r="A128" s="22" t="s">
        <v>136</v>
      </c>
      <c r="B128" s="22" t="s">
        <v>20</v>
      </c>
      <c r="C128" s="22" t="s">
        <v>21</v>
      </c>
      <c r="D128" s="22" t="s">
        <v>230</v>
      </c>
      <c r="E128" s="22" t="s">
        <v>231</v>
      </c>
      <c r="F128" s="22" t="s">
        <v>56</v>
      </c>
      <c r="G128" s="22" t="s">
        <v>170</v>
      </c>
    </row>
    <row r="129" ht="12.75" customHeight="1">
      <c r="A129" s="22" t="s">
        <v>136</v>
      </c>
      <c r="B129" s="22" t="s">
        <v>20</v>
      </c>
      <c r="C129" s="22" t="s">
        <v>21</v>
      </c>
      <c r="D129" s="22" t="s">
        <v>44</v>
      </c>
      <c r="E129" s="22" t="s">
        <v>232</v>
      </c>
      <c r="F129" s="22" t="s">
        <v>49</v>
      </c>
      <c r="G129" s="22" t="s">
        <v>80</v>
      </c>
    </row>
    <row r="130" ht="12.75" customHeight="1">
      <c r="A130" s="22" t="s">
        <v>136</v>
      </c>
      <c r="B130" s="22" t="s">
        <v>20</v>
      </c>
      <c r="C130" s="22" t="s">
        <v>36</v>
      </c>
      <c r="D130" s="22" t="s">
        <v>140</v>
      </c>
      <c r="E130" s="22" t="s">
        <v>174</v>
      </c>
      <c r="F130" s="22" t="s">
        <v>81</v>
      </c>
      <c r="G130" s="22" t="s">
        <v>78</v>
      </c>
    </row>
    <row r="131" ht="12.75" customHeight="1">
      <c r="A131" s="22" t="s">
        <v>136</v>
      </c>
      <c r="B131" s="22" t="s">
        <v>26</v>
      </c>
      <c r="C131" s="22" t="s">
        <v>21</v>
      </c>
      <c r="D131" s="22" t="s">
        <v>140</v>
      </c>
      <c r="E131" s="22" t="s">
        <v>92</v>
      </c>
      <c r="F131" s="22" t="s">
        <v>69</v>
      </c>
      <c r="G131" s="22" t="s">
        <v>170</v>
      </c>
    </row>
    <row r="132" ht="12.75" customHeight="1">
      <c r="A132" s="22" t="s">
        <v>136</v>
      </c>
      <c r="B132" s="22" t="s">
        <v>20</v>
      </c>
      <c r="C132" s="22" t="s">
        <v>21</v>
      </c>
      <c r="D132" s="22" t="s">
        <v>44</v>
      </c>
      <c r="E132" s="22" t="s">
        <v>233</v>
      </c>
      <c r="F132" s="22" t="s">
        <v>234</v>
      </c>
      <c r="G132" s="22" t="s">
        <v>102</v>
      </c>
    </row>
    <row r="133" ht="12.75" customHeight="1">
      <c r="A133" s="22" t="s">
        <v>136</v>
      </c>
      <c r="B133" s="22" t="s">
        <v>20</v>
      </c>
      <c r="C133" s="22" t="s">
        <v>21</v>
      </c>
      <c r="D133" s="22" t="s">
        <v>140</v>
      </c>
      <c r="E133" s="22" t="s">
        <v>235</v>
      </c>
      <c r="F133" s="22" t="s">
        <v>42</v>
      </c>
      <c r="G133" s="22" t="s">
        <v>48</v>
      </c>
    </row>
    <row r="134" ht="12.75" customHeight="1">
      <c r="A134" s="22" t="s">
        <v>136</v>
      </c>
      <c r="B134" s="22" t="s">
        <v>20</v>
      </c>
      <c r="C134" s="22" t="s">
        <v>20</v>
      </c>
      <c r="D134" s="22" t="s">
        <v>37</v>
      </c>
      <c r="E134" s="22" t="s">
        <v>236</v>
      </c>
      <c r="F134" s="22" t="s">
        <v>29</v>
      </c>
      <c r="G134" s="22" t="s">
        <v>170</v>
      </c>
    </row>
    <row r="135" ht="12.75" customHeight="1">
      <c r="A135" s="22" t="s">
        <v>136</v>
      </c>
      <c r="B135" s="22" t="s">
        <v>20</v>
      </c>
      <c r="C135" s="22" t="s">
        <v>21</v>
      </c>
      <c r="D135" s="22" t="s">
        <v>54</v>
      </c>
      <c r="E135" s="22" t="s">
        <v>207</v>
      </c>
      <c r="F135" s="22" t="s">
        <v>69</v>
      </c>
      <c r="G135" s="22" t="s">
        <v>170</v>
      </c>
    </row>
    <row r="136" ht="12.75" customHeight="1">
      <c r="A136" s="22" t="s">
        <v>136</v>
      </c>
      <c r="B136" s="22" t="s">
        <v>20</v>
      </c>
      <c r="C136" s="22" t="s">
        <v>36</v>
      </c>
      <c r="D136" s="22" t="s">
        <v>37</v>
      </c>
      <c r="E136" s="22" t="s">
        <v>224</v>
      </c>
      <c r="F136" s="22" t="s">
        <v>29</v>
      </c>
      <c r="G136" s="22" t="s">
        <v>30</v>
      </c>
    </row>
    <row r="137" ht="12.75" customHeight="1">
      <c r="A137" s="22" t="s">
        <v>136</v>
      </c>
      <c r="B137" s="22" t="s">
        <v>20</v>
      </c>
      <c r="C137" s="22" t="s">
        <v>21</v>
      </c>
      <c r="D137" s="22" t="s">
        <v>171</v>
      </c>
      <c r="E137" s="22" t="s">
        <v>180</v>
      </c>
      <c r="F137" s="22" t="s">
        <v>29</v>
      </c>
      <c r="G137" s="22" t="s">
        <v>30</v>
      </c>
    </row>
    <row r="138" ht="12.75" customHeight="1">
      <c r="A138" s="22" t="s">
        <v>136</v>
      </c>
      <c r="B138" s="22" t="s">
        <v>20</v>
      </c>
      <c r="C138" s="22" t="s">
        <v>36</v>
      </c>
      <c r="D138" s="22" t="s">
        <v>54</v>
      </c>
      <c r="E138" s="22" t="s">
        <v>207</v>
      </c>
      <c r="F138" s="22" t="s">
        <v>42</v>
      </c>
      <c r="G138" s="22" t="s">
        <v>99</v>
      </c>
    </row>
    <row r="139" ht="12.75" customHeight="1">
      <c r="A139" s="22" t="s">
        <v>136</v>
      </c>
      <c r="B139" s="22" t="s">
        <v>20</v>
      </c>
      <c r="C139" s="22" t="s">
        <v>36</v>
      </c>
      <c r="D139" s="22" t="s">
        <v>37</v>
      </c>
      <c r="E139" s="22" t="s">
        <v>237</v>
      </c>
      <c r="F139" s="22" t="s">
        <v>29</v>
      </c>
      <c r="G139" s="22" t="s">
        <v>101</v>
      </c>
    </row>
    <row r="140" ht="12.75" customHeight="1">
      <c r="A140" s="22" t="s">
        <v>136</v>
      </c>
      <c r="B140" s="22" t="s">
        <v>26</v>
      </c>
      <c r="C140" s="22" t="s">
        <v>20</v>
      </c>
      <c r="D140" s="22" t="s">
        <v>37</v>
      </c>
      <c r="E140" s="22" t="s">
        <v>238</v>
      </c>
      <c r="F140" s="22" t="s">
        <v>53</v>
      </c>
      <c r="G140" s="22" t="s">
        <v>30</v>
      </c>
    </row>
    <row r="141" ht="12.75" customHeight="1">
      <c r="A141" s="22"/>
      <c r="B141" s="22"/>
      <c r="C141" s="22"/>
      <c r="D141" s="22"/>
      <c r="E141" s="22"/>
      <c r="F141" s="22"/>
      <c r="G141" s="22"/>
    </row>
    <row r="142" ht="12.75" customHeight="1">
      <c r="A142" s="9" t="s">
        <v>239</v>
      </c>
      <c r="B142" s="16">
        <v>60.0</v>
      </c>
      <c r="C142" s="16"/>
      <c r="D142" s="16"/>
      <c r="E142" s="16"/>
      <c r="F142" s="16"/>
      <c r="G142" s="16"/>
      <c r="H142" s="16"/>
      <c r="I142" s="16"/>
      <c r="K142" s="9" t="s">
        <v>240</v>
      </c>
    </row>
    <row r="143" ht="12.75" customHeight="1">
      <c r="A143" s="16" t="s">
        <v>27</v>
      </c>
      <c r="B143" s="16" t="s">
        <v>71</v>
      </c>
      <c r="C143" s="16" t="s">
        <v>241</v>
      </c>
      <c r="D143" s="16" t="s">
        <v>242</v>
      </c>
      <c r="E143" s="16" t="s">
        <v>243</v>
      </c>
      <c r="F143" s="16" t="s">
        <v>244</v>
      </c>
      <c r="G143" s="16" t="s">
        <v>245</v>
      </c>
      <c r="H143" s="16" t="s">
        <v>246</v>
      </c>
      <c r="I143" s="16" t="s">
        <v>247</v>
      </c>
      <c r="K143" s="16" t="s">
        <v>248</v>
      </c>
      <c r="L143" s="16" t="s">
        <v>249</v>
      </c>
      <c r="M143" s="16" t="s">
        <v>250</v>
      </c>
      <c r="N143" s="16" t="s">
        <v>251</v>
      </c>
      <c r="O143" s="16" t="s">
        <v>252</v>
      </c>
      <c r="P143" s="23" t="s">
        <v>253</v>
      </c>
      <c r="Q143" s="23" t="s">
        <v>254</v>
      </c>
      <c r="R143" s="16" t="s">
        <v>255</v>
      </c>
    </row>
    <row r="144" ht="12.75" customHeight="1">
      <c r="A144" s="16">
        <f>COUNTIF(D2:D61,"shopee*")</f>
        <v>53</v>
      </c>
      <c r="B144" s="16">
        <f>COUNTIF(D2:D61,"*LAZADA*")</f>
        <v>35</v>
      </c>
      <c r="C144" s="16">
        <f>COUNTIF(D2:D61,"*Amazon*")</f>
        <v>5</v>
      </c>
      <c r="D144" s="16">
        <f>COUNTIF(D2:D61,"*eBay*")</f>
        <v>6</v>
      </c>
      <c r="E144" s="16">
        <f>COUNTIF(D2:D61,"*JD CENTRA*")</f>
        <v>3</v>
      </c>
      <c r="F144" s="16">
        <f>COUNTIF(D2:D61,"*Instagram (Market)*")</f>
        <v>10</v>
      </c>
      <c r="G144" s="16">
        <f>COUNTIF(D2:D61,"*Facebook  (Market)*")</f>
        <v>12</v>
      </c>
      <c r="H144" s="16">
        <f>COUNTIF(D2:D61,"*LINE Shopping*")</f>
        <v>4</v>
      </c>
      <c r="I144" s="16">
        <f>COUNTIF(D2:D61,"*AliExpress*")</f>
        <v>4</v>
      </c>
      <c r="K144" s="16">
        <f>A145</f>
        <v>0.8833333333</v>
      </c>
      <c r="L144" s="16">
        <f>A150</f>
        <v>0.974025974</v>
      </c>
      <c r="M144" s="16">
        <f t="shared" ref="M144:M152" si="4">K144*L144</f>
        <v>0.8603896104</v>
      </c>
      <c r="N144" s="16">
        <f t="shared" ref="N144:O144" si="1">K144^2</f>
        <v>0.7802777778</v>
      </c>
      <c r="O144" s="16">
        <f t="shared" si="1"/>
        <v>0.9487265981</v>
      </c>
      <c r="P144" s="16">
        <f t="shared" ref="P144:Q144" si="2">SQRT(N153)</f>
        <v>1.103026141</v>
      </c>
      <c r="Q144" s="16">
        <f t="shared" si="2"/>
        <v>1.204996065</v>
      </c>
      <c r="R144" s="14">
        <f>M153/(P144*Q144)</f>
        <v>0.8745021399</v>
      </c>
    </row>
    <row r="145" ht="12.75" customHeight="1">
      <c r="A145" s="16">
        <f t="shared" ref="A145:I145" si="3">A144/$B$142</f>
        <v>0.8833333333</v>
      </c>
      <c r="B145" s="16">
        <f t="shared" si="3"/>
        <v>0.5833333333</v>
      </c>
      <c r="C145" s="16">
        <f t="shared" si="3"/>
        <v>0.08333333333</v>
      </c>
      <c r="D145" s="16">
        <f t="shared" si="3"/>
        <v>0.1</v>
      </c>
      <c r="E145" s="16">
        <f t="shared" si="3"/>
        <v>0.05</v>
      </c>
      <c r="F145" s="16">
        <f t="shared" si="3"/>
        <v>0.1666666667</v>
      </c>
      <c r="G145" s="16">
        <f t="shared" si="3"/>
        <v>0.2</v>
      </c>
      <c r="H145" s="16">
        <f t="shared" si="3"/>
        <v>0.06666666667</v>
      </c>
      <c r="I145" s="16">
        <f t="shared" si="3"/>
        <v>0.06666666667</v>
      </c>
      <c r="J145" s="16"/>
      <c r="K145" s="16">
        <f>B145</f>
        <v>0.5833333333</v>
      </c>
      <c r="L145" s="16">
        <f>B150</f>
        <v>0.2467532468</v>
      </c>
      <c r="M145" s="16">
        <f t="shared" si="4"/>
        <v>0.1439393939</v>
      </c>
      <c r="N145" s="16">
        <f t="shared" ref="N145:O145" si="5">K145^2</f>
        <v>0.3402777778</v>
      </c>
      <c r="O145" s="16">
        <f t="shared" si="5"/>
        <v>0.06088716478</v>
      </c>
    </row>
    <row r="146" ht="12.75" customHeight="1">
      <c r="K146" s="16">
        <f>C145</f>
        <v>0.08333333333</v>
      </c>
      <c r="L146" s="16">
        <f>C150</f>
        <v>0.02597402597</v>
      </c>
      <c r="M146" s="16">
        <f t="shared" si="4"/>
        <v>0.002164502165</v>
      </c>
      <c r="N146" s="16">
        <f t="shared" ref="N146:O146" si="6">K146^2</f>
        <v>0.006944444444</v>
      </c>
      <c r="O146" s="16">
        <f t="shared" si="6"/>
        <v>0.0006746500253</v>
      </c>
    </row>
    <row r="147" ht="12.75" customHeight="1">
      <c r="A147" s="8" t="s">
        <v>256</v>
      </c>
      <c r="B147" s="24">
        <v>77.0</v>
      </c>
      <c r="K147" s="16">
        <f>D145</f>
        <v>0.1</v>
      </c>
      <c r="L147" s="16">
        <f>D150</f>
        <v>0</v>
      </c>
      <c r="M147" s="16">
        <f t="shared" si="4"/>
        <v>0</v>
      </c>
      <c r="N147" s="16">
        <f t="shared" ref="N147:O147" si="7">K147^2</f>
        <v>0.01</v>
      </c>
      <c r="O147" s="16">
        <f t="shared" si="7"/>
        <v>0</v>
      </c>
    </row>
    <row r="148" ht="12.75" customHeight="1">
      <c r="A148" s="16" t="s">
        <v>27</v>
      </c>
      <c r="B148" s="16" t="s">
        <v>71</v>
      </c>
      <c r="C148" s="16" t="s">
        <v>241</v>
      </c>
      <c r="D148" s="16" t="s">
        <v>242</v>
      </c>
      <c r="E148" s="16" t="s">
        <v>243</v>
      </c>
      <c r="F148" s="16" t="s">
        <v>244</v>
      </c>
      <c r="G148" s="16" t="s">
        <v>245</v>
      </c>
      <c r="H148" s="16" t="s">
        <v>246</v>
      </c>
      <c r="I148" s="16" t="s">
        <v>247</v>
      </c>
      <c r="K148" s="16">
        <f>E145</f>
        <v>0.05</v>
      </c>
      <c r="L148" s="16">
        <f>E150</f>
        <v>0.02597402597</v>
      </c>
      <c r="M148" s="16">
        <f t="shared" si="4"/>
        <v>0.001298701299</v>
      </c>
      <c r="N148" s="16">
        <f t="shared" ref="N148:O148" si="8">K148^2</f>
        <v>0.0025</v>
      </c>
      <c r="O148" s="16">
        <f t="shared" si="8"/>
        <v>0.0006746500253</v>
      </c>
    </row>
    <row r="149" ht="12.75" customHeight="1">
      <c r="A149" s="16">
        <f>COUNTIF(D64:D140,"shopee*")</f>
        <v>75</v>
      </c>
      <c r="B149" s="16">
        <f>COUNTIF(D64:D140,"*LAZADA*")</f>
        <v>19</v>
      </c>
      <c r="C149" s="16">
        <f>COUNTIF(D64:D140,"*Amazon*")</f>
        <v>2</v>
      </c>
      <c r="D149" s="16">
        <f>COUNTIF(D64:D140,"*eBay*")</f>
        <v>0</v>
      </c>
      <c r="E149" s="16">
        <f>COUNTIF(D64:D140,"*JD CENTRA*")</f>
        <v>2</v>
      </c>
      <c r="F149" s="16">
        <f>COUNTIF(D64:D140,"*Instagram (Market)*")</f>
        <v>45</v>
      </c>
      <c r="G149" s="16">
        <f>COUNTIF(D64:D140,"*Facebook  (Market)*")</f>
        <v>15</v>
      </c>
      <c r="H149" s="16">
        <f>COUNTIF(D64:D140,"*LINE Shopping*")</f>
        <v>19</v>
      </c>
      <c r="I149" s="16">
        <f>COUNTIF(D64:D140,"*AliExpress*")</f>
        <v>2</v>
      </c>
      <c r="K149" s="16">
        <f>F145</f>
        <v>0.1666666667</v>
      </c>
      <c r="L149" s="16">
        <f>F150</f>
        <v>0.5844155844</v>
      </c>
      <c r="M149" s="16">
        <f t="shared" si="4"/>
        <v>0.0974025974</v>
      </c>
      <c r="N149" s="16">
        <f t="shared" ref="N149:O149" si="9">K149^2</f>
        <v>0.02777777778</v>
      </c>
      <c r="O149" s="16">
        <f t="shared" si="9"/>
        <v>0.3415415753</v>
      </c>
    </row>
    <row r="150" ht="12.75" customHeight="1">
      <c r="A150" s="16">
        <f t="shared" ref="A150:I150" si="10">A149/$B$147</f>
        <v>0.974025974</v>
      </c>
      <c r="B150" s="16">
        <f t="shared" si="10"/>
        <v>0.2467532468</v>
      </c>
      <c r="C150" s="16">
        <f t="shared" si="10"/>
        <v>0.02597402597</v>
      </c>
      <c r="D150" s="16">
        <f t="shared" si="10"/>
        <v>0</v>
      </c>
      <c r="E150" s="16">
        <f t="shared" si="10"/>
        <v>0.02597402597</v>
      </c>
      <c r="F150" s="16">
        <f t="shared" si="10"/>
        <v>0.5844155844</v>
      </c>
      <c r="G150" s="16">
        <f t="shared" si="10"/>
        <v>0.1948051948</v>
      </c>
      <c r="H150" s="16">
        <f t="shared" si="10"/>
        <v>0.2467532468</v>
      </c>
      <c r="I150" s="16">
        <f t="shared" si="10"/>
        <v>0.02597402597</v>
      </c>
      <c r="K150" s="16">
        <f>G145</f>
        <v>0.2</v>
      </c>
      <c r="L150" s="16">
        <f>G150</f>
        <v>0.1948051948</v>
      </c>
      <c r="M150" s="16">
        <f t="shared" si="4"/>
        <v>0.03896103896</v>
      </c>
      <c r="N150" s="16">
        <f t="shared" ref="N150:O150" si="11">K150^2</f>
        <v>0.04</v>
      </c>
      <c r="O150" s="16">
        <f t="shared" si="11"/>
        <v>0.03794906392</v>
      </c>
    </row>
    <row r="151" ht="12.75" customHeight="1">
      <c r="K151" s="16">
        <f>H145</f>
        <v>0.06666666667</v>
      </c>
      <c r="L151" s="16">
        <f>H150</f>
        <v>0.2467532468</v>
      </c>
      <c r="M151" s="16">
        <f t="shared" si="4"/>
        <v>0.01645021645</v>
      </c>
      <c r="N151" s="16">
        <f t="shared" ref="N151:O151" si="12">K151^2</f>
        <v>0.004444444444</v>
      </c>
      <c r="O151" s="16">
        <f t="shared" si="12"/>
        <v>0.06088716478</v>
      </c>
    </row>
    <row r="152" ht="12.75" customHeight="1">
      <c r="K152" s="16">
        <f>I145</f>
        <v>0.06666666667</v>
      </c>
      <c r="L152" s="16">
        <f>I150</f>
        <v>0.02597402597</v>
      </c>
      <c r="M152" s="16">
        <f t="shared" si="4"/>
        <v>0.001731601732</v>
      </c>
      <c r="N152" s="16">
        <f t="shared" ref="N152:O152" si="13">K152^2</f>
        <v>0.004444444444</v>
      </c>
      <c r="O152" s="16">
        <f t="shared" si="13"/>
        <v>0.0006746500253</v>
      </c>
    </row>
    <row r="153" ht="12.75" customHeight="1">
      <c r="K153" s="19">
        <f t="shared" ref="K153:O153" si="14">SUM(K144:K152)</f>
        <v>2.2</v>
      </c>
      <c r="L153" s="19">
        <f t="shared" si="14"/>
        <v>2.324675325</v>
      </c>
      <c r="M153" s="19">
        <f t="shared" si="14"/>
        <v>1.162337662</v>
      </c>
      <c r="N153" s="19">
        <f t="shared" si="14"/>
        <v>1.216666667</v>
      </c>
      <c r="O153" s="19">
        <f t="shared" si="14"/>
        <v>1.452015517</v>
      </c>
    </row>
    <row r="154" ht="12.75" customHeight="1"/>
    <row r="155" ht="12.75" customHeight="1">
      <c r="A155" s="8" t="s">
        <v>257</v>
      </c>
      <c r="B155" s="16">
        <v>60.0</v>
      </c>
    </row>
    <row r="156" ht="12.75" customHeight="1">
      <c r="A156" s="25" t="s">
        <v>144</v>
      </c>
      <c r="B156" s="25" t="s">
        <v>85</v>
      </c>
      <c r="C156" s="25" t="s">
        <v>258</v>
      </c>
      <c r="D156" s="25" t="s">
        <v>259</v>
      </c>
      <c r="E156" s="25" t="s">
        <v>260</v>
      </c>
      <c r="F156" s="25" t="s">
        <v>261</v>
      </c>
      <c r="G156" s="25" t="s">
        <v>262</v>
      </c>
      <c r="H156" s="25" t="s">
        <v>263</v>
      </c>
      <c r="I156" s="25" t="s">
        <v>52</v>
      </c>
      <c r="J156" s="25" t="s">
        <v>264</v>
      </c>
      <c r="K156" s="25" t="s">
        <v>265</v>
      </c>
      <c r="L156" s="25" t="s">
        <v>133</v>
      </c>
      <c r="M156" s="25" t="s">
        <v>266</v>
      </c>
      <c r="P156" s="8" t="s">
        <v>267</v>
      </c>
    </row>
    <row r="157" ht="12.75" customHeight="1">
      <c r="A157" s="16">
        <f>COUNTIF(E2:E61,"เสื้อผ้า / แฟชั่น*")</f>
        <v>17</v>
      </c>
      <c r="B157" s="16">
        <f>COUNTIF(E2:E61,"*ของใช้ส่วนตัว*")</f>
        <v>30</v>
      </c>
      <c r="C157" s="16">
        <f>COUNTIF(E2:E61,"*เครื่องประดับ*")</f>
        <v>5</v>
      </c>
      <c r="D157" s="16">
        <f>COUNTIF(E2:E61,"*อาหารเสริม / สุขภาพ ความงาม*")</f>
        <v>6</v>
      </c>
      <c r="E157" s="16">
        <f>COUNTIF(E2:E61,"*เครื่องเขียน / หนังสือ*")</f>
        <v>15</v>
      </c>
      <c r="F157" s="16">
        <f>COUNTIF(E2:E61,"*เครื่องใช้ไฟฟ้าภายในบ้าน*")</f>
        <v>18</v>
      </c>
      <c r="G157" s="16">
        <f>COUNTIF(E2:E61,"*อุปกรณ์กีฬา*")</f>
        <v>11</v>
      </c>
      <c r="H157" s="16">
        <f>COUNTIF(E2:E61,"*อุปกรณ์ท่องเที่ยว*")</f>
        <v>4</v>
      </c>
      <c r="I157" s="16">
        <f>COUNTIF(E2:E61,"*อุปกรณ์อิเล็กทรอนิกส์ / อุปกรณ์เสริม*")</f>
        <v>46</v>
      </c>
      <c r="J157" s="16">
        <f>COUNTIF(E2:E61,"*ยานยนต์ / อุปกรณ์เสริม*")</f>
        <v>4</v>
      </c>
      <c r="K157" s="16">
        <f>COUNTIF(E2:E61,"*เฟอร์นิเจอร์ / ของตกแต่งบ้าน*")</f>
        <v>7</v>
      </c>
      <c r="L157" s="16">
        <f>COUNTIF(E2:E61,"*อาหาร / ขนม*")</f>
        <v>5</v>
      </c>
      <c r="M157" s="16">
        <v>0.0</v>
      </c>
      <c r="P157" s="16" t="s">
        <v>248</v>
      </c>
      <c r="Q157" s="16" t="s">
        <v>249</v>
      </c>
      <c r="R157" s="16" t="s">
        <v>250</v>
      </c>
      <c r="S157" s="16" t="s">
        <v>251</v>
      </c>
      <c r="T157" s="16" t="s">
        <v>252</v>
      </c>
      <c r="U157" s="23" t="s">
        <v>253</v>
      </c>
      <c r="V157" s="23" t="s">
        <v>254</v>
      </c>
      <c r="W157" s="16" t="s">
        <v>255</v>
      </c>
    </row>
    <row r="158" ht="12.75" customHeight="1">
      <c r="A158" s="16">
        <f t="shared" ref="A158:M158" si="15">A157/$B$155</f>
        <v>0.2833333333</v>
      </c>
      <c r="B158" s="16">
        <f t="shared" si="15"/>
        <v>0.5</v>
      </c>
      <c r="C158" s="16">
        <f t="shared" si="15"/>
        <v>0.08333333333</v>
      </c>
      <c r="D158" s="16">
        <f t="shared" si="15"/>
        <v>0.1</v>
      </c>
      <c r="E158" s="16">
        <f t="shared" si="15"/>
        <v>0.25</v>
      </c>
      <c r="F158" s="16">
        <f t="shared" si="15"/>
        <v>0.3</v>
      </c>
      <c r="G158" s="16">
        <f t="shared" si="15"/>
        <v>0.1833333333</v>
      </c>
      <c r="H158" s="16">
        <f t="shared" si="15"/>
        <v>0.06666666667</v>
      </c>
      <c r="I158" s="16">
        <f t="shared" si="15"/>
        <v>0.7666666667</v>
      </c>
      <c r="J158" s="16">
        <f t="shared" si="15"/>
        <v>0.06666666667</v>
      </c>
      <c r="K158" s="16">
        <f t="shared" si="15"/>
        <v>0.1166666667</v>
      </c>
      <c r="L158" s="16">
        <f t="shared" si="15"/>
        <v>0.08333333333</v>
      </c>
      <c r="M158" s="16">
        <f t="shared" si="15"/>
        <v>0</v>
      </c>
      <c r="P158" s="16">
        <f>A158</f>
        <v>0.2833333333</v>
      </c>
      <c r="Q158" s="16">
        <f>A163</f>
        <v>0.8311688312</v>
      </c>
      <c r="R158" s="16">
        <f t="shared" ref="R158:R170" si="18">P158*Q158</f>
        <v>0.2354978355</v>
      </c>
      <c r="S158" s="16">
        <f t="shared" ref="S158:T158" si="16">P158^2</f>
        <v>0.08027777778</v>
      </c>
      <c r="T158" s="16">
        <f t="shared" si="16"/>
        <v>0.6908416259</v>
      </c>
      <c r="U158" s="16">
        <f t="shared" ref="U158:V158" si="17">SQRT(S171)</f>
        <v>1.072639527</v>
      </c>
      <c r="V158" s="16">
        <f t="shared" si="17"/>
        <v>1.565621986</v>
      </c>
      <c r="W158" s="16">
        <f>R171/(U158*V158)</f>
        <v>0.739180903</v>
      </c>
    </row>
    <row r="159" ht="12.75" customHeight="1">
      <c r="P159" s="16">
        <f>B158</f>
        <v>0.5</v>
      </c>
      <c r="Q159" s="16">
        <f>B163</f>
        <v>0.7662337662</v>
      </c>
      <c r="R159" s="16">
        <f t="shared" si="18"/>
        <v>0.3831168831</v>
      </c>
      <c r="S159" s="16">
        <f t="shared" ref="S159:T159" si="19">P159^2</f>
        <v>0.25</v>
      </c>
      <c r="T159" s="16">
        <f t="shared" si="19"/>
        <v>0.5871141845</v>
      </c>
    </row>
    <row r="160" ht="12.75" customHeight="1">
      <c r="A160" s="8" t="s">
        <v>268</v>
      </c>
      <c r="B160" s="16">
        <v>77.0</v>
      </c>
      <c r="P160" s="16">
        <f>C158</f>
        <v>0.08333333333</v>
      </c>
      <c r="Q160" s="16">
        <f>C163</f>
        <v>0.4415584416</v>
      </c>
      <c r="R160" s="16">
        <f t="shared" si="18"/>
        <v>0.0367965368</v>
      </c>
      <c r="S160" s="16">
        <f t="shared" ref="S160:T160" si="20">P160^2</f>
        <v>0.006944444444</v>
      </c>
      <c r="T160" s="16">
        <f t="shared" si="20"/>
        <v>0.1949738573</v>
      </c>
    </row>
    <row r="161" ht="12.75" customHeight="1">
      <c r="A161" s="25" t="s">
        <v>144</v>
      </c>
      <c r="B161" s="25" t="s">
        <v>85</v>
      </c>
      <c r="C161" s="25" t="s">
        <v>258</v>
      </c>
      <c r="D161" s="25" t="s">
        <v>259</v>
      </c>
      <c r="E161" s="25" t="s">
        <v>260</v>
      </c>
      <c r="F161" s="25" t="s">
        <v>261</v>
      </c>
      <c r="G161" s="25" t="s">
        <v>262</v>
      </c>
      <c r="H161" s="25" t="s">
        <v>263</v>
      </c>
      <c r="I161" s="25" t="s">
        <v>52</v>
      </c>
      <c r="J161" s="25" t="s">
        <v>264</v>
      </c>
      <c r="K161" s="25" t="s">
        <v>265</v>
      </c>
      <c r="L161" s="25" t="s">
        <v>133</v>
      </c>
      <c r="M161" s="25" t="s">
        <v>266</v>
      </c>
      <c r="P161" s="16">
        <f>D158</f>
        <v>0.1</v>
      </c>
      <c r="Q161" s="16">
        <f>D163</f>
        <v>0.4805194805</v>
      </c>
      <c r="R161" s="16">
        <f t="shared" si="18"/>
        <v>0.04805194805</v>
      </c>
      <c r="S161" s="16">
        <f t="shared" ref="S161:T161" si="21">P161^2</f>
        <v>0.01</v>
      </c>
      <c r="T161" s="16">
        <f t="shared" si="21"/>
        <v>0.2308989712</v>
      </c>
    </row>
    <row r="162" ht="12.75" customHeight="1">
      <c r="A162" s="16">
        <f>COUNTIF(E64:E140,"เสื้อผ้า / แฟชั่น*")</f>
        <v>64</v>
      </c>
      <c r="B162" s="16">
        <f>COUNTIF(E64:E140,"*ของใช้ส่วนตัว*")</f>
        <v>59</v>
      </c>
      <c r="C162" s="16">
        <f>COUNTIF(E64:E140,"*เครื่องประดับ*")</f>
        <v>34</v>
      </c>
      <c r="D162" s="16">
        <f>COUNTIF(E64:E140,"*อาหารเสริม / สุขภาพ ความงาม*")</f>
        <v>37</v>
      </c>
      <c r="E162" s="16">
        <f>COUNTIF(E64:E140,"*เครื่องเขียน / หนังสือ*")</f>
        <v>32</v>
      </c>
      <c r="F162" s="16">
        <f>COUNTIF(E64:E140,"*เครื่องใช้ไฟฟ้าภายในบ้าน*")</f>
        <v>13</v>
      </c>
      <c r="G162" s="16">
        <f>COUNTIF(E64:E140,"*อุปกรณ์กีฬา*")</f>
        <v>3</v>
      </c>
      <c r="H162" s="16">
        <f>COUNTIF(E64:E140,"*อุปกรณ์ท่องเที่ยว*")</f>
        <v>2</v>
      </c>
      <c r="I162" s="16">
        <f>COUNTIF(E64:E140,"*อุปกรณ์อิเล็กทรอนิกส์ / อุปกรณ์เสริม*")</f>
        <v>29</v>
      </c>
      <c r="J162" s="16">
        <f>COUNTIF(E64:E140,"*ยานยนต์ / อุปกรณ์เสริม*")</f>
        <v>0</v>
      </c>
      <c r="K162" s="16">
        <f>COUNTIF(E64:E140,"*เฟอร์นิเจอร์ / ของตกแต่งบ้าน*")</f>
        <v>28</v>
      </c>
      <c r="L162" s="16">
        <f>COUNTIF(E64:E140,"*อาหาร / ขนม*")</f>
        <v>40</v>
      </c>
      <c r="M162" s="16">
        <v>0.0</v>
      </c>
      <c r="P162" s="16">
        <f>E158</f>
        <v>0.25</v>
      </c>
      <c r="Q162" s="16">
        <f>E163</f>
        <v>0.4155844156</v>
      </c>
      <c r="R162" s="16">
        <f t="shared" si="18"/>
        <v>0.1038961039</v>
      </c>
      <c r="S162" s="16">
        <f t="shared" ref="S162:T162" si="22">P162^2</f>
        <v>0.0625</v>
      </c>
      <c r="T162" s="16">
        <f t="shared" si="22"/>
        <v>0.1727104065</v>
      </c>
    </row>
    <row r="163" ht="12.75" customHeight="1">
      <c r="A163" s="16">
        <f t="shared" ref="A163:M163" si="23">A162/$B$160</f>
        <v>0.8311688312</v>
      </c>
      <c r="B163" s="16">
        <f t="shared" si="23"/>
        <v>0.7662337662</v>
      </c>
      <c r="C163" s="16">
        <f t="shared" si="23"/>
        <v>0.4415584416</v>
      </c>
      <c r="D163" s="16">
        <f t="shared" si="23"/>
        <v>0.4805194805</v>
      </c>
      <c r="E163" s="16">
        <f t="shared" si="23"/>
        <v>0.4155844156</v>
      </c>
      <c r="F163" s="16">
        <f t="shared" si="23"/>
        <v>0.1688311688</v>
      </c>
      <c r="G163" s="16">
        <f t="shared" si="23"/>
        <v>0.03896103896</v>
      </c>
      <c r="H163" s="16">
        <f t="shared" si="23"/>
        <v>0.02597402597</v>
      </c>
      <c r="I163" s="16">
        <f t="shared" si="23"/>
        <v>0.3766233766</v>
      </c>
      <c r="J163" s="16">
        <f t="shared" si="23"/>
        <v>0</v>
      </c>
      <c r="K163" s="16">
        <f t="shared" si="23"/>
        <v>0.3636363636</v>
      </c>
      <c r="L163" s="16">
        <f t="shared" si="23"/>
        <v>0.5194805195</v>
      </c>
      <c r="M163" s="16">
        <f t="shared" si="23"/>
        <v>0</v>
      </c>
      <c r="P163" s="16">
        <f>F158</f>
        <v>0.3</v>
      </c>
      <c r="Q163" s="16">
        <f>F163</f>
        <v>0.1688311688</v>
      </c>
      <c r="R163" s="16">
        <f t="shared" si="18"/>
        <v>0.05064935065</v>
      </c>
      <c r="S163" s="16">
        <f t="shared" ref="S163:T163" si="24">P163^2</f>
        <v>0.09</v>
      </c>
      <c r="T163" s="16">
        <f t="shared" si="24"/>
        <v>0.02850396357</v>
      </c>
    </row>
    <row r="164" ht="12.75" customHeight="1">
      <c r="H164" s="16"/>
      <c r="P164" s="16">
        <f>G158</f>
        <v>0.1833333333</v>
      </c>
      <c r="Q164" s="16">
        <f>G163</f>
        <v>0.03896103896</v>
      </c>
      <c r="R164" s="16">
        <f t="shared" si="18"/>
        <v>0.007142857143</v>
      </c>
      <c r="S164" s="16">
        <f t="shared" ref="S164:T164" si="25">P164^2</f>
        <v>0.03361111111</v>
      </c>
      <c r="T164" s="16">
        <f t="shared" si="25"/>
        <v>0.001517962557</v>
      </c>
    </row>
    <row r="165" ht="12.75" customHeight="1">
      <c r="A165" s="8" t="s">
        <v>269</v>
      </c>
      <c r="B165" s="16">
        <v>60.0</v>
      </c>
      <c r="H165" s="16"/>
      <c r="I165" s="16"/>
      <c r="J165" s="16"/>
      <c r="K165" s="16"/>
      <c r="L165" s="16"/>
      <c r="M165" s="23"/>
      <c r="N165" s="23"/>
      <c r="O165" s="16"/>
      <c r="P165" s="16">
        <f>H158</f>
        <v>0.06666666667</v>
      </c>
      <c r="Q165" s="16">
        <f>H163</f>
        <v>0.02597402597</v>
      </c>
      <c r="R165" s="16">
        <f t="shared" si="18"/>
        <v>0.001731601732</v>
      </c>
      <c r="S165" s="16">
        <f t="shared" ref="S165:T165" si="26">P165^2</f>
        <v>0.004444444444</v>
      </c>
      <c r="T165" s="16">
        <f t="shared" si="26"/>
        <v>0.0006746500253</v>
      </c>
    </row>
    <row r="166" ht="12.75" customHeight="1">
      <c r="A166" s="26" t="s">
        <v>30</v>
      </c>
      <c r="B166" s="26" t="s">
        <v>90</v>
      </c>
      <c r="C166" s="26" t="s">
        <v>80</v>
      </c>
      <c r="D166" s="26" t="s">
        <v>270</v>
      </c>
      <c r="E166" s="26" t="s">
        <v>101</v>
      </c>
      <c r="F166" s="26" t="s">
        <v>57</v>
      </c>
      <c r="G166" s="26" t="s">
        <v>271</v>
      </c>
      <c r="H166" s="26"/>
      <c r="P166" s="16">
        <f>I158</f>
        <v>0.7666666667</v>
      </c>
      <c r="Q166" s="16">
        <f>I163</f>
        <v>0.3766233766</v>
      </c>
      <c r="R166" s="16">
        <f t="shared" si="18"/>
        <v>0.2887445887</v>
      </c>
      <c r="S166" s="16">
        <f t="shared" ref="S166:T166" si="27">P166^2</f>
        <v>0.5877777778</v>
      </c>
      <c r="T166" s="16">
        <f t="shared" si="27"/>
        <v>0.1418451678</v>
      </c>
    </row>
    <row r="167" ht="12.75" customHeight="1">
      <c r="A167" s="16">
        <f>COUNTIF(G2:G61,"*Kerry Express*")</f>
        <v>49</v>
      </c>
      <c r="B167" s="16">
        <f>COUNTIF(G2:G61,"*J&amp;T Express*")</f>
        <v>29</v>
      </c>
      <c r="C167" s="16">
        <f>COUNTIF(G2:G61,"*Flash*")</f>
        <v>26</v>
      </c>
      <c r="D167" s="16">
        <f>COUNTIF(G2:G61,"*BEST Express*")</f>
        <v>6</v>
      </c>
      <c r="E167" s="16">
        <f>COUNTIF(G2:G61,"*ThaiPost*")</f>
        <v>18</v>
      </c>
      <c r="F167" s="16">
        <f>COUNTIF(G2:G61,"*DHL Express*")</f>
        <v>15</v>
      </c>
      <c r="G167" s="16">
        <f>COUNTIF(G2:G61,"*Ninja Van*")</f>
        <v>6</v>
      </c>
      <c r="H167" s="16"/>
      <c r="P167" s="16">
        <f>J158</f>
        <v>0.06666666667</v>
      </c>
      <c r="Q167" s="16">
        <f>J163</f>
        <v>0</v>
      </c>
      <c r="R167" s="16">
        <f t="shared" si="18"/>
        <v>0</v>
      </c>
      <c r="S167" s="16">
        <f t="shared" ref="S167:T167" si="28">P167^2</f>
        <v>0.004444444444</v>
      </c>
      <c r="T167" s="16">
        <f t="shared" si="28"/>
        <v>0</v>
      </c>
    </row>
    <row r="168" ht="12.75" customHeight="1">
      <c r="A168" s="16">
        <f t="shared" ref="A168:G168" si="29">A167/$B$165</f>
        <v>0.8166666667</v>
      </c>
      <c r="B168" s="16">
        <f t="shared" si="29"/>
        <v>0.4833333333</v>
      </c>
      <c r="C168" s="16">
        <f t="shared" si="29"/>
        <v>0.4333333333</v>
      </c>
      <c r="D168" s="16">
        <f t="shared" si="29"/>
        <v>0.1</v>
      </c>
      <c r="E168" s="16">
        <f t="shared" si="29"/>
        <v>0.3</v>
      </c>
      <c r="F168" s="16">
        <f t="shared" si="29"/>
        <v>0.25</v>
      </c>
      <c r="G168" s="16">
        <f t="shared" si="29"/>
        <v>0.1</v>
      </c>
      <c r="P168" s="16">
        <f>K158</f>
        <v>0.1166666667</v>
      </c>
      <c r="Q168" s="16">
        <f>K163</f>
        <v>0.3636363636</v>
      </c>
      <c r="R168" s="16">
        <f t="shared" si="18"/>
        <v>0.04242424242</v>
      </c>
      <c r="S168" s="16">
        <f t="shared" ref="S168:T168" si="30">P168^2</f>
        <v>0.01361111111</v>
      </c>
      <c r="T168" s="16">
        <f t="shared" si="30"/>
        <v>0.132231405</v>
      </c>
    </row>
    <row r="169" ht="12.75" customHeight="1">
      <c r="P169" s="16">
        <f>L158</f>
        <v>0.08333333333</v>
      </c>
      <c r="Q169" s="16">
        <f>L163</f>
        <v>0.5194805195</v>
      </c>
      <c r="R169" s="16">
        <f t="shared" si="18"/>
        <v>0.04329004329</v>
      </c>
      <c r="S169" s="16">
        <f t="shared" ref="S169:T169" si="31">P169^2</f>
        <v>0.006944444444</v>
      </c>
      <c r="T169" s="16">
        <f t="shared" si="31"/>
        <v>0.2698600101</v>
      </c>
    </row>
    <row r="170" ht="12.75" customHeight="1">
      <c r="A170" s="8" t="s">
        <v>269</v>
      </c>
      <c r="B170" s="14">
        <v>77.0</v>
      </c>
      <c r="P170" s="16">
        <f>M158</f>
        <v>0</v>
      </c>
      <c r="Q170" s="16">
        <f>M163</f>
        <v>0</v>
      </c>
      <c r="R170" s="16">
        <f t="shared" si="18"/>
        <v>0</v>
      </c>
      <c r="S170" s="16">
        <f t="shared" ref="S170:T170" si="32">P170^2</f>
        <v>0</v>
      </c>
      <c r="T170" s="16">
        <f t="shared" si="32"/>
        <v>0</v>
      </c>
    </row>
    <row r="171" ht="12.75" customHeight="1">
      <c r="A171" s="26" t="s">
        <v>30</v>
      </c>
      <c r="B171" s="26" t="s">
        <v>90</v>
      </c>
      <c r="C171" s="26" t="s">
        <v>80</v>
      </c>
      <c r="D171" s="26" t="s">
        <v>270</v>
      </c>
      <c r="E171" s="26" t="s">
        <v>101</v>
      </c>
      <c r="F171" s="26" t="s">
        <v>57</v>
      </c>
      <c r="G171" s="26" t="s">
        <v>271</v>
      </c>
      <c r="P171" s="19">
        <f t="shared" ref="P171:T171" si="33">SUM(P158:P170)</f>
        <v>2.8</v>
      </c>
      <c r="Q171" s="19">
        <f t="shared" si="33"/>
        <v>4.428571429</v>
      </c>
      <c r="R171" s="19">
        <f t="shared" si="33"/>
        <v>1.241341991</v>
      </c>
      <c r="S171" s="19">
        <f t="shared" si="33"/>
        <v>1.150555556</v>
      </c>
      <c r="T171" s="19">
        <f t="shared" si="33"/>
        <v>2.451172204</v>
      </c>
    </row>
    <row r="172" ht="12.75" customHeight="1">
      <c r="A172" s="16">
        <f>COUNTIF(G64:G140,"*Kerry Express*")</f>
        <v>61</v>
      </c>
      <c r="B172" s="16">
        <f>COUNTIF(G64:G140,"*J&amp;T Express*")</f>
        <v>38</v>
      </c>
      <c r="C172" s="16">
        <f>COUNTIF(G64:G140,"*Flash*")</f>
        <v>49</v>
      </c>
      <c r="D172" s="16">
        <f>COUNTIF(G64:G140,"*BEST Express*")</f>
        <v>10</v>
      </c>
      <c r="E172" s="16">
        <f>COUNTIF(G64:G140,"*ThaiPost*")</f>
        <v>39</v>
      </c>
      <c r="F172" s="16">
        <f>COUNTIF(G64:G140,"*DHL Express*")</f>
        <v>21</v>
      </c>
      <c r="G172" s="16">
        <f>COUNTIF(G64:G140,"*Ninja Van*")</f>
        <v>6</v>
      </c>
    </row>
    <row r="173" ht="12.75" customHeight="1">
      <c r="A173" s="16">
        <f t="shared" ref="A173:G173" si="34">A172/$B$170</f>
        <v>0.7922077922</v>
      </c>
      <c r="B173" s="16">
        <f t="shared" si="34"/>
        <v>0.4935064935</v>
      </c>
      <c r="C173" s="16">
        <f t="shared" si="34"/>
        <v>0.6363636364</v>
      </c>
      <c r="D173" s="16">
        <f t="shared" si="34"/>
        <v>0.1298701299</v>
      </c>
      <c r="E173" s="16">
        <f t="shared" si="34"/>
        <v>0.5064935065</v>
      </c>
      <c r="F173" s="16">
        <f t="shared" si="34"/>
        <v>0.2727272727</v>
      </c>
      <c r="G173" s="16">
        <f t="shared" si="34"/>
        <v>0.07792207792</v>
      </c>
      <c r="P173" s="9" t="s">
        <v>272</v>
      </c>
    </row>
    <row r="174" ht="12.75" customHeight="1">
      <c r="P174" s="16" t="s">
        <v>248</v>
      </c>
      <c r="Q174" s="16" t="s">
        <v>249</v>
      </c>
      <c r="R174" s="16" t="s">
        <v>250</v>
      </c>
      <c r="S174" s="16" t="s">
        <v>251</v>
      </c>
      <c r="T174" s="16" t="s">
        <v>252</v>
      </c>
      <c r="U174" s="23" t="s">
        <v>253</v>
      </c>
      <c r="V174" s="23" t="s">
        <v>254</v>
      </c>
      <c r="W174" s="16" t="s">
        <v>255</v>
      </c>
    </row>
    <row r="175" ht="12.75" customHeight="1">
      <c r="A175" s="8" t="s">
        <v>273</v>
      </c>
      <c r="C175" s="16">
        <v>60.0</v>
      </c>
      <c r="P175" s="16">
        <f>A168</f>
        <v>0.8166666667</v>
      </c>
      <c r="Q175" s="16">
        <f>A173</f>
        <v>0.7922077922</v>
      </c>
      <c r="R175" s="16">
        <f t="shared" ref="R175:R181" si="37">P175*Q175</f>
        <v>0.646969697</v>
      </c>
      <c r="S175" s="16">
        <f t="shared" ref="S175:T175" si="35">P175^2</f>
        <v>0.6669444444</v>
      </c>
      <c r="T175" s="16">
        <f t="shared" si="35"/>
        <v>0.627593186</v>
      </c>
      <c r="U175" s="16">
        <f t="shared" ref="U175:V175" si="36">SQRT(S182)</f>
        <v>1.122868351</v>
      </c>
      <c r="V175" s="16">
        <f t="shared" si="36"/>
        <v>1.276696699</v>
      </c>
      <c r="W175" s="16">
        <f>R182/(U175*V175)</f>
        <v>0.9780980468</v>
      </c>
    </row>
    <row r="176" ht="12.75" customHeight="1">
      <c r="A176" s="25" t="s">
        <v>87</v>
      </c>
      <c r="B176" s="27" t="s">
        <v>26</v>
      </c>
      <c r="C176" s="27" t="s">
        <v>20</v>
      </c>
      <c r="D176" s="27" t="s">
        <v>21</v>
      </c>
      <c r="E176" s="27" t="s">
        <v>36</v>
      </c>
      <c r="F176" s="25"/>
      <c r="P176" s="16">
        <f>B168</f>
        <v>0.4833333333</v>
      </c>
      <c r="Q176" s="16">
        <f>B173</f>
        <v>0.4935064935</v>
      </c>
      <c r="R176" s="16">
        <f t="shared" si="37"/>
        <v>0.2385281385</v>
      </c>
      <c r="S176" s="16">
        <f t="shared" ref="S176:T176" si="38">P176^2</f>
        <v>0.2336111111</v>
      </c>
      <c r="T176" s="16">
        <f t="shared" si="38"/>
        <v>0.2435486591</v>
      </c>
    </row>
    <row r="177" ht="12.75" customHeight="1">
      <c r="A177" s="16">
        <f>COUNTIF(B2:B61,"*3 ครั้ง / 1 สัปดาห์*")</f>
        <v>2</v>
      </c>
      <c r="B177" s="16">
        <f>COUNTIF(B2:B61,"*1 ครั้ง/ 1 สัปดาห์*")</f>
        <v>5</v>
      </c>
      <c r="C177" s="16">
        <f>COUNTIF(B2:B61,"*1-2 ครั้ง / 1 เดือน*")</f>
        <v>30</v>
      </c>
      <c r="D177" s="16">
        <f>COUNTIF(B2:B61,"*1-2 ครั้ง / 3 เดือน*")</f>
        <v>19</v>
      </c>
      <c r="E177" s="16">
        <f>COUNTIF(B2:B61,"*ไม่เคยซื้อเลยงะะะ ไม่น้าาาาาาาาาา*")</f>
        <v>1</v>
      </c>
      <c r="P177" s="16">
        <f>C168</f>
        <v>0.4333333333</v>
      </c>
      <c r="Q177" s="16">
        <f>C173</f>
        <v>0.6363636364</v>
      </c>
      <c r="R177" s="16">
        <f t="shared" si="37"/>
        <v>0.2757575758</v>
      </c>
      <c r="S177" s="16">
        <f t="shared" ref="S177:T177" si="39">P177^2</f>
        <v>0.1877777778</v>
      </c>
      <c r="T177" s="16">
        <f t="shared" si="39"/>
        <v>0.4049586777</v>
      </c>
    </row>
    <row r="178" ht="12.75" customHeight="1">
      <c r="A178" s="16">
        <f t="shared" ref="A178:E178" si="40">A177/$C$175</f>
        <v>0.03333333333</v>
      </c>
      <c r="B178" s="16">
        <f t="shared" si="40"/>
        <v>0.08333333333</v>
      </c>
      <c r="C178" s="16">
        <f t="shared" si="40"/>
        <v>0.5</v>
      </c>
      <c r="D178" s="16">
        <f t="shared" si="40"/>
        <v>0.3166666667</v>
      </c>
      <c r="E178" s="16">
        <f t="shared" si="40"/>
        <v>0.01666666667</v>
      </c>
      <c r="P178" s="16">
        <f>D168</f>
        <v>0.1</v>
      </c>
      <c r="Q178" s="16">
        <f>D173</f>
        <v>0.1298701299</v>
      </c>
      <c r="R178" s="16">
        <f t="shared" si="37"/>
        <v>0.01298701299</v>
      </c>
      <c r="S178" s="16">
        <f t="shared" ref="S178:T178" si="41">P178^2</f>
        <v>0.01</v>
      </c>
      <c r="T178" s="16">
        <f t="shared" si="41"/>
        <v>0.01686625063</v>
      </c>
    </row>
    <row r="179" ht="12.75" customHeight="1">
      <c r="P179" s="16">
        <f>E168</f>
        <v>0.3</v>
      </c>
      <c r="Q179" s="16">
        <f>E173</f>
        <v>0.5064935065</v>
      </c>
      <c r="R179" s="16">
        <f t="shared" si="37"/>
        <v>0.1519480519</v>
      </c>
      <c r="S179" s="16">
        <f t="shared" ref="S179:T179" si="42">P179^2</f>
        <v>0.09</v>
      </c>
      <c r="T179" s="16">
        <f t="shared" si="42"/>
        <v>0.2565356721</v>
      </c>
    </row>
    <row r="180" ht="12.75" customHeight="1">
      <c r="A180" s="8" t="s">
        <v>274</v>
      </c>
      <c r="C180" s="16">
        <v>77.0</v>
      </c>
      <c r="P180" s="16">
        <f>F168</f>
        <v>0.25</v>
      </c>
      <c r="Q180" s="16">
        <f>F173</f>
        <v>0.2727272727</v>
      </c>
      <c r="R180" s="16">
        <f t="shared" si="37"/>
        <v>0.06818181818</v>
      </c>
      <c r="S180" s="16">
        <f t="shared" ref="S180:T180" si="43">P180^2</f>
        <v>0.0625</v>
      </c>
      <c r="T180" s="16">
        <f t="shared" si="43"/>
        <v>0.07438016529</v>
      </c>
    </row>
    <row r="181" ht="12.75" customHeight="1">
      <c r="A181" s="25" t="s">
        <v>87</v>
      </c>
      <c r="B181" s="27" t="s">
        <v>26</v>
      </c>
      <c r="C181" s="27" t="s">
        <v>20</v>
      </c>
      <c r="D181" s="27" t="s">
        <v>21</v>
      </c>
      <c r="E181" s="27" t="s">
        <v>36</v>
      </c>
      <c r="P181" s="16">
        <f>G168</f>
        <v>0.1</v>
      </c>
      <c r="Q181" s="16">
        <f>G173</f>
        <v>0.07792207792</v>
      </c>
      <c r="R181" s="16">
        <f t="shared" si="37"/>
        <v>0.007792207792</v>
      </c>
      <c r="S181" s="16">
        <f t="shared" ref="S181:T181" si="44">P181^2</f>
        <v>0.01</v>
      </c>
      <c r="T181" s="16">
        <f t="shared" si="44"/>
        <v>0.006071850228</v>
      </c>
    </row>
    <row r="182" ht="12.75" customHeight="1">
      <c r="A182" s="16">
        <f>COUNTIF(B64:B140,"*3 ครั้ง / 1 สัปดาห์*")</f>
        <v>10</v>
      </c>
      <c r="B182" s="16">
        <f>COUNTIF(B64:B140,"*1 ครั้ง/ 1 สัปดาห์*")</f>
        <v>18</v>
      </c>
      <c r="C182" s="16">
        <f>COUNTIF(B64:B140,"*1-2 ครั้ง / 1 เดือน*")</f>
        <v>43</v>
      </c>
      <c r="D182" s="16">
        <f>COUNTIF(B64:B140,"*1-2 ครั้ง / 3 เดือน*")</f>
        <v>5</v>
      </c>
      <c r="E182" s="16">
        <f>COUNTIF(B64:B140,"*ไม่เคยซื้อเลยงะะะ ไม่น้าาาาาาาาาา*")</f>
        <v>0</v>
      </c>
      <c r="P182" s="19">
        <f t="shared" ref="P182:T182" si="45">SUM(P175:P181)</f>
        <v>2.483333333</v>
      </c>
      <c r="Q182" s="19">
        <f t="shared" si="45"/>
        <v>2.909090909</v>
      </c>
      <c r="R182" s="19">
        <f t="shared" si="45"/>
        <v>1.402164502</v>
      </c>
      <c r="S182" s="19">
        <f t="shared" si="45"/>
        <v>1.260833333</v>
      </c>
      <c r="T182" s="19">
        <f t="shared" si="45"/>
        <v>1.629954461</v>
      </c>
    </row>
    <row r="183" ht="12.75" customHeight="1">
      <c r="A183" s="16">
        <f t="shared" ref="A183:E183" si="46">A182/$C$180</f>
        <v>0.1298701299</v>
      </c>
      <c r="B183" s="16">
        <f t="shared" si="46"/>
        <v>0.2337662338</v>
      </c>
      <c r="C183" s="16">
        <f t="shared" si="46"/>
        <v>0.5584415584</v>
      </c>
      <c r="D183" s="16">
        <f t="shared" si="46"/>
        <v>0.06493506494</v>
      </c>
      <c r="E183" s="16">
        <f t="shared" si="46"/>
        <v>0</v>
      </c>
    </row>
    <row r="184" ht="12.75" customHeight="1">
      <c r="P184" s="8" t="s">
        <v>275</v>
      </c>
    </row>
    <row r="185" ht="12.75" customHeight="1">
      <c r="A185" s="8" t="s">
        <v>276</v>
      </c>
      <c r="C185" s="16">
        <v>60.0</v>
      </c>
      <c r="P185" s="16" t="s">
        <v>248</v>
      </c>
      <c r="Q185" s="16" t="s">
        <v>249</v>
      </c>
      <c r="R185" s="16" t="s">
        <v>250</v>
      </c>
      <c r="S185" s="16" t="s">
        <v>251</v>
      </c>
      <c r="T185" s="16" t="s">
        <v>252</v>
      </c>
      <c r="U185" s="23" t="s">
        <v>253</v>
      </c>
      <c r="V185" s="23" t="s">
        <v>254</v>
      </c>
      <c r="W185" s="16" t="s">
        <v>255</v>
      </c>
    </row>
    <row r="186" ht="12.75" customHeight="1">
      <c r="A186" s="25" t="s">
        <v>87</v>
      </c>
      <c r="B186" s="27" t="s">
        <v>26</v>
      </c>
      <c r="C186" s="27" t="s">
        <v>20</v>
      </c>
      <c r="D186" s="27" t="s">
        <v>21</v>
      </c>
      <c r="E186" s="27" t="s">
        <v>36</v>
      </c>
      <c r="P186" s="16">
        <f>A178</f>
        <v>0.03333333333</v>
      </c>
      <c r="Q186" s="16">
        <f>A183</f>
        <v>0.1298701299</v>
      </c>
      <c r="R186" s="16">
        <f t="shared" ref="R186:R190" si="49">P186*Q186</f>
        <v>0.004329004329</v>
      </c>
      <c r="S186" s="16">
        <f t="shared" ref="S186:T186" si="47">P186^2</f>
        <v>0.001111111111</v>
      </c>
      <c r="T186" s="16">
        <f t="shared" si="47"/>
        <v>0.01686625063</v>
      </c>
      <c r="U186" s="16">
        <f t="shared" ref="U186:V186" si="48">SQRT(S191)</f>
        <v>0.5988414741</v>
      </c>
      <c r="V186" s="16">
        <f t="shared" si="48"/>
        <v>0.6225644059</v>
      </c>
      <c r="W186" s="16">
        <f>R191/(U186*V186)</f>
        <v>0.8679666916</v>
      </c>
    </row>
    <row r="187" ht="12.75" customHeight="1">
      <c r="A187" s="16">
        <f>COUNTIF(C2:C61,"*3 ครั้ง / 1 สัปดาห์*")</f>
        <v>0</v>
      </c>
      <c r="B187" s="16">
        <f>COUNTIF(C2:C61,"*1 ครั้ง/ 1 สัปดาห์*")</f>
        <v>0</v>
      </c>
      <c r="C187" s="16">
        <f>COUNTIF(C2:C61,"*1-2 ครั้ง / 1 เดือน*")</f>
        <v>6</v>
      </c>
      <c r="D187" s="16">
        <f>COUNTIF(C2:C61,"*1-2 ครั้ง / 3 เดือน*")</f>
        <v>29</v>
      </c>
      <c r="E187" s="16">
        <f>COUNTIF(C2:C61,"*ไม่เคยซื้อเลยงะะะ ไม่น้าาาาาาาาาา*")</f>
        <v>20</v>
      </c>
      <c r="P187" s="16">
        <f>B178</f>
        <v>0.08333333333</v>
      </c>
      <c r="Q187" s="16">
        <f>B183</f>
        <v>0.2337662338</v>
      </c>
      <c r="R187" s="16">
        <f t="shared" si="49"/>
        <v>0.01948051948</v>
      </c>
      <c r="S187" s="16">
        <f t="shared" ref="S187:T187" si="50">P187^2</f>
        <v>0.006944444444</v>
      </c>
      <c r="T187" s="16">
        <f t="shared" si="50"/>
        <v>0.05464665205</v>
      </c>
    </row>
    <row r="188" ht="12.75" customHeight="1">
      <c r="A188" s="16">
        <f t="shared" ref="A188:E188" si="51">A187/$C$185</f>
        <v>0</v>
      </c>
      <c r="B188" s="16">
        <f t="shared" si="51"/>
        <v>0</v>
      </c>
      <c r="C188" s="16">
        <f t="shared" si="51"/>
        <v>0.1</v>
      </c>
      <c r="D188" s="16">
        <f t="shared" si="51"/>
        <v>0.4833333333</v>
      </c>
      <c r="E188" s="16">
        <f t="shared" si="51"/>
        <v>0.3333333333</v>
      </c>
      <c r="P188" s="16">
        <f>C178</f>
        <v>0.5</v>
      </c>
      <c r="Q188" s="16">
        <f>C183</f>
        <v>0.5584415584</v>
      </c>
      <c r="R188" s="16">
        <f t="shared" si="49"/>
        <v>0.2792207792</v>
      </c>
      <c r="S188" s="16">
        <f t="shared" ref="S188:T188" si="52">P188^2</f>
        <v>0.25</v>
      </c>
      <c r="T188" s="16">
        <f t="shared" si="52"/>
        <v>0.3118569742</v>
      </c>
    </row>
    <row r="189" ht="12.75" customHeight="1">
      <c r="P189" s="16">
        <f>D178</f>
        <v>0.3166666667</v>
      </c>
      <c r="Q189" s="16">
        <f>D183</f>
        <v>0.06493506494</v>
      </c>
      <c r="R189" s="16">
        <f t="shared" si="49"/>
        <v>0.02056277056</v>
      </c>
      <c r="S189" s="16">
        <f t="shared" ref="S189:T189" si="53">P189^2</f>
        <v>0.1002777778</v>
      </c>
      <c r="T189" s="16">
        <f t="shared" si="53"/>
        <v>0.004216562658</v>
      </c>
    </row>
    <row r="190" ht="12.75" customHeight="1">
      <c r="A190" s="8" t="s">
        <v>277</v>
      </c>
      <c r="C190" s="16">
        <v>77.0</v>
      </c>
      <c r="P190" s="16">
        <f>E178</f>
        <v>0.01666666667</v>
      </c>
      <c r="Q190" s="16">
        <f>E183</f>
        <v>0</v>
      </c>
      <c r="R190" s="16">
        <f t="shared" si="49"/>
        <v>0</v>
      </c>
      <c r="S190" s="16">
        <f t="shared" ref="S190:T190" si="54">P190^2</f>
        <v>0.0002777777778</v>
      </c>
      <c r="T190" s="16">
        <f t="shared" si="54"/>
        <v>0</v>
      </c>
    </row>
    <row r="191" ht="12.75" customHeight="1">
      <c r="A191" s="25" t="s">
        <v>87</v>
      </c>
      <c r="B191" s="27" t="s">
        <v>26</v>
      </c>
      <c r="C191" s="27" t="s">
        <v>20</v>
      </c>
      <c r="D191" s="27" t="s">
        <v>21</v>
      </c>
      <c r="E191" s="27" t="s">
        <v>36</v>
      </c>
      <c r="P191" s="19">
        <f t="shared" ref="P191:T191" si="55">SUM(P186:P190)</f>
        <v>0.95</v>
      </c>
      <c r="Q191" s="19">
        <f t="shared" si="55"/>
        <v>0.987012987</v>
      </c>
      <c r="R191" s="19">
        <f t="shared" si="55"/>
        <v>0.3235930736</v>
      </c>
      <c r="S191" s="19">
        <f t="shared" si="55"/>
        <v>0.3586111111</v>
      </c>
      <c r="T191" s="19">
        <f t="shared" si="55"/>
        <v>0.3875864395</v>
      </c>
    </row>
    <row r="192" ht="12.75" customHeight="1">
      <c r="A192" s="16">
        <f>COUNTIF(C64:C140,"*3 ครั้ง / 1 สัปดาห์*")</f>
        <v>3</v>
      </c>
      <c r="B192" s="16">
        <f>COUNTIF(C64:C140,"*1 ครั้ง/ 1 สัปดาห์*")</f>
        <v>5</v>
      </c>
      <c r="C192" s="16">
        <f>COUNTIF(C64:C140,"*1-2 ครั้ง / 1 เดือน*")</f>
        <v>15</v>
      </c>
      <c r="D192" s="16">
        <f>COUNTIF(C64:C140,"*1-2 ครั้ง / 3 เดือน*")</f>
        <v>23</v>
      </c>
      <c r="E192" s="16">
        <f>COUNTIF(C64:C140,"*ไม่เคยซื้อเลยงะะะ ไม่น้าาาาาาาาาา*")</f>
        <v>25</v>
      </c>
    </row>
    <row r="193" ht="12.75" customHeight="1">
      <c r="A193" s="16">
        <f t="shared" ref="A193:E193" si="56">A192/$C$190</f>
        <v>0.03896103896</v>
      </c>
      <c r="B193" s="16">
        <f t="shared" si="56"/>
        <v>0.06493506494</v>
      </c>
      <c r="C193" s="16">
        <f t="shared" si="56"/>
        <v>0.1948051948</v>
      </c>
      <c r="D193" s="16">
        <f t="shared" si="56"/>
        <v>0.2987012987</v>
      </c>
      <c r="E193" s="16">
        <f t="shared" si="56"/>
        <v>0.3246753247</v>
      </c>
      <c r="P193" s="8" t="s">
        <v>278</v>
      </c>
    </row>
    <row r="194" ht="12.75" customHeight="1">
      <c r="P194" s="16" t="s">
        <v>248</v>
      </c>
      <c r="Q194" s="16" t="s">
        <v>249</v>
      </c>
      <c r="R194" s="16" t="s">
        <v>250</v>
      </c>
      <c r="S194" s="16" t="s">
        <v>251</v>
      </c>
      <c r="T194" s="16" t="s">
        <v>252</v>
      </c>
      <c r="U194" s="23" t="s">
        <v>253</v>
      </c>
      <c r="V194" s="23" t="s">
        <v>254</v>
      </c>
      <c r="W194" s="16" t="s">
        <v>255</v>
      </c>
    </row>
    <row r="195" ht="12.75" customHeight="1">
      <c r="A195" s="8" t="s">
        <v>279</v>
      </c>
      <c r="B195" s="16">
        <v>60.0</v>
      </c>
      <c r="P195" s="16">
        <f>A188</f>
        <v>0</v>
      </c>
      <c r="Q195" s="16">
        <f>A193</f>
        <v>0.03896103896</v>
      </c>
      <c r="R195" s="16">
        <f t="shared" ref="R195:R199" si="59">P195*Q195</f>
        <v>0</v>
      </c>
      <c r="S195" s="16">
        <f t="shared" ref="S195:T195" si="57">P195^2</f>
        <v>0</v>
      </c>
      <c r="T195" s="16">
        <f t="shared" si="57"/>
        <v>0.001517962557</v>
      </c>
      <c r="U195" s="16">
        <f t="shared" ref="U195:V195" si="58">SQRT(S200)</f>
        <v>0.5955856128</v>
      </c>
      <c r="V195" s="16">
        <f t="shared" si="58"/>
        <v>0.4881804189</v>
      </c>
      <c r="W195" s="16">
        <f>R200/(U195*V195)</f>
        <v>0.9357692031</v>
      </c>
    </row>
    <row r="196" ht="12.75" customHeight="1">
      <c r="A196" s="27" t="s">
        <v>53</v>
      </c>
      <c r="B196" s="27" t="s">
        <v>61</v>
      </c>
      <c r="C196" s="27" t="s">
        <v>280</v>
      </c>
      <c r="D196" s="27" t="s">
        <v>69</v>
      </c>
      <c r="E196" s="27" t="s">
        <v>39</v>
      </c>
      <c r="F196" s="25"/>
      <c r="P196" s="16">
        <f>B188</f>
        <v>0</v>
      </c>
      <c r="Q196" s="16">
        <f>B193</f>
        <v>0.06493506494</v>
      </c>
      <c r="R196" s="16">
        <f t="shared" si="59"/>
        <v>0</v>
      </c>
      <c r="S196" s="16">
        <f t="shared" ref="S196:T196" si="60">P196^2</f>
        <v>0</v>
      </c>
      <c r="T196" s="16">
        <f t="shared" si="60"/>
        <v>0.004216562658</v>
      </c>
      <c r="U196" s="16"/>
      <c r="V196" s="16"/>
      <c r="W196" s="16"/>
    </row>
    <row r="197" ht="12.75" customHeight="1">
      <c r="A197" s="16">
        <f>COUNTIF(F2:F64,"*เก็บเงินปลายทางค้าบบ*")</f>
        <v>22</v>
      </c>
      <c r="B197" s="16">
        <f>COUNTIF(F2:F64,"*หักผ่านบัตร เครดิต /เดบิต โลดดดด*")</f>
        <v>29</v>
      </c>
      <c r="C197" s="16">
        <f>COUNTIF(F2:F64,"*ชำระผ่าน ATM*")</f>
        <v>3</v>
      </c>
      <c r="D197" s="16">
        <f>COUNTIF(F2:F64,"*โอน/ชำระผ่านบัญชีธนาคาร*")</f>
        <v>27</v>
      </c>
      <c r="E197" s="16">
        <f>COUNTIF(F2:F64,"*ชำระเงินผ่านตัวแอปโดยตรงเลยย*")</f>
        <v>17</v>
      </c>
      <c r="P197" s="16">
        <f>C188</f>
        <v>0.1</v>
      </c>
      <c r="Q197" s="16">
        <f>C193</f>
        <v>0.1948051948</v>
      </c>
      <c r="R197" s="16">
        <f t="shared" si="59"/>
        <v>0.01948051948</v>
      </c>
      <c r="S197" s="16">
        <f t="shared" ref="S197:T197" si="61">P197^2</f>
        <v>0.01</v>
      </c>
      <c r="T197" s="16">
        <f t="shared" si="61"/>
        <v>0.03794906392</v>
      </c>
      <c r="U197" s="16"/>
      <c r="V197" s="16"/>
      <c r="W197" s="16"/>
    </row>
    <row r="198" ht="12.75" customHeight="1">
      <c r="A198" s="16">
        <f t="shared" ref="A198:E198" si="62">A197/$B$195</f>
        <v>0.3666666667</v>
      </c>
      <c r="B198" s="16">
        <f t="shared" si="62"/>
        <v>0.4833333333</v>
      </c>
      <c r="C198" s="16">
        <f t="shared" si="62"/>
        <v>0.05</v>
      </c>
      <c r="D198" s="16">
        <f t="shared" si="62"/>
        <v>0.45</v>
      </c>
      <c r="E198" s="16">
        <f t="shared" si="62"/>
        <v>0.2833333333</v>
      </c>
      <c r="P198" s="16">
        <f>D188</f>
        <v>0.4833333333</v>
      </c>
      <c r="Q198" s="16">
        <f>D193</f>
        <v>0.2987012987</v>
      </c>
      <c r="R198" s="16">
        <f t="shared" si="59"/>
        <v>0.1443722944</v>
      </c>
      <c r="S198" s="16">
        <f t="shared" ref="S198:T198" si="63">P198^2</f>
        <v>0.2336111111</v>
      </c>
      <c r="T198" s="16">
        <f t="shared" si="63"/>
        <v>0.08922246585</v>
      </c>
      <c r="U198" s="16"/>
      <c r="V198" s="16"/>
      <c r="W198" s="16"/>
    </row>
    <row r="199" ht="12.75" customHeight="1">
      <c r="P199" s="16">
        <f>E188</f>
        <v>0.3333333333</v>
      </c>
      <c r="Q199" s="16">
        <f>E193</f>
        <v>0.3246753247</v>
      </c>
      <c r="R199" s="16">
        <f t="shared" si="59"/>
        <v>0.1082251082</v>
      </c>
      <c r="S199" s="16">
        <f t="shared" ref="S199:T199" si="64">P199^2</f>
        <v>0.1111111111</v>
      </c>
      <c r="T199" s="16">
        <f t="shared" si="64"/>
        <v>0.1054140665</v>
      </c>
      <c r="U199" s="16"/>
      <c r="V199" s="16"/>
      <c r="W199" s="16"/>
    </row>
    <row r="200" ht="12.75" customHeight="1">
      <c r="A200" s="8" t="s">
        <v>281</v>
      </c>
      <c r="B200" s="16">
        <v>77.0</v>
      </c>
      <c r="P200" s="19">
        <f t="shared" ref="P200:T200" si="65">SUM(P195:P199)</f>
        <v>0.9166666667</v>
      </c>
      <c r="Q200" s="19">
        <f t="shared" si="65"/>
        <v>0.9220779221</v>
      </c>
      <c r="R200" s="19">
        <f t="shared" si="65"/>
        <v>0.2720779221</v>
      </c>
      <c r="S200" s="19">
        <f t="shared" si="65"/>
        <v>0.3547222222</v>
      </c>
      <c r="T200" s="19">
        <f t="shared" si="65"/>
        <v>0.2383201214</v>
      </c>
      <c r="U200" s="16"/>
      <c r="V200" s="16"/>
      <c r="W200" s="16"/>
    </row>
    <row r="201" ht="12.75" customHeight="1">
      <c r="A201" s="27" t="s">
        <v>53</v>
      </c>
      <c r="B201" s="27" t="s">
        <v>61</v>
      </c>
      <c r="C201" s="27" t="s">
        <v>280</v>
      </c>
      <c r="D201" s="27" t="s">
        <v>69</v>
      </c>
      <c r="E201" s="27" t="s">
        <v>39</v>
      </c>
    </row>
    <row r="202" ht="12.75" customHeight="1">
      <c r="A202" s="16">
        <f>COUNTIF(F64:F140,"*เก็บเงินปลายทางค้าบบ*")</f>
        <v>18</v>
      </c>
      <c r="B202" s="16">
        <f>COUNTIF(F64:F140,"*หักผ่านบัตร เครดิต /เดบิต โลดดดด*")</f>
        <v>30</v>
      </c>
      <c r="C202" s="16">
        <f>COUNTIF(F64:F140,"*ชำระผ่าน ATM*")</f>
        <v>3</v>
      </c>
      <c r="D202" s="16">
        <f>COUNTIF(F64:F140,"*โอน/ชำระผ่านบัญชีธนาคาร*")</f>
        <v>65</v>
      </c>
      <c r="E202" s="16">
        <f>COUNTIF(F64:F140,"*ชำระเงินผ่านตัวแอปโดยตรงเลยย*")</f>
        <v>30</v>
      </c>
      <c r="P202" s="9" t="s">
        <v>282</v>
      </c>
    </row>
    <row r="203" ht="12.75" customHeight="1">
      <c r="A203" s="16">
        <f t="shared" ref="A203:E203" si="66">A202/$B$200</f>
        <v>0.2337662338</v>
      </c>
      <c r="B203" s="16">
        <f t="shared" si="66"/>
        <v>0.3896103896</v>
      </c>
      <c r="C203" s="16">
        <f t="shared" si="66"/>
        <v>0.03896103896</v>
      </c>
      <c r="D203" s="16">
        <f t="shared" si="66"/>
        <v>0.8441558442</v>
      </c>
      <c r="E203" s="16">
        <f t="shared" si="66"/>
        <v>0.3896103896</v>
      </c>
      <c r="P203" s="16" t="s">
        <v>248</v>
      </c>
      <c r="Q203" s="16" t="s">
        <v>249</v>
      </c>
      <c r="R203" s="16" t="s">
        <v>250</v>
      </c>
      <c r="S203" s="16" t="s">
        <v>251</v>
      </c>
      <c r="T203" s="16" t="s">
        <v>252</v>
      </c>
      <c r="U203" s="23" t="s">
        <v>253</v>
      </c>
      <c r="V203" s="23" t="s">
        <v>254</v>
      </c>
      <c r="W203" s="16" t="s">
        <v>255</v>
      </c>
    </row>
    <row r="204" ht="12.75" customHeight="1">
      <c r="P204" s="16">
        <f>A198</f>
        <v>0.3666666667</v>
      </c>
      <c r="Q204" s="16">
        <f>A203</f>
        <v>0.2337662338</v>
      </c>
      <c r="R204" s="16">
        <f t="shared" ref="R204:R208" si="69">P204*Q204</f>
        <v>0.08571428571</v>
      </c>
      <c r="S204" s="16">
        <f t="shared" ref="S204:T204" si="67">P204^2</f>
        <v>0.1344444444</v>
      </c>
      <c r="T204" s="16">
        <f t="shared" si="67"/>
        <v>0.05464665205</v>
      </c>
      <c r="U204" s="16">
        <f t="shared" ref="U204:V204" si="68">SQRT(S209)</f>
        <v>0.8082903769</v>
      </c>
      <c r="V204" s="16">
        <f t="shared" si="68"/>
        <v>1.035546337</v>
      </c>
      <c r="W204" s="16">
        <f>R209/(U204*V204)</f>
        <v>0.9154283153</v>
      </c>
    </row>
    <row r="205" ht="12.75" customHeight="1">
      <c r="P205" s="16">
        <f>B198</f>
        <v>0.4833333333</v>
      </c>
      <c r="Q205" s="16">
        <f>B203</f>
        <v>0.3896103896</v>
      </c>
      <c r="R205" s="16">
        <f t="shared" si="69"/>
        <v>0.1883116883</v>
      </c>
      <c r="S205" s="16">
        <f t="shared" ref="S205:T205" si="70">P205^2</f>
        <v>0.2336111111</v>
      </c>
      <c r="T205" s="16">
        <f t="shared" si="70"/>
        <v>0.1517962557</v>
      </c>
    </row>
    <row r="206" ht="12.75" customHeight="1">
      <c r="P206" s="16">
        <f>C198</f>
        <v>0.05</v>
      </c>
      <c r="Q206" s="16">
        <f>C203</f>
        <v>0.03896103896</v>
      </c>
      <c r="R206" s="16">
        <f t="shared" si="69"/>
        <v>0.001948051948</v>
      </c>
      <c r="S206" s="16">
        <f t="shared" ref="S206:T206" si="71">P206^2</f>
        <v>0.0025</v>
      </c>
      <c r="T206" s="16">
        <f t="shared" si="71"/>
        <v>0.001517962557</v>
      </c>
    </row>
    <row r="207" ht="12.75" customHeight="1">
      <c r="P207" s="16">
        <f>D198</f>
        <v>0.45</v>
      </c>
      <c r="Q207" s="16">
        <f>D203</f>
        <v>0.8441558442</v>
      </c>
      <c r="R207" s="16">
        <f t="shared" si="69"/>
        <v>0.3798701299</v>
      </c>
      <c r="S207" s="16">
        <f t="shared" ref="S207:T207" si="72">P207^2</f>
        <v>0.2025</v>
      </c>
      <c r="T207" s="16">
        <f t="shared" si="72"/>
        <v>0.7125990892</v>
      </c>
    </row>
    <row r="208" ht="12.75" customHeight="1">
      <c r="P208" s="16">
        <f>E198</f>
        <v>0.2833333333</v>
      </c>
      <c r="Q208" s="16">
        <f>E203</f>
        <v>0.3896103896</v>
      </c>
      <c r="R208" s="16">
        <f t="shared" si="69"/>
        <v>0.1103896104</v>
      </c>
      <c r="S208" s="16">
        <f t="shared" ref="S208:T208" si="73">P208^2</f>
        <v>0.08027777778</v>
      </c>
      <c r="T208" s="16">
        <f t="shared" si="73"/>
        <v>0.1517962557</v>
      </c>
    </row>
    <row r="209" ht="12.75" customHeight="1">
      <c r="P209" s="19">
        <f t="shared" ref="P209:T209" si="74">SUM(P204:P208)</f>
        <v>1.633333333</v>
      </c>
      <c r="Q209" s="19">
        <f t="shared" si="74"/>
        <v>1.896103896</v>
      </c>
      <c r="R209" s="19">
        <f t="shared" si="74"/>
        <v>0.7662337662</v>
      </c>
      <c r="S209" s="19">
        <f t="shared" si="74"/>
        <v>0.6533333333</v>
      </c>
      <c r="T209" s="19">
        <f t="shared" si="74"/>
        <v>1.072356215</v>
      </c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2.75" customHeight="1">
      <c r="A1" s="21" t="s">
        <v>12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</row>
    <row r="2" ht="12.75" customHeight="1">
      <c r="A2" s="22" t="s">
        <v>19</v>
      </c>
      <c r="B2" s="22" t="s">
        <v>20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</row>
    <row r="3" ht="12.75" customHeight="1">
      <c r="A3" s="22" t="s">
        <v>19</v>
      </c>
      <c r="B3" s="22" t="s">
        <v>26</v>
      </c>
      <c r="C3" s="22" t="s">
        <v>21</v>
      </c>
      <c r="D3" s="22" t="s">
        <v>27</v>
      </c>
      <c r="E3" s="22" t="s">
        <v>28</v>
      </c>
      <c r="F3" s="22" t="s">
        <v>29</v>
      </c>
      <c r="G3" s="22" t="s">
        <v>30</v>
      </c>
    </row>
    <row r="4" ht="12.75" customHeight="1">
      <c r="A4" s="22" t="s">
        <v>19</v>
      </c>
      <c r="B4" s="22" t="s">
        <v>20</v>
      </c>
      <c r="C4" s="22" t="s">
        <v>20</v>
      </c>
      <c r="D4" s="22" t="s">
        <v>31</v>
      </c>
      <c r="E4" s="22" t="s">
        <v>32</v>
      </c>
      <c r="F4" s="22" t="s">
        <v>33</v>
      </c>
      <c r="G4" s="22" t="s">
        <v>34</v>
      </c>
    </row>
    <row r="5" ht="12.75" customHeight="1">
      <c r="A5" s="22" t="s">
        <v>19</v>
      </c>
      <c r="B5" s="22" t="s">
        <v>35</v>
      </c>
      <c r="C5" s="22" t="s">
        <v>36</v>
      </c>
      <c r="D5" s="22" t="s">
        <v>37</v>
      </c>
      <c r="E5" s="22" t="s">
        <v>38</v>
      </c>
      <c r="F5" s="22" t="s">
        <v>39</v>
      </c>
      <c r="G5" s="22" t="s">
        <v>34</v>
      </c>
    </row>
    <row r="6" ht="12.75" customHeight="1">
      <c r="A6" s="22" t="s">
        <v>19</v>
      </c>
      <c r="B6" s="22" t="s">
        <v>20</v>
      </c>
      <c r="C6" s="22" t="s">
        <v>21</v>
      </c>
      <c r="D6" s="22" t="s">
        <v>40</v>
      </c>
      <c r="E6" s="22" t="s">
        <v>41</v>
      </c>
      <c r="F6" s="22" t="s">
        <v>42</v>
      </c>
      <c r="G6" s="22" t="s">
        <v>43</v>
      </c>
    </row>
    <row r="7" ht="12.75" customHeight="1">
      <c r="A7" s="22" t="s">
        <v>19</v>
      </c>
      <c r="B7" s="22" t="s">
        <v>20</v>
      </c>
      <c r="C7" s="22" t="s">
        <v>36</v>
      </c>
      <c r="D7" s="22" t="s">
        <v>44</v>
      </c>
      <c r="E7" s="22" t="s">
        <v>45</v>
      </c>
      <c r="F7" s="22" t="s">
        <v>42</v>
      </c>
      <c r="G7" s="22" t="s">
        <v>46</v>
      </c>
    </row>
    <row r="8" ht="12.75" customHeight="1">
      <c r="A8" s="22" t="s">
        <v>19</v>
      </c>
      <c r="B8" s="22" t="s">
        <v>20</v>
      </c>
      <c r="C8" s="22" t="s">
        <v>21</v>
      </c>
      <c r="D8" s="22" t="s">
        <v>27</v>
      </c>
      <c r="E8" s="22" t="s">
        <v>47</v>
      </c>
      <c r="F8" s="22" t="s">
        <v>29</v>
      </c>
      <c r="G8" s="22" t="s">
        <v>48</v>
      </c>
    </row>
    <row r="9" ht="12.75" customHeight="1">
      <c r="A9" s="22" t="s">
        <v>19</v>
      </c>
      <c r="B9" s="22" t="s">
        <v>21</v>
      </c>
      <c r="C9" s="22" t="s">
        <v>21</v>
      </c>
      <c r="D9" s="22" t="s">
        <v>37</v>
      </c>
      <c r="E9" s="22" t="s">
        <v>38</v>
      </c>
      <c r="F9" s="22" t="s">
        <v>49</v>
      </c>
      <c r="G9" s="22" t="s">
        <v>50</v>
      </c>
    </row>
    <row r="10" ht="12.75" customHeight="1">
      <c r="A10" s="22" t="s">
        <v>19</v>
      </c>
      <c r="B10" s="22" t="s">
        <v>51</v>
      </c>
      <c r="C10" s="22" t="s">
        <v>36</v>
      </c>
      <c r="D10" s="22" t="s">
        <v>37</v>
      </c>
      <c r="E10" s="22" t="s">
        <v>52</v>
      </c>
      <c r="F10" s="22" t="s">
        <v>53</v>
      </c>
      <c r="G10" s="22" t="s">
        <v>30</v>
      </c>
    </row>
    <row r="11" ht="12.75" customHeight="1">
      <c r="A11" s="22" t="s">
        <v>19</v>
      </c>
      <c r="B11" s="22" t="s">
        <v>20</v>
      </c>
      <c r="C11" s="22" t="s">
        <v>36</v>
      </c>
      <c r="D11" s="22" t="s">
        <v>54</v>
      </c>
      <c r="E11" s="22" t="s">
        <v>55</v>
      </c>
      <c r="F11" s="22" t="s">
        <v>56</v>
      </c>
      <c r="G11" s="22" t="s">
        <v>57</v>
      </c>
    </row>
    <row r="12" ht="12.75" customHeight="1">
      <c r="A12" s="22" t="s">
        <v>19</v>
      </c>
      <c r="B12" s="22" t="s">
        <v>21</v>
      </c>
      <c r="C12" s="22" t="s">
        <v>21</v>
      </c>
      <c r="D12" s="22" t="s">
        <v>54</v>
      </c>
      <c r="E12" s="22" t="s">
        <v>58</v>
      </c>
      <c r="F12" s="22" t="s">
        <v>59</v>
      </c>
      <c r="G12" s="22" t="s">
        <v>60</v>
      </c>
    </row>
    <row r="13" ht="12.75" customHeight="1">
      <c r="A13" s="22" t="s">
        <v>19</v>
      </c>
      <c r="B13" s="22" t="s">
        <v>21</v>
      </c>
      <c r="C13" s="22" t="s">
        <v>21</v>
      </c>
      <c r="D13" s="22" t="s">
        <v>27</v>
      </c>
      <c r="E13" s="22" t="s">
        <v>38</v>
      </c>
      <c r="F13" s="22" t="s">
        <v>61</v>
      </c>
      <c r="G13" s="22" t="s">
        <v>62</v>
      </c>
    </row>
    <row r="14" ht="12.75" customHeight="1">
      <c r="A14" s="22" t="s">
        <v>19</v>
      </c>
      <c r="B14" s="22" t="s">
        <v>20</v>
      </c>
      <c r="C14" s="22" t="s">
        <v>21</v>
      </c>
      <c r="D14" s="22" t="s">
        <v>63</v>
      </c>
      <c r="E14" s="22" t="s">
        <v>64</v>
      </c>
      <c r="F14" s="22" t="s">
        <v>39</v>
      </c>
      <c r="G14" s="22" t="s">
        <v>65</v>
      </c>
    </row>
    <row r="15" ht="12.75" customHeight="1">
      <c r="A15" s="22" t="s">
        <v>19</v>
      </c>
      <c r="B15" s="22" t="s">
        <v>20</v>
      </c>
      <c r="C15" s="22" t="s">
        <v>21</v>
      </c>
      <c r="D15" s="22" t="s">
        <v>54</v>
      </c>
      <c r="E15" s="22" t="s">
        <v>66</v>
      </c>
      <c r="F15" s="22" t="s">
        <v>42</v>
      </c>
      <c r="G15" s="22" t="s">
        <v>65</v>
      </c>
    </row>
    <row r="16" ht="12.75" customHeight="1">
      <c r="A16" s="22" t="s">
        <v>19</v>
      </c>
      <c r="B16" s="22" t="s">
        <v>67</v>
      </c>
      <c r="C16" s="22" t="s">
        <v>36</v>
      </c>
      <c r="D16" s="22" t="s">
        <v>37</v>
      </c>
      <c r="E16" s="22" t="s">
        <v>68</v>
      </c>
      <c r="F16" s="22" t="s">
        <v>69</v>
      </c>
      <c r="G16" s="22" t="s">
        <v>70</v>
      </c>
    </row>
    <row r="17" ht="12.75" customHeight="1">
      <c r="A17" s="22" t="s">
        <v>19</v>
      </c>
      <c r="B17" s="22" t="s">
        <v>20</v>
      </c>
      <c r="C17" s="22" t="s">
        <v>21</v>
      </c>
      <c r="D17" s="22" t="s">
        <v>71</v>
      </c>
      <c r="E17" s="22" t="s">
        <v>52</v>
      </c>
      <c r="F17" s="22" t="s">
        <v>72</v>
      </c>
      <c r="G17" s="22" t="s">
        <v>73</v>
      </c>
    </row>
    <row r="18" ht="12.75" customHeight="1">
      <c r="A18" s="22" t="s">
        <v>19</v>
      </c>
      <c r="B18" s="22" t="s">
        <v>20</v>
      </c>
      <c r="C18" s="22" t="s">
        <v>21</v>
      </c>
      <c r="D18" s="22" t="s">
        <v>37</v>
      </c>
      <c r="E18" s="22" t="s">
        <v>74</v>
      </c>
      <c r="F18" s="22" t="s">
        <v>53</v>
      </c>
      <c r="G18" s="22" t="s">
        <v>75</v>
      </c>
    </row>
    <row r="19" ht="12.75" customHeight="1">
      <c r="A19" s="22" t="s">
        <v>19</v>
      </c>
      <c r="B19" s="22" t="s">
        <v>20</v>
      </c>
      <c r="C19" s="22" t="s">
        <v>21</v>
      </c>
      <c r="D19" s="22" t="s">
        <v>37</v>
      </c>
      <c r="E19" s="22" t="s">
        <v>38</v>
      </c>
      <c r="F19" s="22" t="s">
        <v>49</v>
      </c>
      <c r="G19" s="22" t="s">
        <v>76</v>
      </c>
    </row>
    <row r="20" ht="12.75" customHeight="1">
      <c r="A20" s="22" t="s">
        <v>19</v>
      </c>
      <c r="B20" s="22" t="s">
        <v>21</v>
      </c>
      <c r="C20" s="22" t="s">
        <v>77</v>
      </c>
      <c r="D20" s="22" t="s">
        <v>37</v>
      </c>
      <c r="E20" s="22" t="s">
        <v>52</v>
      </c>
      <c r="F20" s="22" t="s">
        <v>61</v>
      </c>
      <c r="G20" s="22" t="s">
        <v>78</v>
      </c>
    </row>
    <row r="21" ht="12.75" customHeight="1">
      <c r="A21" s="22" t="s">
        <v>19</v>
      </c>
      <c r="B21" s="22" t="s">
        <v>21</v>
      </c>
      <c r="C21" s="22" t="s">
        <v>36</v>
      </c>
      <c r="D21" s="22" t="s">
        <v>37</v>
      </c>
      <c r="E21" s="22" t="s">
        <v>79</v>
      </c>
      <c r="F21" s="22" t="s">
        <v>69</v>
      </c>
      <c r="G21" s="22" t="s">
        <v>80</v>
      </c>
    </row>
    <row r="22" ht="12.75" customHeight="1">
      <c r="A22" s="22" t="s">
        <v>19</v>
      </c>
      <c r="B22" s="22" t="s">
        <v>20</v>
      </c>
      <c r="C22" s="22" t="s">
        <v>21</v>
      </c>
      <c r="D22" s="22" t="s">
        <v>37</v>
      </c>
      <c r="E22" s="22" t="s">
        <v>52</v>
      </c>
      <c r="F22" s="22" t="s">
        <v>81</v>
      </c>
      <c r="G22" s="22" t="s">
        <v>57</v>
      </c>
    </row>
    <row r="23" ht="12.75" customHeight="1">
      <c r="A23" s="22" t="s">
        <v>19</v>
      </c>
      <c r="B23" s="22" t="s">
        <v>20</v>
      </c>
      <c r="C23" s="22" t="s">
        <v>21</v>
      </c>
      <c r="D23" s="22" t="s">
        <v>27</v>
      </c>
      <c r="E23" s="22" t="s">
        <v>82</v>
      </c>
      <c r="F23" s="22" t="s">
        <v>61</v>
      </c>
      <c r="G23" s="22" t="s">
        <v>30</v>
      </c>
    </row>
    <row r="24" ht="12.75" customHeight="1">
      <c r="A24" s="22" t="s">
        <v>19</v>
      </c>
      <c r="B24" s="22" t="s">
        <v>21</v>
      </c>
      <c r="C24" s="22" t="s">
        <v>21</v>
      </c>
      <c r="D24" s="22" t="s">
        <v>71</v>
      </c>
      <c r="E24" s="22" t="s">
        <v>52</v>
      </c>
      <c r="F24" s="22" t="s">
        <v>42</v>
      </c>
      <c r="G24" s="22" t="s">
        <v>30</v>
      </c>
    </row>
    <row r="25" ht="12.75" customHeight="1">
      <c r="A25" s="22" t="s">
        <v>19</v>
      </c>
      <c r="B25" s="22" t="s">
        <v>21</v>
      </c>
      <c r="C25" s="22" t="s">
        <v>36</v>
      </c>
      <c r="D25" s="22" t="s">
        <v>37</v>
      </c>
      <c r="E25" s="22" t="s">
        <v>83</v>
      </c>
      <c r="F25" s="22" t="s">
        <v>61</v>
      </c>
      <c r="G25" s="22" t="s">
        <v>70</v>
      </c>
    </row>
    <row r="26" ht="12.75" customHeight="1">
      <c r="A26" s="22" t="s">
        <v>19</v>
      </c>
      <c r="B26" s="22" t="s">
        <v>21</v>
      </c>
      <c r="C26" s="22" t="s">
        <v>21</v>
      </c>
      <c r="D26" s="22" t="s">
        <v>84</v>
      </c>
      <c r="E26" s="22" t="s">
        <v>85</v>
      </c>
      <c r="F26" s="22" t="s">
        <v>69</v>
      </c>
      <c r="G26" s="22" t="s">
        <v>65</v>
      </c>
    </row>
    <row r="27" ht="12.75" customHeight="1">
      <c r="A27" s="22" t="s">
        <v>19</v>
      </c>
      <c r="B27" s="22" t="s">
        <v>21</v>
      </c>
      <c r="C27" s="22" t="s">
        <v>36</v>
      </c>
      <c r="D27" s="22" t="s">
        <v>37</v>
      </c>
      <c r="E27" s="22" t="s">
        <v>38</v>
      </c>
      <c r="F27" s="22" t="s">
        <v>53</v>
      </c>
      <c r="G27" s="22" t="s">
        <v>78</v>
      </c>
    </row>
    <row r="28" ht="12.75" customHeight="1">
      <c r="A28" s="22" t="s">
        <v>19</v>
      </c>
      <c r="B28" s="22" t="s">
        <v>21</v>
      </c>
      <c r="C28" s="22" t="s">
        <v>36</v>
      </c>
      <c r="D28" s="22" t="s">
        <v>27</v>
      </c>
      <c r="E28" s="22" t="s">
        <v>52</v>
      </c>
      <c r="F28" s="22" t="s">
        <v>53</v>
      </c>
      <c r="G28" s="22" t="s">
        <v>86</v>
      </c>
    </row>
    <row r="29" ht="12.75" customHeight="1">
      <c r="A29" s="22" t="s">
        <v>19</v>
      </c>
      <c r="B29" s="22" t="s">
        <v>87</v>
      </c>
      <c r="C29" s="22" t="s">
        <v>21</v>
      </c>
      <c r="D29" s="22" t="s">
        <v>88</v>
      </c>
      <c r="E29" s="22" t="s">
        <v>89</v>
      </c>
      <c r="F29" s="22" t="s">
        <v>61</v>
      </c>
      <c r="G29" s="22" t="s">
        <v>90</v>
      </c>
    </row>
    <row r="30" ht="12.75" customHeight="1">
      <c r="A30" s="22" t="s">
        <v>19</v>
      </c>
      <c r="B30" s="22" t="s">
        <v>26</v>
      </c>
      <c r="C30" s="22" t="s">
        <v>21</v>
      </c>
      <c r="D30" s="22" t="s">
        <v>37</v>
      </c>
      <c r="E30" s="22" t="s">
        <v>91</v>
      </c>
      <c r="F30" s="22" t="s">
        <v>69</v>
      </c>
      <c r="G30" s="22" t="s">
        <v>30</v>
      </c>
    </row>
    <row r="31" ht="12.75" customHeight="1">
      <c r="A31" s="22" t="s">
        <v>19</v>
      </c>
      <c r="B31" s="22" t="s">
        <v>20</v>
      </c>
      <c r="C31" s="22" t="s">
        <v>21</v>
      </c>
      <c r="D31" s="22" t="s">
        <v>71</v>
      </c>
      <c r="E31" s="22" t="s">
        <v>92</v>
      </c>
      <c r="F31" s="22" t="s">
        <v>56</v>
      </c>
      <c r="G31" s="22" t="s">
        <v>30</v>
      </c>
    </row>
    <row r="32" ht="12.75" customHeight="1">
      <c r="A32" s="22" t="s">
        <v>19</v>
      </c>
      <c r="B32" s="22" t="s">
        <v>20</v>
      </c>
      <c r="C32" s="22" t="s">
        <v>36</v>
      </c>
      <c r="D32" s="22" t="s">
        <v>27</v>
      </c>
      <c r="E32" s="22" t="s">
        <v>93</v>
      </c>
      <c r="F32" s="22" t="s">
        <v>61</v>
      </c>
      <c r="G32" s="22" t="s">
        <v>75</v>
      </c>
    </row>
    <row r="33" ht="12.75" customHeight="1">
      <c r="A33" s="22" t="s">
        <v>19</v>
      </c>
      <c r="B33" s="22" t="s">
        <v>20</v>
      </c>
      <c r="C33" s="22" t="s">
        <v>21</v>
      </c>
      <c r="D33" s="22" t="s">
        <v>94</v>
      </c>
      <c r="E33" s="22" t="s">
        <v>95</v>
      </c>
      <c r="F33" s="22" t="s">
        <v>61</v>
      </c>
      <c r="G33" s="22" t="s">
        <v>96</v>
      </c>
    </row>
    <row r="34" ht="12.75" customHeight="1">
      <c r="A34" s="22" t="s">
        <v>19</v>
      </c>
      <c r="B34" s="22" t="s">
        <v>20</v>
      </c>
      <c r="C34" s="22" t="s">
        <v>97</v>
      </c>
      <c r="D34" s="22" t="s">
        <v>37</v>
      </c>
      <c r="E34" s="22" t="s">
        <v>98</v>
      </c>
      <c r="F34" s="22" t="s">
        <v>72</v>
      </c>
      <c r="G34" s="22" t="s">
        <v>73</v>
      </c>
    </row>
    <row r="35" ht="12.75" customHeight="1">
      <c r="A35" s="22" t="s">
        <v>19</v>
      </c>
      <c r="B35" s="22" t="s">
        <v>21</v>
      </c>
      <c r="C35" s="22" t="s">
        <v>36</v>
      </c>
      <c r="D35" s="22" t="s">
        <v>71</v>
      </c>
      <c r="E35" s="22" t="s">
        <v>38</v>
      </c>
      <c r="F35" s="22" t="s">
        <v>61</v>
      </c>
      <c r="G35" s="22" t="s">
        <v>99</v>
      </c>
    </row>
    <row r="36" ht="12.75" customHeight="1">
      <c r="A36" s="22" t="s">
        <v>19</v>
      </c>
      <c r="B36" s="22" t="s">
        <v>20</v>
      </c>
      <c r="C36" s="22" t="s">
        <v>36</v>
      </c>
      <c r="D36" s="22" t="s">
        <v>27</v>
      </c>
      <c r="E36" s="22" t="s">
        <v>100</v>
      </c>
      <c r="F36" s="22" t="s">
        <v>39</v>
      </c>
      <c r="G36" s="22" t="s">
        <v>101</v>
      </c>
    </row>
    <row r="37" ht="12.75" customHeight="1">
      <c r="A37" s="22" t="s">
        <v>19</v>
      </c>
      <c r="B37" s="22" t="s">
        <v>21</v>
      </c>
      <c r="C37" s="22" t="s">
        <v>21</v>
      </c>
      <c r="D37" s="22" t="s">
        <v>37</v>
      </c>
      <c r="E37" s="22" t="s">
        <v>28</v>
      </c>
      <c r="F37" s="22" t="s">
        <v>56</v>
      </c>
      <c r="G37" s="22" t="s">
        <v>102</v>
      </c>
    </row>
    <row r="38" ht="12.75" customHeight="1">
      <c r="A38" s="22" t="s">
        <v>19</v>
      </c>
      <c r="B38" s="22" t="s">
        <v>20</v>
      </c>
      <c r="C38" s="22" t="s">
        <v>36</v>
      </c>
      <c r="D38" s="22" t="s">
        <v>37</v>
      </c>
      <c r="E38" s="22" t="s">
        <v>103</v>
      </c>
      <c r="F38" s="22" t="s">
        <v>104</v>
      </c>
      <c r="G38" s="22" t="s">
        <v>105</v>
      </c>
    </row>
    <row r="39" ht="12.75" customHeight="1">
      <c r="A39" s="22" t="s">
        <v>19</v>
      </c>
      <c r="B39" s="22" t="s">
        <v>20</v>
      </c>
      <c r="C39" s="22" t="s">
        <v>106</v>
      </c>
      <c r="D39" s="22" t="s">
        <v>107</v>
      </c>
      <c r="E39" s="22" t="s">
        <v>108</v>
      </c>
      <c r="F39" s="22" t="s">
        <v>42</v>
      </c>
      <c r="G39" s="22" t="s">
        <v>78</v>
      </c>
    </row>
    <row r="40" ht="12.75" customHeight="1">
      <c r="A40" s="22" t="s">
        <v>19</v>
      </c>
      <c r="B40" s="22" t="s">
        <v>20</v>
      </c>
      <c r="C40" s="22" t="s">
        <v>21</v>
      </c>
      <c r="D40" s="22" t="s">
        <v>109</v>
      </c>
      <c r="E40" s="22" t="s">
        <v>85</v>
      </c>
      <c r="F40" s="22" t="s">
        <v>61</v>
      </c>
      <c r="G40" s="22" t="s">
        <v>48</v>
      </c>
    </row>
    <row r="41" ht="12.75" customHeight="1">
      <c r="A41" s="22" t="s">
        <v>19</v>
      </c>
      <c r="B41" s="22" t="s">
        <v>21</v>
      </c>
      <c r="C41" s="22" t="s">
        <v>36</v>
      </c>
      <c r="D41" s="22" t="s">
        <v>27</v>
      </c>
      <c r="E41" s="22" t="s">
        <v>110</v>
      </c>
      <c r="F41" s="22" t="s">
        <v>69</v>
      </c>
      <c r="G41" s="22" t="s">
        <v>78</v>
      </c>
    </row>
    <row r="42" ht="12.75" customHeight="1">
      <c r="A42" s="22" t="s">
        <v>19</v>
      </c>
      <c r="B42" s="22" t="s">
        <v>20</v>
      </c>
      <c r="C42" s="22" t="s">
        <v>20</v>
      </c>
      <c r="D42" s="22" t="s">
        <v>27</v>
      </c>
      <c r="E42" s="22" t="s">
        <v>85</v>
      </c>
      <c r="F42" s="22" t="s">
        <v>61</v>
      </c>
      <c r="G42" s="22" t="s">
        <v>30</v>
      </c>
    </row>
    <row r="43" ht="12.75" customHeight="1">
      <c r="A43" s="22" t="s">
        <v>19</v>
      </c>
      <c r="B43" s="22" t="s">
        <v>20</v>
      </c>
      <c r="C43" s="22" t="s">
        <v>20</v>
      </c>
      <c r="D43" s="22" t="s">
        <v>27</v>
      </c>
      <c r="E43" s="22" t="s">
        <v>52</v>
      </c>
      <c r="F43" s="22" t="s">
        <v>61</v>
      </c>
      <c r="G43" s="22" t="s">
        <v>78</v>
      </c>
    </row>
    <row r="44" ht="12.75" customHeight="1">
      <c r="A44" s="22" t="s">
        <v>19</v>
      </c>
      <c r="B44" s="22" t="s">
        <v>20</v>
      </c>
      <c r="C44" s="22" t="s">
        <v>106</v>
      </c>
      <c r="D44" s="22" t="s">
        <v>88</v>
      </c>
      <c r="E44" s="22" t="s">
        <v>38</v>
      </c>
      <c r="F44" s="22" t="s">
        <v>69</v>
      </c>
      <c r="G44" s="22" t="s">
        <v>90</v>
      </c>
    </row>
    <row r="45" ht="12.75" customHeight="1">
      <c r="A45" s="22" t="s">
        <v>19</v>
      </c>
      <c r="B45" s="22" t="s">
        <v>20</v>
      </c>
      <c r="C45" s="22" t="s">
        <v>21</v>
      </c>
      <c r="D45" s="22" t="s">
        <v>37</v>
      </c>
      <c r="E45" s="22" t="s">
        <v>110</v>
      </c>
      <c r="F45" s="22" t="s">
        <v>69</v>
      </c>
      <c r="G45" s="22" t="s">
        <v>30</v>
      </c>
    </row>
    <row r="46" ht="12.75" customHeight="1">
      <c r="A46" s="22" t="s">
        <v>19</v>
      </c>
      <c r="B46" s="22" t="s">
        <v>87</v>
      </c>
      <c r="C46" s="22" t="s">
        <v>36</v>
      </c>
      <c r="D46" s="22" t="s">
        <v>27</v>
      </c>
      <c r="E46" s="22" t="s">
        <v>52</v>
      </c>
      <c r="F46" s="22" t="s">
        <v>72</v>
      </c>
      <c r="G46" s="22" t="s">
        <v>111</v>
      </c>
    </row>
    <row r="47" ht="12.75" customHeight="1">
      <c r="A47" s="22" t="s">
        <v>19</v>
      </c>
      <c r="B47" s="22" t="s">
        <v>21</v>
      </c>
      <c r="C47" s="22" t="s">
        <v>21</v>
      </c>
      <c r="D47" s="22" t="s">
        <v>112</v>
      </c>
      <c r="E47" s="22" t="s">
        <v>113</v>
      </c>
      <c r="F47" s="22" t="s">
        <v>53</v>
      </c>
      <c r="G47" s="22" t="s">
        <v>30</v>
      </c>
    </row>
    <row r="48" ht="12.75" customHeight="1">
      <c r="A48" s="22" t="s">
        <v>19</v>
      </c>
      <c r="B48" s="22" t="s">
        <v>20</v>
      </c>
      <c r="C48" s="22" t="s">
        <v>20</v>
      </c>
      <c r="D48" s="22" t="s">
        <v>114</v>
      </c>
      <c r="E48" s="22" t="s">
        <v>115</v>
      </c>
      <c r="F48" s="22" t="s">
        <v>56</v>
      </c>
      <c r="G48" s="22" t="s">
        <v>75</v>
      </c>
    </row>
    <row r="49" ht="12.75" customHeight="1">
      <c r="A49" s="22" t="s">
        <v>19</v>
      </c>
      <c r="B49" s="22" t="s">
        <v>21</v>
      </c>
      <c r="C49" s="22" t="s">
        <v>21</v>
      </c>
      <c r="D49" s="22" t="s">
        <v>37</v>
      </c>
      <c r="E49" s="22" t="s">
        <v>38</v>
      </c>
      <c r="F49" s="22" t="s">
        <v>104</v>
      </c>
      <c r="G49" s="22" t="s">
        <v>57</v>
      </c>
    </row>
    <row r="50" ht="12.75" customHeight="1">
      <c r="A50" s="22" t="s">
        <v>19</v>
      </c>
      <c r="B50" s="22" t="s">
        <v>20</v>
      </c>
      <c r="C50" s="22" t="s">
        <v>106</v>
      </c>
      <c r="D50" s="22" t="s">
        <v>116</v>
      </c>
      <c r="E50" s="22" t="s">
        <v>117</v>
      </c>
      <c r="F50" s="22" t="s">
        <v>49</v>
      </c>
      <c r="G50" s="22" t="s">
        <v>62</v>
      </c>
    </row>
    <row r="51" ht="12.75" customHeight="1">
      <c r="A51" s="22" t="s">
        <v>19</v>
      </c>
      <c r="B51" s="22" t="s">
        <v>21</v>
      </c>
      <c r="C51" s="22" t="s">
        <v>36</v>
      </c>
      <c r="D51" s="22" t="s">
        <v>118</v>
      </c>
      <c r="E51" s="22" t="s">
        <v>93</v>
      </c>
      <c r="F51" s="22" t="s">
        <v>39</v>
      </c>
      <c r="G51" s="22" t="s">
        <v>78</v>
      </c>
    </row>
    <row r="52" ht="12.75" customHeight="1">
      <c r="A52" s="22" t="s">
        <v>19</v>
      </c>
      <c r="B52" s="22" t="s">
        <v>20</v>
      </c>
      <c r="C52" s="22" t="s">
        <v>21</v>
      </c>
      <c r="D52" s="22" t="s">
        <v>37</v>
      </c>
      <c r="E52" s="22" t="s">
        <v>28</v>
      </c>
      <c r="F52" s="22" t="s">
        <v>72</v>
      </c>
      <c r="G52" s="22" t="s">
        <v>78</v>
      </c>
    </row>
    <row r="53" ht="12.75" customHeight="1">
      <c r="A53" s="22" t="s">
        <v>19</v>
      </c>
      <c r="B53" s="22" t="s">
        <v>21</v>
      </c>
      <c r="C53" s="22" t="s">
        <v>36</v>
      </c>
      <c r="D53" s="22" t="s">
        <v>27</v>
      </c>
      <c r="E53" s="22" t="s">
        <v>52</v>
      </c>
      <c r="F53" s="22" t="s">
        <v>81</v>
      </c>
      <c r="G53" s="22" t="s">
        <v>119</v>
      </c>
    </row>
    <row r="54" ht="12.75" customHeight="1">
      <c r="A54" s="22" t="s">
        <v>19</v>
      </c>
      <c r="B54" s="22" t="s">
        <v>20</v>
      </c>
      <c r="C54" s="22" t="s">
        <v>21</v>
      </c>
      <c r="D54" s="22" t="s">
        <v>120</v>
      </c>
      <c r="E54" s="22" t="s">
        <v>121</v>
      </c>
      <c r="F54" s="22" t="s">
        <v>61</v>
      </c>
      <c r="G54" s="22" t="s">
        <v>122</v>
      </c>
    </row>
    <row r="55" ht="12.75" customHeight="1">
      <c r="A55" s="22" t="s">
        <v>19</v>
      </c>
      <c r="B55" s="22" t="s">
        <v>20</v>
      </c>
      <c r="C55" s="22" t="s">
        <v>36</v>
      </c>
      <c r="D55" s="22" t="s">
        <v>40</v>
      </c>
      <c r="E55" s="22" t="s">
        <v>123</v>
      </c>
      <c r="F55" s="22" t="s">
        <v>42</v>
      </c>
      <c r="G55" s="22" t="s">
        <v>124</v>
      </c>
    </row>
    <row r="56" ht="12.75" customHeight="1">
      <c r="A56" s="22" t="s">
        <v>19</v>
      </c>
      <c r="B56" s="22" t="s">
        <v>21</v>
      </c>
      <c r="C56" s="22" t="s">
        <v>36</v>
      </c>
      <c r="D56" s="22" t="s">
        <v>27</v>
      </c>
      <c r="E56" s="22" t="s">
        <v>52</v>
      </c>
      <c r="F56" s="22" t="s">
        <v>49</v>
      </c>
      <c r="G56" s="22" t="s">
        <v>30</v>
      </c>
    </row>
    <row r="57" ht="12.75" customHeight="1">
      <c r="A57" s="22" t="s">
        <v>19</v>
      </c>
      <c r="B57" s="22" t="s">
        <v>21</v>
      </c>
      <c r="C57" s="22" t="s">
        <v>36</v>
      </c>
      <c r="D57" s="22" t="s">
        <v>125</v>
      </c>
      <c r="E57" s="22" t="s">
        <v>126</v>
      </c>
      <c r="F57" s="22" t="s">
        <v>53</v>
      </c>
      <c r="G57" s="22" t="s">
        <v>75</v>
      </c>
    </row>
    <row r="58" ht="12.75" customHeight="1">
      <c r="A58" s="22" t="s">
        <v>19</v>
      </c>
      <c r="B58" s="22" t="s">
        <v>26</v>
      </c>
      <c r="C58" s="22" t="s">
        <v>20</v>
      </c>
      <c r="D58" s="22" t="s">
        <v>37</v>
      </c>
      <c r="E58" s="22" t="s">
        <v>127</v>
      </c>
      <c r="F58" s="22" t="s">
        <v>69</v>
      </c>
      <c r="G58" s="22" t="s">
        <v>128</v>
      </c>
    </row>
    <row r="59" ht="12.75" customHeight="1">
      <c r="A59" s="22" t="s">
        <v>19</v>
      </c>
      <c r="B59" s="22" t="s">
        <v>26</v>
      </c>
      <c r="C59" s="22" t="s">
        <v>21</v>
      </c>
      <c r="D59" s="22" t="s">
        <v>129</v>
      </c>
      <c r="E59" s="22" t="s">
        <v>130</v>
      </c>
      <c r="F59" s="22" t="s">
        <v>42</v>
      </c>
      <c r="G59" s="22" t="s">
        <v>131</v>
      </c>
    </row>
    <row r="60" ht="12.75" customHeight="1">
      <c r="A60" s="22" t="s">
        <v>19</v>
      </c>
      <c r="B60" s="22" t="s">
        <v>36</v>
      </c>
      <c r="C60" s="22" t="s">
        <v>21</v>
      </c>
      <c r="D60" s="22" t="s">
        <v>132</v>
      </c>
      <c r="E60" s="22" t="s">
        <v>133</v>
      </c>
      <c r="F60" s="22" t="s">
        <v>53</v>
      </c>
      <c r="G60" s="22" t="s">
        <v>30</v>
      </c>
    </row>
    <row r="61" ht="12.75" customHeight="1">
      <c r="A61" s="22" t="s">
        <v>19</v>
      </c>
      <c r="B61" s="22" t="s">
        <v>26</v>
      </c>
      <c r="C61" s="22" t="s">
        <v>20</v>
      </c>
      <c r="D61" s="22" t="s">
        <v>54</v>
      </c>
      <c r="E61" s="22" t="s">
        <v>134</v>
      </c>
      <c r="F61" s="22" t="s">
        <v>135</v>
      </c>
      <c r="G61" s="22" t="s">
        <v>75</v>
      </c>
    </row>
    <row r="62" ht="12.75" customHeight="1"/>
    <row r="63" ht="12.75" customHeight="1">
      <c r="A63" s="21" t="s">
        <v>12</v>
      </c>
      <c r="B63" s="21" t="s">
        <v>13</v>
      </c>
      <c r="C63" s="21" t="s">
        <v>14</v>
      </c>
      <c r="D63" s="21" t="s">
        <v>15</v>
      </c>
      <c r="E63" s="21" t="s">
        <v>16</v>
      </c>
      <c r="F63" s="21" t="s">
        <v>17</v>
      </c>
      <c r="G63" s="21" t="s">
        <v>18</v>
      </c>
    </row>
    <row r="64" ht="12.75" customHeight="1">
      <c r="A64" s="22" t="s">
        <v>283</v>
      </c>
      <c r="B64" s="22" t="s">
        <v>21</v>
      </c>
      <c r="C64" s="22" t="s">
        <v>21</v>
      </c>
      <c r="D64" s="22" t="s">
        <v>27</v>
      </c>
      <c r="E64" s="22" t="s">
        <v>85</v>
      </c>
      <c r="F64" s="22" t="s">
        <v>61</v>
      </c>
      <c r="G64" s="22" t="s">
        <v>57</v>
      </c>
    </row>
    <row r="65" ht="12.75" customHeight="1">
      <c r="A65" s="22" t="s">
        <v>283</v>
      </c>
      <c r="B65" s="22" t="s">
        <v>26</v>
      </c>
      <c r="C65" s="22" t="s">
        <v>26</v>
      </c>
      <c r="D65" s="22" t="s">
        <v>44</v>
      </c>
      <c r="E65" s="22" t="s">
        <v>152</v>
      </c>
      <c r="F65" s="22" t="s">
        <v>29</v>
      </c>
      <c r="G65" s="22" t="s">
        <v>284</v>
      </c>
    </row>
    <row r="66" ht="12.75" customHeight="1">
      <c r="A66" s="22" t="s">
        <v>283</v>
      </c>
      <c r="B66" s="22" t="s">
        <v>21</v>
      </c>
      <c r="C66" s="22" t="s">
        <v>21</v>
      </c>
      <c r="D66" s="22" t="s">
        <v>285</v>
      </c>
      <c r="E66" s="22" t="s">
        <v>286</v>
      </c>
      <c r="F66" s="22" t="s">
        <v>49</v>
      </c>
      <c r="G66" s="22" t="s">
        <v>287</v>
      </c>
    </row>
    <row r="67" ht="12.75" customHeight="1">
      <c r="A67" s="22" t="s">
        <v>283</v>
      </c>
      <c r="B67" s="22" t="s">
        <v>20</v>
      </c>
      <c r="C67" s="22" t="s">
        <v>36</v>
      </c>
      <c r="D67" s="22" t="s">
        <v>164</v>
      </c>
      <c r="E67" s="22" t="s">
        <v>288</v>
      </c>
      <c r="F67" s="22" t="s">
        <v>69</v>
      </c>
      <c r="G67" s="22" t="s">
        <v>48</v>
      </c>
    </row>
    <row r="68" ht="12.75" customHeight="1">
      <c r="A68" s="22" t="s">
        <v>283</v>
      </c>
      <c r="B68" s="22" t="s">
        <v>87</v>
      </c>
      <c r="C68" s="22" t="s">
        <v>20</v>
      </c>
      <c r="D68" s="22" t="s">
        <v>164</v>
      </c>
      <c r="E68" s="22" t="s">
        <v>289</v>
      </c>
      <c r="F68" s="22" t="s">
        <v>290</v>
      </c>
      <c r="G68" s="22" t="s">
        <v>30</v>
      </c>
    </row>
    <row r="69" ht="12.75" customHeight="1">
      <c r="A69" s="22" t="s">
        <v>283</v>
      </c>
      <c r="B69" s="22" t="s">
        <v>21</v>
      </c>
      <c r="C69" s="22" t="s">
        <v>36</v>
      </c>
      <c r="D69" s="22" t="s">
        <v>109</v>
      </c>
      <c r="E69" s="22" t="s">
        <v>291</v>
      </c>
      <c r="F69" s="22" t="s">
        <v>179</v>
      </c>
      <c r="G69" s="22" t="s">
        <v>292</v>
      </c>
    </row>
    <row r="70" ht="12.75" customHeight="1">
      <c r="A70" s="22" t="s">
        <v>283</v>
      </c>
      <c r="B70" s="22" t="s">
        <v>20</v>
      </c>
      <c r="C70" s="22" t="s">
        <v>20</v>
      </c>
      <c r="D70" s="22" t="s">
        <v>27</v>
      </c>
      <c r="E70" s="22" t="s">
        <v>293</v>
      </c>
      <c r="F70" s="22" t="s">
        <v>53</v>
      </c>
      <c r="G70" s="22" t="s">
        <v>30</v>
      </c>
    </row>
    <row r="71" ht="12.75" customHeight="1">
      <c r="A71" s="22" t="s">
        <v>283</v>
      </c>
      <c r="B71" s="22" t="s">
        <v>21</v>
      </c>
      <c r="C71" s="22" t="s">
        <v>21</v>
      </c>
      <c r="D71" s="22" t="s">
        <v>140</v>
      </c>
      <c r="E71" s="22" t="s">
        <v>52</v>
      </c>
      <c r="F71" s="22" t="s">
        <v>53</v>
      </c>
      <c r="G71" s="22" t="s">
        <v>90</v>
      </c>
    </row>
    <row r="72" ht="12.75" customHeight="1">
      <c r="A72" s="22" t="s">
        <v>283</v>
      </c>
      <c r="B72" s="22" t="s">
        <v>20</v>
      </c>
      <c r="C72" s="22" t="s">
        <v>36</v>
      </c>
      <c r="D72" s="22" t="s">
        <v>27</v>
      </c>
      <c r="E72" s="22" t="s">
        <v>294</v>
      </c>
      <c r="F72" s="22" t="s">
        <v>39</v>
      </c>
      <c r="G72" s="22" t="s">
        <v>30</v>
      </c>
    </row>
    <row r="73" ht="12.75" customHeight="1">
      <c r="A73" s="22" t="s">
        <v>283</v>
      </c>
      <c r="B73" s="22" t="s">
        <v>26</v>
      </c>
      <c r="C73" s="22" t="s">
        <v>21</v>
      </c>
      <c r="D73" s="22" t="s">
        <v>27</v>
      </c>
      <c r="E73" s="22" t="s">
        <v>188</v>
      </c>
      <c r="F73" s="22" t="s">
        <v>69</v>
      </c>
      <c r="G73" s="22" t="s">
        <v>111</v>
      </c>
    </row>
    <row r="74" ht="12.75" customHeight="1">
      <c r="A74" s="22" t="s">
        <v>283</v>
      </c>
      <c r="B74" s="22" t="s">
        <v>20</v>
      </c>
      <c r="C74" s="22" t="s">
        <v>21</v>
      </c>
      <c r="D74" s="22" t="s">
        <v>27</v>
      </c>
      <c r="E74" s="22" t="s">
        <v>28</v>
      </c>
      <c r="F74" s="22" t="s">
        <v>49</v>
      </c>
      <c r="G74" s="22" t="s">
        <v>176</v>
      </c>
    </row>
    <row r="75" ht="12.75" customHeight="1">
      <c r="A75" s="22" t="s">
        <v>283</v>
      </c>
      <c r="B75" s="22" t="s">
        <v>87</v>
      </c>
      <c r="C75" s="22" t="s">
        <v>20</v>
      </c>
      <c r="D75" s="22" t="s">
        <v>27</v>
      </c>
      <c r="E75" s="22" t="s">
        <v>213</v>
      </c>
      <c r="F75" s="22" t="s">
        <v>69</v>
      </c>
      <c r="G75" s="22" t="s">
        <v>161</v>
      </c>
    </row>
    <row r="76" ht="12.75" customHeight="1">
      <c r="A76" s="22" t="s">
        <v>283</v>
      </c>
      <c r="B76" s="22" t="s">
        <v>21</v>
      </c>
      <c r="C76" s="22" t="s">
        <v>36</v>
      </c>
      <c r="D76" s="22" t="s">
        <v>194</v>
      </c>
      <c r="E76" s="22" t="s">
        <v>295</v>
      </c>
      <c r="F76" s="22" t="s">
        <v>61</v>
      </c>
      <c r="G76" s="22" t="s">
        <v>170</v>
      </c>
    </row>
    <row r="77" ht="12.75" customHeight="1">
      <c r="K77" s="9" t="s">
        <v>240</v>
      </c>
      <c r="T77" s="9" t="s">
        <v>267</v>
      </c>
    </row>
    <row r="78" ht="12.75" customHeight="1">
      <c r="A78" s="9" t="s">
        <v>239</v>
      </c>
      <c r="B78" s="16">
        <v>60.0</v>
      </c>
      <c r="C78" s="16"/>
      <c r="D78" s="16"/>
      <c r="E78" s="16"/>
      <c r="F78" s="16"/>
      <c r="G78" s="16"/>
      <c r="H78" s="16"/>
      <c r="I78" s="16"/>
      <c r="K78" s="16" t="s">
        <v>248</v>
      </c>
      <c r="L78" s="16" t="s">
        <v>296</v>
      </c>
      <c r="M78" s="16" t="s">
        <v>297</v>
      </c>
      <c r="N78" s="16" t="s">
        <v>251</v>
      </c>
      <c r="O78" s="16" t="s">
        <v>298</v>
      </c>
      <c r="P78" s="23" t="s">
        <v>253</v>
      </c>
      <c r="Q78" s="23" t="s">
        <v>299</v>
      </c>
      <c r="R78" s="16" t="s">
        <v>255</v>
      </c>
      <c r="T78" s="16" t="s">
        <v>248</v>
      </c>
      <c r="U78" s="16" t="s">
        <v>296</v>
      </c>
      <c r="V78" s="16" t="s">
        <v>297</v>
      </c>
      <c r="W78" s="16" t="s">
        <v>251</v>
      </c>
      <c r="X78" s="16" t="s">
        <v>298</v>
      </c>
      <c r="Y78" s="23" t="s">
        <v>253</v>
      </c>
      <c r="Z78" s="23" t="s">
        <v>299</v>
      </c>
      <c r="AA78" s="16" t="s">
        <v>255</v>
      </c>
    </row>
    <row r="79" ht="12.75" customHeight="1">
      <c r="A79" s="16" t="s">
        <v>27</v>
      </c>
      <c r="B79" s="16" t="s">
        <v>71</v>
      </c>
      <c r="C79" s="16" t="s">
        <v>241</v>
      </c>
      <c r="D79" s="16" t="s">
        <v>242</v>
      </c>
      <c r="E79" s="16" t="s">
        <v>243</v>
      </c>
      <c r="F79" s="16" t="s">
        <v>244</v>
      </c>
      <c r="G79" s="16" t="s">
        <v>245</v>
      </c>
      <c r="H79" s="16" t="s">
        <v>246</v>
      </c>
      <c r="I79" s="16" t="s">
        <v>247</v>
      </c>
      <c r="K79" s="16">
        <f>A81</f>
        <v>0.8833333333</v>
      </c>
      <c r="L79" s="16">
        <f>A86</f>
        <v>0.9230769231</v>
      </c>
      <c r="M79" s="16">
        <f t="shared" ref="M79:M87" si="5">K79*L79</f>
        <v>0.8153846154</v>
      </c>
      <c r="N79" s="16">
        <f t="shared" ref="N79:O79" si="1">K79^2</f>
        <v>0.7802777778</v>
      </c>
      <c r="O79" s="16">
        <f t="shared" si="1"/>
        <v>0.8520710059</v>
      </c>
      <c r="P79" s="16">
        <f t="shared" ref="P79:Q79" si="2">SQRT(N88)</f>
        <v>1.103026141</v>
      </c>
      <c r="Q79" s="16">
        <f t="shared" si="2"/>
        <v>1.127913715</v>
      </c>
      <c r="R79" s="16">
        <f>M88/(P79*Q79)</f>
        <v>0.8491236292</v>
      </c>
      <c r="T79" s="16">
        <f>A91</f>
        <v>0.2833333333</v>
      </c>
      <c r="U79" s="16">
        <f>A96</f>
        <v>0.5384615385</v>
      </c>
      <c r="V79" s="16">
        <f t="shared" ref="V79:V91" si="7">T79*U79</f>
        <v>0.1525641026</v>
      </c>
      <c r="W79" s="16">
        <f t="shared" ref="W79:X79" si="3">T79^2</f>
        <v>0.08027777778</v>
      </c>
      <c r="X79" s="16">
        <f t="shared" si="3"/>
        <v>0.2899408284</v>
      </c>
      <c r="Y79" s="16">
        <f t="shared" ref="Y79:Z79" si="4">SQRT(W92)</f>
        <v>1.072639527</v>
      </c>
      <c r="Z79" s="16">
        <f t="shared" si="4"/>
        <v>1.252216969</v>
      </c>
      <c r="AA79" s="16">
        <f>V92/(Y79*Z79)</f>
        <v>0.7970003117</v>
      </c>
    </row>
    <row r="80" ht="12.75" customHeight="1">
      <c r="A80" s="16">
        <f>COUNTIF(D2:D61,"shopee*")</f>
        <v>53</v>
      </c>
      <c r="B80" s="16">
        <f>COUNTIF(D2:D61,"*LAZADA*")</f>
        <v>35</v>
      </c>
      <c r="C80" s="16">
        <f>COUNTIF(D2:D61,"*Amazon*")</f>
        <v>5</v>
      </c>
      <c r="D80" s="16">
        <f>COUNTIF(D2:D61,"*eBay*")</f>
        <v>6</v>
      </c>
      <c r="E80" s="16">
        <f>COUNTIF(D2:D61,"*JD CENTRA*")</f>
        <v>3</v>
      </c>
      <c r="F80" s="16">
        <f>COUNTIF(D2:D61,"*Instagram (Market)*")</f>
        <v>10</v>
      </c>
      <c r="G80" s="16">
        <f>COUNTIF(D2:D61,"*Facebook  (Market)*")</f>
        <v>12</v>
      </c>
      <c r="H80" s="16">
        <f>COUNTIF(D2:D61,"*LINE Shopping*")</f>
        <v>4</v>
      </c>
      <c r="I80" s="16">
        <f>COUNTIF(D2:D61,"*AliExpress*")</f>
        <v>4</v>
      </c>
      <c r="K80" s="16">
        <f>B81</f>
        <v>0.5833333333</v>
      </c>
      <c r="L80" s="16">
        <f>B86</f>
        <v>0.1538461538</v>
      </c>
      <c r="M80" s="16">
        <f t="shared" si="5"/>
        <v>0.08974358974</v>
      </c>
      <c r="N80" s="16">
        <f t="shared" ref="N80:O80" si="6">K80^2</f>
        <v>0.3402777778</v>
      </c>
      <c r="O80" s="16">
        <f t="shared" si="6"/>
        <v>0.02366863905</v>
      </c>
      <c r="P80" s="16"/>
      <c r="Q80" s="16"/>
      <c r="R80" s="16"/>
      <c r="T80" s="16">
        <f>B91</f>
        <v>0.5</v>
      </c>
      <c r="U80" s="16">
        <f>B96</f>
        <v>0.7692307692</v>
      </c>
      <c r="V80" s="16">
        <f t="shared" si="7"/>
        <v>0.3846153846</v>
      </c>
      <c r="W80" s="16">
        <f t="shared" ref="W80:X80" si="8">T80^2</f>
        <v>0.25</v>
      </c>
      <c r="X80" s="16">
        <f t="shared" si="8"/>
        <v>0.5917159763</v>
      </c>
      <c r="Y80" s="16"/>
      <c r="Z80" s="16"/>
      <c r="AA80" s="16"/>
    </row>
    <row r="81" ht="12.75" customHeight="1">
      <c r="A81" s="16">
        <f t="shared" ref="A81:I81" si="9">A80/$B$78</f>
        <v>0.8833333333</v>
      </c>
      <c r="B81" s="16">
        <f t="shared" si="9"/>
        <v>0.5833333333</v>
      </c>
      <c r="C81" s="16">
        <f t="shared" si="9"/>
        <v>0.08333333333</v>
      </c>
      <c r="D81" s="16">
        <f t="shared" si="9"/>
        <v>0.1</v>
      </c>
      <c r="E81" s="16">
        <f t="shared" si="9"/>
        <v>0.05</v>
      </c>
      <c r="F81" s="16">
        <f t="shared" si="9"/>
        <v>0.1666666667</v>
      </c>
      <c r="G81" s="16">
        <f t="shared" si="9"/>
        <v>0.2</v>
      </c>
      <c r="H81" s="16">
        <f t="shared" si="9"/>
        <v>0.06666666667</v>
      </c>
      <c r="I81" s="16">
        <f t="shared" si="9"/>
        <v>0.06666666667</v>
      </c>
      <c r="K81" s="16">
        <f>C81</f>
        <v>0.08333333333</v>
      </c>
      <c r="L81" s="16">
        <f>C86</f>
        <v>0</v>
      </c>
      <c r="M81" s="16">
        <f t="shared" si="5"/>
        <v>0</v>
      </c>
      <c r="N81" s="16">
        <f t="shared" ref="N81:O81" si="10">K81^2</f>
        <v>0.006944444444</v>
      </c>
      <c r="O81" s="16">
        <f t="shared" si="10"/>
        <v>0</v>
      </c>
      <c r="P81" s="16"/>
      <c r="Q81" s="16"/>
      <c r="R81" s="16"/>
      <c r="T81" s="16">
        <f>C91</f>
        <v>0.08333333333</v>
      </c>
      <c r="U81" s="16">
        <f>C96</f>
        <v>0.3076923077</v>
      </c>
      <c r="V81" s="16">
        <f t="shared" si="7"/>
        <v>0.02564102564</v>
      </c>
      <c r="W81" s="16">
        <f t="shared" ref="W81:X81" si="11">T81^2</f>
        <v>0.006944444444</v>
      </c>
      <c r="X81" s="16">
        <f t="shared" si="11"/>
        <v>0.09467455621</v>
      </c>
      <c r="Y81" s="16"/>
      <c r="Z81" s="16"/>
      <c r="AA81" s="16"/>
    </row>
    <row r="82" ht="12.75" customHeight="1">
      <c r="K82" s="16">
        <f>D81</f>
        <v>0.1</v>
      </c>
      <c r="L82" s="16">
        <f>D86</f>
        <v>0</v>
      </c>
      <c r="M82" s="16">
        <f t="shared" si="5"/>
        <v>0</v>
      </c>
      <c r="N82" s="16">
        <f t="shared" ref="N82:O82" si="12">K82^2</f>
        <v>0.01</v>
      </c>
      <c r="O82" s="16">
        <f t="shared" si="12"/>
        <v>0</v>
      </c>
      <c r="P82" s="16"/>
      <c r="Q82" s="16"/>
      <c r="R82" s="16"/>
      <c r="T82" s="16">
        <f>D91</f>
        <v>0.1</v>
      </c>
      <c r="U82" s="16">
        <f>D96</f>
        <v>0.2307692308</v>
      </c>
      <c r="V82" s="16">
        <f t="shared" si="7"/>
        <v>0.02307692308</v>
      </c>
      <c r="W82" s="16">
        <f t="shared" ref="W82:X82" si="13">T82^2</f>
        <v>0.01</v>
      </c>
      <c r="X82" s="16">
        <f t="shared" si="13"/>
        <v>0.05325443787</v>
      </c>
      <c r="Y82" s="16"/>
      <c r="Z82" s="16"/>
      <c r="AA82" s="16"/>
    </row>
    <row r="83" ht="12.75" customHeight="1">
      <c r="A83" s="9" t="s">
        <v>300</v>
      </c>
      <c r="B83" s="16">
        <v>13.0</v>
      </c>
      <c r="C83" s="16"/>
      <c r="D83" s="16"/>
      <c r="E83" s="16"/>
      <c r="F83" s="16"/>
      <c r="G83" s="16"/>
      <c r="H83" s="16"/>
      <c r="I83" s="16"/>
      <c r="K83" s="16">
        <f>E81</f>
        <v>0.05</v>
      </c>
      <c r="L83" s="16">
        <f>E86</f>
        <v>0</v>
      </c>
      <c r="M83" s="16">
        <f t="shared" si="5"/>
        <v>0</v>
      </c>
      <c r="N83" s="16">
        <f t="shared" ref="N83:O83" si="14">K83^2</f>
        <v>0.0025</v>
      </c>
      <c r="O83" s="16">
        <f t="shared" si="14"/>
        <v>0</v>
      </c>
      <c r="P83" s="16"/>
      <c r="Q83" s="16"/>
      <c r="R83" s="16"/>
      <c r="T83" s="16">
        <f>E91</f>
        <v>0.25</v>
      </c>
      <c r="U83" s="16">
        <f>E96</f>
        <v>0.3846153846</v>
      </c>
      <c r="V83" s="16">
        <f t="shared" si="7"/>
        <v>0.09615384615</v>
      </c>
      <c r="W83" s="16">
        <f t="shared" ref="W83:X83" si="15">T83^2</f>
        <v>0.0625</v>
      </c>
      <c r="X83" s="16">
        <f t="shared" si="15"/>
        <v>0.1479289941</v>
      </c>
      <c r="Y83" s="16"/>
      <c r="Z83" s="16"/>
      <c r="AA83" s="16"/>
    </row>
    <row r="84" ht="12.75" customHeight="1">
      <c r="A84" s="16" t="s">
        <v>27</v>
      </c>
      <c r="B84" s="16" t="s">
        <v>71</v>
      </c>
      <c r="C84" s="16" t="s">
        <v>241</v>
      </c>
      <c r="D84" s="16" t="s">
        <v>242</v>
      </c>
      <c r="E84" s="16" t="s">
        <v>243</v>
      </c>
      <c r="F84" s="16" t="s">
        <v>244</v>
      </c>
      <c r="G84" s="16" t="s">
        <v>245</v>
      </c>
      <c r="H84" s="16" t="s">
        <v>246</v>
      </c>
      <c r="I84" s="16" t="s">
        <v>247</v>
      </c>
      <c r="K84" s="16">
        <f>F81</f>
        <v>0.1666666667</v>
      </c>
      <c r="L84" s="16">
        <f>F86</f>
        <v>0.5384615385</v>
      </c>
      <c r="M84" s="16">
        <f t="shared" si="5"/>
        <v>0.08974358974</v>
      </c>
      <c r="N84" s="16">
        <f t="shared" ref="N84:O84" si="16">K84^2</f>
        <v>0.02777777778</v>
      </c>
      <c r="O84" s="16">
        <f t="shared" si="16"/>
        <v>0.2899408284</v>
      </c>
      <c r="P84" s="16"/>
      <c r="Q84" s="16"/>
      <c r="R84" s="16"/>
      <c r="T84" s="16">
        <f>F91</f>
        <v>0.3</v>
      </c>
      <c r="U84" s="16">
        <f>F96</f>
        <v>0.1538461538</v>
      </c>
      <c r="V84" s="16">
        <f t="shared" si="7"/>
        <v>0.04615384615</v>
      </c>
      <c r="W84" s="16">
        <f t="shared" ref="W84:X84" si="17">T84^2</f>
        <v>0.09</v>
      </c>
      <c r="X84" s="16">
        <f t="shared" si="17"/>
        <v>0.02366863905</v>
      </c>
      <c r="Y84" s="16"/>
      <c r="Z84" s="16"/>
      <c r="AA84" s="16"/>
    </row>
    <row r="85" ht="12.75" customHeight="1">
      <c r="A85" s="16">
        <f>COUNTIF(D64:D76,"shopee*")</f>
        <v>12</v>
      </c>
      <c r="B85" s="16">
        <f>COUNTIF(D64:D76,"*LAZADA*")</f>
        <v>2</v>
      </c>
      <c r="C85" s="16">
        <f>COUNTIF(D64:D76,"*Amazon*")</f>
        <v>0</v>
      </c>
      <c r="D85" s="16">
        <f>COUNTIF(D64:D76,"*eBay*")</f>
        <v>0</v>
      </c>
      <c r="E85" s="16">
        <f>COUNTIF(D64:D76,"*JD CENTRA*")</f>
        <v>0</v>
      </c>
      <c r="F85" s="16">
        <f>COUNTIF(D64:D76,"*Instagram (Market)*")</f>
        <v>7</v>
      </c>
      <c r="G85" s="16">
        <f>COUNTIF(D64:D76,"*Facebook  (Market)*")</f>
        <v>3</v>
      </c>
      <c r="H85" s="16">
        <f>COUNTIF(D64:D76,"*LINE Shopping*")</f>
        <v>3</v>
      </c>
      <c r="I85" s="16">
        <f>COUNTIF(D64:D76,"*AliExpress*")</f>
        <v>0</v>
      </c>
      <c r="K85" s="16">
        <f>G81</f>
        <v>0.2</v>
      </c>
      <c r="L85" s="16">
        <f>G86</f>
        <v>0.2307692308</v>
      </c>
      <c r="M85" s="16">
        <f t="shared" si="5"/>
        <v>0.04615384615</v>
      </c>
      <c r="N85" s="16">
        <f t="shared" ref="N85:O85" si="18">K85^2</f>
        <v>0.04</v>
      </c>
      <c r="O85" s="16">
        <f t="shared" si="18"/>
        <v>0.05325443787</v>
      </c>
      <c r="P85" s="16"/>
      <c r="Q85" s="16"/>
      <c r="R85" s="16"/>
      <c r="T85" s="16">
        <f>G91</f>
        <v>0.1833333333</v>
      </c>
      <c r="U85" s="16">
        <f>G96</f>
        <v>0</v>
      </c>
      <c r="V85" s="16">
        <f t="shared" si="7"/>
        <v>0</v>
      </c>
      <c r="W85" s="16">
        <f t="shared" ref="W85:X85" si="19">T85^2</f>
        <v>0.03361111111</v>
      </c>
      <c r="X85" s="16">
        <f t="shared" si="19"/>
        <v>0</v>
      </c>
      <c r="Y85" s="16"/>
      <c r="Z85" s="16"/>
      <c r="AA85" s="16"/>
    </row>
    <row r="86" ht="12.75" customHeight="1">
      <c r="A86" s="16">
        <f t="shared" ref="A86:I86" si="20">A85/$B$83</f>
        <v>0.9230769231</v>
      </c>
      <c r="B86" s="16">
        <f t="shared" si="20"/>
        <v>0.1538461538</v>
      </c>
      <c r="C86" s="16">
        <f t="shared" si="20"/>
        <v>0</v>
      </c>
      <c r="D86" s="16">
        <f t="shared" si="20"/>
        <v>0</v>
      </c>
      <c r="E86" s="16">
        <f t="shared" si="20"/>
        <v>0</v>
      </c>
      <c r="F86" s="16">
        <f t="shared" si="20"/>
        <v>0.5384615385</v>
      </c>
      <c r="G86" s="16">
        <f t="shared" si="20"/>
        <v>0.2307692308</v>
      </c>
      <c r="H86" s="16">
        <f t="shared" si="20"/>
        <v>0.2307692308</v>
      </c>
      <c r="I86" s="16">
        <f t="shared" si="20"/>
        <v>0</v>
      </c>
      <c r="K86" s="16">
        <f>H81</f>
        <v>0.06666666667</v>
      </c>
      <c r="L86" s="16">
        <f>H86</f>
        <v>0.2307692308</v>
      </c>
      <c r="M86" s="16">
        <f t="shared" si="5"/>
        <v>0.01538461538</v>
      </c>
      <c r="N86" s="16">
        <f t="shared" ref="N86:O86" si="21">K86^2</f>
        <v>0.004444444444</v>
      </c>
      <c r="O86" s="16">
        <f t="shared" si="21"/>
        <v>0.05325443787</v>
      </c>
      <c r="P86" s="16"/>
      <c r="Q86" s="16"/>
      <c r="R86" s="16"/>
      <c r="T86" s="16">
        <f>H91</f>
        <v>0.06666666667</v>
      </c>
      <c r="U86" s="16">
        <f>H96</f>
        <v>0</v>
      </c>
      <c r="V86" s="16">
        <f t="shared" si="7"/>
        <v>0</v>
      </c>
      <c r="W86" s="16">
        <f t="shared" ref="W86:X86" si="22">T86^2</f>
        <v>0.004444444444</v>
      </c>
      <c r="X86" s="16">
        <f t="shared" si="22"/>
        <v>0</v>
      </c>
      <c r="Y86" s="16"/>
      <c r="Z86" s="16"/>
      <c r="AA86" s="16"/>
    </row>
    <row r="87" ht="12.75" customHeight="1">
      <c r="K87" s="16">
        <f>I81</f>
        <v>0.06666666667</v>
      </c>
      <c r="L87" s="16">
        <f>I86</f>
        <v>0</v>
      </c>
      <c r="M87" s="16">
        <f t="shared" si="5"/>
        <v>0</v>
      </c>
      <c r="N87" s="16">
        <f t="shared" ref="N87:O87" si="23">K87^2</f>
        <v>0.004444444444</v>
      </c>
      <c r="O87" s="16">
        <f t="shared" si="23"/>
        <v>0</v>
      </c>
      <c r="P87" s="16"/>
      <c r="Q87" s="16"/>
      <c r="R87" s="16"/>
      <c r="T87" s="16">
        <f>I91</f>
        <v>0.7666666667</v>
      </c>
      <c r="U87" s="16">
        <f>I96</f>
        <v>0.3846153846</v>
      </c>
      <c r="V87" s="16">
        <f t="shared" si="7"/>
        <v>0.2948717949</v>
      </c>
      <c r="W87" s="16">
        <f t="shared" ref="W87:X87" si="24">T87^2</f>
        <v>0.5877777778</v>
      </c>
      <c r="X87" s="16">
        <f t="shared" si="24"/>
        <v>0.1479289941</v>
      </c>
      <c r="Y87" s="16"/>
      <c r="Z87" s="16"/>
      <c r="AA87" s="16"/>
    </row>
    <row r="88" ht="12.75" customHeight="1">
      <c r="A88" s="8" t="s">
        <v>257</v>
      </c>
      <c r="B88" s="16">
        <v>60.0</v>
      </c>
      <c r="K88" s="19">
        <f t="shared" ref="K88:O88" si="25">SUM(K79:K87)</f>
        <v>2.2</v>
      </c>
      <c r="L88" s="19">
        <f t="shared" si="25"/>
        <v>2.076923077</v>
      </c>
      <c r="M88" s="19">
        <f t="shared" si="25"/>
        <v>1.056410256</v>
      </c>
      <c r="N88" s="19">
        <f t="shared" si="25"/>
        <v>1.216666667</v>
      </c>
      <c r="O88" s="19">
        <f t="shared" si="25"/>
        <v>1.272189349</v>
      </c>
      <c r="P88" s="16"/>
      <c r="Q88" s="16"/>
      <c r="R88" s="16"/>
      <c r="T88" s="16">
        <f>J91</f>
        <v>0.06666666667</v>
      </c>
      <c r="U88" s="16">
        <f>J96</f>
        <v>0</v>
      </c>
      <c r="V88" s="16">
        <f t="shared" si="7"/>
        <v>0</v>
      </c>
      <c r="W88" s="16">
        <f t="shared" ref="W88:X88" si="26">T88^2</f>
        <v>0.004444444444</v>
      </c>
      <c r="X88" s="16">
        <f t="shared" si="26"/>
        <v>0</v>
      </c>
      <c r="Y88" s="16"/>
      <c r="Z88" s="16"/>
      <c r="AA88" s="16"/>
    </row>
    <row r="89" ht="12.75" customHeight="1">
      <c r="A89" s="25" t="s">
        <v>144</v>
      </c>
      <c r="B89" s="25" t="s">
        <v>85</v>
      </c>
      <c r="C89" s="25" t="s">
        <v>258</v>
      </c>
      <c r="D89" s="25" t="s">
        <v>259</v>
      </c>
      <c r="E89" s="25" t="s">
        <v>260</v>
      </c>
      <c r="F89" s="25" t="s">
        <v>261</v>
      </c>
      <c r="G89" s="25" t="s">
        <v>262</v>
      </c>
      <c r="H89" s="25" t="s">
        <v>263</v>
      </c>
      <c r="I89" s="25" t="s">
        <v>52</v>
      </c>
      <c r="J89" s="25" t="s">
        <v>264</v>
      </c>
      <c r="K89" s="25" t="s">
        <v>265</v>
      </c>
      <c r="L89" s="25" t="s">
        <v>133</v>
      </c>
      <c r="M89" s="25" t="s">
        <v>266</v>
      </c>
      <c r="T89" s="16">
        <f>K91</f>
        <v>0.1166666667</v>
      </c>
      <c r="U89" s="16">
        <f>K96</f>
        <v>0.07692307692</v>
      </c>
      <c r="V89" s="16">
        <f t="shared" si="7"/>
        <v>0.008974358974</v>
      </c>
      <c r="W89" s="16">
        <f t="shared" ref="W89:X89" si="27">T89^2</f>
        <v>0.01361111111</v>
      </c>
      <c r="X89" s="16">
        <f t="shared" si="27"/>
        <v>0.005917159763</v>
      </c>
      <c r="Y89" s="16"/>
      <c r="Z89" s="16"/>
      <c r="AA89" s="16"/>
    </row>
    <row r="90" ht="12.75" customHeight="1">
      <c r="A90" s="16">
        <f>COUNTIF(E2:E61,"เสื้อผ้า / แฟชั่น*")</f>
        <v>17</v>
      </c>
      <c r="B90" s="16">
        <f>COUNTIF(E2:E61,"*ของใช้ส่วนตัว*")</f>
        <v>30</v>
      </c>
      <c r="C90" s="16">
        <f>COUNTIF(E2:E61,"*เครื่องประดับ*")</f>
        <v>5</v>
      </c>
      <c r="D90" s="16">
        <f>COUNTIF(E2:E61,"*อาหารเสริม / สุขภาพ ความงาม*")</f>
        <v>6</v>
      </c>
      <c r="E90" s="16">
        <f>COUNTIF(E2:E61,"*เครื่องเขียน / หนังสือ*")</f>
        <v>15</v>
      </c>
      <c r="F90" s="16">
        <f>COUNTIF(E2:E61,"*เครื่องใช้ไฟฟ้าภายในบ้าน*")</f>
        <v>18</v>
      </c>
      <c r="G90" s="16">
        <f>COUNTIF(E2:E61,"*อุปกรณ์กีฬา*")</f>
        <v>11</v>
      </c>
      <c r="H90" s="16">
        <f>COUNTIF(E2:E61,"*อุปกรณ์ท่องเที่ยว*")</f>
        <v>4</v>
      </c>
      <c r="I90" s="16">
        <f>COUNTIF(E2:E61,"*อุปกรณ์อิเล็กทรอนิกส์ / อุปกรณ์เสริม*")</f>
        <v>46</v>
      </c>
      <c r="J90" s="16">
        <f>COUNTIF(E2:E61,"*ยานยนต์ / อุปกรณ์เสริม*")</f>
        <v>4</v>
      </c>
      <c r="K90" s="16">
        <f>COUNTIF(E2:E61,"*เฟอร์นิเจอร์ / ของตกแต่งบ้าน*")</f>
        <v>7</v>
      </c>
      <c r="L90" s="16">
        <f>COUNTIF(E2:E61,"*อาหาร / ขนม*")</f>
        <v>5</v>
      </c>
      <c r="M90" s="16">
        <v>0.0</v>
      </c>
      <c r="T90" s="16">
        <f>L91</f>
        <v>0.08333333333</v>
      </c>
      <c r="U90" s="16">
        <f>L96</f>
        <v>0.4615384615</v>
      </c>
      <c r="V90" s="16">
        <f t="shared" si="7"/>
        <v>0.03846153846</v>
      </c>
      <c r="W90" s="16">
        <f t="shared" ref="W90:X90" si="28">T90^2</f>
        <v>0.006944444444</v>
      </c>
      <c r="X90" s="16">
        <f t="shared" si="28"/>
        <v>0.2130177515</v>
      </c>
      <c r="Y90" s="16"/>
      <c r="Z90" s="16"/>
      <c r="AA90" s="16"/>
    </row>
    <row r="91" ht="12.75" customHeight="1">
      <c r="A91" s="16">
        <f t="shared" ref="A91:M91" si="29">A90/$B$88</f>
        <v>0.2833333333</v>
      </c>
      <c r="B91" s="16">
        <f t="shared" si="29"/>
        <v>0.5</v>
      </c>
      <c r="C91" s="16">
        <f t="shared" si="29"/>
        <v>0.08333333333</v>
      </c>
      <c r="D91" s="16">
        <f t="shared" si="29"/>
        <v>0.1</v>
      </c>
      <c r="E91" s="16">
        <f t="shared" si="29"/>
        <v>0.25</v>
      </c>
      <c r="F91" s="16">
        <f t="shared" si="29"/>
        <v>0.3</v>
      </c>
      <c r="G91" s="16">
        <f t="shared" si="29"/>
        <v>0.1833333333</v>
      </c>
      <c r="H91" s="16">
        <f t="shared" si="29"/>
        <v>0.06666666667</v>
      </c>
      <c r="I91" s="16">
        <f t="shared" si="29"/>
        <v>0.7666666667</v>
      </c>
      <c r="J91" s="16">
        <f t="shared" si="29"/>
        <v>0.06666666667</v>
      </c>
      <c r="K91" s="16">
        <f t="shared" si="29"/>
        <v>0.1166666667</v>
      </c>
      <c r="L91" s="16">
        <f t="shared" si="29"/>
        <v>0.08333333333</v>
      </c>
      <c r="M91" s="16">
        <f t="shared" si="29"/>
        <v>0</v>
      </c>
      <c r="T91" s="16">
        <f>M91</f>
        <v>0</v>
      </c>
      <c r="U91" s="16">
        <f>M96</f>
        <v>0</v>
      </c>
      <c r="V91" s="16">
        <f t="shared" si="7"/>
        <v>0</v>
      </c>
      <c r="W91" s="16">
        <f t="shared" ref="W91:X91" si="30">T91^2</f>
        <v>0</v>
      </c>
      <c r="X91" s="16">
        <f t="shared" si="30"/>
        <v>0</v>
      </c>
      <c r="Y91" s="16"/>
      <c r="Z91" s="16"/>
      <c r="AA91" s="16"/>
    </row>
    <row r="92" ht="12.75" customHeight="1">
      <c r="T92" s="19">
        <f t="shared" ref="T92:X92" si="31">SUM(T79:T91)</f>
        <v>2.8</v>
      </c>
      <c r="U92" s="19">
        <f t="shared" si="31"/>
        <v>3.307692308</v>
      </c>
      <c r="V92" s="19">
        <f t="shared" si="31"/>
        <v>1.070512821</v>
      </c>
      <c r="W92" s="19">
        <f t="shared" si="31"/>
        <v>1.150555556</v>
      </c>
      <c r="X92" s="19">
        <f t="shared" si="31"/>
        <v>1.568047337</v>
      </c>
      <c r="Y92" s="16"/>
      <c r="Z92" s="16"/>
      <c r="AA92" s="16"/>
    </row>
    <row r="93" ht="12.75" customHeight="1">
      <c r="A93" s="8" t="s">
        <v>301</v>
      </c>
      <c r="B93" s="16">
        <v>13.0</v>
      </c>
    </row>
    <row r="94" ht="12.75" customHeight="1">
      <c r="A94" s="25" t="s">
        <v>144</v>
      </c>
      <c r="B94" s="25" t="s">
        <v>85</v>
      </c>
      <c r="C94" s="25" t="s">
        <v>258</v>
      </c>
      <c r="D94" s="25" t="s">
        <v>259</v>
      </c>
      <c r="E94" s="25" t="s">
        <v>260</v>
      </c>
      <c r="F94" s="25" t="s">
        <v>261</v>
      </c>
      <c r="G94" s="25" t="s">
        <v>262</v>
      </c>
      <c r="H94" s="25" t="s">
        <v>263</v>
      </c>
      <c r="I94" s="25" t="s">
        <v>52</v>
      </c>
      <c r="J94" s="25" t="s">
        <v>264</v>
      </c>
      <c r="K94" s="25" t="s">
        <v>265</v>
      </c>
      <c r="L94" s="25" t="s">
        <v>133</v>
      </c>
      <c r="M94" s="25" t="s">
        <v>266</v>
      </c>
      <c r="O94" s="9" t="s">
        <v>272</v>
      </c>
    </row>
    <row r="95" ht="12.75" customHeight="1">
      <c r="A95" s="16">
        <f>COUNTIF(E64:E76,"เสื้อผ้า / แฟชั่น*")</f>
        <v>7</v>
      </c>
      <c r="B95" s="16">
        <f>COUNTIF(E64:E76,"*ของใช้ส่วนตัว*")</f>
        <v>10</v>
      </c>
      <c r="C95" s="16">
        <f>COUNTIF(E64:E76,"*เครื่องประดับ*")</f>
        <v>4</v>
      </c>
      <c r="D95" s="16">
        <f>COUNTIF(E64:E76,"*อาหารเสริม / สุขภาพ ความงาม*")</f>
        <v>3</v>
      </c>
      <c r="E95" s="16">
        <f>COUNTIF(E64:E76,"*เครื่องเขียน / หนังสือ*")</f>
        <v>5</v>
      </c>
      <c r="F95" s="16">
        <f>COUNTIF(E64:E76,"*เครื่องใช้ไฟฟ้าภายในบ้าน*")</f>
        <v>2</v>
      </c>
      <c r="G95" s="16">
        <f>COUNTIF(E64:E76,"*อุปกรณ์กีฬา*")</f>
        <v>0</v>
      </c>
      <c r="H95" s="16">
        <f>COUNTIF(E64:E76,"*อุปกรณ์ท่องเที่ยว*")</f>
        <v>0</v>
      </c>
      <c r="I95" s="16">
        <f>COUNTIF(E64:E76,"*อุปกรณ์อิเล็กทรอนิกส์ / อุปกรณ์เสริม*")</f>
        <v>5</v>
      </c>
      <c r="J95" s="16">
        <f>COUNTIF(E64:E76,"*ยานยนต์ / อุปกรณ์เสริม*")</f>
        <v>0</v>
      </c>
      <c r="K95" s="16">
        <f>COUNTIF(E64:E76,"*เฟอร์นิเจอร์ / ของตกแต่งบ้าน*")</f>
        <v>1</v>
      </c>
      <c r="L95" s="16">
        <f>COUNTIF(E64:E76,"*อาหาร / ขนม*")</f>
        <v>6</v>
      </c>
      <c r="M95" s="16">
        <v>0.0</v>
      </c>
      <c r="O95" s="16" t="s">
        <v>248</v>
      </c>
      <c r="P95" s="16" t="s">
        <v>296</v>
      </c>
      <c r="Q95" s="16" t="s">
        <v>297</v>
      </c>
      <c r="R95" s="16" t="s">
        <v>251</v>
      </c>
      <c r="S95" s="16" t="s">
        <v>298</v>
      </c>
      <c r="T95" s="23" t="s">
        <v>253</v>
      </c>
      <c r="U95" s="23" t="s">
        <v>299</v>
      </c>
      <c r="V95" s="16" t="s">
        <v>255</v>
      </c>
    </row>
    <row r="96" ht="12.75" customHeight="1">
      <c r="A96" s="16">
        <f t="shared" ref="A96:M96" si="32">A95/$B$93</f>
        <v>0.5384615385</v>
      </c>
      <c r="B96" s="16">
        <f t="shared" si="32"/>
        <v>0.7692307692</v>
      </c>
      <c r="C96" s="16">
        <f t="shared" si="32"/>
        <v>0.3076923077</v>
      </c>
      <c r="D96" s="16">
        <f t="shared" si="32"/>
        <v>0.2307692308</v>
      </c>
      <c r="E96" s="16">
        <f t="shared" si="32"/>
        <v>0.3846153846</v>
      </c>
      <c r="F96" s="16">
        <f t="shared" si="32"/>
        <v>0.1538461538</v>
      </c>
      <c r="G96" s="16">
        <f t="shared" si="32"/>
        <v>0</v>
      </c>
      <c r="H96" s="16">
        <f t="shared" si="32"/>
        <v>0</v>
      </c>
      <c r="I96" s="16">
        <f t="shared" si="32"/>
        <v>0.3846153846</v>
      </c>
      <c r="J96" s="16">
        <f t="shared" si="32"/>
        <v>0</v>
      </c>
      <c r="K96" s="16">
        <f t="shared" si="32"/>
        <v>0.07692307692</v>
      </c>
      <c r="L96" s="16">
        <f t="shared" si="32"/>
        <v>0.4615384615</v>
      </c>
      <c r="M96" s="16">
        <f t="shared" si="32"/>
        <v>0</v>
      </c>
      <c r="O96" s="16">
        <f>A101</f>
        <v>0.8166666667</v>
      </c>
      <c r="P96" s="16">
        <f>A106</f>
        <v>0.5384615385</v>
      </c>
      <c r="Q96" s="16">
        <f t="shared" ref="Q96:Q102" si="35">O96*P96</f>
        <v>0.4397435897</v>
      </c>
      <c r="R96" s="16">
        <f t="shared" ref="R96:S96" si="33">O96^2</f>
        <v>0.6669444444</v>
      </c>
      <c r="S96" s="16">
        <f t="shared" si="33"/>
        <v>0.2899408284</v>
      </c>
      <c r="T96" s="16">
        <f t="shared" ref="T96:U96" si="34">SQRT(R103)</f>
        <v>1.122868351</v>
      </c>
      <c r="U96" s="16">
        <f t="shared" si="34"/>
        <v>0.9576845845</v>
      </c>
      <c r="V96" s="16">
        <f>Q103/(T96*U96)</f>
        <v>0.9573474941</v>
      </c>
    </row>
    <row r="97" ht="12.75" customHeight="1">
      <c r="O97" s="16">
        <f>B101</f>
        <v>0.4833333333</v>
      </c>
      <c r="P97" s="16">
        <f>B106</f>
        <v>0.4615384615</v>
      </c>
      <c r="Q97" s="16">
        <f t="shared" si="35"/>
        <v>0.2230769231</v>
      </c>
      <c r="R97" s="16">
        <f t="shared" ref="R97:S97" si="36">O97^2</f>
        <v>0.2336111111</v>
      </c>
      <c r="S97" s="16">
        <f t="shared" si="36"/>
        <v>0.2130177515</v>
      </c>
      <c r="T97" s="16"/>
      <c r="U97" s="16"/>
      <c r="V97" s="16"/>
    </row>
    <row r="98" ht="12.75" customHeight="1">
      <c r="A98" s="8" t="s">
        <v>302</v>
      </c>
      <c r="B98" s="16">
        <v>60.0</v>
      </c>
      <c r="O98" s="16">
        <f>C101</f>
        <v>0.4333333333</v>
      </c>
      <c r="P98" s="16">
        <f>C106</f>
        <v>0.3846153846</v>
      </c>
      <c r="Q98" s="16">
        <f t="shared" si="35"/>
        <v>0.1666666667</v>
      </c>
      <c r="R98" s="16">
        <f t="shared" ref="R98:S98" si="37">O98^2</f>
        <v>0.1877777778</v>
      </c>
      <c r="S98" s="16">
        <f t="shared" si="37"/>
        <v>0.1479289941</v>
      </c>
      <c r="T98" s="16"/>
      <c r="U98" s="16"/>
      <c r="V98" s="16"/>
    </row>
    <row r="99" ht="12.75" customHeight="1">
      <c r="A99" s="26" t="s">
        <v>30</v>
      </c>
      <c r="B99" s="26" t="s">
        <v>90</v>
      </c>
      <c r="C99" s="26" t="s">
        <v>80</v>
      </c>
      <c r="D99" s="26" t="s">
        <v>270</v>
      </c>
      <c r="E99" s="26" t="s">
        <v>101</v>
      </c>
      <c r="F99" s="26" t="s">
        <v>57</v>
      </c>
      <c r="G99" s="26" t="s">
        <v>271</v>
      </c>
      <c r="O99" s="16">
        <f>D101</f>
        <v>0.1</v>
      </c>
      <c r="P99" s="16">
        <f>D106</f>
        <v>0.1538461538</v>
      </c>
      <c r="Q99" s="16">
        <f t="shared" si="35"/>
        <v>0.01538461538</v>
      </c>
      <c r="R99" s="16">
        <f t="shared" ref="R99:S99" si="38">O99^2</f>
        <v>0.01</v>
      </c>
      <c r="S99" s="16">
        <f t="shared" si="38"/>
        <v>0.02366863905</v>
      </c>
      <c r="T99" s="16"/>
      <c r="U99" s="16"/>
      <c r="V99" s="16"/>
    </row>
    <row r="100" ht="12.75" customHeight="1">
      <c r="A100" s="16">
        <f>COUNTIF(G2:G61,"*Kerry Express*")</f>
        <v>49</v>
      </c>
      <c r="B100" s="16">
        <f>COUNTIF(G2:G61,"*J&amp;T Express*")</f>
        <v>29</v>
      </c>
      <c r="C100" s="16">
        <f>COUNTIF(G2:G61,"*Flash*")</f>
        <v>26</v>
      </c>
      <c r="D100" s="16">
        <f>COUNTIF(G2:G61,"*BEST Express*")</f>
        <v>6</v>
      </c>
      <c r="E100" s="16">
        <f>COUNTIF(G2:G61,"*ThaiPost*")</f>
        <v>18</v>
      </c>
      <c r="F100" s="16">
        <f>COUNTIF(G2:G61,"*DHL Express*")</f>
        <v>15</v>
      </c>
      <c r="G100" s="16">
        <f>COUNTIF(G2:G61,"*Ninja Van*")</f>
        <v>6</v>
      </c>
      <c r="O100" s="16">
        <f>E101</f>
        <v>0.3</v>
      </c>
      <c r="P100" s="16">
        <f>E106</f>
        <v>0.4615384615</v>
      </c>
      <c r="Q100" s="16">
        <f t="shared" si="35"/>
        <v>0.1384615385</v>
      </c>
      <c r="R100" s="16">
        <f t="shared" ref="R100:S100" si="39">O100^2</f>
        <v>0.09</v>
      </c>
      <c r="S100" s="16">
        <f t="shared" si="39"/>
        <v>0.2130177515</v>
      </c>
      <c r="T100" s="16"/>
      <c r="U100" s="16"/>
      <c r="V100" s="16"/>
    </row>
    <row r="101" ht="12.75" customHeight="1">
      <c r="A101" s="16">
        <f t="shared" ref="A101:G101" si="40">A100/$B$98</f>
        <v>0.8166666667</v>
      </c>
      <c r="B101" s="16">
        <f t="shared" si="40"/>
        <v>0.4833333333</v>
      </c>
      <c r="C101" s="16">
        <f t="shared" si="40"/>
        <v>0.4333333333</v>
      </c>
      <c r="D101" s="16">
        <f t="shared" si="40"/>
        <v>0.1</v>
      </c>
      <c r="E101" s="16">
        <f t="shared" si="40"/>
        <v>0.3</v>
      </c>
      <c r="F101" s="16">
        <f t="shared" si="40"/>
        <v>0.25</v>
      </c>
      <c r="G101" s="16">
        <f t="shared" si="40"/>
        <v>0.1</v>
      </c>
      <c r="O101" s="16">
        <f>F101</f>
        <v>0.25</v>
      </c>
      <c r="P101" s="16">
        <f>F106</f>
        <v>0.1538461538</v>
      </c>
      <c r="Q101" s="16">
        <f t="shared" si="35"/>
        <v>0.03846153846</v>
      </c>
      <c r="R101" s="16">
        <f t="shared" ref="R101:S101" si="41">O101^2</f>
        <v>0.0625</v>
      </c>
      <c r="S101" s="16">
        <f t="shared" si="41"/>
        <v>0.02366863905</v>
      </c>
      <c r="T101" s="16"/>
      <c r="U101" s="16"/>
      <c r="V101" s="16"/>
    </row>
    <row r="102" ht="12.75" customHeight="1">
      <c r="O102" s="16">
        <f>G101</f>
        <v>0.1</v>
      </c>
      <c r="P102" s="16">
        <f>G106</f>
        <v>0.07692307692</v>
      </c>
      <c r="Q102" s="16">
        <f t="shared" si="35"/>
        <v>0.007692307692</v>
      </c>
      <c r="R102" s="16">
        <f t="shared" ref="R102:S102" si="42">O102^2</f>
        <v>0.01</v>
      </c>
      <c r="S102" s="16">
        <f t="shared" si="42"/>
        <v>0.005917159763</v>
      </c>
      <c r="T102" s="16"/>
      <c r="U102" s="16"/>
      <c r="V102" s="16"/>
    </row>
    <row r="103" ht="12.75" customHeight="1">
      <c r="A103" s="8" t="s">
        <v>303</v>
      </c>
      <c r="B103" s="16">
        <v>13.0</v>
      </c>
      <c r="O103" s="19">
        <f t="shared" ref="O103:S103" si="43">SUM(O96:O102)</f>
        <v>2.483333333</v>
      </c>
      <c r="P103" s="19">
        <f t="shared" si="43"/>
        <v>2.230769231</v>
      </c>
      <c r="Q103" s="19">
        <f t="shared" si="43"/>
        <v>1.029487179</v>
      </c>
      <c r="R103" s="19">
        <f t="shared" si="43"/>
        <v>1.260833333</v>
      </c>
      <c r="S103" s="19">
        <f t="shared" si="43"/>
        <v>0.9171597633</v>
      </c>
      <c r="T103" s="16"/>
      <c r="U103" s="16"/>
      <c r="V103" s="16"/>
    </row>
    <row r="104" ht="12.75" customHeight="1">
      <c r="A104" s="26" t="s">
        <v>30</v>
      </c>
      <c r="B104" s="26" t="s">
        <v>90</v>
      </c>
      <c r="C104" s="26" t="s">
        <v>80</v>
      </c>
      <c r="D104" s="26" t="s">
        <v>270</v>
      </c>
      <c r="E104" s="26" t="s">
        <v>101</v>
      </c>
      <c r="F104" s="26" t="s">
        <v>57</v>
      </c>
      <c r="G104" s="26" t="s">
        <v>271</v>
      </c>
    </row>
    <row r="105" ht="12.75" customHeight="1">
      <c r="A105" s="16">
        <f>COUNTIF(G64:G76,"*Kerry Express*")</f>
        <v>7</v>
      </c>
      <c r="B105" s="16">
        <f>COUNTIF(G64:G76,"*J&amp;T Express*")</f>
        <v>6</v>
      </c>
      <c r="C105" s="16">
        <f>COUNTIF(G64:G76,"*Flash*")</f>
        <v>5</v>
      </c>
      <c r="D105" s="16">
        <f>COUNTIF(G64:G76,"*BEST Express*")</f>
        <v>2</v>
      </c>
      <c r="E105" s="16">
        <f>COUNTIF(G64:G76,"*ThaiPost*")</f>
        <v>6</v>
      </c>
      <c r="F105" s="16">
        <f>COUNTIF(G64:G76,"*DHL Express*")</f>
        <v>2</v>
      </c>
      <c r="G105" s="16">
        <f>COUNTIF(G64:G76,"*Ninja Van*")</f>
        <v>1</v>
      </c>
      <c r="O105" s="8" t="s">
        <v>275</v>
      </c>
    </row>
    <row r="106" ht="12.75" customHeight="1">
      <c r="A106" s="16">
        <f t="shared" ref="A106:G106" si="44">A105/$B$103</f>
        <v>0.5384615385</v>
      </c>
      <c r="B106" s="16">
        <f t="shared" si="44"/>
        <v>0.4615384615</v>
      </c>
      <c r="C106" s="16">
        <f t="shared" si="44"/>
        <v>0.3846153846</v>
      </c>
      <c r="D106" s="16">
        <f t="shared" si="44"/>
        <v>0.1538461538</v>
      </c>
      <c r="E106" s="16">
        <f t="shared" si="44"/>
        <v>0.4615384615</v>
      </c>
      <c r="F106" s="16">
        <f t="shared" si="44"/>
        <v>0.1538461538</v>
      </c>
      <c r="G106" s="16">
        <f t="shared" si="44"/>
        <v>0.07692307692</v>
      </c>
      <c r="O106" s="16" t="s">
        <v>248</v>
      </c>
      <c r="P106" s="16" t="s">
        <v>296</v>
      </c>
      <c r="Q106" s="16" t="s">
        <v>297</v>
      </c>
      <c r="R106" s="16" t="s">
        <v>251</v>
      </c>
      <c r="S106" s="16" t="s">
        <v>298</v>
      </c>
      <c r="T106" s="23" t="s">
        <v>253</v>
      </c>
      <c r="U106" s="23" t="s">
        <v>299</v>
      </c>
      <c r="V106" s="16" t="s">
        <v>255</v>
      </c>
    </row>
    <row r="107" ht="12.75" customHeight="1">
      <c r="O107" s="16">
        <f>A111</f>
        <v>0.03333333333</v>
      </c>
      <c r="P107" s="16">
        <f>A116</f>
        <v>0.1538461538</v>
      </c>
      <c r="Q107" s="16">
        <f t="shared" ref="Q107:Q111" si="47">O107*P107</f>
        <v>0.005128205128</v>
      </c>
      <c r="R107" s="16">
        <f t="shared" ref="R107:S107" si="45">O107^2</f>
        <v>0.001111111111</v>
      </c>
      <c r="S107" s="16">
        <f t="shared" si="45"/>
        <v>0.02366863905</v>
      </c>
      <c r="T107" s="16">
        <f t="shared" ref="T107:U107" si="46">SQRT(R112)</f>
        <v>0.5988414741</v>
      </c>
      <c r="U107" s="16">
        <f t="shared" si="46"/>
        <v>0.5384615385</v>
      </c>
      <c r="V107" s="16">
        <f>Q112/(T107*U107)</f>
        <v>0.910488199</v>
      </c>
    </row>
    <row r="108" ht="12.75" customHeight="1">
      <c r="A108" s="8" t="s">
        <v>273</v>
      </c>
      <c r="C108" s="16">
        <v>60.0</v>
      </c>
      <c r="O108" s="16">
        <v>0.0833333333333333</v>
      </c>
      <c r="P108" s="16">
        <f>B116</f>
        <v>0.1538461538</v>
      </c>
      <c r="Q108" s="16">
        <f t="shared" si="47"/>
        <v>0.01282051282</v>
      </c>
      <c r="R108" s="16">
        <f t="shared" ref="R108:S108" si="48">O108^2</f>
        <v>0.006944444444</v>
      </c>
      <c r="S108" s="16">
        <f t="shared" si="48"/>
        <v>0.02366863905</v>
      </c>
      <c r="T108" s="16"/>
      <c r="U108" s="16"/>
      <c r="V108" s="16"/>
    </row>
    <row r="109" ht="12.75" customHeight="1">
      <c r="A109" s="25" t="s">
        <v>87</v>
      </c>
      <c r="B109" s="27" t="s">
        <v>26</v>
      </c>
      <c r="C109" s="27" t="s">
        <v>20</v>
      </c>
      <c r="D109" s="27" t="s">
        <v>21</v>
      </c>
      <c r="E109" s="27" t="s">
        <v>36</v>
      </c>
      <c r="O109" s="16">
        <f>C111</f>
        <v>0.5</v>
      </c>
      <c r="P109" s="16">
        <f>C116</f>
        <v>0.3076923077</v>
      </c>
      <c r="Q109" s="16">
        <f t="shared" si="47"/>
        <v>0.1538461538</v>
      </c>
      <c r="R109" s="16">
        <f t="shared" ref="R109:S109" si="49">O109^2</f>
        <v>0.25</v>
      </c>
      <c r="S109" s="16">
        <f t="shared" si="49"/>
        <v>0.09467455621</v>
      </c>
      <c r="T109" s="16"/>
      <c r="U109" s="16"/>
      <c r="V109" s="16"/>
    </row>
    <row r="110" ht="12.75" customHeight="1">
      <c r="A110" s="16">
        <f>COUNTIF(B2:B61,"*3 ครั้ง / 1 สัปดาห์*")</f>
        <v>2</v>
      </c>
      <c r="B110" s="16">
        <f>COUNTIF(B2:B61,"*1 ครั้ง/ 1 สัปดาห์*")</f>
        <v>5</v>
      </c>
      <c r="C110" s="16">
        <f>COUNTIF(B2:B61,"*1-2 ครั้ง / 1 เดือน*")</f>
        <v>30</v>
      </c>
      <c r="D110" s="16">
        <f>COUNTIF(B2:B61,"*1-2 ครั้ง / 3 เดือน*")</f>
        <v>19</v>
      </c>
      <c r="E110" s="16">
        <f>COUNTIF(B2:B61,"*ไม่เคยซื้อเลยงะะะ ไม่น้าาาาาาาาาา*")</f>
        <v>1</v>
      </c>
      <c r="O110" s="16">
        <f>D111</f>
        <v>0.3166666667</v>
      </c>
      <c r="P110" s="16">
        <f>D116</f>
        <v>0.3846153846</v>
      </c>
      <c r="Q110" s="16">
        <f t="shared" si="47"/>
        <v>0.1217948718</v>
      </c>
      <c r="R110" s="16">
        <f t="shared" ref="R110:S110" si="50">O110^2</f>
        <v>0.1002777778</v>
      </c>
      <c r="S110" s="16">
        <f t="shared" si="50"/>
        <v>0.1479289941</v>
      </c>
      <c r="T110" s="16"/>
      <c r="U110" s="16"/>
      <c r="V110" s="16"/>
    </row>
    <row r="111" ht="12.75" customHeight="1">
      <c r="A111" s="16">
        <f t="shared" ref="A111:E111" si="51">A110/$C$108</f>
        <v>0.03333333333</v>
      </c>
      <c r="B111" s="16">
        <f t="shared" si="51"/>
        <v>0.08333333333</v>
      </c>
      <c r="C111" s="16">
        <f t="shared" si="51"/>
        <v>0.5</v>
      </c>
      <c r="D111" s="16">
        <f t="shared" si="51"/>
        <v>0.3166666667</v>
      </c>
      <c r="E111" s="16">
        <f t="shared" si="51"/>
        <v>0.01666666667</v>
      </c>
      <c r="O111" s="16">
        <f>E111</f>
        <v>0.01666666667</v>
      </c>
      <c r="P111" s="16">
        <f>E116</f>
        <v>0</v>
      </c>
      <c r="Q111" s="16">
        <f t="shared" si="47"/>
        <v>0</v>
      </c>
      <c r="R111" s="16">
        <f t="shared" ref="R111:S111" si="52">O111^2</f>
        <v>0.0002777777778</v>
      </c>
      <c r="S111" s="16">
        <f t="shared" si="52"/>
        <v>0</v>
      </c>
      <c r="T111" s="16"/>
      <c r="U111" s="16"/>
      <c r="V111" s="16"/>
    </row>
    <row r="112" ht="12.75" customHeight="1">
      <c r="O112" s="19">
        <f t="shared" ref="O112:S112" si="53">SUM(O107:O111)</f>
        <v>0.95</v>
      </c>
      <c r="P112" s="19">
        <f t="shared" si="53"/>
        <v>1</v>
      </c>
      <c r="Q112" s="19">
        <f t="shared" si="53"/>
        <v>0.2935897436</v>
      </c>
      <c r="R112" s="19">
        <f t="shared" si="53"/>
        <v>0.3586111111</v>
      </c>
      <c r="S112" s="19">
        <f t="shared" si="53"/>
        <v>0.2899408284</v>
      </c>
      <c r="T112" s="16"/>
      <c r="U112" s="16"/>
      <c r="V112" s="16"/>
    </row>
    <row r="113" ht="12.75" customHeight="1">
      <c r="A113" s="8" t="s">
        <v>304</v>
      </c>
      <c r="C113" s="16">
        <v>13.0</v>
      </c>
    </row>
    <row r="114" ht="12.75" customHeight="1">
      <c r="A114" s="25" t="s">
        <v>87</v>
      </c>
      <c r="B114" s="27" t="s">
        <v>26</v>
      </c>
      <c r="C114" s="27" t="s">
        <v>20</v>
      </c>
      <c r="D114" s="27" t="s">
        <v>21</v>
      </c>
      <c r="E114" s="27" t="s">
        <v>36</v>
      </c>
      <c r="O114" s="8" t="s">
        <v>278</v>
      </c>
    </row>
    <row r="115" ht="12.75" customHeight="1">
      <c r="A115" s="16">
        <f>COUNTIF(B64:B76,"*3 ครั้ง / 1 สัปดาห์*")</f>
        <v>2</v>
      </c>
      <c r="B115" s="16">
        <f>COUNTIF(B64:B76,"*1 ครั้ง/ 1 สัปดาห์*")</f>
        <v>2</v>
      </c>
      <c r="C115" s="16">
        <f>COUNTIF(B64:B76,"*1-2 ครั้ง / 1 เดือน*")</f>
        <v>4</v>
      </c>
      <c r="D115" s="16">
        <f>COUNTIF(B64:B76,"*1-2 ครั้ง / 3 เดือน*")</f>
        <v>5</v>
      </c>
      <c r="E115" s="16">
        <f>COUNTIF(B64:B76,"*ไม่เคยซื้อเลยงะะะ ไม่น้าาาาาาาาาา*")</f>
        <v>0</v>
      </c>
      <c r="O115" s="16" t="s">
        <v>248</v>
      </c>
      <c r="P115" s="16" t="s">
        <v>296</v>
      </c>
      <c r="Q115" s="16" t="s">
        <v>297</v>
      </c>
      <c r="R115" s="16" t="s">
        <v>251</v>
      </c>
      <c r="S115" s="16" t="s">
        <v>298</v>
      </c>
      <c r="T115" s="23" t="s">
        <v>253</v>
      </c>
      <c r="U115" s="23" t="s">
        <v>299</v>
      </c>
      <c r="V115" s="16" t="s">
        <v>255</v>
      </c>
    </row>
    <row r="116" ht="12.75" customHeight="1">
      <c r="A116" s="16">
        <f t="shared" ref="A116:E116" si="54">A115/$C$113</f>
        <v>0.1538461538</v>
      </c>
      <c r="B116" s="16">
        <f t="shared" si="54"/>
        <v>0.1538461538</v>
      </c>
      <c r="C116" s="16">
        <f t="shared" si="54"/>
        <v>0.3076923077</v>
      </c>
      <c r="D116" s="16">
        <f t="shared" si="54"/>
        <v>0.3846153846</v>
      </c>
      <c r="E116" s="16">
        <f t="shared" si="54"/>
        <v>0</v>
      </c>
      <c r="O116" s="16">
        <f>A121</f>
        <v>0</v>
      </c>
      <c r="P116" s="16">
        <f>A126</f>
        <v>0</v>
      </c>
      <c r="Q116" s="16">
        <f t="shared" ref="Q116:Q120" si="57">O116*P116</f>
        <v>0</v>
      </c>
      <c r="R116" s="16">
        <f t="shared" ref="R116:S116" si="55">O116^2</f>
        <v>0</v>
      </c>
      <c r="S116" s="16">
        <f t="shared" si="55"/>
        <v>0</v>
      </c>
      <c r="T116" s="16">
        <f t="shared" ref="T116:U116" si="56">SQRT(R121)</f>
        <v>0.5955856128</v>
      </c>
      <c r="U116" s="16">
        <f t="shared" si="56"/>
        <v>0.5493406483</v>
      </c>
      <c r="V116" s="16">
        <f>Q121/(T116*U116)</f>
        <v>0.9521946498</v>
      </c>
    </row>
    <row r="117" ht="12.75" customHeight="1">
      <c r="O117" s="16">
        <f>B121</f>
        <v>0</v>
      </c>
      <c r="P117" s="16">
        <f>B126</f>
        <v>0.07692307692</v>
      </c>
      <c r="Q117" s="16">
        <f t="shared" si="57"/>
        <v>0</v>
      </c>
      <c r="R117" s="16">
        <f t="shared" ref="R117:S117" si="58">O117^2</f>
        <v>0</v>
      </c>
      <c r="S117" s="16">
        <f t="shared" si="58"/>
        <v>0.005917159763</v>
      </c>
      <c r="T117" s="16"/>
      <c r="U117" s="16"/>
      <c r="V117" s="16"/>
    </row>
    <row r="118" ht="12.75" customHeight="1">
      <c r="A118" s="8" t="s">
        <v>276</v>
      </c>
      <c r="C118" s="16">
        <v>60.0</v>
      </c>
      <c r="O118" s="16">
        <f>C121</f>
        <v>0.1</v>
      </c>
      <c r="P118" s="16">
        <f>C126</f>
        <v>0.2307692308</v>
      </c>
      <c r="Q118" s="16">
        <f t="shared" si="57"/>
        <v>0.02307692308</v>
      </c>
      <c r="R118" s="16">
        <f t="shared" ref="R118:S118" si="59">O118^2</f>
        <v>0.01</v>
      </c>
      <c r="S118" s="16">
        <f t="shared" si="59"/>
        <v>0.05325443787</v>
      </c>
      <c r="T118" s="16"/>
      <c r="U118" s="16"/>
      <c r="V118" s="16"/>
    </row>
    <row r="119" ht="12.75" customHeight="1">
      <c r="A119" s="25" t="s">
        <v>87</v>
      </c>
      <c r="B119" s="27" t="s">
        <v>26</v>
      </c>
      <c r="C119" s="27" t="s">
        <v>20</v>
      </c>
      <c r="D119" s="27" t="s">
        <v>21</v>
      </c>
      <c r="E119" s="27" t="s">
        <v>36</v>
      </c>
      <c r="O119" s="16">
        <f>D121</f>
        <v>0.4833333333</v>
      </c>
      <c r="P119" s="16">
        <f>D126</f>
        <v>0.3846153846</v>
      </c>
      <c r="Q119" s="16">
        <f t="shared" si="57"/>
        <v>0.1858974359</v>
      </c>
      <c r="R119" s="16">
        <f t="shared" ref="R119:S119" si="60">O119^2</f>
        <v>0.2336111111</v>
      </c>
      <c r="S119" s="16">
        <f t="shared" si="60"/>
        <v>0.1479289941</v>
      </c>
      <c r="T119" s="16"/>
      <c r="U119" s="16"/>
      <c r="V119" s="16"/>
    </row>
    <row r="120" ht="12.75" customHeight="1">
      <c r="A120" s="16">
        <f>COUNTIF(C2:C61,"*3 ครั้ง / 1 สัปดาห์*")</f>
        <v>0</v>
      </c>
      <c r="B120" s="16">
        <f>COUNTIF(C2:C61,"*1 ครั้ง/ 1 สัปดาห์*")</f>
        <v>0</v>
      </c>
      <c r="C120" s="16">
        <f>COUNTIF(C2:C61,"*1-2 ครั้ง / 1 เดือน*")</f>
        <v>6</v>
      </c>
      <c r="D120" s="16">
        <f>COUNTIF(C2:C61,"*1-2 ครั้ง / 3 เดือน*")</f>
        <v>29</v>
      </c>
      <c r="E120" s="16">
        <f>COUNTIF(C2:C61,"*ไม่เคยซื้อเลยงะะะ ไม่น้าาาาาาาาาา*")</f>
        <v>20</v>
      </c>
      <c r="O120" s="16">
        <f>E121</f>
        <v>0.3333333333</v>
      </c>
      <c r="P120" s="16">
        <f>E126</f>
        <v>0.3076923077</v>
      </c>
      <c r="Q120" s="16">
        <f t="shared" si="57"/>
        <v>0.1025641026</v>
      </c>
      <c r="R120" s="16">
        <f t="shared" ref="R120:S120" si="61">O120^2</f>
        <v>0.1111111111</v>
      </c>
      <c r="S120" s="16">
        <f t="shared" si="61"/>
        <v>0.09467455621</v>
      </c>
      <c r="T120" s="16"/>
      <c r="U120" s="16"/>
      <c r="V120" s="16"/>
    </row>
    <row r="121" ht="12.75" customHeight="1">
      <c r="A121" s="16">
        <f t="shared" ref="A121:E121" si="62">A120/$C$118</f>
        <v>0</v>
      </c>
      <c r="B121" s="16">
        <f t="shared" si="62"/>
        <v>0</v>
      </c>
      <c r="C121" s="16">
        <f t="shared" si="62"/>
        <v>0.1</v>
      </c>
      <c r="D121" s="16">
        <f t="shared" si="62"/>
        <v>0.4833333333</v>
      </c>
      <c r="E121" s="16">
        <f t="shared" si="62"/>
        <v>0.3333333333</v>
      </c>
      <c r="O121" s="19">
        <f t="shared" ref="O121:S121" si="63">SUM(O116:O120)</f>
        <v>0.9166666667</v>
      </c>
      <c r="P121" s="19">
        <f t="shared" si="63"/>
        <v>1</v>
      </c>
      <c r="Q121" s="19">
        <f t="shared" si="63"/>
        <v>0.3115384615</v>
      </c>
      <c r="R121" s="19">
        <f t="shared" si="63"/>
        <v>0.3547222222</v>
      </c>
      <c r="S121" s="19">
        <f t="shared" si="63"/>
        <v>0.3017751479</v>
      </c>
      <c r="T121" s="16"/>
      <c r="U121" s="16"/>
      <c r="V121" s="16"/>
    </row>
    <row r="122" ht="12.75" customHeight="1"/>
    <row r="123" ht="12.75" customHeight="1">
      <c r="A123" s="8" t="s">
        <v>305</v>
      </c>
      <c r="C123" s="16">
        <v>13.0</v>
      </c>
      <c r="O123" s="9" t="s">
        <v>282</v>
      </c>
    </row>
    <row r="124" ht="12.75" customHeight="1">
      <c r="A124" s="25" t="s">
        <v>87</v>
      </c>
      <c r="B124" s="27" t="s">
        <v>26</v>
      </c>
      <c r="C124" s="27" t="s">
        <v>20</v>
      </c>
      <c r="D124" s="27" t="s">
        <v>21</v>
      </c>
      <c r="E124" s="27" t="s">
        <v>36</v>
      </c>
      <c r="O124" s="16" t="s">
        <v>248</v>
      </c>
      <c r="P124" s="16" t="s">
        <v>296</v>
      </c>
      <c r="Q124" s="16" t="s">
        <v>297</v>
      </c>
      <c r="R124" s="16" t="s">
        <v>251</v>
      </c>
      <c r="S124" s="16" t="s">
        <v>298</v>
      </c>
      <c r="T124" s="23" t="s">
        <v>253</v>
      </c>
      <c r="U124" s="23" t="s">
        <v>299</v>
      </c>
      <c r="V124" s="16" t="s">
        <v>255</v>
      </c>
    </row>
    <row r="125" ht="12.75" customHeight="1">
      <c r="A125" s="16">
        <f>COUNTIF(C64:C76,"*3 ครั้ง / 1 สัปดาห์*")</f>
        <v>0</v>
      </c>
      <c r="B125" s="16">
        <f>COUNTIF(C64:C76,"*1 ครั้ง/ 1 สัปดาห์*")</f>
        <v>1</v>
      </c>
      <c r="C125" s="16">
        <f>COUNTIF(C64:C76,"*1-2 ครั้ง / 1 เดือน*")</f>
        <v>3</v>
      </c>
      <c r="D125" s="16">
        <f>COUNTIF(C64:C76,"*1-2 ครั้ง / 3 เดือน*")</f>
        <v>5</v>
      </c>
      <c r="E125" s="16">
        <f>COUNTIF(C64:C76,"*ไม่เคยซื้อเลยงะะะ ไม่น้าาาาาาาาาา*")</f>
        <v>4</v>
      </c>
      <c r="O125" s="16">
        <f>A131</f>
        <v>0.3666666667</v>
      </c>
      <c r="P125" s="16">
        <f>A136</f>
        <v>0.4615384615</v>
      </c>
      <c r="Q125" s="16">
        <f t="shared" ref="Q125:Q129" si="67">O125*P125</f>
        <v>0.1692307692</v>
      </c>
      <c r="R125" s="16">
        <f t="shared" ref="R125:S125" si="64">O125^2</f>
        <v>0.1344444444</v>
      </c>
      <c r="S125" s="16">
        <f t="shared" si="64"/>
        <v>0.2130177515</v>
      </c>
      <c r="T125" s="16">
        <f t="shared" ref="T125:U125" si="65">SQRT(R130)</f>
        <v>0.799131473</v>
      </c>
      <c r="U125" s="16">
        <f t="shared" si="65"/>
        <v>0.8461538462</v>
      </c>
      <c r="V125" s="16">
        <f>Q130/(T125*U125)</f>
        <v>0.9347269157</v>
      </c>
    </row>
    <row r="126" ht="12.75" customHeight="1">
      <c r="A126" s="16">
        <f t="shared" ref="A126:E126" si="66">A125/$C$123</f>
        <v>0</v>
      </c>
      <c r="B126" s="16">
        <f t="shared" si="66"/>
        <v>0.07692307692</v>
      </c>
      <c r="C126" s="16">
        <f t="shared" si="66"/>
        <v>0.2307692308</v>
      </c>
      <c r="D126" s="16">
        <f t="shared" si="66"/>
        <v>0.3846153846</v>
      </c>
      <c r="E126" s="16">
        <f t="shared" si="66"/>
        <v>0.3076923077</v>
      </c>
      <c r="O126" s="16">
        <f>B131</f>
        <v>0.4833333333</v>
      </c>
      <c r="P126" s="16">
        <f>B136</f>
        <v>0.3076923077</v>
      </c>
      <c r="Q126" s="16">
        <f t="shared" si="67"/>
        <v>0.1487179487</v>
      </c>
      <c r="R126" s="16">
        <f t="shared" ref="R126:S126" si="68">O126^2</f>
        <v>0.2336111111</v>
      </c>
      <c r="S126" s="16">
        <f t="shared" si="68"/>
        <v>0.09467455621</v>
      </c>
      <c r="T126" s="16"/>
      <c r="U126" s="16"/>
      <c r="V126" s="16"/>
    </row>
    <row r="127" ht="12.75" customHeight="1">
      <c r="O127" s="16">
        <f>C131</f>
        <v>0.05</v>
      </c>
      <c r="P127" s="16">
        <f>C136</f>
        <v>0.07692307692</v>
      </c>
      <c r="Q127" s="16">
        <f t="shared" si="67"/>
        <v>0.003846153846</v>
      </c>
      <c r="R127" s="16">
        <f t="shared" ref="R127:S127" si="69">O127^2</f>
        <v>0.0025</v>
      </c>
      <c r="S127" s="16">
        <f t="shared" si="69"/>
        <v>0.005917159763</v>
      </c>
      <c r="T127" s="16"/>
      <c r="U127" s="16"/>
      <c r="V127" s="16"/>
    </row>
    <row r="128" ht="12.75" customHeight="1">
      <c r="A128" s="8" t="s">
        <v>279</v>
      </c>
      <c r="B128" s="16">
        <v>60.0</v>
      </c>
      <c r="O128" s="16">
        <f>D131</f>
        <v>0.4333333333</v>
      </c>
      <c r="P128" s="16">
        <f>D136</f>
        <v>0.6153846154</v>
      </c>
      <c r="Q128" s="16">
        <f t="shared" si="67"/>
        <v>0.2666666667</v>
      </c>
      <c r="R128" s="16">
        <f t="shared" ref="R128:S128" si="70">O128^2</f>
        <v>0.1877777778</v>
      </c>
      <c r="S128" s="16">
        <f t="shared" si="70"/>
        <v>0.3786982249</v>
      </c>
      <c r="T128" s="16"/>
      <c r="U128" s="16"/>
      <c r="V128" s="16"/>
    </row>
    <row r="129" ht="12.75" customHeight="1">
      <c r="A129" s="27" t="s">
        <v>53</v>
      </c>
      <c r="B129" s="27" t="s">
        <v>61</v>
      </c>
      <c r="C129" s="27" t="s">
        <v>280</v>
      </c>
      <c r="D129" s="27" t="s">
        <v>69</v>
      </c>
      <c r="E129" s="27" t="s">
        <v>39</v>
      </c>
      <c r="O129" s="16">
        <f>E131</f>
        <v>0.2833333333</v>
      </c>
      <c r="P129" s="16">
        <f>E136</f>
        <v>0.1538461538</v>
      </c>
      <c r="Q129" s="16">
        <f t="shared" si="67"/>
        <v>0.04358974359</v>
      </c>
      <c r="R129" s="16">
        <f t="shared" ref="R129:S129" si="71">O129^2</f>
        <v>0.08027777778</v>
      </c>
      <c r="S129" s="16">
        <f t="shared" si="71"/>
        <v>0.02366863905</v>
      </c>
      <c r="T129" s="16"/>
      <c r="U129" s="16"/>
      <c r="V129" s="16"/>
    </row>
    <row r="130" ht="12.75" customHeight="1">
      <c r="A130" s="16">
        <f>COUNTIF(F2:F61,"*เก็บเงินปลายทางค้าบบ*")</f>
        <v>22</v>
      </c>
      <c r="B130" s="16">
        <f>COUNTIF(F2:F61,"*หักผ่านบัตร เครดิต /เดบิต โลดดดด*")</f>
        <v>29</v>
      </c>
      <c r="C130" s="16">
        <f>COUNTIF(F2:F61,"*ชำระผ่าน ATM*")</f>
        <v>3</v>
      </c>
      <c r="D130" s="16">
        <f>COUNTIF(F2:F61,"*โอน/ชำระผ่านบัญชีธนาคาร*")</f>
        <v>26</v>
      </c>
      <c r="E130" s="16">
        <f>COUNTIF(F2:F61,"*ชำระเงินผ่านตัวแอปโดยตรงเลยย*")</f>
        <v>17</v>
      </c>
      <c r="O130" s="19">
        <f t="shared" ref="O130:S130" si="72">SUM(O125:O129)</f>
        <v>1.616666667</v>
      </c>
      <c r="P130" s="19">
        <f t="shared" si="72"/>
        <v>1.615384615</v>
      </c>
      <c r="Q130" s="19">
        <f t="shared" si="72"/>
        <v>0.6320512821</v>
      </c>
      <c r="R130" s="19">
        <f t="shared" si="72"/>
        <v>0.6386111111</v>
      </c>
      <c r="S130" s="19">
        <f t="shared" si="72"/>
        <v>0.7159763314</v>
      </c>
      <c r="T130" s="16"/>
      <c r="U130" s="16"/>
      <c r="V130" s="16"/>
    </row>
    <row r="131" ht="12.75" customHeight="1">
      <c r="A131" s="16">
        <f t="shared" ref="A131:E131" si="73">A130/$B$128</f>
        <v>0.3666666667</v>
      </c>
      <c r="B131" s="16">
        <f t="shared" si="73"/>
        <v>0.4833333333</v>
      </c>
      <c r="C131" s="16">
        <f t="shared" si="73"/>
        <v>0.05</v>
      </c>
      <c r="D131" s="16">
        <f t="shared" si="73"/>
        <v>0.4333333333</v>
      </c>
      <c r="E131" s="16">
        <f t="shared" si="73"/>
        <v>0.2833333333</v>
      </c>
      <c r="O131" s="16"/>
      <c r="P131" s="16"/>
      <c r="Q131" s="16"/>
      <c r="R131" s="16"/>
      <c r="S131" s="16"/>
      <c r="T131" s="16"/>
      <c r="U131" s="16"/>
      <c r="V131" s="16"/>
    </row>
    <row r="132" ht="12.75" customHeight="1"/>
    <row r="133" ht="12.75" customHeight="1">
      <c r="A133" s="8" t="s">
        <v>306</v>
      </c>
      <c r="B133" s="16">
        <v>13.0</v>
      </c>
    </row>
    <row r="134" ht="12.75" customHeight="1">
      <c r="A134" s="27" t="s">
        <v>53</v>
      </c>
      <c r="B134" s="27" t="s">
        <v>61</v>
      </c>
      <c r="C134" s="27" t="s">
        <v>280</v>
      </c>
      <c r="D134" s="27" t="s">
        <v>69</v>
      </c>
      <c r="E134" s="27" t="s">
        <v>39</v>
      </c>
    </row>
    <row r="135" ht="12.75" customHeight="1">
      <c r="A135" s="16">
        <f>COUNTIF(F64:F76,"*เก็บเงินปลายทางค้าบบ*")</f>
        <v>6</v>
      </c>
      <c r="B135" s="16">
        <f>COUNTIF(F64:F76,"*หักผ่านบัตร เครดิต /เดบิต โลดดดด*")</f>
        <v>4</v>
      </c>
      <c r="C135" s="16">
        <f>COUNTIF(F64:F76,"*ชำระผ่าน ATM*")</f>
        <v>1</v>
      </c>
      <c r="D135" s="16">
        <f>COUNTIF(F64:F76,"*โอน/ชำระผ่านบัญชีธนาคาร*")</f>
        <v>8</v>
      </c>
      <c r="E135" s="16">
        <f>COUNTIF(F64:F76,"*ชำระเงินผ่านตัวแอปโดยตรงเลยย*")</f>
        <v>2</v>
      </c>
    </row>
    <row r="136" ht="12.75" customHeight="1">
      <c r="A136" s="16">
        <f t="shared" ref="A136:E136" si="74">A135/$B$133</f>
        <v>0.4615384615</v>
      </c>
      <c r="B136" s="16">
        <f t="shared" si="74"/>
        <v>0.3076923077</v>
      </c>
      <c r="C136" s="16">
        <f t="shared" si="74"/>
        <v>0.07692307692</v>
      </c>
      <c r="D136" s="16">
        <f t="shared" si="74"/>
        <v>0.6153846154</v>
      </c>
      <c r="E136" s="16">
        <f t="shared" si="74"/>
        <v>0.1538461538</v>
      </c>
    </row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21" t="s">
        <v>12</v>
      </c>
      <c r="B1" s="21" t="s">
        <v>307</v>
      </c>
      <c r="C1" s="21" t="s">
        <v>13</v>
      </c>
      <c r="D1" s="21" t="s">
        <v>14</v>
      </c>
      <c r="E1" s="21" t="s">
        <v>15</v>
      </c>
      <c r="F1" s="21" t="s">
        <v>16</v>
      </c>
      <c r="G1" s="21" t="s">
        <v>17</v>
      </c>
      <c r="H1" s="21" t="s">
        <v>18</v>
      </c>
    </row>
    <row r="2" ht="12.75" customHeight="1">
      <c r="A2" s="22" t="s">
        <v>136</v>
      </c>
      <c r="B2" s="22" t="s">
        <v>308</v>
      </c>
      <c r="C2" s="22" t="s">
        <v>20</v>
      </c>
      <c r="D2" s="22" t="s">
        <v>21</v>
      </c>
      <c r="E2" s="22" t="s">
        <v>54</v>
      </c>
      <c r="F2" s="22" t="s">
        <v>137</v>
      </c>
      <c r="G2" s="22" t="s">
        <v>69</v>
      </c>
      <c r="H2" s="22" t="s">
        <v>138</v>
      </c>
    </row>
    <row r="3" ht="12.75" customHeight="1">
      <c r="A3" s="22" t="s">
        <v>136</v>
      </c>
      <c r="B3" s="22" t="s">
        <v>308</v>
      </c>
      <c r="C3" s="22" t="s">
        <v>20</v>
      </c>
      <c r="D3" s="22" t="s">
        <v>20</v>
      </c>
      <c r="E3" s="22" t="s">
        <v>88</v>
      </c>
      <c r="F3" s="22" t="s">
        <v>139</v>
      </c>
      <c r="G3" s="22" t="s">
        <v>29</v>
      </c>
      <c r="H3" s="22" t="s">
        <v>34</v>
      </c>
    </row>
    <row r="4" ht="12.75" customHeight="1">
      <c r="A4" s="22" t="s">
        <v>136</v>
      </c>
      <c r="B4" s="22" t="s">
        <v>309</v>
      </c>
      <c r="C4" s="22" t="s">
        <v>87</v>
      </c>
      <c r="D4" s="22" t="s">
        <v>87</v>
      </c>
      <c r="E4" s="22" t="s">
        <v>140</v>
      </c>
      <c r="F4" s="22" t="s">
        <v>108</v>
      </c>
      <c r="G4" s="22" t="s">
        <v>29</v>
      </c>
      <c r="H4" s="22" t="s">
        <v>70</v>
      </c>
    </row>
    <row r="5" ht="12.75" customHeight="1">
      <c r="A5" s="22" t="s">
        <v>136</v>
      </c>
      <c r="B5" s="22" t="s">
        <v>308</v>
      </c>
      <c r="C5" s="22" t="s">
        <v>26</v>
      </c>
      <c r="D5" s="22" t="s">
        <v>20</v>
      </c>
      <c r="E5" s="22" t="s">
        <v>37</v>
      </c>
      <c r="F5" s="22" t="s">
        <v>141</v>
      </c>
      <c r="G5" s="22" t="s">
        <v>104</v>
      </c>
      <c r="H5" s="22" t="s">
        <v>99</v>
      </c>
    </row>
    <row r="6" ht="12.75" customHeight="1">
      <c r="A6" s="22" t="s">
        <v>136</v>
      </c>
      <c r="B6" s="22" t="s">
        <v>308</v>
      </c>
      <c r="C6" s="22" t="s">
        <v>26</v>
      </c>
      <c r="D6" s="22" t="s">
        <v>21</v>
      </c>
      <c r="E6" s="22" t="s">
        <v>44</v>
      </c>
      <c r="F6" s="22" t="s">
        <v>142</v>
      </c>
      <c r="G6" s="22" t="s">
        <v>29</v>
      </c>
      <c r="H6" s="22" t="s">
        <v>143</v>
      </c>
    </row>
    <row r="7" ht="12.75" customHeight="1">
      <c r="A7" s="22" t="s">
        <v>136</v>
      </c>
      <c r="B7" s="22" t="s">
        <v>310</v>
      </c>
      <c r="C7" s="22" t="s">
        <v>20</v>
      </c>
      <c r="D7" s="22" t="s">
        <v>36</v>
      </c>
      <c r="E7" s="22" t="s">
        <v>27</v>
      </c>
      <c r="F7" s="22" t="s">
        <v>144</v>
      </c>
      <c r="G7" s="22" t="s">
        <v>29</v>
      </c>
      <c r="H7" s="22" t="s">
        <v>43</v>
      </c>
    </row>
    <row r="8" ht="12.75" customHeight="1">
      <c r="A8" s="22" t="s">
        <v>136</v>
      </c>
      <c r="B8" s="22" t="s">
        <v>309</v>
      </c>
      <c r="C8" s="22" t="s">
        <v>87</v>
      </c>
      <c r="D8" s="22" t="s">
        <v>87</v>
      </c>
      <c r="E8" s="22" t="s">
        <v>54</v>
      </c>
      <c r="F8" s="22" t="s">
        <v>145</v>
      </c>
      <c r="G8" s="22" t="s">
        <v>104</v>
      </c>
      <c r="H8" s="22" t="s">
        <v>70</v>
      </c>
    </row>
    <row r="9" ht="12.75" customHeight="1">
      <c r="A9" s="22" t="s">
        <v>136</v>
      </c>
      <c r="B9" s="22" t="s">
        <v>309</v>
      </c>
      <c r="C9" s="22" t="s">
        <v>26</v>
      </c>
      <c r="D9" s="22" t="s">
        <v>20</v>
      </c>
      <c r="E9" s="22" t="s">
        <v>27</v>
      </c>
      <c r="F9" s="22" t="s">
        <v>146</v>
      </c>
      <c r="G9" s="22" t="s">
        <v>29</v>
      </c>
      <c r="H9" s="22" t="s">
        <v>147</v>
      </c>
    </row>
    <row r="10" ht="12.75" customHeight="1">
      <c r="A10" s="22" t="s">
        <v>136</v>
      </c>
      <c r="B10" s="22" t="s">
        <v>309</v>
      </c>
      <c r="C10" s="22" t="s">
        <v>26</v>
      </c>
      <c r="D10" s="22" t="s">
        <v>20</v>
      </c>
      <c r="E10" s="22" t="s">
        <v>27</v>
      </c>
      <c r="F10" s="22" t="s">
        <v>148</v>
      </c>
      <c r="G10" s="22" t="s">
        <v>29</v>
      </c>
      <c r="H10" s="22" t="s">
        <v>149</v>
      </c>
    </row>
    <row r="11" ht="12.75" customHeight="1">
      <c r="A11" s="22" t="s">
        <v>136</v>
      </c>
      <c r="B11" s="22" t="s">
        <v>308</v>
      </c>
      <c r="C11" s="22" t="s">
        <v>20</v>
      </c>
      <c r="D11" s="22" t="s">
        <v>150</v>
      </c>
      <c r="E11" s="22" t="s">
        <v>140</v>
      </c>
      <c r="F11" s="22" t="s">
        <v>151</v>
      </c>
      <c r="G11" s="22" t="s">
        <v>24</v>
      </c>
      <c r="H11" s="22" t="s">
        <v>48</v>
      </c>
    </row>
    <row r="12" ht="12.75" customHeight="1">
      <c r="A12" s="22" t="s">
        <v>136</v>
      </c>
      <c r="B12" s="22" t="s">
        <v>309</v>
      </c>
      <c r="C12" s="22" t="s">
        <v>87</v>
      </c>
      <c r="D12" s="22" t="s">
        <v>26</v>
      </c>
      <c r="E12" s="22" t="s">
        <v>27</v>
      </c>
      <c r="F12" s="22" t="s">
        <v>152</v>
      </c>
      <c r="G12" s="22" t="s">
        <v>69</v>
      </c>
      <c r="H12" s="22" t="s">
        <v>34</v>
      </c>
    </row>
    <row r="13" ht="12.75" customHeight="1">
      <c r="A13" s="22" t="s">
        <v>136</v>
      </c>
      <c r="B13" s="22" t="s">
        <v>308</v>
      </c>
      <c r="C13" s="22" t="s">
        <v>20</v>
      </c>
      <c r="D13" s="22" t="s">
        <v>21</v>
      </c>
      <c r="E13" s="22" t="s">
        <v>153</v>
      </c>
      <c r="F13" s="22" t="s">
        <v>154</v>
      </c>
      <c r="G13" s="22" t="s">
        <v>155</v>
      </c>
      <c r="H13" s="22" t="s">
        <v>75</v>
      </c>
    </row>
    <row r="14" ht="12.75" customHeight="1">
      <c r="A14" s="22" t="s">
        <v>136</v>
      </c>
      <c r="B14" s="22" t="s">
        <v>308</v>
      </c>
      <c r="C14" s="22" t="s">
        <v>20</v>
      </c>
      <c r="D14" s="22" t="s">
        <v>20</v>
      </c>
      <c r="E14" s="22" t="s">
        <v>140</v>
      </c>
      <c r="F14" s="22" t="s">
        <v>156</v>
      </c>
      <c r="G14" s="22" t="s">
        <v>42</v>
      </c>
      <c r="H14" s="22" t="s">
        <v>90</v>
      </c>
    </row>
    <row r="15" ht="12.75" customHeight="1">
      <c r="A15" s="22" t="s">
        <v>136</v>
      </c>
      <c r="B15" s="22" t="s">
        <v>308</v>
      </c>
      <c r="C15" s="22" t="s">
        <v>20</v>
      </c>
      <c r="D15" s="22" t="s">
        <v>20</v>
      </c>
      <c r="E15" s="22" t="s">
        <v>140</v>
      </c>
      <c r="F15" s="22" t="s">
        <v>157</v>
      </c>
      <c r="G15" s="22" t="s">
        <v>29</v>
      </c>
      <c r="H15" s="22" t="s">
        <v>43</v>
      </c>
    </row>
    <row r="16" ht="12.75" customHeight="1">
      <c r="A16" s="22" t="s">
        <v>136</v>
      </c>
      <c r="B16" s="22" t="s">
        <v>309</v>
      </c>
      <c r="C16" s="22" t="s">
        <v>20</v>
      </c>
      <c r="D16" s="22" t="s">
        <v>36</v>
      </c>
      <c r="E16" s="22" t="s">
        <v>158</v>
      </c>
      <c r="F16" s="22" t="s">
        <v>159</v>
      </c>
      <c r="G16" s="22" t="s">
        <v>69</v>
      </c>
      <c r="H16" s="22" t="s">
        <v>124</v>
      </c>
    </row>
    <row r="17" ht="12.75" customHeight="1">
      <c r="A17" s="22" t="s">
        <v>136</v>
      </c>
      <c r="B17" s="22" t="s">
        <v>311</v>
      </c>
      <c r="C17" s="22" t="s">
        <v>20</v>
      </c>
      <c r="D17" s="22" t="s">
        <v>21</v>
      </c>
      <c r="E17" s="22" t="s">
        <v>37</v>
      </c>
      <c r="F17" s="22" t="s">
        <v>160</v>
      </c>
      <c r="G17" s="22" t="s">
        <v>69</v>
      </c>
      <c r="H17" s="22" t="s">
        <v>161</v>
      </c>
    </row>
    <row r="18" ht="12.75" customHeight="1">
      <c r="A18" s="22" t="s">
        <v>136</v>
      </c>
      <c r="B18" s="22" t="s">
        <v>309</v>
      </c>
      <c r="C18" s="22" t="s">
        <v>20</v>
      </c>
      <c r="D18" s="22" t="s">
        <v>21</v>
      </c>
      <c r="E18" s="22" t="s">
        <v>54</v>
      </c>
      <c r="F18" s="22" t="s">
        <v>162</v>
      </c>
      <c r="G18" s="22" t="s">
        <v>42</v>
      </c>
      <c r="H18" s="22" t="s">
        <v>163</v>
      </c>
    </row>
    <row r="19" ht="12.75" customHeight="1">
      <c r="A19" s="22" t="s">
        <v>136</v>
      </c>
      <c r="B19" s="22" t="s">
        <v>311</v>
      </c>
      <c r="C19" s="22" t="s">
        <v>20</v>
      </c>
      <c r="D19" s="22" t="s">
        <v>36</v>
      </c>
      <c r="E19" s="22" t="s">
        <v>164</v>
      </c>
      <c r="F19" s="22" t="s">
        <v>165</v>
      </c>
      <c r="G19" s="22" t="s">
        <v>69</v>
      </c>
      <c r="H19" s="22" t="s">
        <v>128</v>
      </c>
    </row>
    <row r="20" ht="12.75" customHeight="1">
      <c r="A20" s="22" t="s">
        <v>136</v>
      </c>
      <c r="B20" s="22" t="s">
        <v>312</v>
      </c>
      <c r="C20" s="22" t="s">
        <v>20</v>
      </c>
      <c r="D20" s="22" t="s">
        <v>166</v>
      </c>
      <c r="E20" s="22" t="s">
        <v>44</v>
      </c>
      <c r="F20" s="22" t="s">
        <v>167</v>
      </c>
      <c r="G20" s="22" t="s">
        <v>168</v>
      </c>
      <c r="H20" s="22" t="s">
        <v>124</v>
      </c>
    </row>
    <row r="21" ht="12.75" customHeight="1">
      <c r="A21" s="22" t="s">
        <v>136</v>
      </c>
      <c r="B21" s="22" t="s">
        <v>309</v>
      </c>
      <c r="C21" s="22" t="s">
        <v>20</v>
      </c>
      <c r="D21" s="22" t="s">
        <v>21</v>
      </c>
      <c r="E21" s="22" t="s">
        <v>44</v>
      </c>
      <c r="F21" s="22" t="s">
        <v>169</v>
      </c>
      <c r="G21" s="22" t="s">
        <v>69</v>
      </c>
      <c r="H21" s="22" t="s">
        <v>170</v>
      </c>
    </row>
    <row r="22" ht="12.75" customHeight="1">
      <c r="A22" s="22" t="s">
        <v>136</v>
      </c>
      <c r="B22" s="22" t="s">
        <v>309</v>
      </c>
      <c r="C22" s="22" t="s">
        <v>20</v>
      </c>
      <c r="D22" s="22" t="s">
        <v>20</v>
      </c>
      <c r="E22" s="22" t="s">
        <v>171</v>
      </c>
      <c r="F22" s="22" t="s">
        <v>172</v>
      </c>
      <c r="G22" s="22" t="s">
        <v>29</v>
      </c>
      <c r="H22" s="22" t="s">
        <v>99</v>
      </c>
    </row>
    <row r="23" ht="12.75" customHeight="1">
      <c r="A23" s="22" t="s">
        <v>136</v>
      </c>
      <c r="B23" s="22" t="s">
        <v>309</v>
      </c>
      <c r="C23" s="22" t="s">
        <v>87</v>
      </c>
      <c r="D23" s="22" t="s">
        <v>26</v>
      </c>
      <c r="E23" s="22" t="s">
        <v>140</v>
      </c>
      <c r="F23" s="22" t="s">
        <v>173</v>
      </c>
      <c r="G23" s="22" t="s">
        <v>56</v>
      </c>
      <c r="H23" s="22" t="s">
        <v>80</v>
      </c>
    </row>
    <row r="24" ht="12.75" customHeight="1">
      <c r="A24" s="22" t="s">
        <v>136</v>
      </c>
      <c r="B24" s="22" t="s">
        <v>309</v>
      </c>
      <c r="C24" s="22" t="s">
        <v>21</v>
      </c>
      <c r="D24" s="22" t="s">
        <v>21</v>
      </c>
      <c r="E24" s="22" t="s">
        <v>140</v>
      </c>
      <c r="F24" s="22" t="s">
        <v>174</v>
      </c>
      <c r="G24" s="22" t="s">
        <v>49</v>
      </c>
      <c r="H24" s="22" t="s">
        <v>75</v>
      </c>
    </row>
    <row r="25" ht="12.75" customHeight="1">
      <c r="A25" s="22" t="s">
        <v>136</v>
      </c>
      <c r="B25" s="22" t="s">
        <v>309</v>
      </c>
      <c r="C25" s="22" t="s">
        <v>20</v>
      </c>
      <c r="D25" s="22" t="s">
        <v>36</v>
      </c>
      <c r="E25" s="22" t="s">
        <v>164</v>
      </c>
      <c r="F25" s="22" t="s">
        <v>175</v>
      </c>
      <c r="G25" s="22" t="s">
        <v>81</v>
      </c>
      <c r="H25" s="22" t="s">
        <v>176</v>
      </c>
    </row>
    <row r="26" ht="12.75" customHeight="1">
      <c r="A26" s="22" t="s">
        <v>136</v>
      </c>
      <c r="B26" s="22" t="s">
        <v>309</v>
      </c>
      <c r="C26" s="22" t="s">
        <v>26</v>
      </c>
      <c r="D26" s="22" t="s">
        <v>21</v>
      </c>
      <c r="E26" s="22" t="s">
        <v>27</v>
      </c>
      <c r="F26" s="22" t="s">
        <v>177</v>
      </c>
      <c r="G26" s="22" t="s">
        <v>69</v>
      </c>
      <c r="H26" s="22" t="s">
        <v>48</v>
      </c>
    </row>
    <row r="27" ht="12.75" customHeight="1">
      <c r="A27" s="22" t="s">
        <v>136</v>
      </c>
      <c r="B27" s="22" t="s">
        <v>310</v>
      </c>
      <c r="C27" s="22" t="s">
        <v>21</v>
      </c>
      <c r="D27" s="22" t="s">
        <v>20</v>
      </c>
      <c r="E27" s="22" t="s">
        <v>54</v>
      </c>
      <c r="F27" s="22" t="s">
        <v>178</v>
      </c>
      <c r="G27" s="22" t="s">
        <v>179</v>
      </c>
      <c r="H27" s="22" t="s">
        <v>99</v>
      </c>
    </row>
    <row r="28" ht="12.75" customHeight="1">
      <c r="A28" s="22" t="s">
        <v>136</v>
      </c>
      <c r="B28" s="22" t="s">
        <v>309</v>
      </c>
      <c r="C28" s="22" t="s">
        <v>20</v>
      </c>
      <c r="D28" s="22" t="s">
        <v>21</v>
      </c>
      <c r="E28" s="22" t="s">
        <v>27</v>
      </c>
      <c r="F28" s="22" t="s">
        <v>180</v>
      </c>
      <c r="G28" s="22" t="s">
        <v>29</v>
      </c>
      <c r="H28" s="22" t="s">
        <v>73</v>
      </c>
    </row>
    <row r="29" ht="12.75" customHeight="1">
      <c r="A29" s="22" t="s">
        <v>136</v>
      </c>
      <c r="B29" s="22" t="s">
        <v>311</v>
      </c>
      <c r="C29" s="22" t="s">
        <v>87</v>
      </c>
      <c r="D29" s="22" t="s">
        <v>20</v>
      </c>
      <c r="E29" s="22" t="s">
        <v>27</v>
      </c>
      <c r="F29" s="22" t="s">
        <v>181</v>
      </c>
      <c r="G29" s="22" t="s">
        <v>69</v>
      </c>
      <c r="H29" s="22" t="s">
        <v>30</v>
      </c>
    </row>
    <row r="30" ht="12.75" customHeight="1">
      <c r="A30" s="22" t="s">
        <v>136</v>
      </c>
      <c r="B30" s="22" t="s">
        <v>309</v>
      </c>
      <c r="C30" s="22" t="s">
        <v>26</v>
      </c>
      <c r="D30" s="22" t="s">
        <v>36</v>
      </c>
      <c r="E30" s="22" t="s">
        <v>125</v>
      </c>
      <c r="F30" s="22" t="s">
        <v>182</v>
      </c>
      <c r="G30" s="22" t="s">
        <v>179</v>
      </c>
      <c r="H30" s="22" t="s">
        <v>60</v>
      </c>
    </row>
    <row r="31" ht="12.75" customHeight="1">
      <c r="A31" s="22" t="s">
        <v>136</v>
      </c>
      <c r="B31" s="22" t="s">
        <v>309</v>
      </c>
      <c r="C31" s="22" t="s">
        <v>20</v>
      </c>
      <c r="D31" s="22" t="s">
        <v>36</v>
      </c>
      <c r="E31" s="22" t="s">
        <v>27</v>
      </c>
      <c r="F31" s="22" t="s">
        <v>183</v>
      </c>
      <c r="G31" s="22" t="s">
        <v>42</v>
      </c>
      <c r="H31" s="22" t="s">
        <v>111</v>
      </c>
    </row>
    <row r="32" ht="12.75" customHeight="1">
      <c r="A32" s="22" t="s">
        <v>136</v>
      </c>
      <c r="B32" s="22" t="s">
        <v>311</v>
      </c>
      <c r="C32" s="22" t="s">
        <v>20</v>
      </c>
      <c r="D32" s="22" t="s">
        <v>36</v>
      </c>
      <c r="E32" s="22" t="s">
        <v>184</v>
      </c>
      <c r="F32" s="22" t="s">
        <v>185</v>
      </c>
      <c r="G32" s="22" t="s">
        <v>81</v>
      </c>
      <c r="H32" s="22" t="s">
        <v>186</v>
      </c>
    </row>
    <row r="33" ht="12.75" customHeight="1">
      <c r="A33" s="22" t="s">
        <v>136</v>
      </c>
      <c r="B33" s="22" t="s">
        <v>309</v>
      </c>
      <c r="C33" s="22" t="s">
        <v>20</v>
      </c>
      <c r="D33" s="22" t="s">
        <v>36</v>
      </c>
      <c r="E33" s="22" t="s">
        <v>187</v>
      </c>
      <c r="F33" s="22" t="s">
        <v>188</v>
      </c>
      <c r="G33" s="22" t="s">
        <v>69</v>
      </c>
      <c r="H33" s="22" t="s">
        <v>189</v>
      </c>
    </row>
    <row r="34" ht="12.75" customHeight="1">
      <c r="A34" s="22" t="s">
        <v>136</v>
      </c>
      <c r="B34" s="22" t="s">
        <v>309</v>
      </c>
      <c r="C34" s="22" t="s">
        <v>87</v>
      </c>
      <c r="D34" s="22" t="s">
        <v>36</v>
      </c>
      <c r="E34" s="22" t="s">
        <v>27</v>
      </c>
      <c r="F34" s="22" t="s">
        <v>190</v>
      </c>
      <c r="G34" s="22" t="s">
        <v>61</v>
      </c>
      <c r="H34" s="22" t="s">
        <v>48</v>
      </c>
    </row>
    <row r="35" ht="12.75" customHeight="1">
      <c r="A35" s="22" t="s">
        <v>136</v>
      </c>
      <c r="B35" s="22" t="s">
        <v>309</v>
      </c>
      <c r="C35" s="22" t="s">
        <v>87</v>
      </c>
      <c r="D35" s="22" t="s">
        <v>36</v>
      </c>
      <c r="E35" s="22" t="s">
        <v>27</v>
      </c>
      <c r="F35" s="22" t="s">
        <v>85</v>
      </c>
      <c r="G35" s="22" t="s">
        <v>61</v>
      </c>
      <c r="H35" s="22" t="s">
        <v>191</v>
      </c>
    </row>
    <row r="36" ht="12.75" customHeight="1">
      <c r="A36" s="22" t="s">
        <v>136</v>
      </c>
      <c r="B36" s="22" t="s">
        <v>309</v>
      </c>
      <c r="C36" s="22" t="s">
        <v>26</v>
      </c>
      <c r="D36" s="22" t="s">
        <v>21</v>
      </c>
      <c r="E36" s="22" t="s">
        <v>54</v>
      </c>
      <c r="F36" s="22" t="s">
        <v>192</v>
      </c>
      <c r="G36" s="22" t="s">
        <v>53</v>
      </c>
      <c r="H36" s="22" t="s">
        <v>193</v>
      </c>
    </row>
    <row r="37" ht="12.75" customHeight="1">
      <c r="A37" s="22" t="s">
        <v>136</v>
      </c>
      <c r="B37" s="22" t="s">
        <v>309</v>
      </c>
      <c r="C37" s="22" t="s">
        <v>20</v>
      </c>
      <c r="D37" s="22" t="s">
        <v>36</v>
      </c>
      <c r="E37" s="22" t="s">
        <v>194</v>
      </c>
      <c r="F37" s="22" t="s">
        <v>195</v>
      </c>
      <c r="G37" s="22" t="s">
        <v>69</v>
      </c>
      <c r="H37" s="22" t="s">
        <v>101</v>
      </c>
    </row>
    <row r="38" ht="12.75" customHeight="1">
      <c r="A38" s="22" t="s">
        <v>136</v>
      </c>
      <c r="B38" s="22" t="s">
        <v>309</v>
      </c>
      <c r="C38" s="22" t="s">
        <v>20</v>
      </c>
      <c r="D38" s="22" t="s">
        <v>21</v>
      </c>
      <c r="E38" s="22" t="s">
        <v>140</v>
      </c>
      <c r="F38" s="22" t="s">
        <v>79</v>
      </c>
      <c r="G38" s="22" t="s">
        <v>49</v>
      </c>
      <c r="H38" s="22" t="s">
        <v>30</v>
      </c>
    </row>
    <row r="39" ht="12.75" customHeight="1">
      <c r="A39" s="22" t="s">
        <v>136</v>
      </c>
      <c r="B39" s="22" t="s">
        <v>309</v>
      </c>
      <c r="C39" s="22" t="s">
        <v>20</v>
      </c>
      <c r="D39" s="22" t="s">
        <v>21</v>
      </c>
      <c r="E39" s="22" t="s">
        <v>27</v>
      </c>
      <c r="F39" s="22" t="s">
        <v>190</v>
      </c>
      <c r="G39" s="22" t="s">
        <v>104</v>
      </c>
      <c r="H39" s="22" t="s">
        <v>48</v>
      </c>
    </row>
    <row r="40" ht="12.75" customHeight="1">
      <c r="A40" s="22" t="s">
        <v>136</v>
      </c>
      <c r="B40" s="22" t="s">
        <v>309</v>
      </c>
      <c r="C40" s="22" t="s">
        <v>20</v>
      </c>
      <c r="D40" s="22" t="s">
        <v>106</v>
      </c>
      <c r="E40" s="22" t="s">
        <v>171</v>
      </c>
      <c r="F40" s="22" t="s">
        <v>196</v>
      </c>
      <c r="G40" s="22" t="s">
        <v>42</v>
      </c>
      <c r="H40" s="22" t="s">
        <v>197</v>
      </c>
    </row>
    <row r="41" ht="12.75" customHeight="1">
      <c r="A41" s="22" t="s">
        <v>136</v>
      </c>
      <c r="B41" s="22" t="s">
        <v>309</v>
      </c>
      <c r="C41" s="22" t="s">
        <v>20</v>
      </c>
      <c r="D41" s="22" t="s">
        <v>36</v>
      </c>
      <c r="E41" s="22" t="s">
        <v>37</v>
      </c>
      <c r="F41" s="22" t="s">
        <v>198</v>
      </c>
      <c r="G41" s="22" t="s">
        <v>69</v>
      </c>
      <c r="H41" s="22" t="s">
        <v>101</v>
      </c>
    </row>
    <row r="42" ht="12.75" customHeight="1">
      <c r="A42" s="22" t="s">
        <v>136</v>
      </c>
      <c r="B42" s="22" t="s">
        <v>309</v>
      </c>
      <c r="C42" s="22" t="s">
        <v>20</v>
      </c>
      <c r="D42" s="22" t="s">
        <v>67</v>
      </c>
      <c r="E42" s="22" t="s">
        <v>199</v>
      </c>
      <c r="F42" s="22" t="s">
        <v>200</v>
      </c>
      <c r="G42" s="22" t="s">
        <v>49</v>
      </c>
      <c r="H42" s="22" t="s">
        <v>111</v>
      </c>
    </row>
    <row r="43" ht="12.75" customHeight="1">
      <c r="A43" s="22" t="s">
        <v>136</v>
      </c>
      <c r="B43" s="22" t="s">
        <v>309</v>
      </c>
      <c r="C43" s="22" t="s">
        <v>26</v>
      </c>
      <c r="D43" s="22" t="s">
        <v>26</v>
      </c>
      <c r="E43" s="22" t="s">
        <v>27</v>
      </c>
      <c r="F43" s="22" t="s">
        <v>201</v>
      </c>
      <c r="G43" s="22" t="s">
        <v>29</v>
      </c>
      <c r="H43" s="22" t="s">
        <v>124</v>
      </c>
    </row>
    <row r="44" ht="12.75" customHeight="1">
      <c r="A44" s="22" t="s">
        <v>136</v>
      </c>
      <c r="B44" s="22" t="s">
        <v>309</v>
      </c>
      <c r="C44" s="22" t="s">
        <v>20</v>
      </c>
      <c r="D44" s="22" t="s">
        <v>21</v>
      </c>
      <c r="E44" s="22" t="s">
        <v>202</v>
      </c>
      <c r="F44" s="22" t="s">
        <v>203</v>
      </c>
      <c r="G44" s="22" t="s">
        <v>29</v>
      </c>
      <c r="H44" s="22" t="s">
        <v>80</v>
      </c>
    </row>
    <row r="45" ht="12.75" customHeight="1">
      <c r="A45" s="22" t="s">
        <v>136</v>
      </c>
      <c r="B45" s="22" t="s">
        <v>309</v>
      </c>
      <c r="C45" s="22" t="s">
        <v>21</v>
      </c>
      <c r="D45" s="22" t="s">
        <v>36</v>
      </c>
      <c r="E45" s="22" t="s">
        <v>37</v>
      </c>
      <c r="F45" s="22" t="s">
        <v>142</v>
      </c>
      <c r="G45" s="22" t="s">
        <v>49</v>
      </c>
      <c r="H45" s="22" t="s">
        <v>204</v>
      </c>
    </row>
    <row r="46" ht="12.75" customHeight="1">
      <c r="A46" s="22" t="s">
        <v>136</v>
      </c>
      <c r="B46" s="22" t="s">
        <v>309</v>
      </c>
      <c r="C46" s="22" t="s">
        <v>20</v>
      </c>
      <c r="D46" s="22" t="s">
        <v>36</v>
      </c>
      <c r="E46" s="22" t="s">
        <v>194</v>
      </c>
      <c r="F46" s="22" t="s">
        <v>205</v>
      </c>
      <c r="G46" s="22" t="s">
        <v>104</v>
      </c>
      <c r="H46" s="22" t="s">
        <v>48</v>
      </c>
    </row>
    <row r="47" ht="12.75" customHeight="1">
      <c r="A47" s="22" t="s">
        <v>136</v>
      </c>
      <c r="B47" s="22" t="s">
        <v>310</v>
      </c>
      <c r="C47" s="22" t="s">
        <v>20</v>
      </c>
      <c r="D47" s="22" t="s">
        <v>36</v>
      </c>
      <c r="E47" s="22" t="s">
        <v>202</v>
      </c>
      <c r="F47" s="22" t="s">
        <v>206</v>
      </c>
      <c r="G47" s="22" t="s">
        <v>69</v>
      </c>
      <c r="H47" s="22" t="s">
        <v>111</v>
      </c>
    </row>
    <row r="48" ht="12.75" customHeight="1">
      <c r="A48" s="22" t="s">
        <v>136</v>
      </c>
      <c r="B48" s="22" t="s">
        <v>310</v>
      </c>
      <c r="C48" s="22" t="s">
        <v>26</v>
      </c>
      <c r="D48" s="22" t="s">
        <v>20</v>
      </c>
      <c r="E48" s="22" t="s">
        <v>44</v>
      </c>
      <c r="F48" s="22" t="s">
        <v>207</v>
      </c>
      <c r="G48" s="22" t="s">
        <v>104</v>
      </c>
      <c r="H48" s="22" t="s">
        <v>101</v>
      </c>
    </row>
    <row r="49" ht="12.75" customHeight="1">
      <c r="A49" s="22" t="s">
        <v>136</v>
      </c>
      <c r="B49" s="22" t="s">
        <v>310</v>
      </c>
      <c r="C49" s="22" t="s">
        <v>208</v>
      </c>
      <c r="D49" s="22" t="s">
        <v>36</v>
      </c>
      <c r="E49" s="22" t="s">
        <v>37</v>
      </c>
      <c r="F49" s="22" t="s">
        <v>209</v>
      </c>
      <c r="G49" s="22" t="s">
        <v>104</v>
      </c>
      <c r="H49" s="22" t="s">
        <v>30</v>
      </c>
    </row>
    <row r="50" ht="12.75" customHeight="1">
      <c r="A50" s="22" t="s">
        <v>136</v>
      </c>
      <c r="B50" s="22" t="s">
        <v>310</v>
      </c>
      <c r="C50" s="22" t="s">
        <v>26</v>
      </c>
      <c r="D50" s="22" t="s">
        <v>210</v>
      </c>
      <c r="E50" s="22" t="s">
        <v>211</v>
      </c>
      <c r="F50" s="22" t="s">
        <v>212</v>
      </c>
      <c r="G50" s="22" t="s">
        <v>42</v>
      </c>
      <c r="H50" s="22" t="s">
        <v>111</v>
      </c>
    </row>
    <row r="51" ht="12.75" customHeight="1">
      <c r="A51" s="22" t="s">
        <v>136</v>
      </c>
      <c r="B51" s="22" t="s">
        <v>311</v>
      </c>
      <c r="C51" s="22" t="s">
        <v>87</v>
      </c>
      <c r="D51" s="22" t="s">
        <v>21</v>
      </c>
      <c r="E51" s="22" t="s">
        <v>27</v>
      </c>
      <c r="F51" s="22" t="s">
        <v>213</v>
      </c>
      <c r="G51" s="22" t="s">
        <v>61</v>
      </c>
      <c r="H51" s="22" t="s">
        <v>128</v>
      </c>
    </row>
    <row r="52" ht="12.75" customHeight="1">
      <c r="A52" s="22" t="s">
        <v>136</v>
      </c>
      <c r="B52" s="22" t="s">
        <v>310</v>
      </c>
      <c r="C52" s="22" t="s">
        <v>26</v>
      </c>
      <c r="D52" s="22" t="s">
        <v>21</v>
      </c>
      <c r="E52" s="22" t="s">
        <v>214</v>
      </c>
      <c r="F52" s="22" t="s">
        <v>183</v>
      </c>
      <c r="G52" s="22" t="s">
        <v>42</v>
      </c>
      <c r="H52" s="22" t="s">
        <v>111</v>
      </c>
    </row>
    <row r="53" ht="12.75" customHeight="1">
      <c r="A53" s="22" t="s">
        <v>136</v>
      </c>
      <c r="B53" s="22" t="s">
        <v>311</v>
      </c>
      <c r="C53" s="22" t="s">
        <v>26</v>
      </c>
      <c r="D53" s="22" t="s">
        <v>20</v>
      </c>
      <c r="E53" s="22" t="s">
        <v>140</v>
      </c>
      <c r="F53" s="22" t="s">
        <v>215</v>
      </c>
      <c r="G53" s="22" t="s">
        <v>69</v>
      </c>
      <c r="H53" s="22" t="s">
        <v>30</v>
      </c>
    </row>
    <row r="54" ht="12.75" customHeight="1">
      <c r="A54" s="22" t="s">
        <v>136</v>
      </c>
      <c r="B54" s="22" t="s">
        <v>313</v>
      </c>
      <c r="C54" s="22" t="s">
        <v>26</v>
      </c>
      <c r="D54" s="22" t="s">
        <v>21</v>
      </c>
      <c r="E54" s="22" t="s">
        <v>216</v>
      </c>
      <c r="F54" s="22" t="s">
        <v>217</v>
      </c>
      <c r="G54" s="22" t="s">
        <v>42</v>
      </c>
      <c r="H54" s="22" t="s">
        <v>161</v>
      </c>
    </row>
    <row r="55" ht="12.75" customHeight="1">
      <c r="A55" s="22" t="s">
        <v>136</v>
      </c>
      <c r="B55" s="22" t="s">
        <v>309</v>
      </c>
      <c r="C55" s="22" t="s">
        <v>26</v>
      </c>
      <c r="D55" s="22" t="s">
        <v>20</v>
      </c>
      <c r="E55" s="22" t="s">
        <v>164</v>
      </c>
      <c r="F55" s="22" t="s">
        <v>218</v>
      </c>
      <c r="G55" s="22" t="s">
        <v>29</v>
      </c>
      <c r="H55" s="22" t="s">
        <v>219</v>
      </c>
    </row>
    <row r="56" ht="12.75" customHeight="1">
      <c r="A56" s="22" t="s">
        <v>136</v>
      </c>
      <c r="B56" s="22" t="s">
        <v>310</v>
      </c>
      <c r="C56" s="22" t="s">
        <v>21</v>
      </c>
      <c r="D56" s="22" t="s">
        <v>36</v>
      </c>
      <c r="E56" s="22" t="s">
        <v>27</v>
      </c>
      <c r="F56" s="22" t="s">
        <v>220</v>
      </c>
      <c r="G56" s="22" t="s">
        <v>69</v>
      </c>
      <c r="H56" s="22" t="s">
        <v>30</v>
      </c>
    </row>
    <row r="57" ht="12.75" customHeight="1">
      <c r="A57" s="22" t="s">
        <v>136</v>
      </c>
      <c r="B57" s="22" t="s">
        <v>309</v>
      </c>
      <c r="C57" s="22" t="s">
        <v>87</v>
      </c>
      <c r="D57" s="22" t="s">
        <v>87</v>
      </c>
      <c r="E57" s="22" t="s">
        <v>221</v>
      </c>
      <c r="F57" s="22" t="s">
        <v>222</v>
      </c>
      <c r="G57" s="22" t="s">
        <v>223</v>
      </c>
      <c r="H57" s="22" t="s">
        <v>75</v>
      </c>
    </row>
    <row r="58" ht="12.75" customHeight="1">
      <c r="A58" s="22" t="s">
        <v>136</v>
      </c>
      <c r="B58" s="22" t="s">
        <v>311</v>
      </c>
      <c r="C58" s="22" t="s">
        <v>87</v>
      </c>
      <c r="D58" s="22" t="s">
        <v>26</v>
      </c>
      <c r="E58" s="22" t="s">
        <v>164</v>
      </c>
      <c r="F58" s="22" t="s">
        <v>224</v>
      </c>
      <c r="G58" s="22" t="s">
        <v>39</v>
      </c>
      <c r="H58" s="22" t="s">
        <v>225</v>
      </c>
    </row>
    <row r="59" ht="12.75" customHeight="1">
      <c r="A59" s="22" t="s">
        <v>136</v>
      </c>
      <c r="B59" s="22" t="s">
        <v>308</v>
      </c>
      <c r="C59" s="22" t="s">
        <v>26</v>
      </c>
      <c r="D59" s="22" t="s">
        <v>36</v>
      </c>
      <c r="E59" s="22" t="s">
        <v>27</v>
      </c>
      <c r="F59" s="22" t="s">
        <v>144</v>
      </c>
      <c r="G59" s="22" t="s">
        <v>49</v>
      </c>
      <c r="H59" s="22" t="s">
        <v>80</v>
      </c>
    </row>
    <row r="60" ht="12.75" customHeight="1">
      <c r="A60" s="22" t="s">
        <v>136</v>
      </c>
      <c r="B60" s="22" t="s">
        <v>310</v>
      </c>
      <c r="C60" s="22" t="s">
        <v>21</v>
      </c>
      <c r="D60" s="22" t="s">
        <v>36</v>
      </c>
      <c r="E60" s="22" t="s">
        <v>194</v>
      </c>
      <c r="F60" s="22" t="s">
        <v>177</v>
      </c>
      <c r="G60" s="22" t="s">
        <v>69</v>
      </c>
      <c r="H60" s="22" t="s">
        <v>75</v>
      </c>
    </row>
    <row r="61" ht="12.75" customHeight="1">
      <c r="A61" s="22" t="s">
        <v>136</v>
      </c>
      <c r="B61" s="22" t="s">
        <v>311</v>
      </c>
      <c r="C61" s="22" t="s">
        <v>20</v>
      </c>
      <c r="D61" s="22" t="s">
        <v>226</v>
      </c>
      <c r="E61" s="22" t="s">
        <v>140</v>
      </c>
      <c r="F61" s="22" t="s">
        <v>160</v>
      </c>
      <c r="G61" s="22" t="s">
        <v>49</v>
      </c>
      <c r="H61" s="22" t="s">
        <v>30</v>
      </c>
    </row>
    <row r="62" ht="12.75" customHeight="1">
      <c r="A62" s="22" t="s">
        <v>136</v>
      </c>
      <c r="B62" s="22" t="s">
        <v>310</v>
      </c>
      <c r="C62" s="22" t="s">
        <v>26</v>
      </c>
      <c r="D62" s="22" t="s">
        <v>20</v>
      </c>
      <c r="E62" s="22" t="s">
        <v>44</v>
      </c>
      <c r="F62" s="22" t="s">
        <v>227</v>
      </c>
      <c r="G62" s="22" t="s">
        <v>42</v>
      </c>
      <c r="H62" s="22" t="s">
        <v>75</v>
      </c>
    </row>
    <row r="63" ht="12.75" customHeight="1">
      <c r="A63" s="22" t="s">
        <v>136</v>
      </c>
      <c r="B63" s="22" t="s">
        <v>308</v>
      </c>
      <c r="C63" s="22" t="s">
        <v>20</v>
      </c>
      <c r="D63" s="22" t="s">
        <v>36</v>
      </c>
      <c r="E63" s="22" t="s">
        <v>140</v>
      </c>
      <c r="F63" s="22" t="s">
        <v>228</v>
      </c>
      <c r="G63" s="22" t="s">
        <v>49</v>
      </c>
      <c r="H63" s="22" t="s">
        <v>48</v>
      </c>
    </row>
    <row r="64" ht="12.75" customHeight="1">
      <c r="A64" s="22" t="s">
        <v>136</v>
      </c>
      <c r="B64" s="22" t="s">
        <v>310</v>
      </c>
      <c r="C64" s="22" t="s">
        <v>20</v>
      </c>
      <c r="D64" s="22" t="s">
        <v>26</v>
      </c>
      <c r="E64" s="22" t="s">
        <v>140</v>
      </c>
      <c r="F64" s="22" t="s">
        <v>201</v>
      </c>
      <c r="G64" s="22" t="s">
        <v>104</v>
      </c>
      <c r="H64" s="22" t="s">
        <v>124</v>
      </c>
    </row>
    <row r="65" ht="12.75" customHeight="1">
      <c r="A65" s="22" t="s">
        <v>136</v>
      </c>
      <c r="B65" s="22" t="s">
        <v>311</v>
      </c>
      <c r="C65" s="22" t="s">
        <v>20</v>
      </c>
      <c r="D65" s="22" t="s">
        <v>36</v>
      </c>
      <c r="E65" s="22" t="s">
        <v>140</v>
      </c>
      <c r="F65" s="22" t="s">
        <v>229</v>
      </c>
      <c r="G65" s="22" t="s">
        <v>179</v>
      </c>
      <c r="H65" s="22" t="s">
        <v>111</v>
      </c>
    </row>
    <row r="66" ht="12.75" customHeight="1">
      <c r="A66" s="22" t="s">
        <v>136</v>
      </c>
      <c r="B66" s="22" t="s">
        <v>310</v>
      </c>
      <c r="C66" s="22" t="s">
        <v>20</v>
      </c>
      <c r="D66" s="22" t="s">
        <v>21</v>
      </c>
      <c r="E66" s="22" t="s">
        <v>230</v>
      </c>
      <c r="F66" s="22" t="s">
        <v>231</v>
      </c>
      <c r="G66" s="22" t="s">
        <v>56</v>
      </c>
      <c r="H66" s="22" t="s">
        <v>170</v>
      </c>
    </row>
    <row r="67" ht="12.75" customHeight="1">
      <c r="A67" s="22" t="s">
        <v>136</v>
      </c>
      <c r="B67" s="22" t="s">
        <v>308</v>
      </c>
      <c r="C67" s="22" t="s">
        <v>20</v>
      </c>
      <c r="D67" s="22" t="s">
        <v>21</v>
      </c>
      <c r="E67" s="22" t="s">
        <v>44</v>
      </c>
      <c r="F67" s="22" t="s">
        <v>232</v>
      </c>
      <c r="G67" s="22" t="s">
        <v>49</v>
      </c>
      <c r="H67" s="22" t="s">
        <v>80</v>
      </c>
    </row>
    <row r="68" ht="12.75" customHeight="1">
      <c r="A68" s="22" t="s">
        <v>136</v>
      </c>
      <c r="B68" s="22" t="s">
        <v>311</v>
      </c>
      <c r="C68" s="22" t="s">
        <v>20</v>
      </c>
      <c r="D68" s="22" t="s">
        <v>36</v>
      </c>
      <c r="E68" s="22" t="s">
        <v>140</v>
      </c>
      <c r="F68" s="22" t="s">
        <v>174</v>
      </c>
      <c r="G68" s="22" t="s">
        <v>81</v>
      </c>
      <c r="H68" s="22" t="s">
        <v>78</v>
      </c>
    </row>
    <row r="69" ht="12.75" customHeight="1">
      <c r="A69" s="22" t="s">
        <v>136</v>
      </c>
      <c r="B69" s="22" t="s">
        <v>311</v>
      </c>
      <c r="C69" s="22" t="s">
        <v>26</v>
      </c>
      <c r="D69" s="22" t="s">
        <v>21</v>
      </c>
      <c r="E69" s="22" t="s">
        <v>140</v>
      </c>
      <c r="F69" s="22" t="s">
        <v>92</v>
      </c>
      <c r="G69" s="22" t="s">
        <v>69</v>
      </c>
      <c r="H69" s="22" t="s">
        <v>170</v>
      </c>
    </row>
    <row r="70" ht="12.75" customHeight="1">
      <c r="A70" s="22" t="s">
        <v>136</v>
      </c>
      <c r="B70" s="22" t="s">
        <v>311</v>
      </c>
      <c r="C70" s="22" t="s">
        <v>20</v>
      </c>
      <c r="D70" s="22" t="s">
        <v>21</v>
      </c>
      <c r="E70" s="22" t="s">
        <v>44</v>
      </c>
      <c r="F70" s="22" t="s">
        <v>233</v>
      </c>
      <c r="G70" s="22" t="s">
        <v>234</v>
      </c>
      <c r="H70" s="22" t="s">
        <v>102</v>
      </c>
    </row>
    <row r="71" ht="12.75" customHeight="1">
      <c r="A71" s="22" t="s">
        <v>136</v>
      </c>
      <c r="B71" s="22" t="s">
        <v>310</v>
      </c>
      <c r="C71" s="22" t="s">
        <v>20</v>
      </c>
      <c r="D71" s="22" t="s">
        <v>21</v>
      </c>
      <c r="E71" s="22" t="s">
        <v>140</v>
      </c>
      <c r="F71" s="22" t="s">
        <v>235</v>
      </c>
      <c r="G71" s="22" t="s">
        <v>42</v>
      </c>
      <c r="H71" s="22" t="s">
        <v>48</v>
      </c>
    </row>
    <row r="72" ht="12.75" customHeight="1">
      <c r="A72" s="22" t="s">
        <v>136</v>
      </c>
      <c r="B72" s="22" t="s">
        <v>311</v>
      </c>
      <c r="C72" s="22" t="s">
        <v>20</v>
      </c>
      <c r="D72" s="22" t="s">
        <v>20</v>
      </c>
      <c r="E72" s="22" t="s">
        <v>37</v>
      </c>
      <c r="F72" s="22" t="s">
        <v>236</v>
      </c>
      <c r="G72" s="22" t="s">
        <v>29</v>
      </c>
      <c r="H72" s="22" t="s">
        <v>170</v>
      </c>
    </row>
    <row r="73" ht="12.75" customHeight="1">
      <c r="A73" s="22" t="s">
        <v>136</v>
      </c>
      <c r="B73" s="22" t="s">
        <v>310</v>
      </c>
      <c r="C73" s="22" t="s">
        <v>20</v>
      </c>
      <c r="D73" s="22" t="s">
        <v>21</v>
      </c>
      <c r="E73" s="22" t="s">
        <v>54</v>
      </c>
      <c r="F73" s="22" t="s">
        <v>207</v>
      </c>
      <c r="G73" s="22" t="s">
        <v>69</v>
      </c>
      <c r="H73" s="22" t="s">
        <v>170</v>
      </c>
    </row>
    <row r="74" ht="12.75" customHeight="1">
      <c r="A74" s="22" t="s">
        <v>136</v>
      </c>
      <c r="B74" s="22" t="s">
        <v>310</v>
      </c>
      <c r="C74" s="22" t="s">
        <v>20</v>
      </c>
      <c r="D74" s="22" t="s">
        <v>36</v>
      </c>
      <c r="E74" s="22" t="s">
        <v>37</v>
      </c>
      <c r="F74" s="22" t="s">
        <v>224</v>
      </c>
      <c r="G74" s="22" t="s">
        <v>29</v>
      </c>
      <c r="H74" s="22" t="s">
        <v>30</v>
      </c>
    </row>
    <row r="75" ht="12.75" customHeight="1">
      <c r="A75" s="22" t="s">
        <v>136</v>
      </c>
      <c r="B75" s="22" t="s">
        <v>310</v>
      </c>
      <c r="C75" s="22" t="s">
        <v>20</v>
      </c>
      <c r="D75" s="22" t="s">
        <v>21</v>
      </c>
      <c r="E75" s="22" t="s">
        <v>171</v>
      </c>
      <c r="F75" s="22" t="s">
        <v>180</v>
      </c>
      <c r="G75" s="22" t="s">
        <v>29</v>
      </c>
      <c r="H75" s="22" t="s">
        <v>30</v>
      </c>
    </row>
    <row r="76" ht="12.75" customHeight="1">
      <c r="A76" s="22" t="s">
        <v>136</v>
      </c>
      <c r="B76" s="22" t="s">
        <v>310</v>
      </c>
      <c r="C76" s="22" t="s">
        <v>20</v>
      </c>
      <c r="D76" s="22" t="s">
        <v>36</v>
      </c>
      <c r="E76" s="22" t="s">
        <v>54</v>
      </c>
      <c r="F76" s="22" t="s">
        <v>207</v>
      </c>
      <c r="G76" s="22" t="s">
        <v>42</v>
      </c>
      <c r="H76" s="22" t="s">
        <v>99</v>
      </c>
    </row>
    <row r="77" ht="12.75" customHeight="1">
      <c r="A77" s="22" t="s">
        <v>136</v>
      </c>
      <c r="B77" s="22" t="s">
        <v>311</v>
      </c>
      <c r="C77" s="22" t="s">
        <v>20</v>
      </c>
      <c r="D77" s="22" t="s">
        <v>36</v>
      </c>
      <c r="E77" s="22" t="s">
        <v>37</v>
      </c>
      <c r="F77" s="22" t="s">
        <v>237</v>
      </c>
      <c r="G77" s="22" t="s">
        <v>29</v>
      </c>
      <c r="H77" s="22" t="s">
        <v>101</v>
      </c>
    </row>
    <row r="78" ht="12.75" customHeight="1">
      <c r="A78" s="22" t="s">
        <v>136</v>
      </c>
      <c r="B78" s="22" t="s">
        <v>311</v>
      </c>
      <c r="C78" s="22" t="s">
        <v>26</v>
      </c>
      <c r="D78" s="22" t="s">
        <v>20</v>
      </c>
      <c r="E78" s="22" t="s">
        <v>37</v>
      </c>
      <c r="F78" s="22" t="s">
        <v>238</v>
      </c>
      <c r="G78" s="22" t="s">
        <v>53</v>
      </c>
      <c r="H78" s="22" t="s">
        <v>30</v>
      </c>
    </row>
    <row r="79" ht="12.75" customHeight="1"/>
    <row r="80" ht="12.75" customHeight="1">
      <c r="A80" s="21" t="s">
        <v>12</v>
      </c>
      <c r="B80" s="21" t="s">
        <v>307</v>
      </c>
      <c r="C80" s="21" t="s">
        <v>13</v>
      </c>
      <c r="D80" s="21" t="s">
        <v>14</v>
      </c>
      <c r="E80" s="21" t="s">
        <v>15</v>
      </c>
      <c r="F80" s="21" t="s">
        <v>16</v>
      </c>
      <c r="G80" s="21" t="s">
        <v>17</v>
      </c>
      <c r="H80" s="21" t="s">
        <v>18</v>
      </c>
    </row>
    <row r="81" ht="12.75" customHeight="1">
      <c r="A81" s="22" t="s">
        <v>283</v>
      </c>
      <c r="B81" s="22" t="s">
        <v>308</v>
      </c>
      <c r="C81" s="22" t="s">
        <v>21</v>
      </c>
      <c r="D81" s="22" t="s">
        <v>21</v>
      </c>
      <c r="E81" s="22" t="s">
        <v>27</v>
      </c>
      <c r="F81" s="22" t="s">
        <v>85</v>
      </c>
      <c r="G81" s="22" t="s">
        <v>61</v>
      </c>
      <c r="H81" s="22" t="s">
        <v>57</v>
      </c>
    </row>
    <row r="82" ht="12.75" customHeight="1">
      <c r="A82" s="22" t="s">
        <v>283</v>
      </c>
      <c r="B82" s="22" t="s">
        <v>308</v>
      </c>
      <c r="C82" s="22" t="s">
        <v>26</v>
      </c>
      <c r="D82" s="22" t="s">
        <v>26</v>
      </c>
      <c r="E82" s="22" t="s">
        <v>44</v>
      </c>
      <c r="F82" s="22" t="s">
        <v>152</v>
      </c>
      <c r="G82" s="22" t="s">
        <v>29</v>
      </c>
      <c r="H82" s="22" t="s">
        <v>284</v>
      </c>
    </row>
    <row r="83" ht="12.75" customHeight="1">
      <c r="A83" s="22" t="s">
        <v>283</v>
      </c>
      <c r="B83" s="22" t="s">
        <v>309</v>
      </c>
      <c r="C83" s="22" t="s">
        <v>21</v>
      </c>
      <c r="D83" s="22" t="s">
        <v>21</v>
      </c>
      <c r="E83" s="22" t="s">
        <v>285</v>
      </c>
      <c r="F83" s="22" t="s">
        <v>286</v>
      </c>
      <c r="G83" s="22" t="s">
        <v>49</v>
      </c>
      <c r="H83" s="22" t="s">
        <v>287</v>
      </c>
    </row>
    <row r="84" ht="12.75" customHeight="1">
      <c r="A84" s="22" t="s">
        <v>283</v>
      </c>
      <c r="B84" s="22" t="s">
        <v>309</v>
      </c>
      <c r="C84" s="22" t="s">
        <v>20</v>
      </c>
      <c r="D84" s="22" t="s">
        <v>36</v>
      </c>
      <c r="E84" s="22" t="s">
        <v>164</v>
      </c>
      <c r="F84" s="22" t="s">
        <v>288</v>
      </c>
      <c r="G84" s="22" t="s">
        <v>69</v>
      </c>
      <c r="H84" s="22" t="s">
        <v>48</v>
      </c>
    </row>
    <row r="85" ht="12.75" customHeight="1">
      <c r="A85" s="22" t="s">
        <v>283</v>
      </c>
      <c r="B85" s="22" t="s">
        <v>311</v>
      </c>
      <c r="C85" s="22" t="s">
        <v>87</v>
      </c>
      <c r="D85" s="22" t="s">
        <v>20</v>
      </c>
      <c r="E85" s="22" t="s">
        <v>164</v>
      </c>
      <c r="F85" s="22" t="s">
        <v>289</v>
      </c>
      <c r="G85" s="22" t="s">
        <v>290</v>
      </c>
      <c r="H85" s="22" t="s">
        <v>30</v>
      </c>
    </row>
    <row r="86" ht="12.75" customHeight="1">
      <c r="A86" s="22" t="s">
        <v>283</v>
      </c>
      <c r="B86" s="22" t="s">
        <v>309</v>
      </c>
      <c r="C86" s="22" t="s">
        <v>21</v>
      </c>
      <c r="D86" s="22" t="s">
        <v>36</v>
      </c>
      <c r="E86" s="22" t="s">
        <v>109</v>
      </c>
      <c r="F86" s="22" t="s">
        <v>291</v>
      </c>
      <c r="G86" s="22" t="s">
        <v>179</v>
      </c>
      <c r="H86" s="22" t="s">
        <v>292</v>
      </c>
    </row>
    <row r="87" ht="12.75" customHeight="1">
      <c r="A87" s="22" t="s">
        <v>283</v>
      </c>
      <c r="B87" s="22" t="s">
        <v>308</v>
      </c>
      <c r="C87" s="22" t="s">
        <v>20</v>
      </c>
      <c r="D87" s="22" t="s">
        <v>20</v>
      </c>
      <c r="E87" s="22" t="s">
        <v>27</v>
      </c>
      <c r="F87" s="22" t="s">
        <v>293</v>
      </c>
      <c r="G87" s="22" t="s">
        <v>53</v>
      </c>
      <c r="H87" s="22" t="s">
        <v>30</v>
      </c>
    </row>
    <row r="88" ht="12.75" customHeight="1">
      <c r="A88" s="22" t="s">
        <v>283</v>
      </c>
      <c r="B88" s="22" t="s">
        <v>308</v>
      </c>
      <c r="C88" s="22" t="s">
        <v>21</v>
      </c>
      <c r="D88" s="22" t="s">
        <v>21</v>
      </c>
      <c r="E88" s="22" t="s">
        <v>140</v>
      </c>
      <c r="F88" s="22" t="s">
        <v>52</v>
      </c>
      <c r="G88" s="22" t="s">
        <v>53</v>
      </c>
      <c r="H88" s="22" t="s">
        <v>90</v>
      </c>
    </row>
    <row r="89" ht="12.75" customHeight="1">
      <c r="A89" s="22" t="s">
        <v>283</v>
      </c>
      <c r="B89" s="22" t="s">
        <v>310</v>
      </c>
      <c r="C89" s="22" t="s">
        <v>20</v>
      </c>
      <c r="D89" s="22" t="s">
        <v>36</v>
      </c>
      <c r="E89" s="22" t="s">
        <v>27</v>
      </c>
      <c r="F89" s="22" t="s">
        <v>294</v>
      </c>
      <c r="G89" s="22" t="s">
        <v>39</v>
      </c>
      <c r="H89" s="22" t="s">
        <v>30</v>
      </c>
    </row>
    <row r="90" ht="12.75" customHeight="1">
      <c r="A90" s="22" t="s">
        <v>283</v>
      </c>
      <c r="B90" s="22" t="s">
        <v>310</v>
      </c>
      <c r="C90" s="22" t="s">
        <v>26</v>
      </c>
      <c r="D90" s="22" t="s">
        <v>21</v>
      </c>
      <c r="E90" s="22" t="s">
        <v>27</v>
      </c>
      <c r="F90" s="22" t="s">
        <v>188</v>
      </c>
      <c r="G90" s="22" t="s">
        <v>69</v>
      </c>
      <c r="H90" s="22" t="s">
        <v>111</v>
      </c>
    </row>
    <row r="91" ht="12.75" customHeight="1">
      <c r="A91" s="22" t="s">
        <v>283</v>
      </c>
      <c r="B91" s="22" t="s">
        <v>311</v>
      </c>
      <c r="C91" s="22" t="s">
        <v>20</v>
      </c>
      <c r="D91" s="22" t="s">
        <v>21</v>
      </c>
      <c r="E91" s="22" t="s">
        <v>27</v>
      </c>
      <c r="F91" s="22" t="s">
        <v>28</v>
      </c>
      <c r="G91" s="22" t="s">
        <v>49</v>
      </c>
      <c r="H91" s="22" t="s">
        <v>176</v>
      </c>
    </row>
    <row r="92" ht="12.75" customHeight="1">
      <c r="A92" s="22" t="s">
        <v>283</v>
      </c>
      <c r="B92" s="22" t="s">
        <v>309</v>
      </c>
      <c r="C92" s="22" t="s">
        <v>87</v>
      </c>
      <c r="D92" s="22" t="s">
        <v>20</v>
      </c>
      <c r="E92" s="22" t="s">
        <v>27</v>
      </c>
      <c r="F92" s="22" t="s">
        <v>213</v>
      </c>
      <c r="G92" s="22" t="s">
        <v>69</v>
      </c>
      <c r="H92" s="22" t="s">
        <v>161</v>
      </c>
    </row>
    <row r="93" ht="12.75" customHeight="1">
      <c r="A93" s="22" t="s">
        <v>283</v>
      </c>
      <c r="B93" s="22" t="s">
        <v>309</v>
      </c>
      <c r="C93" s="22" t="s">
        <v>21</v>
      </c>
      <c r="D93" s="22" t="s">
        <v>36</v>
      </c>
      <c r="E93" s="22" t="s">
        <v>194</v>
      </c>
      <c r="F93" s="22" t="s">
        <v>295</v>
      </c>
      <c r="G93" s="22" t="s">
        <v>61</v>
      </c>
      <c r="H93" s="22" t="s">
        <v>170</v>
      </c>
    </row>
    <row r="94" ht="12.75" customHeight="1">
      <c r="K94" s="9" t="s">
        <v>240</v>
      </c>
    </row>
    <row r="95" ht="12.75" customHeight="1">
      <c r="A95" s="8" t="s">
        <v>256</v>
      </c>
      <c r="B95" s="24">
        <v>77.0</v>
      </c>
      <c r="K95" s="16" t="s">
        <v>249</v>
      </c>
      <c r="L95" s="16" t="s">
        <v>296</v>
      </c>
      <c r="M95" s="16" t="s">
        <v>314</v>
      </c>
      <c r="N95" s="16" t="s">
        <v>252</v>
      </c>
      <c r="O95" s="16" t="s">
        <v>298</v>
      </c>
      <c r="P95" s="23" t="s">
        <v>254</v>
      </c>
      <c r="Q95" s="23" t="s">
        <v>299</v>
      </c>
      <c r="R95" s="16" t="s">
        <v>255</v>
      </c>
    </row>
    <row r="96" ht="12.75" customHeight="1">
      <c r="A96" s="16" t="s">
        <v>27</v>
      </c>
      <c r="B96" s="16" t="s">
        <v>71</v>
      </c>
      <c r="C96" s="16" t="s">
        <v>241</v>
      </c>
      <c r="D96" s="16" t="s">
        <v>242</v>
      </c>
      <c r="E96" s="16" t="s">
        <v>243</v>
      </c>
      <c r="F96" s="16" t="s">
        <v>244</v>
      </c>
      <c r="G96" s="16" t="s">
        <v>245</v>
      </c>
      <c r="H96" s="16" t="s">
        <v>246</v>
      </c>
      <c r="I96" s="16" t="s">
        <v>247</v>
      </c>
      <c r="J96" s="25"/>
      <c r="K96" s="16">
        <f>A98</f>
        <v>0.974025974</v>
      </c>
      <c r="L96" s="16">
        <f>A103</f>
        <v>0.9230769231</v>
      </c>
      <c r="M96" s="16">
        <f t="shared" ref="M96:M104" si="3">K96*L96</f>
        <v>0.8991008991</v>
      </c>
      <c r="N96" s="16">
        <f t="shared" ref="N96:O96" si="1">K96^2</f>
        <v>0.9487265981</v>
      </c>
      <c r="O96" s="16">
        <f t="shared" si="1"/>
        <v>0.8520710059</v>
      </c>
      <c r="P96" s="16">
        <f t="shared" ref="P96:Q96" si="2">SQRT(N105)</f>
        <v>1.204996065</v>
      </c>
      <c r="Q96" s="16">
        <f t="shared" si="2"/>
        <v>1.127913715</v>
      </c>
      <c r="R96" s="16">
        <f>M105/(P96*Q96)</f>
        <v>0.9959641619</v>
      </c>
    </row>
    <row r="97" ht="12.75" customHeight="1">
      <c r="A97" s="16">
        <f>COUNTIF(E2:E78,"shopee*")</f>
        <v>75</v>
      </c>
      <c r="B97" s="16">
        <f>COUNTIF(E2:E78,"*LAZADA*")</f>
        <v>19</v>
      </c>
      <c r="C97" s="16">
        <f>COUNTIF(E2:E78,"*Amazon*")</f>
        <v>2</v>
      </c>
      <c r="D97" s="16">
        <f>COUNTIF(E2:E78,"*eBay*")</f>
        <v>0</v>
      </c>
      <c r="E97" s="16">
        <f>COUNTIF(E2:E78,"*JD CENTRA*")</f>
        <v>2</v>
      </c>
      <c r="F97" s="16">
        <f>COUNTIF(E2:E78,"*Instagram (Market)*")</f>
        <v>45</v>
      </c>
      <c r="G97" s="16">
        <f>COUNTIF(E2:E78,"*Facebook  (Market)*")</f>
        <v>15</v>
      </c>
      <c r="H97" s="16">
        <f>COUNTIF(E2:E78,"*LINE Shopping*")</f>
        <v>19</v>
      </c>
      <c r="I97" s="16">
        <f>COUNTIF(E2:E78,"*AliExpress*")</f>
        <v>2</v>
      </c>
      <c r="J97" s="16"/>
      <c r="K97" s="16">
        <f>B98</f>
        <v>0.2467532468</v>
      </c>
      <c r="L97" s="16">
        <f>B103</f>
        <v>0.1538461538</v>
      </c>
      <c r="M97" s="16">
        <f t="shared" si="3"/>
        <v>0.03796203796</v>
      </c>
      <c r="N97" s="16">
        <f t="shared" ref="N97:O97" si="4">K97^2</f>
        <v>0.06088716478</v>
      </c>
      <c r="O97" s="16">
        <f t="shared" si="4"/>
        <v>0.02366863905</v>
      </c>
      <c r="P97" s="16"/>
      <c r="Q97" s="16"/>
      <c r="R97" s="16"/>
    </row>
    <row r="98" ht="12.75" customHeight="1">
      <c r="A98" s="16">
        <f t="shared" ref="A98:I98" si="5">A97/$B$95</f>
        <v>0.974025974</v>
      </c>
      <c r="B98" s="16">
        <f t="shared" si="5"/>
        <v>0.2467532468</v>
      </c>
      <c r="C98" s="16">
        <f t="shared" si="5"/>
        <v>0.02597402597</v>
      </c>
      <c r="D98" s="16">
        <f t="shared" si="5"/>
        <v>0</v>
      </c>
      <c r="E98" s="16">
        <f t="shared" si="5"/>
        <v>0.02597402597</v>
      </c>
      <c r="F98" s="16">
        <f t="shared" si="5"/>
        <v>0.5844155844</v>
      </c>
      <c r="G98" s="16">
        <f t="shared" si="5"/>
        <v>0.1948051948</v>
      </c>
      <c r="H98" s="16">
        <f t="shared" si="5"/>
        <v>0.2467532468</v>
      </c>
      <c r="I98" s="16">
        <f t="shared" si="5"/>
        <v>0.02597402597</v>
      </c>
      <c r="K98" s="16">
        <f>C98</f>
        <v>0.02597402597</v>
      </c>
      <c r="L98" s="16">
        <f>C103</f>
        <v>0</v>
      </c>
      <c r="M98" s="16">
        <f t="shared" si="3"/>
        <v>0</v>
      </c>
      <c r="N98" s="16">
        <f t="shared" ref="N98:O98" si="6">K98^2</f>
        <v>0.0006746500253</v>
      </c>
      <c r="O98" s="16">
        <f t="shared" si="6"/>
        <v>0</v>
      </c>
      <c r="P98" s="16"/>
      <c r="Q98" s="16"/>
      <c r="R98" s="16"/>
    </row>
    <row r="99" ht="12.75" customHeight="1">
      <c r="K99" s="16">
        <f>D98</f>
        <v>0</v>
      </c>
      <c r="L99" s="16">
        <f>D103</f>
        <v>0</v>
      </c>
      <c r="M99" s="16">
        <f t="shared" si="3"/>
        <v>0</v>
      </c>
      <c r="N99" s="16">
        <f t="shared" ref="N99:O99" si="7">K99^2</f>
        <v>0</v>
      </c>
      <c r="O99" s="16">
        <f t="shared" si="7"/>
        <v>0</v>
      </c>
      <c r="P99" s="16"/>
      <c r="Q99" s="16"/>
      <c r="R99" s="16"/>
    </row>
    <row r="100" ht="12.75" customHeight="1">
      <c r="A100" s="8" t="s">
        <v>315</v>
      </c>
      <c r="B100" s="24">
        <v>13.0</v>
      </c>
      <c r="K100" s="16">
        <f>E98</f>
        <v>0.02597402597</v>
      </c>
      <c r="L100" s="16">
        <f>E103</f>
        <v>0</v>
      </c>
      <c r="M100" s="16">
        <f t="shared" si="3"/>
        <v>0</v>
      </c>
      <c r="N100" s="16">
        <f t="shared" ref="N100:O100" si="8">K100^2</f>
        <v>0.0006746500253</v>
      </c>
      <c r="O100" s="16">
        <f t="shared" si="8"/>
        <v>0</v>
      </c>
      <c r="P100" s="16"/>
      <c r="Q100" s="16"/>
      <c r="R100" s="16"/>
    </row>
    <row r="101" ht="12.75" customHeight="1">
      <c r="A101" s="16" t="s">
        <v>27</v>
      </c>
      <c r="B101" s="16" t="s">
        <v>71</v>
      </c>
      <c r="C101" s="16" t="s">
        <v>241</v>
      </c>
      <c r="D101" s="16" t="s">
        <v>242</v>
      </c>
      <c r="E101" s="16" t="s">
        <v>243</v>
      </c>
      <c r="F101" s="16" t="s">
        <v>244</v>
      </c>
      <c r="G101" s="16" t="s">
        <v>245</v>
      </c>
      <c r="H101" s="16" t="s">
        <v>246</v>
      </c>
      <c r="I101" s="16" t="s">
        <v>247</v>
      </c>
      <c r="K101" s="16">
        <f>F98</f>
        <v>0.5844155844</v>
      </c>
      <c r="L101" s="16">
        <f>F103</f>
        <v>0.5384615385</v>
      </c>
      <c r="M101" s="16">
        <f t="shared" si="3"/>
        <v>0.3146853147</v>
      </c>
      <c r="N101" s="16">
        <f t="shared" ref="N101:O101" si="9">K101^2</f>
        <v>0.3415415753</v>
      </c>
      <c r="O101" s="16">
        <f t="shared" si="9"/>
        <v>0.2899408284</v>
      </c>
      <c r="P101" s="16"/>
      <c r="Q101" s="16"/>
      <c r="R101" s="16"/>
    </row>
    <row r="102" ht="12.75" customHeight="1">
      <c r="A102" s="16">
        <f>COUNTIF(E81:E93,"shopee*")</f>
        <v>12</v>
      </c>
      <c r="B102" s="16">
        <f>COUNTIF(E81:E93,"*LAZADA*")</f>
        <v>2</v>
      </c>
      <c r="C102" s="16">
        <f>COUNTIF(E81:E93,"*Amazon*")</f>
        <v>0</v>
      </c>
      <c r="D102" s="16">
        <f>COUNTIF(E81:E93,"*eBay*")</f>
        <v>0</v>
      </c>
      <c r="E102" s="16">
        <f>COUNTIF(E81:E93,"*JD CENTRA*")</f>
        <v>0</v>
      </c>
      <c r="F102" s="16">
        <f>COUNTIF(E81:E93,"*Instagram (Market)*")</f>
        <v>7</v>
      </c>
      <c r="G102" s="16">
        <f>COUNTIF(E81:E93,"*Facebook  (Market)*")</f>
        <v>3</v>
      </c>
      <c r="H102" s="16">
        <f>COUNTIF(E81:E93,"*LINE Shopping*")</f>
        <v>3</v>
      </c>
      <c r="I102" s="16">
        <f>COUNTIF(E81:E93,"*AliExpress*")</f>
        <v>0</v>
      </c>
      <c r="K102" s="16">
        <f>G98</f>
        <v>0.1948051948</v>
      </c>
      <c r="L102" s="16">
        <f>G103</f>
        <v>0.2307692308</v>
      </c>
      <c r="M102" s="16">
        <f t="shared" si="3"/>
        <v>0.04495504496</v>
      </c>
      <c r="N102" s="16">
        <f t="shared" ref="N102:O102" si="10">K102^2</f>
        <v>0.03794906392</v>
      </c>
      <c r="O102" s="16">
        <f t="shared" si="10"/>
        <v>0.05325443787</v>
      </c>
      <c r="P102" s="16"/>
      <c r="Q102" s="16"/>
      <c r="R102" s="16"/>
    </row>
    <row r="103" ht="12.75" customHeight="1">
      <c r="A103" s="16">
        <f t="shared" ref="A103:I103" si="11">A102/$B$100</f>
        <v>0.9230769231</v>
      </c>
      <c r="B103" s="16">
        <f t="shared" si="11"/>
        <v>0.1538461538</v>
      </c>
      <c r="C103" s="16">
        <f t="shared" si="11"/>
        <v>0</v>
      </c>
      <c r="D103" s="16">
        <f t="shared" si="11"/>
        <v>0</v>
      </c>
      <c r="E103" s="16">
        <f t="shared" si="11"/>
        <v>0</v>
      </c>
      <c r="F103" s="16">
        <f t="shared" si="11"/>
        <v>0.5384615385</v>
      </c>
      <c r="G103" s="16">
        <f t="shared" si="11"/>
        <v>0.2307692308</v>
      </c>
      <c r="H103" s="16">
        <f t="shared" si="11"/>
        <v>0.2307692308</v>
      </c>
      <c r="I103" s="16">
        <f t="shared" si="11"/>
        <v>0</v>
      </c>
      <c r="K103" s="16">
        <f>H98</f>
        <v>0.2467532468</v>
      </c>
      <c r="L103" s="16">
        <f>H103</f>
        <v>0.2307692308</v>
      </c>
      <c r="M103" s="16">
        <f t="shared" si="3"/>
        <v>0.05694305694</v>
      </c>
      <c r="N103" s="16">
        <f t="shared" ref="N103:O103" si="12">K103^2</f>
        <v>0.06088716478</v>
      </c>
      <c r="O103" s="16">
        <f t="shared" si="12"/>
        <v>0.05325443787</v>
      </c>
      <c r="P103" s="16"/>
      <c r="Q103" s="16"/>
      <c r="R103" s="16"/>
    </row>
    <row r="104" ht="12.75" customHeight="1">
      <c r="K104" s="16">
        <f>I98</f>
        <v>0.02597402597</v>
      </c>
      <c r="L104" s="16">
        <f>I103</f>
        <v>0</v>
      </c>
      <c r="M104" s="16">
        <f t="shared" si="3"/>
        <v>0</v>
      </c>
      <c r="N104" s="16">
        <f t="shared" ref="N104:O104" si="13">K104^2</f>
        <v>0.0006746500253</v>
      </c>
      <c r="O104" s="16">
        <f t="shared" si="13"/>
        <v>0</v>
      </c>
      <c r="P104" s="16"/>
      <c r="Q104" s="16"/>
      <c r="R104" s="16"/>
    </row>
    <row r="105" ht="12.75" customHeight="1">
      <c r="A105" s="8" t="s">
        <v>268</v>
      </c>
      <c r="B105" s="16">
        <v>77.0</v>
      </c>
      <c r="C105" s="25"/>
      <c r="D105" s="25"/>
      <c r="E105" s="25"/>
      <c r="F105" s="25"/>
      <c r="G105" s="25"/>
      <c r="H105" s="25"/>
      <c r="I105" s="25"/>
      <c r="J105" s="25"/>
      <c r="K105" s="18">
        <f t="shared" ref="K105:O105" si="14">SUM(K96:K104)</f>
        <v>2.324675325</v>
      </c>
      <c r="L105" s="18">
        <f t="shared" si="14"/>
        <v>2.076923077</v>
      </c>
      <c r="M105" s="18">
        <f t="shared" si="14"/>
        <v>1.353646354</v>
      </c>
      <c r="N105" s="18">
        <f t="shared" si="14"/>
        <v>1.452015517</v>
      </c>
      <c r="O105" s="18">
        <f t="shared" si="14"/>
        <v>1.272189349</v>
      </c>
      <c r="P105" s="16"/>
      <c r="Q105" s="16"/>
      <c r="R105" s="16"/>
    </row>
    <row r="106" ht="12.75" customHeight="1">
      <c r="A106" s="25" t="s">
        <v>144</v>
      </c>
      <c r="B106" s="25" t="s">
        <v>85</v>
      </c>
      <c r="C106" s="25" t="s">
        <v>258</v>
      </c>
      <c r="D106" s="25" t="s">
        <v>259</v>
      </c>
      <c r="E106" s="25" t="s">
        <v>260</v>
      </c>
      <c r="F106" s="25" t="s">
        <v>261</v>
      </c>
      <c r="G106" s="25" t="s">
        <v>262</v>
      </c>
      <c r="H106" s="25" t="s">
        <v>263</v>
      </c>
      <c r="I106" s="25" t="s">
        <v>52</v>
      </c>
      <c r="J106" s="25" t="s">
        <v>264</v>
      </c>
      <c r="K106" s="25" t="s">
        <v>265</v>
      </c>
      <c r="L106" s="25" t="s">
        <v>133</v>
      </c>
      <c r="M106" s="25" t="s">
        <v>266</v>
      </c>
      <c r="P106" s="9" t="s">
        <v>267</v>
      </c>
    </row>
    <row r="107" ht="12.75" customHeight="1">
      <c r="A107" s="16">
        <v>64.0</v>
      </c>
      <c r="B107" s="16">
        <v>59.0</v>
      </c>
      <c r="C107" s="16">
        <v>34.0</v>
      </c>
      <c r="D107" s="16">
        <v>37.0</v>
      </c>
      <c r="E107" s="16">
        <v>32.0</v>
      </c>
      <c r="F107" s="16">
        <v>13.0</v>
      </c>
      <c r="G107" s="16">
        <v>3.0</v>
      </c>
      <c r="H107" s="16">
        <v>2.0</v>
      </c>
      <c r="I107" s="16">
        <v>29.0</v>
      </c>
      <c r="J107" s="16">
        <v>0.0</v>
      </c>
      <c r="K107" s="16">
        <v>28.0</v>
      </c>
      <c r="L107" s="16">
        <v>40.0</v>
      </c>
      <c r="M107" s="16">
        <v>0.0</v>
      </c>
      <c r="P107" s="16" t="s">
        <v>249</v>
      </c>
      <c r="Q107" s="16" t="s">
        <v>296</v>
      </c>
      <c r="R107" s="16" t="s">
        <v>314</v>
      </c>
      <c r="S107" s="16" t="s">
        <v>252</v>
      </c>
      <c r="T107" s="16" t="s">
        <v>298</v>
      </c>
      <c r="U107" s="23" t="s">
        <v>254</v>
      </c>
      <c r="V107" s="23" t="s">
        <v>299</v>
      </c>
      <c r="W107" s="16" t="s">
        <v>255</v>
      </c>
    </row>
    <row r="108" ht="12.75" customHeight="1">
      <c r="A108" s="16">
        <f t="shared" ref="A108:M108" si="15">A107/$B$105</f>
        <v>0.8311688312</v>
      </c>
      <c r="B108" s="16">
        <f t="shared" si="15"/>
        <v>0.7662337662</v>
      </c>
      <c r="C108" s="16">
        <f t="shared" si="15"/>
        <v>0.4415584416</v>
      </c>
      <c r="D108" s="16">
        <f t="shared" si="15"/>
        <v>0.4805194805</v>
      </c>
      <c r="E108" s="16">
        <f t="shared" si="15"/>
        <v>0.4155844156</v>
      </c>
      <c r="F108" s="16">
        <f t="shared" si="15"/>
        <v>0.1688311688</v>
      </c>
      <c r="G108" s="16">
        <f t="shared" si="15"/>
        <v>0.03896103896</v>
      </c>
      <c r="H108" s="16">
        <f t="shared" si="15"/>
        <v>0.02597402597</v>
      </c>
      <c r="I108" s="16">
        <f t="shared" si="15"/>
        <v>0.3766233766</v>
      </c>
      <c r="J108" s="16">
        <f t="shared" si="15"/>
        <v>0</v>
      </c>
      <c r="K108" s="16">
        <f t="shared" si="15"/>
        <v>0.3636363636</v>
      </c>
      <c r="L108" s="16">
        <f t="shared" si="15"/>
        <v>0.5194805195</v>
      </c>
      <c r="M108" s="16">
        <f t="shared" si="15"/>
        <v>0</v>
      </c>
      <c r="P108" s="16">
        <f>A108</f>
        <v>0.8311688312</v>
      </c>
      <c r="Q108" s="16">
        <f>A113</f>
        <v>0.5384615385</v>
      </c>
      <c r="R108" s="16">
        <f t="shared" ref="R108:R120" si="18">P108*Q108</f>
        <v>0.4475524476</v>
      </c>
      <c r="S108" s="16">
        <f t="shared" ref="S108:T108" si="16">P108^2</f>
        <v>0.6908416259</v>
      </c>
      <c r="T108" s="16">
        <f t="shared" si="16"/>
        <v>0.2899408284</v>
      </c>
      <c r="U108" s="16">
        <f t="shared" ref="U108:V108" si="17">SQRT(S121)</f>
        <v>1.565621986</v>
      </c>
      <c r="V108" s="16">
        <f t="shared" si="17"/>
        <v>1.252216969</v>
      </c>
      <c r="W108" s="16">
        <f>R121/(U108*V108)</f>
        <v>0.9600200972</v>
      </c>
    </row>
    <row r="109" ht="12.75" customHeight="1">
      <c r="P109" s="16">
        <f>B108</f>
        <v>0.7662337662</v>
      </c>
      <c r="Q109" s="16">
        <f>B113</f>
        <v>0.7692307692</v>
      </c>
      <c r="R109" s="16">
        <f t="shared" si="18"/>
        <v>0.5894105894</v>
      </c>
      <c r="S109" s="16">
        <f t="shared" ref="S109:T109" si="19">P109^2</f>
        <v>0.5871141845</v>
      </c>
      <c r="T109" s="16">
        <f t="shared" si="19"/>
        <v>0.5917159763</v>
      </c>
      <c r="U109" s="16"/>
      <c r="V109" s="16"/>
      <c r="W109" s="16"/>
    </row>
    <row r="110" ht="12.75" customHeight="1">
      <c r="A110" s="8" t="s">
        <v>301</v>
      </c>
      <c r="B110" s="16">
        <v>13.0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P110" s="16">
        <f>C108</f>
        <v>0.4415584416</v>
      </c>
      <c r="Q110" s="16">
        <f>C113</f>
        <v>0.3076923077</v>
      </c>
      <c r="R110" s="16">
        <f t="shared" si="18"/>
        <v>0.1358641359</v>
      </c>
      <c r="S110" s="16">
        <f t="shared" ref="S110:T110" si="20">P110^2</f>
        <v>0.1949738573</v>
      </c>
      <c r="T110" s="16">
        <f t="shared" si="20"/>
        <v>0.09467455621</v>
      </c>
      <c r="U110" s="16"/>
      <c r="V110" s="16"/>
      <c r="W110" s="16"/>
    </row>
    <row r="111" ht="12.75" customHeight="1">
      <c r="A111" s="25" t="s">
        <v>144</v>
      </c>
      <c r="B111" s="25" t="s">
        <v>85</v>
      </c>
      <c r="C111" s="25" t="s">
        <v>258</v>
      </c>
      <c r="D111" s="25" t="s">
        <v>259</v>
      </c>
      <c r="E111" s="25" t="s">
        <v>260</v>
      </c>
      <c r="F111" s="25" t="s">
        <v>261</v>
      </c>
      <c r="G111" s="25" t="s">
        <v>262</v>
      </c>
      <c r="H111" s="25" t="s">
        <v>263</v>
      </c>
      <c r="I111" s="25" t="s">
        <v>52</v>
      </c>
      <c r="J111" s="25" t="s">
        <v>264</v>
      </c>
      <c r="K111" s="25" t="s">
        <v>265</v>
      </c>
      <c r="L111" s="25" t="s">
        <v>133</v>
      </c>
      <c r="M111" s="25" t="s">
        <v>266</v>
      </c>
      <c r="P111" s="16">
        <f>D108</f>
        <v>0.4805194805</v>
      </c>
      <c r="Q111" s="16">
        <f>D113</f>
        <v>0.2307692308</v>
      </c>
      <c r="R111" s="16">
        <f t="shared" si="18"/>
        <v>0.1108891109</v>
      </c>
      <c r="S111" s="16">
        <f t="shared" ref="S111:T111" si="21">P111^2</f>
        <v>0.2308989712</v>
      </c>
      <c r="T111" s="16">
        <f t="shared" si="21"/>
        <v>0.05325443787</v>
      </c>
      <c r="U111" s="16"/>
      <c r="V111" s="16"/>
      <c r="W111" s="16"/>
    </row>
    <row r="112" ht="12.75" customHeight="1">
      <c r="A112" s="16">
        <v>7.0</v>
      </c>
      <c r="B112" s="16">
        <v>10.0</v>
      </c>
      <c r="C112" s="16">
        <v>4.0</v>
      </c>
      <c r="D112" s="16">
        <v>3.0</v>
      </c>
      <c r="E112" s="16">
        <v>5.0</v>
      </c>
      <c r="F112" s="16">
        <v>2.0</v>
      </c>
      <c r="G112" s="16">
        <v>0.0</v>
      </c>
      <c r="H112" s="16">
        <v>0.0</v>
      </c>
      <c r="I112" s="16">
        <v>5.0</v>
      </c>
      <c r="J112" s="16">
        <v>0.0</v>
      </c>
      <c r="K112" s="16">
        <v>1.0</v>
      </c>
      <c r="L112" s="16">
        <v>6.0</v>
      </c>
      <c r="M112" s="16">
        <v>0.0</v>
      </c>
      <c r="P112" s="16">
        <f>E108</f>
        <v>0.4155844156</v>
      </c>
      <c r="Q112" s="16">
        <f>E113</f>
        <v>0.3846153846</v>
      </c>
      <c r="R112" s="16">
        <f t="shared" si="18"/>
        <v>0.1598401598</v>
      </c>
      <c r="S112" s="16">
        <f t="shared" ref="S112:T112" si="22">P112^2</f>
        <v>0.1727104065</v>
      </c>
      <c r="T112" s="16">
        <f t="shared" si="22"/>
        <v>0.1479289941</v>
      </c>
      <c r="U112" s="16"/>
      <c r="V112" s="16"/>
      <c r="W112" s="16"/>
    </row>
    <row r="113" ht="12.75" customHeight="1">
      <c r="A113" s="16">
        <f t="shared" ref="A113:M113" si="23">A112/$B$110</f>
        <v>0.5384615385</v>
      </c>
      <c r="B113" s="16">
        <f t="shared" si="23"/>
        <v>0.7692307692</v>
      </c>
      <c r="C113" s="16">
        <f t="shared" si="23"/>
        <v>0.3076923077</v>
      </c>
      <c r="D113" s="16">
        <f t="shared" si="23"/>
        <v>0.2307692308</v>
      </c>
      <c r="E113" s="16">
        <f t="shared" si="23"/>
        <v>0.3846153846</v>
      </c>
      <c r="F113" s="16">
        <f t="shared" si="23"/>
        <v>0.1538461538</v>
      </c>
      <c r="G113" s="16">
        <f t="shared" si="23"/>
        <v>0</v>
      </c>
      <c r="H113" s="16">
        <f t="shared" si="23"/>
        <v>0</v>
      </c>
      <c r="I113" s="16">
        <f t="shared" si="23"/>
        <v>0.3846153846</v>
      </c>
      <c r="J113" s="16">
        <f t="shared" si="23"/>
        <v>0</v>
      </c>
      <c r="K113" s="16">
        <f t="shared" si="23"/>
        <v>0.07692307692</v>
      </c>
      <c r="L113" s="16">
        <f t="shared" si="23"/>
        <v>0.4615384615</v>
      </c>
      <c r="M113" s="16">
        <f t="shared" si="23"/>
        <v>0</v>
      </c>
      <c r="P113" s="16">
        <f>F108</f>
        <v>0.1688311688</v>
      </c>
      <c r="Q113" s="16">
        <f>F113</f>
        <v>0.1538461538</v>
      </c>
      <c r="R113" s="16">
        <f t="shared" si="18"/>
        <v>0.02597402597</v>
      </c>
      <c r="S113" s="16">
        <f t="shared" ref="S113:T113" si="24">P113^2</f>
        <v>0.02850396357</v>
      </c>
      <c r="T113" s="16">
        <f t="shared" si="24"/>
        <v>0.02366863905</v>
      </c>
      <c r="U113" s="16"/>
      <c r="V113" s="16"/>
      <c r="W113" s="16"/>
    </row>
    <row r="114" ht="12.75" customHeight="1">
      <c r="P114" s="16">
        <f>G108</f>
        <v>0.03896103896</v>
      </c>
      <c r="Q114" s="16">
        <f>G113</f>
        <v>0</v>
      </c>
      <c r="R114" s="16">
        <f t="shared" si="18"/>
        <v>0</v>
      </c>
      <c r="S114" s="16">
        <f t="shared" ref="S114:T114" si="25">P114^2</f>
        <v>0.001517962557</v>
      </c>
      <c r="T114" s="16">
        <f t="shared" si="25"/>
        <v>0</v>
      </c>
      <c r="U114" s="16"/>
      <c r="V114" s="16"/>
      <c r="W114" s="16"/>
    </row>
    <row r="115" ht="12.75" customHeight="1">
      <c r="A115" s="8" t="s">
        <v>269</v>
      </c>
      <c r="B115" s="16">
        <v>77.0</v>
      </c>
      <c r="C115" s="25"/>
      <c r="D115" s="25"/>
      <c r="E115" s="25"/>
      <c r="F115" s="25"/>
      <c r="G115" s="25"/>
      <c r="P115" s="16">
        <f>H108</f>
        <v>0.02597402597</v>
      </c>
      <c r="Q115" s="16">
        <f>H113</f>
        <v>0</v>
      </c>
      <c r="R115" s="16">
        <f t="shared" si="18"/>
        <v>0</v>
      </c>
      <c r="S115" s="16">
        <f t="shared" ref="S115:T115" si="26">P115^2</f>
        <v>0.0006746500253</v>
      </c>
      <c r="T115" s="16">
        <f t="shared" si="26"/>
        <v>0</v>
      </c>
      <c r="U115" s="16"/>
      <c r="V115" s="16"/>
      <c r="W115" s="16"/>
    </row>
    <row r="116" ht="12.75" customHeight="1">
      <c r="A116" s="26" t="s">
        <v>30</v>
      </c>
      <c r="B116" s="26" t="s">
        <v>90</v>
      </c>
      <c r="C116" s="26" t="s">
        <v>80</v>
      </c>
      <c r="D116" s="26" t="s">
        <v>270</v>
      </c>
      <c r="E116" s="26" t="s">
        <v>101</v>
      </c>
      <c r="F116" s="26" t="s">
        <v>57</v>
      </c>
      <c r="G116" s="26" t="s">
        <v>271</v>
      </c>
      <c r="P116" s="16">
        <f>I108</f>
        <v>0.3766233766</v>
      </c>
      <c r="Q116" s="16">
        <f>I113</f>
        <v>0.3846153846</v>
      </c>
      <c r="R116" s="16">
        <f t="shared" si="18"/>
        <v>0.1448551449</v>
      </c>
      <c r="S116" s="16">
        <f t="shared" ref="S116:T116" si="27">P116^2</f>
        <v>0.1418451678</v>
      </c>
      <c r="T116" s="16">
        <f t="shared" si="27"/>
        <v>0.1479289941</v>
      </c>
      <c r="U116" s="16"/>
      <c r="V116" s="16"/>
      <c r="W116" s="16"/>
    </row>
    <row r="117" ht="12.75" customHeight="1">
      <c r="A117" s="16">
        <v>61.0</v>
      </c>
      <c r="B117" s="16">
        <v>38.0</v>
      </c>
      <c r="C117" s="16">
        <v>49.0</v>
      </c>
      <c r="D117" s="16">
        <v>10.0</v>
      </c>
      <c r="E117" s="16">
        <v>39.0</v>
      </c>
      <c r="F117" s="16">
        <v>21.0</v>
      </c>
      <c r="G117" s="16">
        <v>6.0</v>
      </c>
      <c r="P117" s="16">
        <f>J108</f>
        <v>0</v>
      </c>
      <c r="Q117" s="16">
        <f>J113</f>
        <v>0</v>
      </c>
      <c r="R117" s="16">
        <f t="shared" si="18"/>
        <v>0</v>
      </c>
      <c r="S117" s="16">
        <f t="shared" ref="S117:T117" si="28">P117^2</f>
        <v>0</v>
      </c>
      <c r="T117" s="16">
        <f t="shared" si="28"/>
        <v>0</v>
      </c>
      <c r="U117" s="16"/>
      <c r="V117" s="16"/>
      <c r="W117" s="16"/>
    </row>
    <row r="118" ht="12.75" customHeight="1">
      <c r="A118" s="16">
        <f t="shared" ref="A118:G118" si="29">A117/$B$115</f>
        <v>0.7922077922</v>
      </c>
      <c r="B118" s="16">
        <f t="shared" si="29"/>
        <v>0.4935064935</v>
      </c>
      <c r="C118" s="16">
        <f t="shared" si="29"/>
        <v>0.6363636364</v>
      </c>
      <c r="D118" s="16">
        <f t="shared" si="29"/>
        <v>0.1298701299</v>
      </c>
      <c r="E118" s="16">
        <f t="shared" si="29"/>
        <v>0.5064935065</v>
      </c>
      <c r="F118" s="16">
        <f t="shared" si="29"/>
        <v>0.2727272727</v>
      </c>
      <c r="G118" s="16">
        <f t="shared" si="29"/>
        <v>0.07792207792</v>
      </c>
      <c r="P118" s="16">
        <f>K108</f>
        <v>0.3636363636</v>
      </c>
      <c r="Q118" s="16">
        <f>K113</f>
        <v>0.07692307692</v>
      </c>
      <c r="R118" s="16">
        <f t="shared" si="18"/>
        <v>0.02797202797</v>
      </c>
      <c r="S118" s="16">
        <f t="shared" ref="S118:T118" si="30">P118^2</f>
        <v>0.132231405</v>
      </c>
      <c r="T118" s="16">
        <f t="shared" si="30"/>
        <v>0.005917159763</v>
      </c>
      <c r="U118" s="16"/>
      <c r="V118" s="16"/>
      <c r="W118" s="16"/>
    </row>
    <row r="119" ht="12.75" customHeight="1">
      <c r="P119" s="16">
        <f>L108</f>
        <v>0.5194805195</v>
      </c>
      <c r="Q119" s="16">
        <f>L113</f>
        <v>0.4615384615</v>
      </c>
      <c r="R119" s="16">
        <f t="shared" si="18"/>
        <v>0.2397602398</v>
      </c>
      <c r="S119" s="16">
        <f t="shared" ref="S119:T119" si="31">P119^2</f>
        <v>0.2698600101</v>
      </c>
      <c r="T119" s="16">
        <f t="shared" si="31"/>
        <v>0.2130177515</v>
      </c>
      <c r="U119" s="16"/>
      <c r="V119" s="16"/>
      <c r="W119" s="16"/>
    </row>
    <row r="120" ht="12.75" customHeight="1">
      <c r="A120" s="8" t="s">
        <v>303</v>
      </c>
      <c r="B120" s="16">
        <v>13.0</v>
      </c>
      <c r="C120" s="25"/>
      <c r="D120" s="25"/>
      <c r="E120" s="25"/>
      <c r="F120" s="25"/>
      <c r="G120" s="25"/>
      <c r="P120" s="16">
        <f>M108</f>
        <v>0</v>
      </c>
      <c r="Q120" s="16">
        <f>M113</f>
        <v>0</v>
      </c>
      <c r="R120" s="16">
        <f t="shared" si="18"/>
        <v>0</v>
      </c>
      <c r="S120" s="16">
        <f t="shared" ref="S120:T120" si="32">P120^2</f>
        <v>0</v>
      </c>
      <c r="T120" s="16">
        <f t="shared" si="32"/>
        <v>0</v>
      </c>
      <c r="U120" s="16"/>
      <c r="V120" s="16"/>
      <c r="W120" s="16"/>
    </row>
    <row r="121" ht="12.75" customHeight="1">
      <c r="A121" s="26" t="s">
        <v>30</v>
      </c>
      <c r="B121" s="26" t="s">
        <v>90</v>
      </c>
      <c r="C121" s="26" t="s">
        <v>80</v>
      </c>
      <c r="D121" s="26" t="s">
        <v>270</v>
      </c>
      <c r="E121" s="26" t="s">
        <v>101</v>
      </c>
      <c r="F121" s="26" t="s">
        <v>57</v>
      </c>
      <c r="G121" s="26" t="s">
        <v>271</v>
      </c>
      <c r="P121" s="19">
        <f t="shared" ref="P121:T121" si="33">SUM(P108:P120)</f>
        <v>4.428571429</v>
      </c>
      <c r="Q121" s="19">
        <f t="shared" si="33"/>
        <v>3.307692308</v>
      </c>
      <c r="R121" s="19">
        <f t="shared" si="33"/>
        <v>1.882117882</v>
      </c>
      <c r="S121" s="19">
        <f t="shared" si="33"/>
        <v>2.451172204</v>
      </c>
      <c r="T121" s="19">
        <f t="shared" si="33"/>
        <v>1.568047337</v>
      </c>
      <c r="U121" s="16"/>
      <c r="V121" s="16"/>
      <c r="W121" s="16"/>
    </row>
    <row r="122" ht="12.75" customHeight="1">
      <c r="A122" s="16">
        <v>7.0</v>
      </c>
      <c r="B122" s="16">
        <v>6.0</v>
      </c>
      <c r="C122" s="16">
        <v>5.0</v>
      </c>
      <c r="D122" s="16">
        <v>2.0</v>
      </c>
      <c r="E122" s="16">
        <v>6.0</v>
      </c>
      <c r="F122" s="16">
        <v>2.0</v>
      </c>
      <c r="G122" s="16">
        <v>1.0</v>
      </c>
    </row>
    <row r="123" ht="12.75" customHeight="1">
      <c r="A123" s="16">
        <f t="shared" ref="A123:G123" si="34">A122/$B$120</f>
        <v>0.5384615385</v>
      </c>
      <c r="B123" s="16">
        <f t="shared" si="34"/>
        <v>0.4615384615</v>
      </c>
      <c r="C123" s="16">
        <f t="shared" si="34"/>
        <v>0.3846153846</v>
      </c>
      <c r="D123" s="16">
        <f t="shared" si="34"/>
        <v>0.1538461538</v>
      </c>
      <c r="E123" s="16">
        <f t="shared" si="34"/>
        <v>0.4615384615</v>
      </c>
      <c r="F123" s="16">
        <f t="shared" si="34"/>
        <v>0.1538461538</v>
      </c>
      <c r="G123" s="16">
        <f t="shared" si="34"/>
        <v>0.07692307692</v>
      </c>
      <c r="P123" s="9" t="s">
        <v>272</v>
      </c>
    </row>
    <row r="124" ht="12.75" customHeight="1">
      <c r="P124" s="16" t="s">
        <v>249</v>
      </c>
      <c r="Q124" s="16" t="s">
        <v>296</v>
      </c>
      <c r="R124" s="16" t="s">
        <v>314</v>
      </c>
      <c r="S124" s="16" t="s">
        <v>252</v>
      </c>
      <c r="T124" s="16" t="s">
        <v>298</v>
      </c>
      <c r="U124" s="23" t="s">
        <v>254</v>
      </c>
      <c r="V124" s="23" t="s">
        <v>299</v>
      </c>
      <c r="W124" s="16" t="s">
        <v>255</v>
      </c>
    </row>
    <row r="125" ht="12.75" customHeight="1">
      <c r="A125" s="8" t="s">
        <v>274</v>
      </c>
      <c r="B125" s="25"/>
      <c r="C125" s="16">
        <v>77.0</v>
      </c>
      <c r="D125" s="25"/>
      <c r="E125" s="25"/>
      <c r="F125" s="25"/>
      <c r="G125" s="25"/>
      <c r="P125" s="16">
        <f>A118</f>
        <v>0.7922077922</v>
      </c>
      <c r="Q125" s="16">
        <f>A123</f>
        <v>0.5384615385</v>
      </c>
      <c r="R125" s="16">
        <f t="shared" ref="R125:R131" si="37">P125*Q125</f>
        <v>0.4265734266</v>
      </c>
      <c r="S125" s="16">
        <f t="shared" ref="S125:T125" si="35">P125^2</f>
        <v>0.627593186</v>
      </c>
      <c r="T125" s="16">
        <f t="shared" si="35"/>
        <v>0.2899408284</v>
      </c>
      <c r="U125" s="16">
        <f t="shared" ref="U125:V125" si="36">SQRT(S132)</f>
        <v>1.276696699</v>
      </c>
      <c r="V125" s="16">
        <f t="shared" si="36"/>
        <v>0.9576845845</v>
      </c>
      <c r="W125" s="16">
        <f>R132/(U125*V125)</f>
        <v>0.9821100561</v>
      </c>
    </row>
    <row r="126" ht="12.75" customHeight="1">
      <c r="A126" s="25" t="s">
        <v>87</v>
      </c>
      <c r="B126" s="27" t="s">
        <v>26</v>
      </c>
      <c r="C126" s="27" t="s">
        <v>20</v>
      </c>
      <c r="D126" s="27" t="s">
        <v>21</v>
      </c>
      <c r="E126" s="27" t="s">
        <v>36</v>
      </c>
      <c r="F126" s="25"/>
      <c r="G126" s="25"/>
      <c r="P126" s="16">
        <f>B118</f>
        <v>0.4935064935</v>
      </c>
      <c r="Q126" s="16">
        <f>B123</f>
        <v>0.4615384615</v>
      </c>
      <c r="R126" s="16">
        <f t="shared" si="37"/>
        <v>0.2277722278</v>
      </c>
      <c r="S126" s="16">
        <f t="shared" ref="S126:T126" si="38">P126^2</f>
        <v>0.2435486591</v>
      </c>
      <c r="T126" s="16">
        <f t="shared" si="38"/>
        <v>0.2130177515</v>
      </c>
      <c r="U126" s="16"/>
      <c r="V126" s="16"/>
      <c r="W126" s="16"/>
    </row>
    <row r="127" ht="12.75" customHeight="1">
      <c r="A127" s="16">
        <v>10.0</v>
      </c>
      <c r="B127" s="16">
        <v>18.0</v>
      </c>
      <c r="C127" s="16">
        <v>43.0</v>
      </c>
      <c r="D127" s="16">
        <v>5.0</v>
      </c>
      <c r="E127" s="16">
        <v>0.0</v>
      </c>
      <c r="P127" s="16">
        <f>C118</f>
        <v>0.6363636364</v>
      </c>
      <c r="Q127" s="16">
        <f>C123</f>
        <v>0.3846153846</v>
      </c>
      <c r="R127" s="16">
        <f t="shared" si="37"/>
        <v>0.2447552448</v>
      </c>
      <c r="S127" s="16">
        <f t="shared" ref="S127:T127" si="39">P127^2</f>
        <v>0.4049586777</v>
      </c>
      <c r="T127" s="16">
        <f t="shared" si="39"/>
        <v>0.1479289941</v>
      </c>
      <c r="U127" s="16"/>
      <c r="V127" s="16"/>
      <c r="W127" s="16"/>
    </row>
    <row r="128" ht="12.75" customHeight="1">
      <c r="A128" s="16">
        <f t="shared" ref="A128:E128" si="40">A127/$C$125</f>
        <v>0.1298701299</v>
      </c>
      <c r="B128" s="16">
        <f t="shared" si="40"/>
        <v>0.2337662338</v>
      </c>
      <c r="C128" s="16">
        <f t="shared" si="40"/>
        <v>0.5584415584</v>
      </c>
      <c r="D128" s="16">
        <f t="shared" si="40"/>
        <v>0.06493506494</v>
      </c>
      <c r="E128" s="16">
        <f t="shared" si="40"/>
        <v>0</v>
      </c>
      <c r="P128" s="16">
        <f>D118</f>
        <v>0.1298701299</v>
      </c>
      <c r="Q128" s="16">
        <f>D123</f>
        <v>0.1538461538</v>
      </c>
      <c r="R128" s="16">
        <f t="shared" si="37"/>
        <v>0.01998001998</v>
      </c>
      <c r="S128" s="16">
        <f t="shared" ref="S128:T128" si="41">P128^2</f>
        <v>0.01686625063</v>
      </c>
      <c r="T128" s="16">
        <f t="shared" si="41"/>
        <v>0.02366863905</v>
      </c>
      <c r="U128" s="16"/>
      <c r="V128" s="16"/>
      <c r="W128" s="16"/>
    </row>
    <row r="129" ht="12.75" customHeight="1">
      <c r="P129" s="16">
        <f>E118</f>
        <v>0.5064935065</v>
      </c>
      <c r="Q129" s="16">
        <f>E123</f>
        <v>0.4615384615</v>
      </c>
      <c r="R129" s="16">
        <f t="shared" si="37"/>
        <v>0.2337662338</v>
      </c>
      <c r="S129" s="16">
        <f t="shared" ref="S129:T129" si="42">P129^2</f>
        <v>0.2565356721</v>
      </c>
      <c r="T129" s="16">
        <f t="shared" si="42"/>
        <v>0.2130177515</v>
      </c>
      <c r="U129" s="16"/>
      <c r="V129" s="16"/>
      <c r="W129" s="16"/>
    </row>
    <row r="130" ht="12.75" customHeight="1">
      <c r="A130" s="8" t="s">
        <v>304</v>
      </c>
      <c r="B130" s="25"/>
      <c r="C130" s="16">
        <v>13.0</v>
      </c>
      <c r="D130" s="25"/>
      <c r="E130" s="25"/>
      <c r="F130" s="25"/>
      <c r="P130" s="16">
        <f>F118</f>
        <v>0.2727272727</v>
      </c>
      <c r="Q130" s="16">
        <f>F123</f>
        <v>0.1538461538</v>
      </c>
      <c r="R130" s="16">
        <f t="shared" si="37"/>
        <v>0.04195804196</v>
      </c>
      <c r="S130" s="16">
        <f t="shared" ref="S130:T130" si="43">P130^2</f>
        <v>0.07438016529</v>
      </c>
      <c r="T130" s="16">
        <f t="shared" si="43"/>
        <v>0.02366863905</v>
      </c>
      <c r="U130" s="16"/>
      <c r="V130" s="16"/>
      <c r="W130" s="16"/>
    </row>
    <row r="131" ht="12.75" customHeight="1">
      <c r="A131" s="25" t="s">
        <v>87</v>
      </c>
      <c r="B131" s="27" t="s">
        <v>26</v>
      </c>
      <c r="C131" s="27" t="s">
        <v>20</v>
      </c>
      <c r="D131" s="27" t="s">
        <v>21</v>
      </c>
      <c r="E131" s="27" t="s">
        <v>36</v>
      </c>
      <c r="F131" s="25"/>
      <c r="P131" s="16">
        <f>G118</f>
        <v>0.07792207792</v>
      </c>
      <c r="Q131" s="16">
        <f>G123</f>
        <v>0.07692307692</v>
      </c>
      <c r="R131" s="16">
        <f t="shared" si="37"/>
        <v>0.005994005994</v>
      </c>
      <c r="S131" s="16">
        <f t="shared" ref="S131:T131" si="44">P131^2</f>
        <v>0.006071850228</v>
      </c>
      <c r="T131" s="16">
        <f t="shared" si="44"/>
        <v>0.005917159763</v>
      </c>
      <c r="U131" s="16"/>
      <c r="V131" s="16"/>
      <c r="W131" s="16"/>
    </row>
    <row r="132" ht="12.75" customHeight="1">
      <c r="A132" s="16">
        <v>2.0</v>
      </c>
      <c r="B132" s="16">
        <v>2.0</v>
      </c>
      <c r="C132" s="16">
        <v>4.0</v>
      </c>
      <c r="D132" s="16">
        <v>5.0</v>
      </c>
      <c r="E132" s="16">
        <v>0.0</v>
      </c>
      <c r="P132" s="19">
        <f t="shared" ref="P132:T132" si="45">SUM(P125:P131)</f>
        <v>2.909090909</v>
      </c>
      <c r="Q132" s="19">
        <f t="shared" si="45"/>
        <v>2.230769231</v>
      </c>
      <c r="R132" s="19">
        <f t="shared" si="45"/>
        <v>1.200799201</v>
      </c>
      <c r="S132" s="19">
        <f t="shared" si="45"/>
        <v>1.629954461</v>
      </c>
      <c r="T132" s="19">
        <f t="shared" si="45"/>
        <v>0.9171597633</v>
      </c>
      <c r="U132" s="16"/>
      <c r="V132" s="16"/>
      <c r="W132" s="16"/>
    </row>
    <row r="133" ht="12.75" customHeight="1">
      <c r="A133" s="16">
        <f t="shared" ref="A133:E133" si="46">A132/$C$130</f>
        <v>0.1538461538</v>
      </c>
      <c r="B133" s="16">
        <f t="shared" si="46"/>
        <v>0.1538461538</v>
      </c>
      <c r="C133" s="16">
        <f t="shared" si="46"/>
        <v>0.3076923077</v>
      </c>
      <c r="D133" s="16">
        <f t="shared" si="46"/>
        <v>0.3846153846</v>
      </c>
      <c r="E133" s="16">
        <f t="shared" si="46"/>
        <v>0</v>
      </c>
    </row>
    <row r="134" ht="12.75" customHeight="1">
      <c r="P134" s="8" t="s">
        <v>275</v>
      </c>
    </row>
    <row r="135" ht="12.75" customHeight="1">
      <c r="A135" s="8" t="s">
        <v>277</v>
      </c>
      <c r="B135" s="25"/>
      <c r="C135" s="16">
        <v>77.0</v>
      </c>
      <c r="D135" s="25"/>
      <c r="E135" s="25"/>
      <c r="P135" s="16" t="s">
        <v>249</v>
      </c>
      <c r="Q135" s="16" t="s">
        <v>296</v>
      </c>
      <c r="R135" s="16" t="s">
        <v>314</v>
      </c>
      <c r="S135" s="16" t="s">
        <v>252</v>
      </c>
      <c r="T135" s="16" t="s">
        <v>298</v>
      </c>
      <c r="U135" s="23" t="s">
        <v>254</v>
      </c>
      <c r="V135" s="23" t="s">
        <v>299</v>
      </c>
      <c r="W135" s="16" t="s">
        <v>255</v>
      </c>
    </row>
    <row r="136" ht="12.75" customHeight="1">
      <c r="A136" s="25" t="s">
        <v>87</v>
      </c>
      <c r="B136" s="27" t="s">
        <v>26</v>
      </c>
      <c r="C136" s="27" t="s">
        <v>20</v>
      </c>
      <c r="D136" s="27" t="s">
        <v>21</v>
      </c>
      <c r="E136" s="27" t="s">
        <v>36</v>
      </c>
      <c r="P136" s="16">
        <f>A128</f>
        <v>0.1298701299</v>
      </c>
      <c r="Q136" s="16">
        <f>A133</f>
        <v>0.1538461538</v>
      </c>
      <c r="R136" s="16">
        <f t="shared" ref="R136:R140" si="49">P136*Q136</f>
        <v>0.01998001998</v>
      </c>
      <c r="S136" s="16">
        <f t="shared" ref="S136:T136" si="47">P136^2</f>
        <v>0.01686625063</v>
      </c>
      <c r="T136" s="16">
        <f t="shared" si="47"/>
        <v>0.02366863905</v>
      </c>
      <c r="U136" s="16">
        <f t="shared" ref="U136:V136" si="48">SQRT(S141)</f>
        <v>0.6225644059</v>
      </c>
      <c r="V136" s="16">
        <f t="shared" si="48"/>
        <v>0.5384615385</v>
      </c>
      <c r="W136" s="16">
        <f>R141/(U136*V136)</f>
        <v>0.7539585473</v>
      </c>
    </row>
    <row r="137" ht="12.75" customHeight="1">
      <c r="A137" s="16">
        <v>3.0</v>
      </c>
      <c r="B137" s="16">
        <v>5.0</v>
      </c>
      <c r="C137" s="16">
        <v>15.0</v>
      </c>
      <c r="D137" s="16">
        <v>23.0</v>
      </c>
      <c r="E137" s="16">
        <v>25.0</v>
      </c>
      <c r="P137" s="16">
        <f>B128</f>
        <v>0.2337662338</v>
      </c>
      <c r="Q137" s="16">
        <f>B133</f>
        <v>0.1538461538</v>
      </c>
      <c r="R137" s="16">
        <f t="shared" si="49"/>
        <v>0.03596403596</v>
      </c>
      <c r="S137" s="16">
        <f t="shared" ref="S137:T137" si="50">P137^2</f>
        <v>0.05464665205</v>
      </c>
      <c r="T137" s="16">
        <f t="shared" si="50"/>
        <v>0.02366863905</v>
      </c>
      <c r="U137" s="16"/>
      <c r="V137" s="16"/>
      <c r="W137" s="16"/>
    </row>
    <row r="138" ht="12.75" customHeight="1">
      <c r="A138" s="16">
        <f t="shared" ref="A138:E138" si="51">A137/$C$135</f>
        <v>0.03896103896</v>
      </c>
      <c r="B138" s="16">
        <f t="shared" si="51"/>
        <v>0.06493506494</v>
      </c>
      <c r="C138" s="16">
        <f t="shared" si="51"/>
        <v>0.1948051948</v>
      </c>
      <c r="D138" s="16">
        <f t="shared" si="51"/>
        <v>0.2987012987</v>
      </c>
      <c r="E138" s="16">
        <f t="shared" si="51"/>
        <v>0.3246753247</v>
      </c>
      <c r="P138" s="16">
        <f>C128</f>
        <v>0.5584415584</v>
      </c>
      <c r="Q138" s="16">
        <f>C133</f>
        <v>0.3076923077</v>
      </c>
      <c r="R138" s="16">
        <f t="shared" si="49"/>
        <v>0.1718281718</v>
      </c>
      <c r="S138" s="16">
        <f t="shared" ref="S138:T138" si="52">P138^2</f>
        <v>0.3118569742</v>
      </c>
      <c r="T138" s="16">
        <f t="shared" si="52"/>
        <v>0.09467455621</v>
      </c>
      <c r="U138" s="16"/>
      <c r="V138" s="16"/>
      <c r="W138" s="16"/>
    </row>
    <row r="139" ht="12.75" customHeight="1">
      <c r="P139" s="16">
        <f>D128</f>
        <v>0.06493506494</v>
      </c>
      <c r="Q139" s="16">
        <f>D133</f>
        <v>0.3846153846</v>
      </c>
      <c r="R139" s="16">
        <f t="shared" si="49"/>
        <v>0.02497502498</v>
      </c>
      <c r="S139" s="16">
        <f t="shared" ref="S139:T139" si="53">P139^2</f>
        <v>0.004216562658</v>
      </c>
      <c r="T139" s="16">
        <f t="shared" si="53"/>
        <v>0.1479289941</v>
      </c>
      <c r="U139" s="16"/>
      <c r="V139" s="16"/>
      <c r="W139" s="16"/>
    </row>
    <row r="140" ht="12.75" customHeight="1">
      <c r="A140" s="8" t="s">
        <v>305</v>
      </c>
      <c r="B140" s="25"/>
      <c r="C140" s="16">
        <v>13.0</v>
      </c>
      <c r="D140" s="25"/>
      <c r="E140" s="25"/>
      <c r="P140" s="16">
        <f>E128</f>
        <v>0</v>
      </c>
      <c r="Q140" s="16">
        <f>E133</f>
        <v>0</v>
      </c>
      <c r="R140" s="16">
        <f t="shared" si="49"/>
        <v>0</v>
      </c>
      <c r="S140" s="16">
        <f t="shared" ref="S140:T140" si="54">P140^2</f>
        <v>0</v>
      </c>
      <c r="T140" s="16">
        <f t="shared" si="54"/>
        <v>0</v>
      </c>
      <c r="U140" s="16"/>
      <c r="V140" s="16"/>
      <c r="W140" s="16"/>
    </row>
    <row r="141" ht="12.75" customHeight="1">
      <c r="A141" s="25" t="s">
        <v>87</v>
      </c>
      <c r="B141" s="27" t="s">
        <v>26</v>
      </c>
      <c r="C141" s="27" t="s">
        <v>20</v>
      </c>
      <c r="D141" s="27" t="s">
        <v>21</v>
      </c>
      <c r="E141" s="27" t="s">
        <v>36</v>
      </c>
      <c r="P141" s="19">
        <f t="shared" ref="P141:T141" si="55">SUM(P136:P140)</f>
        <v>0.987012987</v>
      </c>
      <c r="Q141" s="19">
        <f t="shared" si="55"/>
        <v>1</v>
      </c>
      <c r="R141" s="19">
        <f t="shared" si="55"/>
        <v>0.2527472527</v>
      </c>
      <c r="S141" s="19">
        <f t="shared" si="55"/>
        <v>0.3875864395</v>
      </c>
      <c r="T141" s="19">
        <f t="shared" si="55"/>
        <v>0.2899408284</v>
      </c>
      <c r="U141" s="16"/>
      <c r="V141" s="16"/>
      <c r="W141" s="16"/>
    </row>
    <row r="142" ht="12.75" customHeight="1">
      <c r="A142" s="16">
        <v>0.0</v>
      </c>
      <c r="B142" s="16">
        <v>1.0</v>
      </c>
      <c r="C142" s="16">
        <v>3.0</v>
      </c>
      <c r="D142" s="16">
        <v>5.0</v>
      </c>
      <c r="E142" s="16">
        <v>4.0</v>
      </c>
    </row>
    <row r="143" ht="12.75" customHeight="1">
      <c r="A143" s="16">
        <f t="shared" ref="A143:E143" si="56">A142/$C$140</f>
        <v>0</v>
      </c>
      <c r="B143" s="16">
        <f t="shared" si="56"/>
        <v>0.07692307692</v>
      </c>
      <c r="C143" s="16">
        <f t="shared" si="56"/>
        <v>0.2307692308</v>
      </c>
      <c r="D143" s="16">
        <f t="shared" si="56"/>
        <v>0.3846153846</v>
      </c>
      <c r="E143" s="16">
        <f t="shared" si="56"/>
        <v>0.3076923077</v>
      </c>
      <c r="P143" s="9" t="s">
        <v>278</v>
      </c>
      <c r="Q143" s="16"/>
      <c r="R143" s="16"/>
      <c r="S143" s="16"/>
      <c r="T143" s="16"/>
      <c r="U143" s="16"/>
      <c r="V143" s="16"/>
      <c r="W143" s="16"/>
    </row>
    <row r="144" ht="12.75" customHeight="1">
      <c r="P144" s="16" t="s">
        <v>249</v>
      </c>
      <c r="Q144" s="16" t="s">
        <v>296</v>
      </c>
      <c r="R144" s="16" t="s">
        <v>314</v>
      </c>
      <c r="S144" s="16" t="s">
        <v>252</v>
      </c>
      <c r="T144" s="16" t="s">
        <v>298</v>
      </c>
      <c r="U144" s="23" t="s">
        <v>254</v>
      </c>
      <c r="V144" s="23" t="s">
        <v>299</v>
      </c>
      <c r="W144" s="16" t="s">
        <v>255</v>
      </c>
    </row>
    <row r="145" ht="12.75" customHeight="1">
      <c r="A145" s="8" t="s">
        <v>281</v>
      </c>
      <c r="B145" s="16">
        <v>77.0</v>
      </c>
      <c r="C145" s="25"/>
      <c r="D145" s="25"/>
      <c r="E145" s="25"/>
      <c r="P145" s="16">
        <f>A138</f>
        <v>0.03896103896</v>
      </c>
      <c r="Q145" s="16">
        <f>A143</f>
        <v>0</v>
      </c>
      <c r="R145" s="16">
        <f t="shared" ref="R145:R149" si="59">P145*Q145</f>
        <v>0</v>
      </c>
      <c r="S145" s="16">
        <f t="shared" ref="S145:T145" si="57">P145^2</f>
        <v>0.001517962557</v>
      </c>
      <c r="T145" s="16">
        <f t="shared" si="57"/>
        <v>0</v>
      </c>
      <c r="U145" s="16">
        <f t="shared" ref="U145:V145" si="58">SQRT(S150)</f>
        <v>0.4881804189</v>
      </c>
      <c r="V145" s="16">
        <f t="shared" si="58"/>
        <v>0.5493406483</v>
      </c>
      <c r="W145" s="16">
        <f>R150/(U145*V145)</f>
        <v>0.9871648999</v>
      </c>
    </row>
    <row r="146" ht="12.75" customHeight="1">
      <c r="A146" s="27" t="s">
        <v>53</v>
      </c>
      <c r="B146" s="27" t="s">
        <v>61</v>
      </c>
      <c r="C146" s="27" t="s">
        <v>280</v>
      </c>
      <c r="D146" s="27" t="s">
        <v>69</v>
      </c>
      <c r="E146" s="27" t="s">
        <v>39</v>
      </c>
      <c r="P146" s="16">
        <f>B138</f>
        <v>0.06493506494</v>
      </c>
      <c r="Q146" s="16">
        <f>B143</f>
        <v>0.07692307692</v>
      </c>
      <c r="R146" s="16">
        <f t="shared" si="59"/>
        <v>0.004995004995</v>
      </c>
      <c r="S146" s="16">
        <f t="shared" ref="S146:T146" si="60">P146^2</f>
        <v>0.004216562658</v>
      </c>
      <c r="T146" s="16">
        <f t="shared" si="60"/>
        <v>0.005917159763</v>
      </c>
      <c r="U146" s="16"/>
      <c r="V146" s="16"/>
      <c r="W146" s="16"/>
    </row>
    <row r="147" ht="12.75" customHeight="1">
      <c r="A147" s="16">
        <v>18.0</v>
      </c>
      <c r="B147" s="16">
        <v>30.0</v>
      </c>
      <c r="C147" s="16">
        <v>3.0</v>
      </c>
      <c r="D147" s="16">
        <v>65.0</v>
      </c>
      <c r="E147" s="16">
        <v>30.0</v>
      </c>
      <c r="P147" s="16">
        <f>C138</f>
        <v>0.1948051948</v>
      </c>
      <c r="Q147" s="16">
        <f>C143</f>
        <v>0.2307692308</v>
      </c>
      <c r="R147" s="16">
        <f t="shared" si="59"/>
        <v>0.04495504496</v>
      </c>
      <c r="S147" s="16">
        <f t="shared" ref="S147:T147" si="61">P147^2</f>
        <v>0.03794906392</v>
      </c>
      <c r="T147" s="16">
        <f t="shared" si="61"/>
        <v>0.05325443787</v>
      </c>
      <c r="U147" s="16"/>
      <c r="V147" s="16"/>
      <c r="W147" s="16"/>
    </row>
    <row r="148" ht="12.75" customHeight="1">
      <c r="A148" s="16">
        <f t="shared" ref="A148:E148" si="62">A147/$B$145</f>
        <v>0.2337662338</v>
      </c>
      <c r="B148" s="16">
        <f t="shared" si="62"/>
        <v>0.3896103896</v>
      </c>
      <c r="C148" s="16">
        <f t="shared" si="62"/>
        <v>0.03896103896</v>
      </c>
      <c r="D148" s="16">
        <f t="shared" si="62"/>
        <v>0.8441558442</v>
      </c>
      <c r="E148" s="16">
        <f t="shared" si="62"/>
        <v>0.3896103896</v>
      </c>
      <c r="P148" s="16">
        <f>D138</f>
        <v>0.2987012987</v>
      </c>
      <c r="Q148" s="16">
        <f>D143</f>
        <v>0.3846153846</v>
      </c>
      <c r="R148" s="16">
        <f t="shared" si="59"/>
        <v>0.1148851149</v>
      </c>
      <c r="S148" s="16">
        <f t="shared" ref="S148:T148" si="63">P148^2</f>
        <v>0.08922246585</v>
      </c>
      <c r="T148" s="16">
        <f t="shared" si="63"/>
        <v>0.1479289941</v>
      </c>
      <c r="U148" s="16"/>
      <c r="V148" s="16"/>
      <c r="W148" s="16"/>
    </row>
    <row r="149" ht="12.75" customHeight="1">
      <c r="P149" s="16">
        <f>E138</f>
        <v>0.3246753247</v>
      </c>
      <c r="Q149" s="16">
        <f>E143</f>
        <v>0.3076923077</v>
      </c>
      <c r="R149" s="16">
        <f t="shared" si="59"/>
        <v>0.0999000999</v>
      </c>
      <c r="S149" s="16">
        <f t="shared" ref="S149:T149" si="64">P149^2</f>
        <v>0.1054140665</v>
      </c>
      <c r="T149" s="16">
        <f t="shared" si="64"/>
        <v>0.09467455621</v>
      </c>
      <c r="U149" s="16"/>
      <c r="V149" s="16"/>
      <c r="W149" s="16"/>
    </row>
    <row r="150" ht="12.75" customHeight="1">
      <c r="A150" s="8" t="s">
        <v>306</v>
      </c>
      <c r="B150" s="16">
        <v>13.0</v>
      </c>
      <c r="C150" s="25"/>
      <c r="D150" s="25"/>
      <c r="E150" s="25"/>
      <c r="F150" s="25"/>
      <c r="P150" s="19">
        <f t="shared" ref="P150:T150" si="65">SUM(P145:P149)</f>
        <v>0.9220779221</v>
      </c>
      <c r="Q150" s="19">
        <f t="shared" si="65"/>
        <v>1</v>
      </c>
      <c r="R150" s="19">
        <f t="shared" si="65"/>
        <v>0.2647352647</v>
      </c>
      <c r="S150" s="19">
        <f t="shared" si="65"/>
        <v>0.2383201214</v>
      </c>
      <c r="T150" s="19">
        <f t="shared" si="65"/>
        <v>0.3017751479</v>
      </c>
      <c r="U150" s="16"/>
      <c r="V150" s="16"/>
      <c r="W150" s="16"/>
    </row>
    <row r="151" ht="12.75" customHeight="1">
      <c r="A151" s="27" t="s">
        <v>53</v>
      </c>
      <c r="B151" s="27" t="s">
        <v>61</v>
      </c>
      <c r="C151" s="27" t="s">
        <v>280</v>
      </c>
      <c r="D151" s="27" t="s">
        <v>69</v>
      </c>
      <c r="E151" s="27" t="s">
        <v>39</v>
      </c>
      <c r="F151" s="25"/>
    </row>
    <row r="152" ht="12.75" customHeight="1">
      <c r="A152" s="16">
        <v>6.0</v>
      </c>
      <c r="B152" s="16">
        <v>4.0</v>
      </c>
      <c r="C152" s="16">
        <v>1.0</v>
      </c>
      <c r="D152" s="16">
        <v>8.0</v>
      </c>
      <c r="E152" s="16">
        <v>2.0</v>
      </c>
      <c r="P152" s="9" t="s">
        <v>282</v>
      </c>
    </row>
    <row r="153" ht="12.75" customHeight="1">
      <c r="A153" s="16">
        <f t="shared" ref="A153:E153" si="66">A152/$B$150</f>
        <v>0.4615384615</v>
      </c>
      <c r="B153" s="16">
        <f t="shared" si="66"/>
        <v>0.3076923077</v>
      </c>
      <c r="C153" s="16">
        <f t="shared" si="66"/>
        <v>0.07692307692</v>
      </c>
      <c r="D153" s="16">
        <f t="shared" si="66"/>
        <v>0.6153846154</v>
      </c>
      <c r="E153" s="16">
        <f t="shared" si="66"/>
        <v>0.1538461538</v>
      </c>
      <c r="P153" s="16" t="s">
        <v>249</v>
      </c>
      <c r="Q153" s="16" t="s">
        <v>296</v>
      </c>
      <c r="R153" s="16" t="s">
        <v>314</v>
      </c>
      <c r="S153" s="16" t="s">
        <v>252</v>
      </c>
      <c r="T153" s="16" t="s">
        <v>298</v>
      </c>
      <c r="U153" s="23" t="s">
        <v>254</v>
      </c>
      <c r="V153" s="23" t="s">
        <v>299</v>
      </c>
      <c r="W153" s="16" t="s">
        <v>255</v>
      </c>
    </row>
    <row r="154" ht="12.75" customHeight="1">
      <c r="P154" s="16">
        <f>A148</f>
        <v>0.2337662338</v>
      </c>
      <c r="Q154" s="16">
        <f>A153</f>
        <v>0.4615384615</v>
      </c>
      <c r="R154" s="16">
        <f t="shared" ref="R154:R158" si="69">P154*Q154</f>
        <v>0.1078921079</v>
      </c>
      <c r="S154" s="16">
        <f t="shared" ref="S154:T154" si="67">P154^2</f>
        <v>0.05464665205</v>
      </c>
      <c r="T154" s="16">
        <f t="shared" si="67"/>
        <v>0.2130177515</v>
      </c>
      <c r="U154" s="16">
        <f t="shared" ref="U154:V154" si="68">SQRT(S159)</f>
        <v>1.035546337</v>
      </c>
      <c r="V154" s="16">
        <f t="shared" si="68"/>
        <v>0.8461538462</v>
      </c>
      <c r="W154" s="16">
        <f>R159/(U154*V154)</f>
        <v>0.9246298447</v>
      </c>
    </row>
    <row r="155" ht="12.75" customHeight="1">
      <c r="P155" s="16">
        <f>B148</f>
        <v>0.3896103896</v>
      </c>
      <c r="Q155" s="16">
        <f>B153</f>
        <v>0.3076923077</v>
      </c>
      <c r="R155" s="16">
        <f t="shared" si="69"/>
        <v>0.1198801199</v>
      </c>
      <c r="S155" s="16">
        <f t="shared" ref="S155:T155" si="70">P155^2</f>
        <v>0.1517962557</v>
      </c>
      <c r="T155" s="16">
        <f t="shared" si="70"/>
        <v>0.09467455621</v>
      </c>
      <c r="U155" s="16"/>
      <c r="V155" s="16"/>
      <c r="W155" s="16"/>
    </row>
    <row r="156" ht="12.75" customHeight="1">
      <c r="P156" s="16">
        <f>C148</f>
        <v>0.03896103896</v>
      </c>
      <c r="Q156" s="16">
        <f>C153</f>
        <v>0.07692307692</v>
      </c>
      <c r="R156" s="16">
        <f t="shared" si="69"/>
        <v>0.002997002997</v>
      </c>
      <c r="S156" s="16">
        <f t="shared" ref="S156:T156" si="71">P156^2</f>
        <v>0.001517962557</v>
      </c>
      <c r="T156" s="16">
        <f t="shared" si="71"/>
        <v>0.005917159763</v>
      </c>
      <c r="U156" s="16"/>
      <c r="V156" s="16"/>
      <c r="W156" s="16"/>
    </row>
    <row r="157" ht="12.75" customHeight="1">
      <c r="P157" s="16">
        <f>D148</f>
        <v>0.8441558442</v>
      </c>
      <c r="Q157" s="16">
        <f>D153</f>
        <v>0.6153846154</v>
      </c>
      <c r="R157" s="16">
        <f t="shared" si="69"/>
        <v>0.5194805195</v>
      </c>
      <c r="S157" s="16">
        <f t="shared" ref="S157:T157" si="72">P157^2</f>
        <v>0.7125990892</v>
      </c>
      <c r="T157" s="16">
        <f t="shared" si="72"/>
        <v>0.3786982249</v>
      </c>
      <c r="U157" s="16"/>
      <c r="V157" s="16"/>
      <c r="W157" s="16"/>
    </row>
    <row r="158" ht="12.75" customHeight="1">
      <c r="P158" s="16">
        <f>E148</f>
        <v>0.3896103896</v>
      </c>
      <c r="Q158" s="16">
        <f>E153</f>
        <v>0.1538461538</v>
      </c>
      <c r="R158" s="16">
        <f t="shared" si="69"/>
        <v>0.05994005994</v>
      </c>
      <c r="S158" s="16">
        <f t="shared" ref="S158:T158" si="73">P158^2</f>
        <v>0.1517962557</v>
      </c>
      <c r="T158" s="16">
        <f t="shared" si="73"/>
        <v>0.02366863905</v>
      </c>
      <c r="U158" s="16"/>
      <c r="V158" s="16"/>
      <c r="W158" s="16"/>
    </row>
    <row r="159" ht="12.75" customHeight="1">
      <c r="P159" s="19">
        <f t="shared" ref="P159:T159" si="74">SUM(P154:P158)</f>
        <v>1.896103896</v>
      </c>
      <c r="Q159" s="19">
        <f t="shared" si="74"/>
        <v>1.615384615</v>
      </c>
      <c r="R159" s="19">
        <f t="shared" si="74"/>
        <v>0.8101898102</v>
      </c>
      <c r="S159" s="19">
        <f t="shared" si="74"/>
        <v>1.072356215</v>
      </c>
      <c r="T159" s="19">
        <f t="shared" si="74"/>
        <v>0.7159763314</v>
      </c>
      <c r="U159" s="16"/>
      <c r="V159" s="16"/>
      <c r="W159" s="16"/>
    </row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9.14"/>
  </cols>
  <sheetData>
    <row r="1" ht="12.75" customHeight="1">
      <c r="A1" s="21" t="s">
        <v>12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ht="12.75" customHeight="1">
      <c r="A2" s="22" t="s">
        <v>19</v>
      </c>
      <c r="B2" s="22" t="s">
        <v>20</v>
      </c>
      <c r="C2" s="22" t="s">
        <v>21</v>
      </c>
      <c r="D2" s="22" t="s">
        <v>22</v>
      </c>
      <c r="E2" s="22" t="s">
        <v>23</v>
      </c>
      <c r="F2" s="22" t="s">
        <v>24</v>
      </c>
      <c r="G2" s="22" t="s">
        <v>25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</row>
    <row r="3" ht="12.75" customHeight="1">
      <c r="A3" s="22" t="s">
        <v>19</v>
      </c>
      <c r="B3" s="22" t="s">
        <v>26</v>
      </c>
      <c r="C3" s="22" t="s">
        <v>21</v>
      </c>
      <c r="D3" s="22" t="s">
        <v>27</v>
      </c>
      <c r="E3" s="22" t="s">
        <v>28</v>
      </c>
      <c r="F3" s="22" t="s">
        <v>29</v>
      </c>
      <c r="G3" s="22" t="s">
        <v>30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</row>
    <row r="4" ht="12.75" customHeight="1">
      <c r="A4" s="22" t="s">
        <v>19</v>
      </c>
      <c r="B4" s="22" t="s">
        <v>20</v>
      </c>
      <c r="C4" s="22" t="s">
        <v>20</v>
      </c>
      <c r="D4" s="22" t="s">
        <v>31</v>
      </c>
      <c r="E4" s="22" t="s">
        <v>32</v>
      </c>
      <c r="F4" s="22" t="s">
        <v>33</v>
      </c>
      <c r="G4" s="22" t="s">
        <v>34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</row>
    <row r="5" ht="12.75" customHeight="1">
      <c r="A5" s="22" t="s">
        <v>19</v>
      </c>
      <c r="B5" s="22" t="s">
        <v>35</v>
      </c>
      <c r="C5" s="22" t="s">
        <v>36</v>
      </c>
      <c r="D5" s="22" t="s">
        <v>37</v>
      </c>
      <c r="E5" s="22" t="s">
        <v>38</v>
      </c>
      <c r="F5" s="22" t="s">
        <v>39</v>
      </c>
      <c r="G5" s="22" t="s">
        <v>34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</row>
    <row r="6" ht="12.75" customHeight="1">
      <c r="A6" s="22" t="s">
        <v>19</v>
      </c>
      <c r="B6" s="22" t="s">
        <v>20</v>
      </c>
      <c r="C6" s="22" t="s">
        <v>21</v>
      </c>
      <c r="D6" s="22" t="s">
        <v>40</v>
      </c>
      <c r="E6" s="22" t="s">
        <v>41</v>
      </c>
      <c r="F6" s="22" t="s">
        <v>42</v>
      </c>
      <c r="G6" s="22" t="s">
        <v>43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</row>
    <row r="7" ht="12.75" customHeight="1">
      <c r="A7" s="22" t="s">
        <v>19</v>
      </c>
      <c r="B7" s="22" t="s">
        <v>20</v>
      </c>
      <c r="C7" s="22" t="s">
        <v>36</v>
      </c>
      <c r="D7" s="22" t="s">
        <v>44</v>
      </c>
      <c r="E7" s="22" t="s">
        <v>45</v>
      </c>
      <c r="F7" s="22" t="s">
        <v>42</v>
      </c>
      <c r="G7" s="22" t="s">
        <v>46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</row>
    <row r="8" ht="12.75" customHeight="1">
      <c r="A8" s="22" t="s">
        <v>19</v>
      </c>
      <c r="B8" s="22" t="s">
        <v>20</v>
      </c>
      <c r="C8" s="22" t="s">
        <v>21</v>
      </c>
      <c r="D8" s="22" t="s">
        <v>27</v>
      </c>
      <c r="E8" s="22" t="s">
        <v>47</v>
      </c>
      <c r="F8" s="22" t="s">
        <v>29</v>
      </c>
      <c r="G8" s="22" t="s">
        <v>48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</row>
    <row r="9" ht="12.75" customHeight="1">
      <c r="A9" s="22" t="s">
        <v>19</v>
      </c>
      <c r="B9" s="22" t="s">
        <v>21</v>
      </c>
      <c r="C9" s="22" t="s">
        <v>21</v>
      </c>
      <c r="D9" s="22" t="s">
        <v>37</v>
      </c>
      <c r="E9" s="22" t="s">
        <v>38</v>
      </c>
      <c r="F9" s="22" t="s">
        <v>49</v>
      </c>
      <c r="G9" s="22" t="s">
        <v>50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</row>
    <row r="10" ht="12.75" customHeight="1">
      <c r="A10" s="22" t="s">
        <v>19</v>
      </c>
      <c r="B10" s="22" t="s">
        <v>51</v>
      </c>
      <c r="C10" s="22" t="s">
        <v>36</v>
      </c>
      <c r="D10" s="22" t="s">
        <v>37</v>
      </c>
      <c r="E10" s="22" t="s">
        <v>52</v>
      </c>
      <c r="F10" s="22" t="s">
        <v>53</v>
      </c>
      <c r="G10" s="22" t="s">
        <v>30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ht="12.75" customHeight="1">
      <c r="A11" s="22" t="s">
        <v>19</v>
      </c>
      <c r="B11" s="22" t="s">
        <v>20</v>
      </c>
      <c r="C11" s="22" t="s">
        <v>36</v>
      </c>
      <c r="D11" s="22" t="s">
        <v>54</v>
      </c>
      <c r="E11" s="22" t="s">
        <v>55</v>
      </c>
      <c r="F11" s="22" t="s">
        <v>56</v>
      </c>
      <c r="G11" s="22" t="s">
        <v>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</row>
    <row r="12" ht="12.75" customHeight="1">
      <c r="A12" s="22" t="s">
        <v>19</v>
      </c>
      <c r="B12" s="22" t="s">
        <v>21</v>
      </c>
      <c r="C12" s="22" t="s">
        <v>21</v>
      </c>
      <c r="D12" s="22" t="s">
        <v>54</v>
      </c>
      <c r="E12" s="22" t="s">
        <v>58</v>
      </c>
      <c r="F12" s="22" t="s">
        <v>59</v>
      </c>
      <c r="G12" s="22" t="s">
        <v>60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</row>
    <row r="13" ht="12.75" customHeight="1">
      <c r="A13" s="22" t="s">
        <v>19</v>
      </c>
      <c r="B13" s="22" t="s">
        <v>21</v>
      </c>
      <c r="C13" s="22" t="s">
        <v>21</v>
      </c>
      <c r="D13" s="22" t="s">
        <v>27</v>
      </c>
      <c r="E13" s="22" t="s">
        <v>38</v>
      </c>
      <c r="F13" s="22" t="s">
        <v>61</v>
      </c>
      <c r="G13" s="22" t="s">
        <v>62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</row>
    <row r="14" ht="12.75" customHeight="1">
      <c r="A14" s="22" t="s">
        <v>19</v>
      </c>
      <c r="B14" s="22" t="s">
        <v>20</v>
      </c>
      <c r="C14" s="22" t="s">
        <v>21</v>
      </c>
      <c r="D14" s="22" t="s">
        <v>63</v>
      </c>
      <c r="E14" s="22" t="s">
        <v>64</v>
      </c>
      <c r="F14" s="22" t="s">
        <v>39</v>
      </c>
      <c r="G14" s="22" t="s">
        <v>65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r="15" ht="12.75" customHeight="1">
      <c r="A15" s="22" t="s">
        <v>19</v>
      </c>
      <c r="B15" s="22" t="s">
        <v>20</v>
      </c>
      <c r="C15" s="22" t="s">
        <v>21</v>
      </c>
      <c r="D15" s="22" t="s">
        <v>54</v>
      </c>
      <c r="E15" s="22" t="s">
        <v>66</v>
      </c>
      <c r="F15" s="22" t="s">
        <v>42</v>
      </c>
      <c r="G15" s="22" t="s">
        <v>65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</row>
    <row r="16" ht="12.75" customHeight="1">
      <c r="A16" s="22" t="s">
        <v>19</v>
      </c>
      <c r="B16" s="22" t="s">
        <v>67</v>
      </c>
      <c r="C16" s="22" t="s">
        <v>36</v>
      </c>
      <c r="D16" s="22" t="s">
        <v>37</v>
      </c>
      <c r="E16" s="22" t="s">
        <v>68</v>
      </c>
      <c r="F16" s="22" t="s">
        <v>69</v>
      </c>
      <c r="G16" s="22" t="s">
        <v>70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ht="12.75" customHeight="1">
      <c r="A17" s="22" t="s">
        <v>19</v>
      </c>
      <c r="B17" s="22" t="s">
        <v>20</v>
      </c>
      <c r="C17" s="22" t="s">
        <v>21</v>
      </c>
      <c r="D17" s="22" t="s">
        <v>71</v>
      </c>
      <c r="E17" s="22" t="s">
        <v>52</v>
      </c>
      <c r="F17" s="22" t="s">
        <v>72</v>
      </c>
      <c r="G17" s="22" t="s">
        <v>73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</row>
    <row r="18" ht="12.75" customHeight="1">
      <c r="A18" s="22" t="s">
        <v>19</v>
      </c>
      <c r="B18" s="22" t="s">
        <v>20</v>
      </c>
      <c r="C18" s="22" t="s">
        <v>21</v>
      </c>
      <c r="D18" s="22" t="s">
        <v>37</v>
      </c>
      <c r="E18" s="22" t="s">
        <v>74</v>
      </c>
      <c r="F18" s="22" t="s">
        <v>53</v>
      </c>
      <c r="G18" s="22" t="s">
        <v>75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</row>
    <row r="19" ht="12.75" customHeight="1">
      <c r="A19" s="22" t="s">
        <v>19</v>
      </c>
      <c r="B19" s="22" t="s">
        <v>20</v>
      </c>
      <c r="C19" s="22" t="s">
        <v>21</v>
      </c>
      <c r="D19" s="22" t="s">
        <v>37</v>
      </c>
      <c r="E19" s="22" t="s">
        <v>38</v>
      </c>
      <c r="F19" s="22" t="s">
        <v>49</v>
      </c>
      <c r="G19" s="22" t="s">
        <v>76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</row>
    <row r="20" ht="12.75" customHeight="1">
      <c r="A20" s="22" t="s">
        <v>19</v>
      </c>
      <c r="B20" s="22" t="s">
        <v>21</v>
      </c>
      <c r="C20" s="22" t="s">
        <v>77</v>
      </c>
      <c r="D20" s="22" t="s">
        <v>37</v>
      </c>
      <c r="E20" s="22" t="s">
        <v>52</v>
      </c>
      <c r="F20" s="22" t="s">
        <v>61</v>
      </c>
      <c r="G20" s="22" t="s">
        <v>78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</row>
    <row r="21" ht="12.75" customHeight="1">
      <c r="A21" s="22" t="s">
        <v>19</v>
      </c>
      <c r="B21" s="22" t="s">
        <v>21</v>
      </c>
      <c r="C21" s="22" t="s">
        <v>36</v>
      </c>
      <c r="D21" s="22" t="s">
        <v>37</v>
      </c>
      <c r="E21" s="22" t="s">
        <v>79</v>
      </c>
      <c r="F21" s="22" t="s">
        <v>69</v>
      </c>
      <c r="G21" s="22" t="s">
        <v>80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</row>
    <row r="22" ht="12.75" customHeight="1">
      <c r="A22" s="22" t="s">
        <v>19</v>
      </c>
      <c r="B22" s="22" t="s">
        <v>20</v>
      </c>
      <c r="C22" s="22" t="s">
        <v>21</v>
      </c>
      <c r="D22" s="22" t="s">
        <v>37</v>
      </c>
      <c r="E22" s="22" t="s">
        <v>52</v>
      </c>
      <c r="F22" s="22" t="s">
        <v>81</v>
      </c>
      <c r="G22" s="22" t="s">
        <v>57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</row>
    <row r="23" ht="12.75" customHeight="1">
      <c r="A23" s="22" t="s">
        <v>19</v>
      </c>
      <c r="B23" s="22" t="s">
        <v>20</v>
      </c>
      <c r="C23" s="22" t="s">
        <v>21</v>
      </c>
      <c r="D23" s="22" t="s">
        <v>27</v>
      </c>
      <c r="E23" s="22" t="s">
        <v>82</v>
      </c>
      <c r="F23" s="22" t="s">
        <v>61</v>
      </c>
      <c r="G23" s="22" t="s">
        <v>30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</row>
    <row r="24" ht="12.75" customHeight="1">
      <c r="A24" s="22" t="s">
        <v>19</v>
      </c>
      <c r="B24" s="22" t="s">
        <v>21</v>
      </c>
      <c r="C24" s="22" t="s">
        <v>21</v>
      </c>
      <c r="D24" s="22" t="s">
        <v>71</v>
      </c>
      <c r="E24" s="22" t="s">
        <v>52</v>
      </c>
      <c r="F24" s="22" t="s">
        <v>42</v>
      </c>
      <c r="G24" s="22" t="s">
        <v>30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</row>
    <row r="25" ht="12.75" customHeight="1">
      <c r="A25" s="22" t="s">
        <v>19</v>
      </c>
      <c r="B25" s="22" t="s">
        <v>21</v>
      </c>
      <c r="C25" s="22" t="s">
        <v>36</v>
      </c>
      <c r="D25" s="22" t="s">
        <v>37</v>
      </c>
      <c r="E25" s="22" t="s">
        <v>83</v>
      </c>
      <c r="F25" s="22" t="s">
        <v>61</v>
      </c>
      <c r="G25" s="22" t="s">
        <v>70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</row>
    <row r="26" ht="12.75" customHeight="1">
      <c r="A26" s="22" t="s">
        <v>19</v>
      </c>
      <c r="B26" s="22" t="s">
        <v>21</v>
      </c>
      <c r="C26" s="22" t="s">
        <v>21</v>
      </c>
      <c r="D26" s="22" t="s">
        <v>84</v>
      </c>
      <c r="E26" s="22" t="s">
        <v>85</v>
      </c>
      <c r="F26" s="22" t="s">
        <v>69</v>
      </c>
      <c r="G26" s="22" t="s">
        <v>65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</row>
    <row r="27" ht="12.75" customHeight="1">
      <c r="A27" s="22" t="s">
        <v>19</v>
      </c>
      <c r="B27" s="22" t="s">
        <v>21</v>
      </c>
      <c r="C27" s="22" t="s">
        <v>36</v>
      </c>
      <c r="D27" s="22" t="s">
        <v>37</v>
      </c>
      <c r="E27" s="22" t="s">
        <v>38</v>
      </c>
      <c r="F27" s="22" t="s">
        <v>53</v>
      </c>
      <c r="G27" s="22" t="s">
        <v>78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</row>
    <row r="28" ht="12.75" customHeight="1">
      <c r="A28" s="22" t="s">
        <v>19</v>
      </c>
      <c r="B28" s="22" t="s">
        <v>21</v>
      </c>
      <c r="C28" s="22" t="s">
        <v>36</v>
      </c>
      <c r="D28" s="22" t="s">
        <v>27</v>
      </c>
      <c r="E28" s="22" t="s">
        <v>52</v>
      </c>
      <c r="F28" s="22" t="s">
        <v>53</v>
      </c>
      <c r="G28" s="22" t="s">
        <v>86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</row>
    <row r="29" ht="12.75" customHeight="1">
      <c r="A29" s="22" t="s">
        <v>19</v>
      </c>
      <c r="B29" s="22" t="s">
        <v>87</v>
      </c>
      <c r="C29" s="22" t="s">
        <v>21</v>
      </c>
      <c r="D29" s="22" t="s">
        <v>88</v>
      </c>
      <c r="E29" s="22" t="s">
        <v>89</v>
      </c>
      <c r="F29" s="22" t="s">
        <v>61</v>
      </c>
      <c r="G29" s="22" t="s">
        <v>90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</row>
    <row r="30" ht="12.75" customHeight="1">
      <c r="A30" s="22" t="s">
        <v>19</v>
      </c>
      <c r="B30" s="22" t="s">
        <v>26</v>
      </c>
      <c r="C30" s="22" t="s">
        <v>21</v>
      </c>
      <c r="D30" s="22" t="s">
        <v>37</v>
      </c>
      <c r="E30" s="22" t="s">
        <v>91</v>
      </c>
      <c r="F30" s="22" t="s">
        <v>69</v>
      </c>
      <c r="G30" s="22" t="s">
        <v>30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</row>
    <row r="31" ht="12.75" customHeight="1">
      <c r="A31" s="22" t="s">
        <v>19</v>
      </c>
      <c r="B31" s="22" t="s">
        <v>20</v>
      </c>
      <c r="C31" s="22" t="s">
        <v>21</v>
      </c>
      <c r="D31" s="22" t="s">
        <v>71</v>
      </c>
      <c r="E31" s="22" t="s">
        <v>92</v>
      </c>
      <c r="F31" s="22" t="s">
        <v>56</v>
      </c>
      <c r="G31" s="22" t="s">
        <v>30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ht="12.75" customHeight="1">
      <c r="A32" s="22" t="s">
        <v>19</v>
      </c>
      <c r="B32" s="22" t="s">
        <v>20</v>
      </c>
      <c r="C32" s="22" t="s">
        <v>36</v>
      </c>
      <c r="D32" s="22" t="s">
        <v>27</v>
      </c>
      <c r="E32" s="22" t="s">
        <v>93</v>
      </c>
      <c r="F32" s="22" t="s">
        <v>61</v>
      </c>
      <c r="G32" s="22" t="s">
        <v>75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</row>
    <row r="33" ht="12.75" customHeight="1">
      <c r="A33" s="22" t="s">
        <v>19</v>
      </c>
      <c r="B33" s="22" t="s">
        <v>20</v>
      </c>
      <c r="C33" s="22" t="s">
        <v>21</v>
      </c>
      <c r="D33" s="22" t="s">
        <v>94</v>
      </c>
      <c r="E33" s="22" t="s">
        <v>95</v>
      </c>
      <c r="F33" s="22" t="s">
        <v>61</v>
      </c>
      <c r="G33" s="22" t="s">
        <v>96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</row>
    <row r="34" ht="12.75" customHeight="1">
      <c r="A34" s="22" t="s">
        <v>19</v>
      </c>
      <c r="B34" s="22" t="s">
        <v>20</v>
      </c>
      <c r="C34" s="22" t="s">
        <v>97</v>
      </c>
      <c r="D34" s="22" t="s">
        <v>37</v>
      </c>
      <c r="E34" s="22" t="s">
        <v>98</v>
      </c>
      <c r="F34" s="22" t="s">
        <v>72</v>
      </c>
      <c r="G34" s="22" t="s">
        <v>73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ht="12.75" customHeight="1">
      <c r="A35" s="22" t="s">
        <v>19</v>
      </c>
      <c r="B35" s="22" t="s">
        <v>21</v>
      </c>
      <c r="C35" s="22" t="s">
        <v>36</v>
      </c>
      <c r="D35" s="22" t="s">
        <v>71</v>
      </c>
      <c r="E35" s="22" t="s">
        <v>38</v>
      </c>
      <c r="F35" s="22" t="s">
        <v>61</v>
      </c>
      <c r="G35" s="22" t="s">
        <v>99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</row>
    <row r="36" ht="12.75" customHeight="1">
      <c r="A36" s="22" t="s">
        <v>19</v>
      </c>
      <c r="B36" s="22" t="s">
        <v>20</v>
      </c>
      <c r="C36" s="22" t="s">
        <v>36</v>
      </c>
      <c r="D36" s="22" t="s">
        <v>27</v>
      </c>
      <c r="E36" s="22" t="s">
        <v>100</v>
      </c>
      <c r="F36" s="22" t="s">
        <v>39</v>
      </c>
      <c r="G36" s="22" t="s">
        <v>101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</row>
    <row r="37" ht="12.75" customHeight="1">
      <c r="A37" s="22" t="s">
        <v>19</v>
      </c>
      <c r="B37" s="22" t="s">
        <v>21</v>
      </c>
      <c r="C37" s="22" t="s">
        <v>21</v>
      </c>
      <c r="D37" s="22" t="s">
        <v>37</v>
      </c>
      <c r="E37" s="22" t="s">
        <v>28</v>
      </c>
      <c r="F37" s="22" t="s">
        <v>56</v>
      </c>
      <c r="G37" s="22" t="s">
        <v>102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</row>
    <row r="38" ht="12.75" customHeight="1">
      <c r="A38" s="22" t="s">
        <v>19</v>
      </c>
      <c r="B38" s="22" t="s">
        <v>20</v>
      </c>
      <c r="C38" s="22" t="s">
        <v>36</v>
      </c>
      <c r="D38" s="22" t="s">
        <v>37</v>
      </c>
      <c r="E38" s="22" t="s">
        <v>103</v>
      </c>
      <c r="F38" s="22" t="s">
        <v>104</v>
      </c>
      <c r="G38" s="22" t="s">
        <v>105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ht="12.75" customHeight="1">
      <c r="A39" s="22" t="s">
        <v>19</v>
      </c>
      <c r="B39" s="22" t="s">
        <v>20</v>
      </c>
      <c r="C39" s="22" t="s">
        <v>106</v>
      </c>
      <c r="D39" s="22" t="s">
        <v>107</v>
      </c>
      <c r="E39" s="22" t="s">
        <v>108</v>
      </c>
      <c r="F39" s="22" t="s">
        <v>42</v>
      </c>
      <c r="G39" s="22" t="s">
        <v>78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</row>
    <row r="40" ht="12.75" customHeight="1">
      <c r="A40" s="22" t="s">
        <v>19</v>
      </c>
      <c r="B40" s="22" t="s">
        <v>20</v>
      </c>
      <c r="C40" s="22" t="s">
        <v>21</v>
      </c>
      <c r="D40" s="22" t="s">
        <v>109</v>
      </c>
      <c r="E40" s="22" t="s">
        <v>85</v>
      </c>
      <c r="F40" s="22" t="s">
        <v>61</v>
      </c>
      <c r="G40" s="22" t="s">
        <v>48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</row>
    <row r="41" ht="12.75" customHeight="1">
      <c r="A41" s="22" t="s">
        <v>19</v>
      </c>
      <c r="B41" s="22" t="s">
        <v>21</v>
      </c>
      <c r="C41" s="22" t="s">
        <v>36</v>
      </c>
      <c r="D41" s="22" t="s">
        <v>27</v>
      </c>
      <c r="E41" s="22" t="s">
        <v>110</v>
      </c>
      <c r="F41" s="22" t="s">
        <v>69</v>
      </c>
      <c r="G41" s="22" t="s">
        <v>78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</row>
    <row r="42" ht="12.75" customHeight="1">
      <c r="A42" s="22" t="s">
        <v>19</v>
      </c>
      <c r="B42" s="22" t="s">
        <v>20</v>
      </c>
      <c r="C42" s="22" t="s">
        <v>20</v>
      </c>
      <c r="D42" s="22" t="s">
        <v>27</v>
      </c>
      <c r="E42" s="22" t="s">
        <v>85</v>
      </c>
      <c r="F42" s="22" t="s">
        <v>61</v>
      </c>
      <c r="G42" s="22" t="s">
        <v>30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</row>
    <row r="43" ht="12.75" customHeight="1">
      <c r="A43" s="22" t="s">
        <v>19</v>
      </c>
      <c r="B43" s="22" t="s">
        <v>20</v>
      </c>
      <c r="C43" s="22" t="s">
        <v>20</v>
      </c>
      <c r="D43" s="22" t="s">
        <v>27</v>
      </c>
      <c r="E43" s="22" t="s">
        <v>52</v>
      </c>
      <c r="F43" s="22" t="s">
        <v>61</v>
      </c>
      <c r="G43" s="22" t="s">
        <v>78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</row>
    <row r="44" ht="12.75" customHeight="1">
      <c r="A44" s="22" t="s">
        <v>19</v>
      </c>
      <c r="B44" s="22" t="s">
        <v>20</v>
      </c>
      <c r="C44" s="22" t="s">
        <v>106</v>
      </c>
      <c r="D44" s="22" t="s">
        <v>88</v>
      </c>
      <c r="E44" s="22" t="s">
        <v>38</v>
      </c>
      <c r="F44" s="22" t="s">
        <v>69</v>
      </c>
      <c r="G44" s="22" t="s">
        <v>90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</row>
    <row r="45" ht="12.75" customHeight="1">
      <c r="A45" s="22" t="s">
        <v>19</v>
      </c>
      <c r="B45" s="22" t="s">
        <v>20</v>
      </c>
      <c r="C45" s="22" t="s">
        <v>21</v>
      </c>
      <c r="D45" s="22" t="s">
        <v>37</v>
      </c>
      <c r="E45" s="22" t="s">
        <v>110</v>
      </c>
      <c r="F45" s="22" t="s">
        <v>69</v>
      </c>
      <c r="G45" s="22" t="s">
        <v>30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</row>
    <row r="46" ht="12.75" customHeight="1">
      <c r="A46" s="22" t="s">
        <v>19</v>
      </c>
      <c r="B46" s="22" t="s">
        <v>87</v>
      </c>
      <c r="C46" s="22" t="s">
        <v>36</v>
      </c>
      <c r="D46" s="22" t="s">
        <v>27</v>
      </c>
      <c r="E46" s="22" t="s">
        <v>52</v>
      </c>
      <c r="F46" s="22" t="s">
        <v>72</v>
      </c>
      <c r="G46" s="22" t="s">
        <v>111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</row>
    <row r="47" ht="12.75" customHeight="1">
      <c r="A47" s="22" t="s">
        <v>19</v>
      </c>
      <c r="B47" s="22" t="s">
        <v>21</v>
      </c>
      <c r="C47" s="22" t="s">
        <v>21</v>
      </c>
      <c r="D47" s="22" t="s">
        <v>112</v>
      </c>
      <c r="E47" s="22" t="s">
        <v>113</v>
      </c>
      <c r="F47" s="22" t="s">
        <v>53</v>
      </c>
      <c r="G47" s="22" t="s">
        <v>30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</row>
    <row r="48" ht="12.75" customHeight="1">
      <c r="A48" s="22" t="s">
        <v>19</v>
      </c>
      <c r="B48" s="22" t="s">
        <v>20</v>
      </c>
      <c r="C48" s="22" t="s">
        <v>20</v>
      </c>
      <c r="D48" s="22" t="s">
        <v>114</v>
      </c>
      <c r="E48" s="22" t="s">
        <v>115</v>
      </c>
      <c r="F48" s="22" t="s">
        <v>56</v>
      </c>
      <c r="G48" s="22" t="s">
        <v>75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</row>
    <row r="49" ht="12.75" customHeight="1">
      <c r="A49" s="22" t="s">
        <v>19</v>
      </c>
      <c r="B49" s="22" t="s">
        <v>21</v>
      </c>
      <c r="C49" s="22" t="s">
        <v>21</v>
      </c>
      <c r="D49" s="22" t="s">
        <v>37</v>
      </c>
      <c r="E49" s="22" t="s">
        <v>38</v>
      </c>
      <c r="F49" s="22" t="s">
        <v>104</v>
      </c>
      <c r="G49" s="22" t="s">
        <v>57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</row>
    <row r="50" ht="12.75" customHeight="1">
      <c r="A50" s="22" t="s">
        <v>19</v>
      </c>
      <c r="B50" s="22" t="s">
        <v>20</v>
      </c>
      <c r="C50" s="22" t="s">
        <v>106</v>
      </c>
      <c r="D50" s="22" t="s">
        <v>116</v>
      </c>
      <c r="E50" s="22" t="s">
        <v>117</v>
      </c>
      <c r="F50" s="22" t="s">
        <v>49</v>
      </c>
      <c r="G50" s="22" t="s">
        <v>62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</row>
    <row r="51" ht="12.75" customHeight="1">
      <c r="A51" s="22" t="s">
        <v>19</v>
      </c>
      <c r="B51" s="22" t="s">
        <v>21</v>
      </c>
      <c r="C51" s="22" t="s">
        <v>36</v>
      </c>
      <c r="D51" s="22" t="s">
        <v>118</v>
      </c>
      <c r="E51" s="22" t="s">
        <v>93</v>
      </c>
      <c r="F51" s="22" t="s">
        <v>39</v>
      </c>
      <c r="G51" s="22" t="s">
        <v>78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</row>
    <row r="52" ht="12.75" customHeight="1">
      <c r="A52" s="22" t="s">
        <v>19</v>
      </c>
      <c r="B52" s="22" t="s">
        <v>20</v>
      </c>
      <c r="C52" s="22" t="s">
        <v>21</v>
      </c>
      <c r="D52" s="22" t="s">
        <v>37</v>
      </c>
      <c r="E52" s="22" t="s">
        <v>28</v>
      </c>
      <c r="F52" s="22" t="s">
        <v>72</v>
      </c>
      <c r="G52" s="22" t="s">
        <v>78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</row>
    <row r="53" ht="12.75" customHeight="1">
      <c r="A53" s="22" t="s">
        <v>19</v>
      </c>
      <c r="B53" s="22" t="s">
        <v>21</v>
      </c>
      <c r="C53" s="22" t="s">
        <v>36</v>
      </c>
      <c r="D53" s="22" t="s">
        <v>27</v>
      </c>
      <c r="E53" s="22" t="s">
        <v>52</v>
      </c>
      <c r="F53" s="22" t="s">
        <v>81</v>
      </c>
      <c r="G53" s="22" t="s">
        <v>119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</row>
    <row r="54" ht="12.75" customHeight="1">
      <c r="A54" s="22" t="s">
        <v>19</v>
      </c>
      <c r="B54" s="22" t="s">
        <v>20</v>
      </c>
      <c r="C54" s="22" t="s">
        <v>21</v>
      </c>
      <c r="D54" s="22" t="s">
        <v>120</v>
      </c>
      <c r="E54" s="22" t="s">
        <v>121</v>
      </c>
      <c r="F54" s="22" t="s">
        <v>61</v>
      </c>
      <c r="G54" s="22" t="s">
        <v>122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</row>
    <row r="55" ht="12.75" customHeight="1">
      <c r="A55" s="22" t="s">
        <v>19</v>
      </c>
      <c r="B55" s="22" t="s">
        <v>20</v>
      </c>
      <c r="C55" s="22" t="s">
        <v>36</v>
      </c>
      <c r="D55" s="22" t="s">
        <v>40</v>
      </c>
      <c r="E55" s="22" t="s">
        <v>123</v>
      </c>
      <c r="F55" s="22" t="s">
        <v>42</v>
      </c>
      <c r="G55" s="22" t="s">
        <v>124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</row>
    <row r="56" ht="12.75" customHeight="1">
      <c r="A56" s="22" t="s">
        <v>19</v>
      </c>
      <c r="B56" s="22" t="s">
        <v>21</v>
      </c>
      <c r="C56" s="22" t="s">
        <v>36</v>
      </c>
      <c r="D56" s="22" t="s">
        <v>27</v>
      </c>
      <c r="E56" s="22" t="s">
        <v>52</v>
      </c>
      <c r="F56" s="22" t="s">
        <v>49</v>
      </c>
      <c r="G56" s="22" t="s">
        <v>30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</row>
    <row r="57" ht="12.75" customHeight="1">
      <c r="A57" s="22" t="s">
        <v>19</v>
      </c>
      <c r="B57" s="22" t="s">
        <v>21</v>
      </c>
      <c r="C57" s="22" t="s">
        <v>36</v>
      </c>
      <c r="D57" s="22" t="s">
        <v>125</v>
      </c>
      <c r="E57" s="22" t="s">
        <v>126</v>
      </c>
      <c r="F57" s="22" t="s">
        <v>53</v>
      </c>
      <c r="G57" s="22" t="s">
        <v>75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</row>
    <row r="58" ht="12.75" customHeight="1">
      <c r="A58" s="22" t="s">
        <v>19</v>
      </c>
      <c r="B58" s="22" t="s">
        <v>26</v>
      </c>
      <c r="C58" s="22" t="s">
        <v>20</v>
      </c>
      <c r="D58" s="22" t="s">
        <v>37</v>
      </c>
      <c r="E58" s="22" t="s">
        <v>127</v>
      </c>
      <c r="F58" s="22" t="s">
        <v>69</v>
      </c>
      <c r="G58" s="22" t="s">
        <v>128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</row>
    <row r="59" ht="12.75" customHeight="1">
      <c r="A59" s="22" t="s">
        <v>19</v>
      </c>
      <c r="B59" s="22" t="s">
        <v>26</v>
      </c>
      <c r="C59" s="22" t="s">
        <v>21</v>
      </c>
      <c r="D59" s="22" t="s">
        <v>129</v>
      </c>
      <c r="E59" s="22" t="s">
        <v>130</v>
      </c>
      <c r="F59" s="22" t="s">
        <v>42</v>
      </c>
      <c r="G59" s="22" t="s">
        <v>131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</row>
    <row r="60" ht="12.75" customHeight="1">
      <c r="A60" s="22" t="s">
        <v>19</v>
      </c>
      <c r="B60" s="22" t="s">
        <v>36</v>
      </c>
      <c r="C60" s="22" t="s">
        <v>21</v>
      </c>
      <c r="D60" s="22" t="s">
        <v>132</v>
      </c>
      <c r="E60" s="22" t="s">
        <v>133</v>
      </c>
      <c r="F60" s="22" t="s">
        <v>53</v>
      </c>
      <c r="G60" s="22" t="s">
        <v>30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</row>
    <row r="61" ht="12.75" customHeight="1">
      <c r="A61" s="22" t="s">
        <v>19</v>
      </c>
      <c r="B61" s="22" t="s">
        <v>26</v>
      </c>
      <c r="C61" s="22" t="s">
        <v>20</v>
      </c>
      <c r="D61" s="22" t="s">
        <v>54</v>
      </c>
      <c r="E61" s="22" t="s">
        <v>134</v>
      </c>
      <c r="F61" s="22" t="s">
        <v>135</v>
      </c>
      <c r="G61" s="22" t="s">
        <v>75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</row>
    <row r="62" ht="12.75" customHeight="1">
      <c r="A62" s="22"/>
      <c r="B62" s="22"/>
      <c r="C62" s="22"/>
      <c r="D62" s="22"/>
      <c r="E62" s="22"/>
      <c r="F62" s="22"/>
      <c r="G62" s="2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</row>
    <row r="63" ht="12.75" customHeight="1">
      <c r="A63" s="25"/>
      <c r="B63" s="28" t="s">
        <v>316</v>
      </c>
      <c r="C63" s="28" t="s">
        <v>317</v>
      </c>
      <c r="D63" s="28" t="s">
        <v>318</v>
      </c>
      <c r="E63" s="28" t="s">
        <v>319</v>
      </c>
      <c r="F63" s="28" t="s">
        <v>320</v>
      </c>
      <c r="G63" s="28" t="s">
        <v>321</v>
      </c>
      <c r="H63" s="28" t="s">
        <v>322</v>
      </c>
      <c r="I63" s="28" t="s">
        <v>323</v>
      </c>
      <c r="J63" s="28" t="s">
        <v>324</v>
      </c>
      <c r="K63" s="25"/>
      <c r="L63" s="28" t="s">
        <v>325</v>
      </c>
      <c r="M63" s="28" t="s">
        <v>326</v>
      </c>
      <c r="N63" s="28" t="s">
        <v>327</v>
      </c>
      <c r="O63" s="28" t="s">
        <v>328</v>
      </c>
      <c r="P63" s="28" t="s">
        <v>329</v>
      </c>
      <c r="Q63" s="28" t="s">
        <v>330</v>
      </c>
      <c r="R63" s="28" t="s">
        <v>331</v>
      </c>
      <c r="S63" s="28" t="s">
        <v>332</v>
      </c>
      <c r="T63" s="28" t="s">
        <v>333</v>
      </c>
      <c r="U63" s="28" t="s">
        <v>334</v>
      </c>
      <c r="V63" s="28" t="s">
        <v>335</v>
      </c>
      <c r="W63" s="28" t="s">
        <v>336</v>
      </c>
      <c r="X63" s="28" t="s">
        <v>337</v>
      </c>
      <c r="Y63" s="28" t="s">
        <v>338</v>
      </c>
      <c r="Z63" s="28" t="s">
        <v>339</v>
      </c>
      <c r="AA63" s="28" t="s">
        <v>340</v>
      </c>
      <c r="AB63" s="28" t="s">
        <v>341</v>
      </c>
      <c r="AC63" s="28" t="s">
        <v>342</v>
      </c>
      <c r="AD63" s="28" t="s">
        <v>343</v>
      </c>
      <c r="AE63" s="28" t="s">
        <v>344</v>
      </c>
      <c r="AF63" s="28" t="s">
        <v>345</v>
      </c>
      <c r="AG63" s="28" t="s">
        <v>346</v>
      </c>
      <c r="AH63" s="28" t="s">
        <v>347</v>
      </c>
      <c r="AI63" s="28" t="s">
        <v>348</v>
      </c>
      <c r="AJ63" s="28" t="s">
        <v>349</v>
      </c>
      <c r="AK63" s="28" t="s">
        <v>350</v>
      </c>
      <c r="AL63" s="28" t="s">
        <v>351</v>
      </c>
      <c r="AM63" s="28" t="s">
        <v>352</v>
      </c>
      <c r="AN63" s="28" t="s">
        <v>353</v>
      </c>
      <c r="AO63" s="28" t="s">
        <v>354</v>
      </c>
      <c r="AP63" s="28" t="s">
        <v>355</v>
      </c>
      <c r="AQ63" s="28" t="s">
        <v>356</v>
      </c>
      <c r="AR63" s="28" t="s">
        <v>357</v>
      </c>
      <c r="AS63" s="28" t="s">
        <v>358</v>
      </c>
      <c r="AT63" s="28" t="s">
        <v>359</v>
      </c>
      <c r="AU63" s="28" t="s">
        <v>360</v>
      </c>
      <c r="AV63" s="25"/>
      <c r="AW63" s="25"/>
      <c r="AX63" s="25"/>
      <c r="AY63" s="25"/>
      <c r="AZ63" s="25"/>
      <c r="BA63" s="25"/>
      <c r="BB63" s="25"/>
    </row>
    <row r="64" ht="12.75" customHeight="1">
      <c r="A64" s="25"/>
      <c r="B64" s="16" t="s">
        <v>27</v>
      </c>
      <c r="C64" s="16" t="s">
        <v>71</v>
      </c>
      <c r="D64" s="16" t="s">
        <v>241</v>
      </c>
      <c r="E64" s="16" t="s">
        <v>242</v>
      </c>
      <c r="F64" s="16" t="s">
        <v>243</v>
      </c>
      <c r="G64" s="16" t="s">
        <v>244</v>
      </c>
      <c r="H64" s="16" t="s">
        <v>245</v>
      </c>
      <c r="I64" s="16" t="s">
        <v>246</v>
      </c>
      <c r="J64" s="16" t="s">
        <v>247</v>
      </c>
      <c r="K64" s="25"/>
      <c r="L64" s="25">
        <f t="shared" ref="L64:L123" si="1">B65*C65</f>
        <v>1</v>
      </c>
      <c r="M64" s="25">
        <f t="shared" ref="M64:M123" si="2">B65*D65</f>
        <v>0</v>
      </c>
      <c r="N64" s="25">
        <f t="shared" ref="N64:N123" si="3">B65*E65</f>
        <v>0</v>
      </c>
      <c r="O64" s="25">
        <f t="shared" ref="O64:O123" si="4">B65*F65</f>
        <v>0</v>
      </c>
      <c r="P64" s="25">
        <f t="shared" ref="P64:P123" si="5">B65*G65</f>
        <v>0</v>
      </c>
      <c r="Q64" s="25">
        <f t="shared" ref="Q64:Q123" si="6">B65*H65</f>
        <v>0</v>
      </c>
      <c r="R64" s="25">
        <f t="shared" ref="R64:R123" si="7">B65*I65</f>
        <v>0</v>
      </c>
      <c r="S64" s="25">
        <f t="shared" ref="S64:S123" si="8">B65*J65</f>
        <v>0</v>
      </c>
      <c r="T64" s="25">
        <f t="shared" ref="T64:T123" si="9">C65*D65</f>
        <v>0</v>
      </c>
      <c r="U64" s="25">
        <f t="shared" ref="U64:U123" si="10">C65*E65</f>
        <v>0</v>
      </c>
      <c r="V64" s="25">
        <f t="shared" ref="V64:V123" si="11">C65*F65</f>
        <v>0</v>
      </c>
      <c r="W64" s="25">
        <f t="shared" ref="W64:W123" si="12">C65*G65</f>
        <v>0</v>
      </c>
      <c r="X64" s="25">
        <f t="shared" ref="X64:X123" si="13">C65*H65</f>
        <v>0</v>
      </c>
      <c r="Y64" s="25">
        <f t="shared" ref="Y64:Y123" si="14">C65*I65</f>
        <v>0</v>
      </c>
      <c r="Z64" s="25">
        <f t="shared" ref="Z64:Z123" si="15">C65*J65</f>
        <v>0</v>
      </c>
      <c r="AA64" s="25">
        <f t="shared" ref="AA64:AA123" si="16">D65*E65</f>
        <v>0</v>
      </c>
      <c r="AB64" s="25">
        <f t="shared" ref="AB64:AB123" si="17">D65*F65</f>
        <v>0</v>
      </c>
      <c r="AC64" s="25">
        <f t="shared" ref="AC64:AC123" si="18">D65*G65</f>
        <v>0</v>
      </c>
      <c r="AD64" s="25">
        <f t="shared" ref="AD64:AD123" si="19">D65*H65</f>
        <v>0</v>
      </c>
      <c r="AE64" s="25">
        <f t="shared" ref="AE64:AE123" si="20">D65*I65</f>
        <v>0</v>
      </c>
      <c r="AF64" s="25">
        <f t="shared" ref="AF64:AF123" si="21">D65*J65</f>
        <v>0</v>
      </c>
      <c r="AG64" s="25">
        <f t="shared" ref="AG64:AG123" si="22">E65*F65</f>
        <v>0</v>
      </c>
      <c r="AH64" s="25">
        <f t="shared" ref="AH64:AH123" si="23">E65*G65</f>
        <v>0</v>
      </c>
      <c r="AI64" s="25">
        <f t="shared" ref="AI64:AI123" si="24">E65*H65</f>
        <v>0</v>
      </c>
      <c r="AJ64" s="25">
        <f t="shared" ref="AJ64:AJ123" si="25">E65*I65</f>
        <v>0</v>
      </c>
      <c r="AK64" s="25">
        <f t="shared" ref="AK64:AK123" si="26">E65*J65</f>
        <v>0</v>
      </c>
      <c r="AL64" s="25">
        <f t="shared" ref="AL64:AL123" si="27">F65*G65</f>
        <v>0</v>
      </c>
      <c r="AM64" s="25">
        <f t="shared" ref="AM64:AM123" si="28">F65*H65</f>
        <v>0</v>
      </c>
      <c r="AN64" s="25">
        <f t="shared" ref="AN64:AN123" si="29">F65*I65</f>
        <v>0</v>
      </c>
      <c r="AO64" s="25">
        <f t="shared" ref="AO64:AO123" si="30">F65*J65</f>
        <v>0</v>
      </c>
      <c r="AP64" s="25">
        <f t="shared" ref="AP64:AP123" si="31">G65*H65</f>
        <v>0</v>
      </c>
      <c r="AQ64" s="25">
        <f t="shared" ref="AQ64:AQ123" si="32">G65*I65</f>
        <v>0</v>
      </c>
      <c r="AR64" s="25">
        <f t="shared" ref="AR64:AR123" si="33">G65*J65</f>
        <v>0</v>
      </c>
      <c r="AS64" s="25">
        <f t="shared" ref="AS64:AS123" si="34">H65*I65</f>
        <v>0</v>
      </c>
      <c r="AT64" s="25">
        <f t="shared" ref="AT64:AT123" si="35">H65*J65</f>
        <v>0</v>
      </c>
      <c r="AU64" s="25">
        <f t="shared" ref="AU64:AU123" si="36">I65*J65</f>
        <v>0</v>
      </c>
      <c r="AV64" s="25"/>
      <c r="AW64" s="25"/>
      <c r="AX64" s="25"/>
      <c r="AY64" s="25"/>
      <c r="AZ64" s="25"/>
      <c r="BA64" s="25"/>
      <c r="BB64" s="25"/>
    </row>
    <row r="65" ht="12.75" customHeight="1">
      <c r="A65" s="25">
        <v>1.0</v>
      </c>
      <c r="B65" s="16">
        <f t="shared" ref="B65:B124" si="37">COUNTIF(D2,"shopee*")</f>
        <v>1</v>
      </c>
      <c r="C65" s="16">
        <f t="shared" ref="C65:C124" si="38">COUNTIF(D2,"*LAZADA*")</f>
        <v>1</v>
      </c>
      <c r="D65" s="16">
        <f t="shared" ref="D65:D124" si="39">COUNTIF(D2,"*Amazon*")</f>
        <v>0</v>
      </c>
      <c r="E65" s="16">
        <f t="shared" ref="E65:E124" si="40">COUNTIF(D2,"*eBay*")</f>
        <v>0</v>
      </c>
      <c r="F65" s="16">
        <f t="shared" ref="F65:F124" si="41">COUNTIF(D2,"*JD CENTRA*")</f>
        <v>0</v>
      </c>
      <c r="G65" s="16">
        <f t="shared" ref="G65:G124" si="42">COUNTIF(D2,"*Instagram (Market)*")</f>
        <v>0</v>
      </c>
      <c r="H65" s="16">
        <f t="shared" ref="H65:H124" si="43">COUNTIF(D2,"*Facebook  (Market)*")</f>
        <v>0</v>
      </c>
      <c r="I65" s="16">
        <f t="shared" ref="I65:I124" si="44">COUNTIF(D2,"*LINE Shopping*")</f>
        <v>0</v>
      </c>
      <c r="J65" s="16">
        <f t="shared" ref="J65:J124" si="45">COUNTIF(D2,"*AliExpress*")</f>
        <v>0</v>
      </c>
      <c r="K65" s="25"/>
      <c r="L65" s="25">
        <f t="shared" si="1"/>
        <v>0</v>
      </c>
      <c r="M65" s="25">
        <f t="shared" si="2"/>
        <v>0</v>
      </c>
      <c r="N65" s="25">
        <f t="shared" si="3"/>
        <v>0</v>
      </c>
      <c r="O65" s="25">
        <f t="shared" si="4"/>
        <v>0</v>
      </c>
      <c r="P65" s="25">
        <f t="shared" si="5"/>
        <v>0</v>
      </c>
      <c r="Q65" s="25">
        <f t="shared" si="6"/>
        <v>0</v>
      </c>
      <c r="R65" s="25">
        <f t="shared" si="7"/>
        <v>0</v>
      </c>
      <c r="S65" s="25">
        <f t="shared" si="8"/>
        <v>0</v>
      </c>
      <c r="T65" s="25">
        <f t="shared" si="9"/>
        <v>0</v>
      </c>
      <c r="U65" s="25">
        <f t="shared" si="10"/>
        <v>0</v>
      </c>
      <c r="V65" s="25">
        <f t="shared" si="11"/>
        <v>0</v>
      </c>
      <c r="W65" s="25">
        <f t="shared" si="12"/>
        <v>0</v>
      </c>
      <c r="X65" s="25">
        <f t="shared" si="13"/>
        <v>0</v>
      </c>
      <c r="Y65" s="25">
        <f t="shared" si="14"/>
        <v>0</v>
      </c>
      <c r="Z65" s="25">
        <f t="shared" si="15"/>
        <v>0</v>
      </c>
      <c r="AA65" s="25">
        <f t="shared" si="16"/>
        <v>0</v>
      </c>
      <c r="AB65" s="25">
        <f t="shared" si="17"/>
        <v>0</v>
      </c>
      <c r="AC65" s="25">
        <f t="shared" si="18"/>
        <v>0</v>
      </c>
      <c r="AD65" s="25">
        <f t="shared" si="19"/>
        <v>0</v>
      </c>
      <c r="AE65" s="25">
        <f t="shared" si="20"/>
        <v>0</v>
      </c>
      <c r="AF65" s="25">
        <f t="shared" si="21"/>
        <v>0</v>
      </c>
      <c r="AG65" s="25">
        <f t="shared" si="22"/>
        <v>0</v>
      </c>
      <c r="AH65" s="25">
        <f t="shared" si="23"/>
        <v>0</v>
      </c>
      <c r="AI65" s="25">
        <f t="shared" si="24"/>
        <v>0</v>
      </c>
      <c r="AJ65" s="25">
        <f t="shared" si="25"/>
        <v>0</v>
      </c>
      <c r="AK65" s="25">
        <f t="shared" si="26"/>
        <v>0</v>
      </c>
      <c r="AL65" s="25">
        <f t="shared" si="27"/>
        <v>0</v>
      </c>
      <c r="AM65" s="25">
        <f t="shared" si="28"/>
        <v>0</v>
      </c>
      <c r="AN65" s="25">
        <f t="shared" si="29"/>
        <v>0</v>
      </c>
      <c r="AO65" s="25">
        <f t="shared" si="30"/>
        <v>0</v>
      </c>
      <c r="AP65" s="25">
        <f t="shared" si="31"/>
        <v>0</v>
      </c>
      <c r="AQ65" s="25">
        <f t="shared" si="32"/>
        <v>0</v>
      </c>
      <c r="AR65" s="25">
        <f t="shared" si="33"/>
        <v>0</v>
      </c>
      <c r="AS65" s="25">
        <f t="shared" si="34"/>
        <v>0</v>
      </c>
      <c r="AT65" s="25">
        <f t="shared" si="35"/>
        <v>0</v>
      </c>
      <c r="AU65" s="25">
        <f t="shared" si="36"/>
        <v>0</v>
      </c>
      <c r="AV65" s="25"/>
      <c r="AW65" s="25"/>
      <c r="AX65" s="25"/>
      <c r="AY65" s="25"/>
      <c r="AZ65" s="25"/>
      <c r="BA65" s="25"/>
      <c r="BB65" s="25"/>
    </row>
    <row r="66" ht="12.75" customHeight="1">
      <c r="A66" s="25">
        <f t="shared" ref="A66:A124" si="46">A65+1</f>
        <v>2</v>
      </c>
      <c r="B66" s="16">
        <f t="shared" si="37"/>
        <v>1</v>
      </c>
      <c r="C66" s="16">
        <f t="shared" si="38"/>
        <v>0</v>
      </c>
      <c r="D66" s="16">
        <f t="shared" si="39"/>
        <v>0</v>
      </c>
      <c r="E66" s="16">
        <f t="shared" si="40"/>
        <v>0</v>
      </c>
      <c r="F66" s="16">
        <f t="shared" si="41"/>
        <v>0</v>
      </c>
      <c r="G66" s="16">
        <f t="shared" si="42"/>
        <v>0</v>
      </c>
      <c r="H66" s="16">
        <f t="shared" si="43"/>
        <v>0</v>
      </c>
      <c r="I66" s="16">
        <f t="shared" si="44"/>
        <v>0</v>
      </c>
      <c r="J66" s="16">
        <f t="shared" si="45"/>
        <v>0</v>
      </c>
      <c r="K66" s="25"/>
      <c r="L66" s="25">
        <f t="shared" si="1"/>
        <v>1</v>
      </c>
      <c r="M66" s="25">
        <f t="shared" si="2"/>
        <v>1</v>
      </c>
      <c r="N66" s="25">
        <f t="shared" si="3"/>
        <v>1</v>
      </c>
      <c r="O66" s="25">
        <f t="shared" si="4"/>
        <v>1</v>
      </c>
      <c r="P66" s="25">
        <f t="shared" si="5"/>
        <v>1</v>
      </c>
      <c r="Q66" s="25">
        <f t="shared" si="6"/>
        <v>1</v>
      </c>
      <c r="R66" s="25">
        <f t="shared" si="7"/>
        <v>1</v>
      </c>
      <c r="S66" s="25">
        <f t="shared" si="8"/>
        <v>1</v>
      </c>
      <c r="T66" s="25">
        <f t="shared" si="9"/>
        <v>1</v>
      </c>
      <c r="U66" s="25">
        <f t="shared" si="10"/>
        <v>1</v>
      </c>
      <c r="V66" s="25">
        <f t="shared" si="11"/>
        <v>1</v>
      </c>
      <c r="W66" s="25">
        <f t="shared" si="12"/>
        <v>1</v>
      </c>
      <c r="X66" s="25">
        <f t="shared" si="13"/>
        <v>1</v>
      </c>
      <c r="Y66" s="25">
        <f t="shared" si="14"/>
        <v>1</v>
      </c>
      <c r="Z66" s="25">
        <f t="shared" si="15"/>
        <v>1</v>
      </c>
      <c r="AA66" s="25">
        <f t="shared" si="16"/>
        <v>1</v>
      </c>
      <c r="AB66" s="25">
        <f t="shared" si="17"/>
        <v>1</v>
      </c>
      <c r="AC66" s="25">
        <f t="shared" si="18"/>
        <v>1</v>
      </c>
      <c r="AD66" s="25">
        <f t="shared" si="19"/>
        <v>1</v>
      </c>
      <c r="AE66" s="25">
        <f t="shared" si="20"/>
        <v>1</v>
      </c>
      <c r="AF66" s="25">
        <f t="shared" si="21"/>
        <v>1</v>
      </c>
      <c r="AG66" s="25">
        <f t="shared" si="22"/>
        <v>1</v>
      </c>
      <c r="AH66" s="25">
        <f t="shared" si="23"/>
        <v>1</v>
      </c>
      <c r="AI66" s="25">
        <f t="shared" si="24"/>
        <v>1</v>
      </c>
      <c r="AJ66" s="25">
        <f t="shared" si="25"/>
        <v>1</v>
      </c>
      <c r="AK66" s="25">
        <f t="shared" si="26"/>
        <v>1</v>
      </c>
      <c r="AL66" s="25">
        <f t="shared" si="27"/>
        <v>1</v>
      </c>
      <c r="AM66" s="25">
        <f t="shared" si="28"/>
        <v>1</v>
      </c>
      <c r="AN66" s="25">
        <f t="shared" si="29"/>
        <v>1</v>
      </c>
      <c r="AO66" s="25">
        <f t="shared" si="30"/>
        <v>1</v>
      </c>
      <c r="AP66" s="25">
        <f t="shared" si="31"/>
        <v>1</v>
      </c>
      <c r="AQ66" s="25">
        <f t="shared" si="32"/>
        <v>1</v>
      </c>
      <c r="AR66" s="25">
        <f t="shared" si="33"/>
        <v>1</v>
      </c>
      <c r="AS66" s="25">
        <f t="shared" si="34"/>
        <v>1</v>
      </c>
      <c r="AT66" s="25">
        <f t="shared" si="35"/>
        <v>1</v>
      </c>
      <c r="AU66" s="25">
        <f t="shared" si="36"/>
        <v>1</v>
      </c>
      <c r="AV66" s="25"/>
      <c r="AW66" s="25"/>
      <c r="AX66" s="25"/>
      <c r="AY66" s="25"/>
      <c r="AZ66" s="25"/>
      <c r="BA66" s="25"/>
      <c r="BB66" s="25"/>
    </row>
    <row r="67" ht="12.75" customHeight="1">
      <c r="A67" s="25">
        <f t="shared" si="46"/>
        <v>3</v>
      </c>
      <c r="B67" s="16">
        <f t="shared" si="37"/>
        <v>1</v>
      </c>
      <c r="C67" s="16">
        <f t="shared" si="38"/>
        <v>1</v>
      </c>
      <c r="D67" s="16">
        <f t="shared" si="39"/>
        <v>1</v>
      </c>
      <c r="E67" s="16">
        <f t="shared" si="40"/>
        <v>1</v>
      </c>
      <c r="F67" s="16">
        <f t="shared" si="41"/>
        <v>1</v>
      </c>
      <c r="G67" s="16">
        <f t="shared" si="42"/>
        <v>1</v>
      </c>
      <c r="H67" s="16">
        <f t="shared" si="43"/>
        <v>1</v>
      </c>
      <c r="I67" s="16">
        <f t="shared" si="44"/>
        <v>1</v>
      </c>
      <c r="J67" s="16">
        <f t="shared" si="45"/>
        <v>1</v>
      </c>
      <c r="K67" s="25"/>
      <c r="L67" s="25">
        <f t="shared" si="1"/>
        <v>1</v>
      </c>
      <c r="M67" s="25">
        <f t="shared" si="2"/>
        <v>0</v>
      </c>
      <c r="N67" s="25">
        <f t="shared" si="3"/>
        <v>0</v>
      </c>
      <c r="O67" s="25">
        <f t="shared" si="4"/>
        <v>0</v>
      </c>
      <c r="P67" s="25">
        <f t="shared" si="5"/>
        <v>0</v>
      </c>
      <c r="Q67" s="25">
        <f t="shared" si="6"/>
        <v>0</v>
      </c>
      <c r="R67" s="25">
        <f t="shared" si="7"/>
        <v>0</v>
      </c>
      <c r="S67" s="25">
        <f t="shared" si="8"/>
        <v>0</v>
      </c>
      <c r="T67" s="25">
        <f t="shared" si="9"/>
        <v>0</v>
      </c>
      <c r="U67" s="25">
        <f t="shared" si="10"/>
        <v>0</v>
      </c>
      <c r="V67" s="25">
        <f t="shared" si="11"/>
        <v>0</v>
      </c>
      <c r="W67" s="25">
        <f t="shared" si="12"/>
        <v>0</v>
      </c>
      <c r="X67" s="25">
        <f t="shared" si="13"/>
        <v>0</v>
      </c>
      <c r="Y67" s="25">
        <f t="shared" si="14"/>
        <v>0</v>
      </c>
      <c r="Z67" s="25">
        <f t="shared" si="15"/>
        <v>0</v>
      </c>
      <c r="AA67" s="25">
        <f t="shared" si="16"/>
        <v>0</v>
      </c>
      <c r="AB67" s="25">
        <f t="shared" si="17"/>
        <v>0</v>
      </c>
      <c r="AC67" s="25">
        <f t="shared" si="18"/>
        <v>0</v>
      </c>
      <c r="AD67" s="25">
        <f t="shared" si="19"/>
        <v>0</v>
      </c>
      <c r="AE67" s="25">
        <f t="shared" si="20"/>
        <v>0</v>
      </c>
      <c r="AF67" s="25">
        <f t="shared" si="21"/>
        <v>0</v>
      </c>
      <c r="AG67" s="25">
        <f t="shared" si="22"/>
        <v>0</v>
      </c>
      <c r="AH67" s="25">
        <f t="shared" si="23"/>
        <v>0</v>
      </c>
      <c r="AI67" s="25">
        <f t="shared" si="24"/>
        <v>0</v>
      </c>
      <c r="AJ67" s="25">
        <f t="shared" si="25"/>
        <v>0</v>
      </c>
      <c r="AK67" s="25">
        <f t="shared" si="26"/>
        <v>0</v>
      </c>
      <c r="AL67" s="25">
        <f t="shared" si="27"/>
        <v>0</v>
      </c>
      <c r="AM67" s="25">
        <f t="shared" si="28"/>
        <v>0</v>
      </c>
      <c r="AN67" s="25">
        <f t="shared" si="29"/>
        <v>0</v>
      </c>
      <c r="AO67" s="25">
        <f t="shared" si="30"/>
        <v>0</v>
      </c>
      <c r="AP67" s="25">
        <f t="shared" si="31"/>
        <v>0</v>
      </c>
      <c r="AQ67" s="25">
        <f t="shared" si="32"/>
        <v>0</v>
      </c>
      <c r="AR67" s="25">
        <f t="shared" si="33"/>
        <v>0</v>
      </c>
      <c r="AS67" s="25">
        <f t="shared" si="34"/>
        <v>0</v>
      </c>
      <c r="AT67" s="25">
        <f t="shared" si="35"/>
        <v>0</v>
      </c>
      <c r="AU67" s="25">
        <f t="shared" si="36"/>
        <v>0</v>
      </c>
      <c r="AV67" s="25"/>
      <c r="AW67" s="25"/>
      <c r="AX67" s="25"/>
      <c r="AY67" s="25"/>
      <c r="AZ67" s="25"/>
      <c r="BA67" s="25"/>
      <c r="BB67" s="25"/>
    </row>
    <row r="68" ht="12.75" customHeight="1">
      <c r="A68" s="25">
        <f t="shared" si="46"/>
        <v>4</v>
      </c>
      <c r="B68" s="16">
        <f t="shared" si="37"/>
        <v>1</v>
      </c>
      <c r="C68" s="16">
        <f t="shared" si="38"/>
        <v>1</v>
      </c>
      <c r="D68" s="16">
        <f t="shared" si="39"/>
        <v>0</v>
      </c>
      <c r="E68" s="16">
        <f t="shared" si="40"/>
        <v>0</v>
      </c>
      <c r="F68" s="16">
        <f t="shared" si="41"/>
        <v>0</v>
      </c>
      <c r="G68" s="16">
        <f t="shared" si="42"/>
        <v>0</v>
      </c>
      <c r="H68" s="16">
        <f t="shared" si="43"/>
        <v>0</v>
      </c>
      <c r="I68" s="16">
        <f t="shared" si="44"/>
        <v>0</v>
      </c>
      <c r="J68" s="16">
        <f t="shared" si="45"/>
        <v>0</v>
      </c>
      <c r="K68" s="25"/>
      <c r="L68" s="25">
        <f t="shared" si="1"/>
        <v>1</v>
      </c>
      <c r="M68" s="25">
        <f t="shared" si="2"/>
        <v>0</v>
      </c>
      <c r="N68" s="25">
        <f t="shared" si="3"/>
        <v>0</v>
      </c>
      <c r="O68" s="25">
        <f t="shared" si="4"/>
        <v>0</v>
      </c>
      <c r="P68" s="25">
        <f t="shared" si="5"/>
        <v>0</v>
      </c>
      <c r="Q68" s="25">
        <f t="shared" si="6"/>
        <v>1</v>
      </c>
      <c r="R68" s="25">
        <f t="shared" si="7"/>
        <v>0</v>
      </c>
      <c r="S68" s="25">
        <f t="shared" si="8"/>
        <v>0</v>
      </c>
      <c r="T68" s="25">
        <f t="shared" si="9"/>
        <v>0</v>
      </c>
      <c r="U68" s="25">
        <f t="shared" si="10"/>
        <v>0</v>
      </c>
      <c r="V68" s="25">
        <f t="shared" si="11"/>
        <v>0</v>
      </c>
      <c r="W68" s="25">
        <f t="shared" si="12"/>
        <v>0</v>
      </c>
      <c r="X68" s="25">
        <f t="shared" si="13"/>
        <v>1</v>
      </c>
      <c r="Y68" s="25">
        <f t="shared" si="14"/>
        <v>0</v>
      </c>
      <c r="Z68" s="25">
        <f t="shared" si="15"/>
        <v>0</v>
      </c>
      <c r="AA68" s="25">
        <f t="shared" si="16"/>
        <v>0</v>
      </c>
      <c r="AB68" s="25">
        <f t="shared" si="17"/>
        <v>0</v>
      </c>
      <c r="AC68" s="25">
        <f t="shared" si="18"/>
        <v>0</v>
      </c>
      <c r="AD68" s="25">
        <f t="shared" si="19"/>
        <v>0</v>
      </c>
      <c r="AE68" s="25">
        <f t="shared" si="20"/>
        <v>0</v>
      </c>
      <c r="AF68" s="25">
        <f t="shared" si="21"/>
        <v>0</v>
      </c>
      <c r="AG68" s="25">
        <f t="shared" si="22"/>
        <v>0</v>
      </c>
      <c r="AH68" s="25">
        <f t="shared" si="23"/>
        <v>0</v>
      </c>
      <c r="AI68" s="25">
        <f t="shared" si="24"/>
        <v>0</v>
      </c>
      <c r="AJ68" s="25">
        <f t="shared" si="25"/>
        <v>0</v>
      </c>
      <c r="AK68" s="25">
        <f t="shared" si="26"/>
        <v>0</v>
      </c>
      <c r="AL68" s="25">
        <f t="shared" si="27"/>
        <v>0</v>
      </c>
      <c r="AM68" s="25">
        <f t="shared" si="28"/>
        <v>0</v>
      </c>
      <c r="AN68" s="25">
        <f t="shared" si="29"/>
        <v>0</v>
      </c>
      <c r="AO68" s="25">
        <f t="shared" si="30"/>
        <v>0</v>
      </c>
      <c r="AP68" s="25">
        <f t="shared" si="31"/>
        <v>0</v>
      </c>
      <c r="AQ68" s="25">
        <f t="shared" si="32"/>
        <v>0</v>
      </c>
      <c r="AR68" s="25">
        <f t="shared" si="33"/>
        <v>0</v>
      </c>
      <c r="AS68" s="25">
        <f t="shared" si="34"/>
        <v>0</v>
      </c>
      <c r="AT68" s="25">
        <f t="shared" si="35"/>
        <v>0</v>
      </c>
      <c r="AU68" s="25">
        <f t="shared" si="36"/>
        <v>0</v>
      </c>
      <c r="AV68" s="25"/>
      <c r="AW68" s="25"/>
      <c r="AX68" s="25"/>
      <c r="AY68" s="25"/>
      <c r="AZ68" s="25"/>
      <c r="BA68" s="25"/>
      <c r="BB68" s="25"/>
    </row>
    <row r="69" ht="12.75" customHeight="1">
      <c r="A69" s="25">
        <f t="shared" si="46"/>
        <v>5</v>
      </c>
      <c r="B69" s="16">
        <f t="shared" si="37"/>
        <v>1</v>
      </c>
      <c r="C69" s="16">
        <f t="shared" si="38"/>
        <v>1</v>
      </c>
      <c r="D69" s="16">
        <f t="shared" si="39"/>
        <v>0</v>
      </c>
      <c r="E69" s="16">
        <f t="shared" si="40"/>
        <v>0</v>
      </c>
      <c r="F69" s="16">
        <f t="shared" si="41"/>
        <v>0</v>
      </c>
      <c r="G69" s="16">
        <f t="shared" si="42"/>
        <v>0</v>
      </c>
      <c r="H69" s="16">
        <f t="shared" si="43"/>
        <v>1</v>
      </c>
      <c r="I69" s="16">
        <f t="shared" si="44"/>
        <v>0</v>
      </c>
      <c r="J69" s="16">
        <f t="shared" si="45"/>
        <v>0</v>
      </c>
      <c r="K69" s="25"/>
      <c r="L69" s="25">
        <f t="shared" si="1"/>
        <v>0</v>
      </c>
      <c r="M69" s="25">
        <f t="shared" si="2"/>
        <v>0</v>
      </c>
      <c r="N69" s="25">
        <f t="shared" si="3"/>
        <v>0</v>
      </c>
      <c r="O69" s="25">
        <f t="shared" si="4"/>
        <v>0</v>
      </c>
      <c r="P69" s="25">
        <f t="shared" si="5"/>
        <v>1</v>
      </c>
      <c r="Q69" s="25">
        <f t="shared" si="6"/>
        <v>0</v>
      </c>
      <c r="R69" s="25">
        <f t="shared" si="7"/>
        <v>1</v>
      </c>
      <c r="S69" s="25">
        <f t="shared" si="8"/>
        <v>0</v>
      </c>
      <c r="T69" s="25">
        <f t="shared" si="9"/>
        <v>0</v>
      </c>
      <c r="U69" s="25">
        <f t="shared" si="10"/>
        <v>0</v>
      </c>
      <c r="V69" s="25">
        <f t="shared" si="11"/>
        <v>0</v>
      </c>
      <c r="W69" s="25">
        <f t="shared" si="12"/>
        <v>0</v>
      </c>
      <c r="X69" s="25">
        <f t="shared" si="13"/>
        <v>0</v>
      </c>
      <c r="Y69" s="25">
        <f t="shared" si="14"/>
        <v>0</v>
      </c>
      <c r="Z69" s="25">
        <f t="shared" si="15"/>
        <v>0</v>
      </c>
      <c r="AA69" s="25">
        <f t="shared" si="16"/>
        <v>0</v>
      </c>
      <c r="AB69" s="25">
        <f t="shared" si="17"/>
        <v>0</v>
      </c>
      <c r="AC69" s="25">
        <f t="shared" si="18"/>
        <v>0</v>
      </c>
      <c r="AD69" s="25">
        <f t="shared" si="19"/>
        <v>0</v>
      </c>
      <c r="AE69" s="25">
        <f t="shared" si="20"/>
        <v>0</v>
      </c>
      <c r="AF69" s="25">
        <f t="shared" si="21"/>
        <v>0</v>
      </c>
      <c r="AG69" s="25">
        <f t="shared" si="22"/>
        <v>0</v>
      </c>
      <c r="AH69" s="25">
        <f t="shared" si="23"/>
        <v>0</v>
      </c>
      <c r="AI69" s="25">
        <f t="shared" si="24"/>
        <v>0</v>
      </c>
      <c r="AJ69" s="25">
        <f t="shared" si="25"/>
        <v>0</v>
      </c>
      <c r="AK69" s="25">
        <f t="shared" si="26"/>
        <v>0</v>
      </c>
      <c r="AL69" s="25">
        <f t="shared" si="27"/>
        <v>0</v>
      </c>
      <c r="AM69" s="25">
        <f t="shared" si="28"/>
        <v>0</v>
      </c>
      <c r="AN69" s="25">
        <f t="shared" si="29"/>
        <v>0</v>
      </c>
      <c r="AO69" s="25">
        <f t="shared" si="30"/>
        <v>0</v>
      </c>
      <c r="AP69" s="25">
        <f t="shared" si="31"/>
        <v>0</v>
      </c>
      <c r="AQ69" s="25">
        <f t="shared" si="32"/>
        <v>1</v>
      </c>
      <c r="AR69" s="25">
        <f t="shared" si="33"/>
        <v>0</v>
      </c>
      <c r="AS69" s="25">
        <f t="shared" si="34"/>
        <v>0</v>
      </c>
      <c r="AT69" s="25">
        <f t="shared" si="35"/>
        <v>0</v>
      </c>
      <c r="AU69" s="25">
        <f t="shared" si="36"/>
        <v>0</v>
      </c>
      <c r="AV69" s="25"/>
      <c r="AW69" s="25"/>
      <c r="AX69" s="25"/>
      <c r="AY69" s="25"/>
      <c r="AZ69" s="25"/>
      <c r="BA69" s="25"/>
      <c r="BB69" s="25"/>
    </row>
    <row r="70" ht="12.75" customHeight="1">
      <c r="A70" s="25">
        <f t="shared" si="46"/>
        <v>6</v>
      </c>
      <c r="B70" s="16">
        <f t="shared" si="37"/>
        <v>1</v>
      </c>
      <c r="C70" s="16">
        <f t="shared" si="38"/>
        <v>0</v>
      </c>
      <c r="D70" s="16">
        <f t="shared" si="39"/>
        <v>0</v>
      </c>
      <c r="E70" s="16">
        <f t="shared" si="40"/>
        <v>0</v>
      </c>
      <c r="F70" s="16">
        <f t="shared" si="41"/>
        <v>0</v>
      </c>
      <c r="G70" s="16">
        <f t="shared" si="42"/>
        <v>1</v>
      </c>
      <c r="H70" s="16">
        <f t="shared" si="43"/>
        <v>0</v>
      </c>
      <c r="I70" s="16">
        <f t="shared" si="44"/>
        <v>1</v>
      </c>
      <c r="J70" s="16">
        <f t="shared" si="45"/>
        <v>0</v>
      </c>
      <c r="K70" s="25"/>
      <c r="L70" s="25">
        <f t="shared" si="1"/>
        <v>0</v>
      </c>
      <c r="M70" s="25">
        <f t="shared" si="2"/>
        <v>0</v>
      </c>
      <c r="N70" s="25">
        <f t="shared" si="3"/>
        <v>0</v>
      </c>
      <c r="O70" s="25">
        <f t="shared" si="4"/>
        <v>0</v>
      </c>
      <c r="P70" s="25">
        <f t="shared" si="5"/>
        <v>0</v>
      </c>
      <c r="Q70" s="25">
        <f t="shared" si="6"/>
        <v>0</v>
      </c>
      <c r="R70" s="25">
        <f t="shared" si="7"/>
        <v>0</v>
      </c>
      <c r="S70" s="25">
        <f t="shared" si="8"/>
        <v>0</v>
      </c>
      <c r="T70" s="25">
        <f t="shared" si="9"/>
        <v>0</v>
      </c>
      <c r="U70" s="25">
        <f t="shared" si="10"/>
        <v>0</v>
      </c>
      <c r="V70" s="25">
        <f t="shared" si="11"/>
        <v>0</v>
      </c>
      <c r="W70" s="25">
        <f t="shared" si="12"/>
        <v>0</v>
      </c>
      <c r="X70" s="25">
        <f t="shared" si="13"/>
        <v>0</v>
      </c>
      <c r="Y70" s="25">
        <f t="shared" si="14"/>
        <v>0</v>
      </c>
      <c r="Z70" s="25">
        <f t="shared" si="15"/>
        <v>0</v>
      </c>
      <c r="AA70" s="25">
        <f t="shared" si="16"/>
        <v>0</v>
      </c>
      <c r="AB70" s="25">
        <f t="shared" si="17"/>
        <v>0</v>
      </c>
      <c r="AC70" s="25">
        <f t="shared" si="18"/>
        <v>0</v>
      </c>
      <c r="AD70" s="25">
        <f t="shared" si="19"/>
        <v>0</v>
      </c>
      <c r="AE70" s="25">
        <f t="shared" si="20"/>
        <v>0</v>
      </c>
      <c r="AF70" s="25">
        <f t="shared" si="21"/>
        <v>0</v>
      </c>
      <c r="AG70" s="25">
        <f t="shared" si="22"/>
        <v>0</v>
      </c>
      <c r="AH70" s="25">
        <f t="shared" si="23"/>
        <v>0</v>
      </c>
      <c r="AI70" s="25">
        <f t="shared" si="24"/>
        <v>0</v>
      </c>
      <c r="AJ70" s="25">
        <f t="shared" si="25"/>
        <v>0</v>
      </c>
      <c r="AK70" s="25">
        <f t="shared" si="26"/>
        <v>0</v>
      </c>
      <c r="AL70" s="25">
        <f t="shared" si="27"/>
        <v>0</v>
      </c>
      <c r="AM70" s="25">
        <f t="shared" si="28"/>
        <v>0</v>
      </c>
      <c r="AN70" s="25">
        <f t="shared" si="29"/>
        <v>0</v>
      </c>
      <c r="AO70" s="25">
        <f t="shared" si="30"/>
        <v>0</v>
      </c>
      <c r="AP70" s="25">
        <f t="shared" si="31"/>
        <v>0</v>
      </c>
      <c r="AQ70" s="25">
        <f t="shared" si="32"/>
        <v>0</v>
      </c>
      <c r="AR70" s="25">
        <f t="shared" si="33"/>
        <v>0</v>
      </c>
      <c r="AS70" s="25">
        <f t="shared" si="34"/>
        <v>0</v>
      </c>
      <c r="AT70" s="25">
        <f t="shared" si="35"/>
        <v>0</v>
      </c>
      <c r="AU70" s="25">
        <f t="shared" si="36"/>
        <v>0</v>
      </c>
      <c r="AV70" s="25"/>
      <c r="AW70" s="25"/>
      <c r="AX70" s="25"/>
      <c r="AY70" s="25"/>
      <c r="AZ70" s="25"/>
      <c r="BA70" s="25"/>
      <c r="BB70" s="25"/>
    </row>
    <row r="71" ht="12.75" customHeight="1">
      <c r="A71" s="25">
        <f t="shared" si="46"/>
        <v>7</v>
      </c>
      <c r="B71" s="16">
        <f t="shared" si="37"/>
        <v>1</v>
      </c>
      <c r="C71" s="16">
        <f t="shared" si="38"/>
        <v>0</v>
      </c>
      <c r="D71" s="16">
        <f t="shared" si="39"/>
        <v>0</v>
      </c>
      <c r="E71" s="16">
        <f t="shared" si="40"/>
        <v>0</v>
      </c>
      <c r="F71" s="16">
        <f t="shared" si="41"/>
        <v>0</v>
      </c>
      <c r="G71" s="16">
        <f t="shared" si="42"/>
        <v>0</v>
      </c>
      <c r="H71" s="16">
        <f t="shared" si="43"/>
        <v>0</v>
      </c>
      <c r="I71" s="16">
        <f t="shared" si="44"/>
        <v>0</v>
      </c>
      <c r="J71" s="16">
        <f t="shared" si="45"/>
        <v>0</v>
      </c>
      <c r="K71" s="25"/>
      <c r="L71" s="25">
        <f t="shared" si="1"/>
        <v>1</v>
      </c>
      <c r="M71" s="25">
        <f t="shared" si="2"/>
        <v>0</v>
      </c>
      <c r="N71" s="25">
        <f t="shared" si="3"/>
        <v>0</v>
      </c>
      <c r="O71" s="25">
        <f t="shared" si="4"/>
        <v>0</v>
      </c>
      <c r="P71" s="25">
        <f t="shared" si="5"/>
        <v>0</v>
      </c>
      <c r="Q71" s="25">
        <f t="shared" si="6"/>
        <v>0</v>
      </c>
      <c r="R71" s="25">
        <f t="shared" si="7"/>
        <v>0</v>
      </c>
      <c r="S71" s="25">
        <f t="shared" si="8"/>
        <v>0</v>
      </c>
      <c r="T71" s="25">
        <f t="shared" si="9"/>
        <v>0</v>
      </c>
      <c r="U71" s="25">
        <f t="shared" si="10"/>
        <v>0</v>
      </c>
      <c r="V71" s="25">
        <f t="shared" si="11"/>
        <v>0</v>
      </c>
      <c r="W71" s="25">
        <f t="shared" si="12"/>
        <v>0</v>
      </c>
      <c r="X71" s="25">
        <f t="shared" si="13"/>
        <v>0</v>
      </c>
      <c r="Y71" s="25">
        <f t="shared" si="14"/>
        <v>0</v>
      </c>
      <c r="Z71" s="25">
        <f t="shared" si="15"/>
        <v>0</v>
      </c>
      <c r="AA71" s="25">
        <f t="shared" si="16"/>
        <v>0</v>
      </c>
      <c r="AB71" s="25">
        <f t="shared" si="17"/>
        <v>0</v>
      </c>
      <c r="AC71" s="25">
        <f t="shared" si="18"/>
        <v>0</v>
      </c>
      <c r="AD71" s="25">
        <f t="shared" si="19"/>
        <v>0</v>
      </c>
      <c r="AE71" s="25">
        <f t="shared" si="20"/>
        <v>0</v>
      </c>
      <c r="AF71" s="25">
        <f t="shared" si="21"/>
        <v>0</v>
      </c>
      <c r="AG71" s="25">
        <f t="shared" si="22"/>
        <v>0</v>
      </c>
      <c r="AH71" s="25">
        <f t="shared" si="23"/>
        <v>0</v>
      </c>
      <c r="AI71" s="25">
        <f t="shared" si="24"/>
        <v>0</v>
      </c>
      <c r="AJ71" s="25">
        <f t="shared" si="25"/>
        <v>0</v>
      </c>
      <c r="AK71" s="25">
        <f t="shared" si="26"/>
        <v>0</v>
      </c>
      <c r="AL71" s="25">
        <f t="shared" si="27"/>
        <v>0</v>
      </c>
      <c r="AM71" s="25">
        <f t="shared" si="28"/>
        <v>0</v>
      </c>
      <c r="AN71" s="25">
        <f t="shared" si="29"/>
        <v>0</v>
      </c>
      <c r="AO71" s="25">
        <f t="shared" si="30"/>
        <v>0</v>
      </c>
      <c r="AP71" s="25">
        <f t="shared" si="31"/>
        <v>0</v>
      </c>
      <c r="AQ71" s="25">
        <f t="shared" si="32"/>
        <v>0</v>
      </c>
      <c r="AR71" s="25">
        <f t="shared" si="33"/>
        <v>0</v>
      </c>
      <c r="AS71" s="25">
        <f t="shared" si="34"/>
        <v>0</v>
      </c>
      <c r="AT71" s="25">
        <f t="shared" si="35"/>
        <v>0</v>
      </c>
      <c r="AU71" s="25">
        <f t="shared" si="36"/>
        <v>0</v>
      </c>
      <c r="AV71" s="25"/>
      <c r="AW71" s="25"/>
      <c r="AX71" s="25"/>
      <c r="AY71" s="25"/>
      <c r="AZ71" s="25"/>
      <c r="BA71" s="25"/>
      <c r="BB71" s="25"/>
    </row>
    <row r="72" ht="12.75" customHeight="1">
      <c r="A72" s="25">
        <f t="shared" si="46"/>
        <v>8</v>
      </c>
      <c r="B72" s="16">
        <f t="shared" si="37"/>
        <v>1</v>
      </c>
      <c r="C72" s="16">
        <f t="shared" si="38"/>
        <v>1</v>
      </c>
      <c r="D72" s="16">
        <f t="shared" si="39"/>
        <v>0</v>
      </c>
      <c r="E72" s="16">
        <f t="shared" si="40"/>
        <v>0</v>
      </c>
      <c r="F72" s="16">
        <f t="shared" si="41"/>
        <v>0</v>
      </c>
      <c r="G72" s="16">
        <f t="shared" si="42"/>
        <v>0</v>
      </c>
      <c r="H72" s="16">
        <f t="shared" si="43"/>
        <v>0</v>
      </c>
      <c r="I72" s="16">
        <f t="shared" si="44"/>
        <v>0</v>
      </c>
      <c r="J72" s="16">
        <f t="shared" si="45"/>
        <v>0</v>
      </c>
      <c r="K72" s="25"/>
      <c r="L72" s="25">
        <f t="shared" si="1"/>
        <v>1</v>
      </c>
      <c r="M72" s="25">
        <f t="shared" si="2"/>
        <v>0</v>
      </c>
      <c r="N72" s="25">
        <f t="shared" si="3"/>
        <v>0</v>
      </c>
      <c r="O72" s="25">
        <f t="shared" si="4"/>
        <v>0</v>
      </c>
      <c r="P72" s="25">
        <f t="shared" si="5"/>
        <v>0</v>
      </c>
      <c r="Q72" s="25">
        <f t="shared" si="6"/>
        <v>0</v>
      </c>
      <c r="R72" s="25">
        <f t="shared" si="7"/>
        <v>0</v>
      </c>
      <c r="S72" s="25">
        <f t="shared" si="8"/>
        <v>0</v>
      </c>
      <c r="T72" s="25">
        <f t="shared" si="9"/>
        <v>0</v>
      </c>
      <c r="U72" s="25">
        <f t="shared" si="10"/>
        <v>0</v>
      </c>
      <c r="V72" s="25">
        <f t="shared" si="11"/>
        <v>0</v>
      </c>
      <c r="W72" s="25">
        <f t="shared" si="12"/>
        <v>0</v>
      </c>
      <c r="X72" s="25">
        <f t="shared" si="13"/>
        <v>0</v>
      </c>
      <c r="Y72" s="25">
        <f t="shared" si="14"/>
        <v>0</v>
      </c>
      <c r="Z72" s="25">
        <f t="shared" si="15"/>
        <v>0</v>
      </c>
      <c r="AA72" s="25">
        <f t="shared" si="16"/>
        <v>0</v>
      </c>
      <c r="AB72" s="25">
        <f t="shared" si="17"/>
        <v>0</v>
      </c>
      <c r="AC72" s="25">
        <f t="shared" si="18"/>
        <v>0</v>
      </c>
      <c r="AD72" s="25">
        <f t="shared" si="19"/>
        <v>0</v>
      </c>
      <c r="AE72" s="25">
        <f t="shared" si="20"/>
        <v>0</v>
      </c>
      <c r="AF72" s="25">
        <f t="shared" si="21"/>
        <v>0</v>
      </c>
      <c r="AG72" s="25">
        <f t="shared" si="22"/>
        <v>0</v>
      </c>
      <c r="AH72" s="25">
        <f t="shared" si="23"/>
        <v>0</v>
      </c>
      <c r="AI72" s="25">
        <f t="shared" si="24"/>
        <v>0</v>
      </c>
      <c r="AJ72" s="25">
        <f t="shared" si="25"/>
        <v>0</v>
      </c>
      <c r="AK72" s="25">
        <f t="shared" si="26"/>
        <v>0</v>
      </c>
      <c r="AL72" s="25">
        <f t="shared" si="27"/>
        <v>0</v>
      </c>
      <c r="AM72" s="25">
        <f t="shared" si="28"/>
        <v>0</v>
      </c>
      <c r="AN72" s="25">
        <f t="shared" si="29"/>
        <v>0</v>
      </c>
      <c r="AO72" s="25">
        <f t="shared" si="30"/>
        <v>0</v>
      </c>
      <c r="AP72" s="25">
        <f t="shared" si="31"/>
        <v>0</v>
      </c>
      <c r="AQ72" s="25">
        <f t="shared" si="32"/>
        <v>0</v>
      </c>
      <c r="AR72" s="25">
        <f t="shared" si="33"/>
        <v>0</v>
      </c>
      <c r="AS72" s="25">
        <f t="shared" si="34"/>
        <v>0</v>
      </c>
      <c r="AT72" s="25">
        <f t="shared" si="35"/>
        <v>0</v>
      </c>
      <c r="AU72" s="25">
        <f t="shared" si="36"/>
        <v>0</v>
      </c>
      <c r="AV72" s="25"/>
      <c r="AW72" s="25"/>
      <c r="AX72" s="25"/>
      <c r="AY72" s="25"/>
      <c r="AZ72" s="25"/>
      <c r="BA72" s="25"/>
      <c r="BB72" s="25"/>
    </row>
    <row r="73" ht="12.75" customHeight="1">
      <c r="A73" s="25">
        <f t="shared" si="46"/>
        <v>9</v>
      </c>
      <c r="B73" s="16">
        <f t="shared" si="37"/>
        <v>1</v>
      </c>
      <c r="C73" s="16">
        <f t="shared" si="38"/>
        <v>1</v>
      </c>
      <c r="D73" s="16">
        <f t="shared" si="39"/>
        <v>0</v>
      </c>
      <c r="E73" s="16">
        <f t="shared" si="40"/>
        <v>0</v>
      </c>
      <c r="F73" s="16">
        <f t="shared" si="41"/>
        <v>0</v>
      </c>
      <c r="G73" s="16">
        <f t="shared" si="42"/>
        <v>0</v>
      </c>
      <c r="H73" s="16">
        <f t="shared" si="43"/>
        <v>0</v>
      </c>
      <c r="I73" s="16">
        <f t="shared" si="44"/>
        <v>0</v>
      </c>
      <c r="J73" s="16">
        <f t="shared" si="45"/>
        <v>0</v>
      </c>
      <c r="K73" s="25"/>
      <c r="L73" s="25">
        <f t="shared" si="1"/>
        <v>0</v>
      </c>
      <c r="M73" s="25">
        <f t="shared" si="2"/>
        <v>0</v>
      </c>
      <c r="N73" s="25">
        <f t="shared" si="3"/>
        <v>0</v>
      </c>
      <c r="O73" s="25">
        <f t="shared" si="4"/>
        <v>0</v>
      </c>
      <c r="P73" s="25">
        <f t="shared" si="5"/>
        <v>1</v>
      </c>
      <c r="Q73" s="25">
        <f t="shared" si="6"/>
        <v>1</v>
      </c>
      <c r="R73" s="25">
        <f t="shared" si="7"/>
        <v>0</v>
      </c>
      <c r="S73" s="25">
        <f t="shared" si="8"/>
        <v>0</v>
      </c>
      <c r="T73" s="25">
        <f t="shared" si="9"/>
        <v>0</v>
      </c>
      <c r="U73" s="25">
        <f t="shared" si="10"/>
        <v>0</v>
      </c>
      <c r="V73" s="25">
        <f t="shared" si="11"/>
        <v>0</v>
      </c>
      <c r="W73" s="25">
        <f t="shared" si="12"/>
        <v>0</v>
      </c>
      <c r="X73" s="25">
        <f t="shared" si="13"/>
        <v>0</v>
      </c>
      <c r="Y73" s="25">
        <f t="shared" si="14"/>
        <v>0</v>
      </c>
      <c r="Z73" s="25">
        <f t="shared" si="15"/>
        <v>0</v>
      </c>
      <c r="AA73" s="25">
        <f t="shared" si="16"/>
        <v>0</v>
      </c>
      <c r="AB73" s="25">
        <f t="shared" si="17"/>
        <v>0</v>
      </c>
      <c r="AC73" s="25">
        <f t="shared" si="18"/>
        <v>0</v>
      </c>
      <c r="AD73" s="25">
        <f t="shared" si="19"/>
        <v>0</v>
      </c>
      <c r="AE73" s="25">
        <f t="shared" si="20"/>
        <v>0</v>
      </c>
      <c r="AF73" s="25">
        <f t="shared" si="21"/>
        <v>0</v>
      </c>
      <c r="AG73" s="25">
        <f t="shared" si="22"/>
        <v>0</v>
      </c>
      <c r="AH73" s="25">
        <f t="shared" si="23"/>
        <v>0</v>
      </c>
      <c r="AI73" s="25">
        <f t="shared" si="24"/>
        <v>0</v>
      </c>
      <c r="AJ73" s="25">
        <f t="shared" si="25"/>
        <v>0</v>
      </c>
      <c r="AK73" s="25">
        <f t="shared" si="26"/>
        <v>0</v>
      </c>
      <c r="AL73" s="25">
        <f t="shared" si="27"/>
        <v>0</v>
      </c>
      <c r="AM73" s="25">
        <f t="shared" si="28"/>
        <v>0</v>
      </c>
      <c r="AN73" s="25">
        <f t="shared" si="29"/>
        <v>0</v>
      </c>
      <c r="AO73" s="25">
        <f t="shared" si="30"/>
        <v>0</v>
      </c>
      <c r="AP73" s="25">
        <f t="shared" si="31"/>
        <v>1</v>
      </c>
      <c r="AQ73" s="25">
        <f t="shared" si="32"/>
        <v>0</v>
      </c>
      <c r="AR73" s="25">
        <f t="shared" si="33"/>
        <v>0</v>
      </c>
      <c r="AS73" s="25">
        <f t="shared" si="34"/>
        <v>0</v>
      </c>
      <c r="AT73" s="25">
        <f t="shared" si="35"/>
        <v>0</v>
      </c>
      <c r="AU73" s="25">
        <f t="shared" si="36"/>
        <v>0</v>
      </c>
      <c r="AV73" s="25"/>
      <c r="AW73" s="25"/>
      <c r="AX73" s="25"/>
      <c r="AY73" s="25"/>
      <c r="AZ73" s="25"/>
      <c r="BA73" s="25"/>
      <c r="BB73" s="25"/>
    </row>
    <row r="74" ht="12.75" customHeight="1">
      <c r="A74" s="25">
        <f t="shared" si="46"/>
        <v>10</v>
      </c>
      <c r="B74" s="16">
        <f t="shared" si="37"/>
        <v>1</v>
      </c>
      <c r="C74" s="16">
        <f t="shared" si="38"/>
        <v>0</v>
      </c>
      <c r="D74" s="16">
        <f t="shared" si="39"/>
        <v>0</v>
      </c>
      <c r="E74" s="16">
        <f t="shared" si="40"/>
        <v>0</v>
      </c>
      <c r="F74" s="16">
        <f t="shared" si="41"/>
        <v>0</v>
      </c>
      <c r="G74" s="16">
        <f t="shared" si="42"/>
        <v>1</v>
      </c>
      <c r="H74" s="16">
        <f t="shared" si="43"/>
        <v>1</v>
      </c>
      <c r="I74" s="16">
        <f t="shared" si="44"/>
        <v>0</v>
      </c>
      <c r="J74" s="16">
        <f t="shared" si="45"/>
        <v>0</v>
      </c>
      <c r="K74" s="25"/>
      <c r="L74" s="25">
        <f t="shared" si="1"/>
        <v>0</v>
      </c>
      <c r="M74" s="25">
        <f t="shared" si="2"/>
        <v>0</v>
      </c>
      <c r="N74" s="25">
        <f t="shared" si="3"/>
        <v>0</v>
      </c>
      <c r="O74" s="25">
        <f t="shared" si="4"/>
        <v>0</v>
      </c>
      <c r="P74" s="25">
        <f t="shared" si="5"/>
        <v>1</v>
      </c>
      <c r="Q74" s="25">
        <f t="shared" si="6"/>
        <v>1</v>
      </c>
      <c r="R74" s="25">
        <f t="shared" si="7"/>
        <v>0</v>
      </c>
      <c r="S74" s="25">
        <f t="shared" si="8"/>
        <v>0</v>
      </c>
      <c r="T74" s="25">
        <f t="shared" si="9"/>
        <v>0</v>
      </c>
      <c r="U74" s="25">
        <f t="shared" si="10"/>
        <v>0</v>
      </c>
      <c r="V74" s="25">
        <f t="shared" si="11"/>
        <v>0</v>
      </c>
      <c r="W74" s="25">
        <f t="shared" si="12"/>
        <v>0</v>
      </c>
      <c r="X74" s="25">
        <f t="shared" si="13"/>
        <v>0</v>
      </c>
      <c r="Y74" s="25">
        <f t="shared" si="14"/>
        <v>0</v>
      </c>
      <c r="Z74" s="25">
        <f t="shared" si="15"/>
        <v>0</v>
      </c>
      <c r="AA74" s="25">
        <f t="shared" si="16"/>
        <v>0</v>
      </c>
      <c r="AB74" s="25">
        <f t="shared" si="17"/>
        <v>0</v>
      </c>
      <c r="AC74" s="25">
        <f t="shared" si="18"/>
        <v>0</v>
      </c>
      <c r="AD74" s="25">
        <f t="shared" si="19"/>
        <v>0</v>
      </c>
      <c r="AE74" s="25">
        <f t="shared" si="20"/>
        <v>0</v>
      </c>
      <c r="AF74" s="25">
        <f t="shared" si="21"/>
        <v>0</v>
      </c>
      <c r="AG74" s="25">
        <f t="shared" si="22"/>
        <v>0</v>
      </c>
      <c r="AH74" s="25">
        <f t="shared" si="23"/>
        <v>0</v>
      </c>
      <c r="AI74" s="25">
        <f t="shared" si="24"/>
        <v>0</v>
      </c>
      <c r="AJ74" s="25">
        <f t="shared" si="25"/>
        <v>0</v>
      </c>
      <c r="AK74" s="25">
        <f t="shared" si="26"/>
        <v>0</v>
      </c>
      <c r="AL74" s="25">
        <f t="shared" si="27"/>
        <v>0</v>
      </c>
      <c r="AM74" s="25">
        <f t="shared" si="28"/>
        <v>0</v>
      </c>
      <c r="AN74" s="25">
        <f t="shared" si="29"/>
        <v>0</v>
      </c>
      <c r="AO74" s="25">
        <f t="shared" si="30"/>
        <v>0</v>
      </c>
      <c r="AP74" s="25">
        <f t="shared" si="31"/>
        <v>1</v>
      </c>
      <c r="AQ74" s="25">
        <f t="shared" si="32"/>
        <v>0</v>
      </c>
      <c r="AR74" s="25">
        <f t="shared" si="33"/>
        <v>0</v>
      </c>
      <c r="AS74" s="25">
        <f t="shared" si="34"/>
        <v>0</v>
      </c>
      <c r="AT74" s="25">
        <f t="shared" si="35"/>
        <v>0</v>
      </c>
      <c r="AU74" s="25">
        <f t="shared" si="36"/>
        <v>0</v>
      </c>
      <c r="AV74" s="25"/>
      <c r="AW74" s="25"/>
      <c r="AX74" s="25"/>
      <c r="AY74" s="25"/>
      <c r="AZ74" s="25"/>
      <c r="BA74" s="25"/>
      <c r="BB74" s="25"/>
    </row>
    <row r="75" ht="12.75" customHeight="1">
      <c r="A75" s="25">
        <f t="shared" si="46"/>
        <v>11</v>
      </c>
      <c r="B75" s="16">
        <f t="shared" si="37"/>
        <v>1</v>
      </c>
      <c r="C75" s="16">
        <f t="shared" si="38"/>
        <v>0</v>
      </c>
      <c r="D75" s="16">
        <f t="shared" si="39"/>
        <v>0</v>
      </c>
      <c r="E75" s="16">
        <f t="shared" si="40"/>
        <v>0</v>
      </c>
      <c r="F75" s="16">
        <f t="shared" si="41"/>
        <v>0</v>
      </c>
      <c r="G75" s="16">
        <f t="shared" si="42"/>
        <v>1</v>
      </c>
      <c r="H75" s="16">
        <f t="shared" si="43"/>
        <v>1</v>
      </c>
      <c r="I75" s="16">
        <f t="shared" si="44"/>
        <v>0</v>
      </c>
      <c r="J75" s="16">
        <f t="shared" si="45"/>
        <v>0</v>
      </c>
      <c r="K75" s="25"/>
      <c r="L75" s="25">
        <f t="shared" si="1"/>
        <v>0</v>
      </c>
      <c r="M75" s="25">
        <f t="shared" si="2"/>
        <v>0</v>
      </c>
      <c r="N75" s="25">
        <f t="shared" si="3"/>
        <v>0</v>
      </c>
      <c r="O75" s="25">
        <f t="shared" si="4"/>
        <v>0</v>
      </c>
      <c r="P75" s="25">
        <f t="shared" si="5"/>
        <v>0</v>
      </c>
      <c r="Q75" s="25">
        <f t="shared" si="6"/>
        <v>0</v>
      </c>
      <c r="R75" s="25">
        <f t="shared" si="7"/>
        <v>0</v>
      </c>
      <c r="S75" s="25">
        <f t="shared" si="8"/>
        <v>0</v>
      </c>
      <c r="T75" s="25">
        <f t="shared" si="9"/>
        <v>0</v>
      </c>
      <c r="U75" s="25">
        <f t="shared" si="10"/>
        <v>0</v>
      </c>
      <c r="V75" s="25">
        <f t="shared" si="11"/>
        <v>0</v>
      </c>
      <c r="W75" s="25">
        <f t="shared" si="12"/>
        <v>0</v>
      </c>
      <c r="X75" s="25">
        <f t="shared" si="13"/>
        <v>0</v>
      </c>
      <c r="Y75" s="25">
        <f t="shared" si="14"/>
        <v>0</v>
      </c>
      <c r="Z75" s="25">
        <f t="shared" si="15"/>
        <v>0</v>
      </c>
      <c r="AA75" s="25">
        <f t="shared" si="16"/>
        <v>0</v>
      </c>
      <c r="AB75" s="25">
        <f t="shared" si="17"/>
        <v>0</v>
      </c>
      <c r="AC75" s="25">
        <f t="shared" si="18"/>
        <v>0</v>
      </c>
      <c r="AD75" s="25">
        <f t="shared" si="19"/>
        <v>0</v>
      </c>
      <c r="AE75" s="25">
        <f t="shared" si="20"/>
        <v>0</v>
      </c>
      <c r="AF75" s="25">
        <f t="shared" si="21"/>
        <v>0</v>
      </c>
      <c r="AG75" s="25">
        <f t="shared" si="22"/>
        <v>0</v>
      </c>
      <c r="AH75" s="25">
        <f t="shared" si="23"/>
        <v>0</v>
      </c>
      <c r="AI75" s="25">
        <f t="shared" si="24"/>
        <v>0</v>
      </c>
      <c r="AJ75" s="25">
        <f t="shared" si="25"/>
        <v>0</v>
      </c>
      <c r="AK75" s="25">
        <f t="shared" si="26"/>
        <v>0</v>
      </c>
      <c r="AL75" s="25">
        <f t="shared" si="27"/>
        <v>0</v>
      </c>
      <c r="AM75" s="25">
        <f t="shared" si="28"/>
        <v>0</v>
      </c>
      <c r="AN75" s="25">
        <f t="shared" si="29"/>
        <v>0</v>
      </c>
      <c r="AO75" s="25">
        <f t="shared" si="30"/>
        <v>0</v>
      </c>
      <c r="AP75" s="25">
        <f t="shared" si="31"/>
        <v>0</v>
      </c>
      <c r="AQ75" s="25">
        <f t="shared" si="32"/>
        <v>0</v>
      </c>
      <c r="AR75" s="25">
        <f t="shared" si="33"/>
        <v>0</v>
      </c>
      <c r="AS75" s="25">
        <f t="shared" si="34"/>
        <v>0</v>
      </c>
      <c r="AT75" s="25">
        <f t="shared" si="35"/>
        <v>0</v>
      </c>
      <c r="AU75" s="25">
        <f t="shared" si="36"/>
        <v>0</v>
      </c>
      <c r="AV75" s="25"/>
      <c r="AW75" s="25"/>
      <c r="AX75" s="25"/>
      <c r="AY75" s="25"/>
      <c r="AZ75" s="25"/>
      <c r="BA75" s="25"/>
      <c r="BB75" s="25"/>
    </row>
    <row r="76" ht="12.75" customHeight="1">
      <c r="A76" s="25">
        <f t="shared" si="46"/>
        <v>12</v>
      </c>
      <c r="B76" s="16">
        <f t="shared" si="37"/>
        <v>1</v>
      </c>
      <c r="C76" s="16">
        <f t="shared" si="38"/>
        <v>0</v>
      </c>
      <c r="D76" s="16">
        <f t="shared" si="39"/>
        <v>0</v>
      </c>
      <c r="E76" s="16">
        <f t="shared" si="40"/>
        <v>0</v>
      </c>
      <c r="F76" s="16">
        <f t="shared" si="41"/>
        <v>0</v>
      </c>
      <c r="G76" s="16">
        <f t="shared" si="42"/>
        <v>0</v>
      </c>
      <c r="H76" s="16">
        <f t="shared" si="43"/>
        <v>0</v>
      </c>
      <c r="I76" s="16">
        <f t="shared" si="44"/>
        <v>0</v>
      </c>
      <c r="J76" s="16">
        <f t="shared" si="45"/>
        <v>0</v>
      </c>
      <c r="K76" s="25"/>
      <c r="L76" s="25">
        <f t="shared" si="1"/>
        <v>0</v>
      </c>
      <c r="M76" s="25">
        <f t="shared" si="2"/>
        <v>1</v>
      </c>
      <c r="N76" s="25">
        <f t="shared" si="3"/>
        <v>1</v>
      </c>
      <c r="O76" s="25">
        <f t="shared" si="4"/>
        <v>0</v>
      </c>
      <c r="P76" s="25">
        <f t="shared" si="5"/>
        <v>0</v>
      </c>
      <c r="Q76" s="25">
        <f t="shared" si="6"/>
        <v>1</v>
      </c>
      <c r="R76" s="25">
        <f t="shared" si="7"/>
        <v>0</v>
      </c>
      <c r="S76" s="25">
        <f t="shared" si="8"/>
        <v>0</v>
      </c>
      <c r="T76" s="25">
        <f t="shared" si="9"/>
        <v>0</v>
      </c>
      <c r="U76" s="25">
        <f t="shared" si="10"/>
        <v>0</v>
      </c>
      <c r="V76" s="25">
        <f t="shared" si="11"/>
        <v>0</v>
      </c>
      <c r="W76" s="25">
        <f t="shared" si="12"/>
        <v>0</v>
      </c>
      <c r="X76" s="25">
        <f t="shared" si="13"/>
        <v>0</v>
      </c>
      <c r="Y76" s="25">
        <f t="shared" si="14"/>
        <v>0</v>
      </c>
      <c r="Z76" s="25">
        <f t="shared" si="15"/>
        <v>0</v>
      </c>
      <c r="AA76" s="25">
        <f t="shared" si="16"/>
        <v>1</v>
      </c>
      <c r="AB76" s="25">
        <f t="shared" si="17"/>
        <v>0</v>
      </c>
      <c r="AC76" s="25">
        <f t="shared" si="18"/>
        <v>0</v>
      </c>
      <c r="AD76" s="25">
        <f t="shared" si="19"/>
        <v>1</v>
      </c>
      <c r="AE76" s="25">
        <f t="shared" si="20"/>
        <v>0</v>
      </c>
      <c r="AF76" s="25">
        <f t="shared" si="21"/>
        <v>0</v>
      </c>
      <c r="AG76" s="25">
        <f t="shared" si="22"/>
        <v>0</v>
      </c>
      <c r="AH76" s="25">
        <f t="shared" si="23"/>
        <v>0</v>
      </c>
      <c r="AI76" s="25">
        <f t="shared" si="24"/>
        <v>1</v>
      </c>
      <c r="AJ76" s="25">
        <f t="shared" si="25"/>
        <v>0</v>
      </c>
      <c r="AK76" s="25">
        <f t="shared" si="26"/>
        <v>0</v>
      </c>
      <c r="AL76" s="25">
        <f t="shared" si="27"/>
        <v>0</v>
      </c>
      <c r="AM76" s="25">
        <f t="shared" si="28"/>
        <v>0</v>
      </c>
      <c r="AN76" s="25">
        <f t="shared" si="29"/>
        <v>0</v>
      </c>
      <c r="AO76" s="25">
        <f t="shared" si="30"/>
        <v>0</v>
      </c>
      <c r="AP76" s="25">
        <f t="shared" si="31"/>
        <v>0</v>
      </c>
      <c r="AQ76" s="25">
        <f t="shared" si="32"/>
        <v>0</v>
      </c>
      <c r="AR76" s="25">
        <f t="shared" si="33"/>
        <v>0</v>
      </c>
      <c r="AS76" s="25">
        <f t="shared" si="34"/>
        <v>0</v>
      </c>
      <c r="AT76" s="25">
        <f t="shared" si="35"/>
        <v>0</v>
      </c>
      <c r="AU76" s="25">
        <f t="shared" si="36"/>
        <v>0</v>
      </c>
      <c r="AV76" s="25"/>
      <c r="AW76" s="25"/>
      <c r="AX76" s="25"/>
      <c r="AY76" s="25"/>
      <c r="AZ76" s="25"/>
      <c r="BA76" s="25"/>
      <c r="BB76" s="25"/>
    </row>
    <row r="77" ht="12.75" customHeight="1">
      <c r="A77" s="25">
        <f t="shared" si="46"/>
        <v>13</v>
      </c>
      <c r="B77" s="16">
        <f t="shared" si="37"/>
        <v>1</v>
      </c>
      <c r="C77" s="16">
        <f t="shared" si="38"/>
        <v>0</v>
      </c>
      <c r="D77" s="16">
        <f t="shared" si="39"/>
        <v>1</v>
      </c>
      <c r="E77" s="16">
        <f t="shared" si="40"/>
        <v>1</v>
      </c>
      <c r="F77" s="16">
        <f t="shared" si="41"/>
        <v>0</v>
      </c>
      <c r="G77" s="16">
        <f t="shared" si="42"/>
        <v>0</v>
      </c>
      <c r="H77" s="16">
        <f t="shared" si="43"/>
        <v>1</v>
      </c>
      <c r="I77" s="16">
        <f t="shared" si="44"/>
        <v>0</v>
      </c>
      <c r="J77" s="16">
        <f t="shared" si="45"/>
        <v>0</v>
      </c>
      <c r="K77" s="25"/>
      <c r="L77" s="25">
        <f t="shared" si="1"/>
        <v>0</v>
      </c>
      <c r="M77" s="25">
        <f t="shared" si="2"/>
        <v>0</v>
      </c>
      <c r="N77" s="25">
        <f t="shared" si="3"/>
        <v>0</v>
      </c>
      <c r="O77" s="25">
        <f t="shared" si="4"/>
        <v>0</v>
      </c>
      <c r="P77" s="25">
        <f t="shared" si="5"/>
        <v>1</v>
      </c>
      <c r="Q77" s="25">
        <f t="shared" si="6"/>
        <v>1</v>
      </c>
      <c r="R77" s="25">
        <f t="shared" si="7"/>
        <v>0</v>
      </c>
      <c r="S77" s="25">
        <f t="shared" si="8"/>
        <v>0</v>
      </c>
      <c r="T77" s="25">
        <f t="shared" si="9"/>
        <v>0</v>
      </c>
      <c r="U77" s="25">
        <f t="shared" si="10"/>
        <v>0</v>
      </c>
      <c r="V77" s="25">
        <f t="shared" si="11"/>
        <v>0</v>
      </c>
      <c r="W77" s="25">
        <f t="shared" si="12"/>
        <v>0</v>
      </c>
      <c r="X77" s="25">
        <f t="shared" si="13"/>
        <v>0</v>
      </c>
      <c r="Y77" s="25">
        <f t="shared" si="14"/>
        <v>0</v>
      </c>
      <c r="Z77" s="25">
        <f t="shared" si="15"/>
        <v>0</v>
      </c>
      <c r="AA77" s="25">
        <f t="shared" si="16"/>
        <v>0</v>
      </c>
      <c r="AB77" s="25">
        <f t="shared" si="17"/>
        <v>0</v>
      </c>
      <c r="AC77" s="25">
        <f t="shared" si="18"/>
        <v>0</v>
      </c>
      <c r="AD77" s="25">
        <f t="shared" si="19"/>
        <v>0</v>
      </c>
      <c r="AE77" s="25">
        <f t="shared" si="20"/>
        <v>0</v>
      </c>
      <c r="AF77" s="25">
        <f t="shared" si="21"/>
        <v>0</v>
      </c>
      <c r="AG77" s="25">
        <f t="shared" si="22"/>
        <v>0</v>
      </c>
      <c r="AH77" s="25">
        <f t="shared" si="23"/>
        <v>0</v>
      </c>
      <c r="AI77" s="25">
        <f t="shared" si="24"/>
        <v>0</v>
      </c>
      <c r="AJ77" s="25">
        <f t="shared" si="25"/>
        <v>0</v>
      </c>
      <c r="AK77" s="25">
        <f t="shared" si="26"/>
        <v>0</v>
      </c>
      <c r="AL77" s="25">
        <f t="shared" si="27"/>
        <v>0</v>
      </c>
      <c r="AM77" s="25">
        <f t="shared" si="28"/>
        <v>0</v>
      </c>
      <c r="AN77" s="25">
        <f t="shared" si="29"/>
        <v>0</v>
      </c>
      <c r="AO77" s="25">
        <f t="shared" si="30"/>
        <v>0</v>
      </c>
      <c r="AP77" s="25">
        <f t="shared" si="31"/>
        <v>1</v>
      </c>
      <c r="AQ77" s="25">
        <f t="shared" si="32"/>
        <v>0</v>
      </c>
      <c r="AR77" s="25">
        <f t="shared" si="33"/>
        <v>0</v>
      </c>
      <c r="AS77" s="25">
        <f t="shared" si="34"/>
        <v>0</v>
      </c>
      <c r="AT77" s="25">
        <f t="shared" si="35"/>
        <v>0</v>
      </c>
      <c r="AU77" s="25">
        <f t="shared" si="36"/>
        <v>0</v>
      </c>
      <c r="AV77" s="25"/>
      <c r="AW77" s="25"/>
      <c r="AX77" s="25"/>
      <c r="AY77" s="25"/>
      <c r="AZ77" s="25"/>
      <c r="BA77" s="25"/>
      <c r="BB77" s="25"/>
    </row>
    <row r="78" ht="12.75" customHeight="1">
      <c r="A78" s="25">
        <f t="shared" si="46"/>
        <v>14</v>
      </c>
      <c r="B78" s="16">
        <f t="shared" si="37"/>
        <v>1</v>
      </c>
      <c r="C78" s="16">
        <f t="shared" si="38"/>
        <v>0</v>
      </c>
      <c r="D78" s="16">
        <f t="shared" si="39"/>
        <v>0</v>
      </c>
      <c r="E78" s="16">
        <f t="shared" si="40"/>
        <v>0</v>
      </c>
      <c r="F78" s="16">
        <f t="shared" si="41"/>
        <v>0</v>
      </c>
      <c r="G78" s="16">
        <f t="shared" si="42"/>
        <v>1</v>
      </c>
      <c r="H78" s="16">
        <f t="shared" si="43"/>
        <v>1</v>
      </c>
      <c r="I78" s="16">
        <f t="shared" si="44"/>
        <v>0</v>
      </c>
      <c r="J78" s="16">
        <f t="shared" si="45"/>
        <v>0</v>
      </c>
      <c r="K78" s="25"/>
      <c r="L78" s="25">
        <f t="shared" si="1"/>
        <v>1</v>
      </c>
      <c r="M78" s="25">
        <f t="shared" si="2"/>
        <v>0</v>
      </c>
      <c r="N78" s="25">
        <f t="shared" si="3"/>
        <v>0</v>
      </c>
      <c r="O78" s="25">
        <f t="shared" si="4"/>
        <v>0</v>
      </c>
      <c r="P78" s="25">
        <f t="shared" si="5"/>
        <v>0</v>
      </c>
      <c r="Q78" s="25">
        <f t="shared" si="6"/>
        <v>0</v>
      </c>
      <c r="R78" s="25">
        <f t="shared" si="7"/>
        <v>0</v>
      </c>
      <c r="S78" s="25">
        <f t="shared" si="8"/>
        <v>0</v>
      </c>
      <c r="T78" s="25">
        <f t="shared" si="9"/>
        <v>0</v>
      </c>
      <c r="U78" s="25">
        <f t="shared" si="10"/>
        <v>0</v>
      </c>
      <c r="V78" s="25">
        <f t="shared" si="11"/>
        <v>0</v>
      </c>
      <c r="W78" s="25">
        <f t="shared" si="12"/>
        <v>0</v>
      </c>
      <c r="X78" s="25">
        <f t="shared" si="13"/>
        <v>0</v>
      </c>
      <c r="Y78" s="25">
        <f t="shared" si="14"/>
        <v>0</v>
      </c>
      <c r="Z78" s="25">
        <f t="shared" si="15"/>
        <v>0</v>
      </c>
      <c r="AA78" s="25">
        <f t="shared" si="16"/>
        <v>0</v>
      </c>
      <c r="AB78" s="25">
        <f t="shared" si="17"/>
        <v>0</v>
      </c>
      <c r="AC78" s="25">
        <f t="shared" si="18"/>
        <v>0</v>
      </c>
      <c r="AD78" s="25">
        <f t="shared" si="19"/>
        <v>0</v>
      </c>
      <c r="AE78" s="25">
        <f t="shared" si="20"/>
        <v>0</v>
      </c>
      <c r="AF78" s="25">
        <f t="shared" si="21"/>
        <v>0</v>
      </c>
      <c r="AG78" s="25">
        <f t="shared" si="22"/>
        <v>0</v>
      </c>
      <c r="AH78" s="25">
        <f t="shared" si="23"/>
        <v>0</v>
      </c>
      <c r="AI78" s="25">
        <f t="shared" si="24"/>
        <v>0</v>
      </c>
      <c r="AJ78" s="25">
        <f t="shared" si="25"/>
        <v>0</v>
      </c>
      <c r="AK78" s="25">
        <f t="shared" si="26"/>
        <v>0</v>
      </c>
      <c r="AL78" s="25">
        <f t="shared" si="27"/>
        <v>0</v>
      </c>
      <c r="AM78" s="25">
        <f t="shared" si="28"/>
        <v>0</v>
      </c>
      <c r="AN78" s="25">
        <f t="shared" si="29"/>
        <v>0</v>
      </c>
      <c r="AO78" s="25">
        <f t="shared" si="30"/>
        <v>0</v>
      </c>
      <c r="AP78" s="25">
        <f t="shared" si="31"/>
        <v>0</v>
      </c>
      <c r="AQ78" s="25">
        <f t="shared" si="32"/>
        <v>0</v>
      </c>
      <c r="AR78" s="25">
        <f t="shared" si="33"/>
        <v>0</v>
      </c>
      <c r="AS78" s="25">
        <f t="shared" si="34"/>
        <v>0</v>
      </c>
      <c r="AT78" s="25">
        <f t="shared" si="35"/>
        <v>0</v>
      </c>
      <c r="AU78" s="25">
        <f t="shared" si="36"/>
        <v>0</v>
      </c>
      <c r="AV78" s="25"/>
      <c r="AW78" s="25"/>
      <c r="AX78" s="25"/>
      <c r="AY78" s="25"/>
      <c r="AZ78" s="25"/>
      <c r="BA78" s="25"/>
      <c r="BB78" s="25"/>
    </row>
    <row r="79" ht="12.75" customHeight="1">
      <c r="A79" s="25">
        <f t="shared" si="46"/>
        <v>15</v>
      </c>
      <c r="B79" s="16">
        <f t="shared" si="37"/>
        <v>1</v>
      </c>
      <c r="C79" s="16">
        <f t="shared" si="38"/>
        <v>1</v>
      </c>
      <c r="D79" s="16">
        <f t="shared" si="39"/>
        <v>0</v>
      </c>
      <c r="E79" s="16">
        <f t="shared" si="40"/>
        <v>0</v>
      </c>
      <c r="F79" s="16">
        <f t="shared" si="41"/>
        <v>0</v>
      </c>
      <c r="G79" s="16">
        <f t="shared" si="42"/>
        <v>0</v>
      </c>
      <c r="H79" s="16">
        <f t="shared" si="43"/>
        <v>0</v>
      </c>
      <c r="I79" s="16">
        <f t="shared" si="44"/>
        <v>0</v>
      </c>
      <c r="J79" s="16">
        <f t="shared" si="45"/>
        <v>0</v>
      </c>
      <c r="K79" s="25"/>
      <c r="L79" s="25">
        <f t="shared" si="1"/>
        <v>0</v>
      </c>
      <c r="M79" s="25">
        <f t="shared" si="2"/>
        <v>0</v>
      </c>
      <c r="N79" s="25">
        <f t="shared" si="3"/>
        <v>0</v>
      </c>
      <c r="O79" s="25">
        <f t="shared" si="4"/>
        <v>0</v>
      </c>
      <c r="P79" s="25">
        <f t="shared" si="5"/>
        <v>0</v>
      </c>
      <c r="Q79" s="25">
        <f t="shared" si="6"/>
        <v>0</v>
      </c>
      <c r="R79" s="25">
        <f t="shared" si="7"/>
        <v>0</v>
      </c>
      <c r="S79" s="25">
        <f t="shared" si="8"/>
        <v>0</v>
      </c>
      <c r="T79" s="25">
        <f t="shared" si="9"/>
        <v>0</v>
      </c>
      <c r="U79" s="25">
        <f t="shared" si="10"/>
        <v>0</v>
      </c>
      <c r="V79" s="25">
        <f t="shared" si="11"/>
        <v>0</v>
      </c>
      <c r="W79" s="25">
        <f t="shared" si="12"/>
        <v>0</v>
      </c>
      <c r="X79" s="25">
        <f t="shared" si="13"/>
        <v>0</v>
      </c>
      <c r="Y79" s="25">
        <f t="shared" si="14"/>
        <v>0</v>
      </c>
      <c r="Z79" s="25">
        <f t="shared" si="15"/>
        <v>0</v>
      </c>
      <c r="AA79" s="25">
        <f t="shared" si="16"/>
        <v>0</v>
      </c>
      <c r="AB79" s="25">
        <f t="shared" si="17"/>
        <v>0</v>
      </c>
      <c r="AC79" s="25">
        <f t="shared" si="18"/>
        <v>0</v>
      </c>
      <c r="AD79" s="25">
        <f t="shared" si="19"/>
        <v>0</v>
      </c>
      <c r="AE79" s="25">
        <f t="shared" si="20"/>
        <v>0</v>
      </c>
      <c r="AF79" s="25">
        <f t="shared" si="21"/>
        <v>0</v>
      </c>
      <c r="AG79" s="25">
        <f t="shared" si="22"/>
        <v>0</v>
      </c>
      <c r="AH79" s="25">
        <f t="shared" si="23"/>
        <v>0</v>
      </c>
      <c r="AI79" s="25">
        <f t="shared" si="24"/>
        <v>0</v>
      </c>
      <c r="AJ79" s="25">
        <f t="shared" si="25"/>
        <v>0</v>
      </c>
      <c r="AK79" s="25">
        <f t="shared" si="26"/>
        <v>0</v>
      </c>
      <c r="AL79" s="25">
        <f t="shared" si="27"/>
        <v>0</v>
      </c>
      <c r="AM79" s="25">
        <f t="shared" si="28"/>
        <v>0</v>
      </c>
      <c r="AN79" s="25">
        <f t="shared" si="29"/>
        <v>0</v>
      </c>
      <c r="AO79" s="25">
        <f t="shared" si="30"/>
        <v>0</v>
      </c>
      <c r="AP79" s="25">
        <f t="shared" si="31"/>
        <v>0</v>
      </c>
      <c r="AQ79" s="25">
        <f t="shared" si="32"/>
        <v>0</v>
      </c>
      <c r="AR79" s="25">
        <f t="shared" si="33"/>
        <v>0</v>
      </c>
      <c r="AS79" s="25">
        <f t="shared" si="34"/>
        <v>0</v>
      </c>
      <c r="AT79" s="25">
        <f t="shared" si="35"/>
        <v>0</v>
      </c>
      <c r="AU79" s="25">
        <f t="shared" si="36"/>
        <v>0</v>
      </c>
      <c r="AV79" s="25"/>
      <c r="AW79" s="25"/>
      <c r="AX79" s="25"/>
      <c r="AY79" s="25"/>
      <c r="AZ79" s="25"/>
      <c r="BA79" s="25"/>
      <c r="BB79" s="25"/>
    </row>
    <row r="80" ht="12.75" customHeight="1">
      <c r="A80" s="25">
        <f t="shared" si="46"/>
        <v>16</v>
      </c>
      <c r="B80" s="16">
        <f t="shared" si="37"/>
        <v>0</v>
      </c>
      <c r="C80" s="16">
        <f t="shared" si="38"/>
        <v>1</v>
      </c>
      <c r="D80" s="16">
        <f t="shared" si="39"/>
        <v>0</v>
      </c>
      <c r="E80" s="16">
        <f t="shared" si="40"/>
        <v>0</v>
      </c>
      <c r="F80" s="16">
        <f t="shared" si="41"/>
        <v>0</v>
      </c>
      <c r="G80" s="16">
        <f t="shared" si="42"/>
        <v>0</v>
      </c>
      <c r="H80" s="16">
        <f t="shared" si="43"/>
        <v>0</v>
      </c>
      <c r="I80" s="16">
        <f t="shared" si="44"/>
        <v>0</v>
      </c>
      <c r="J80" s="16">
        <f t="shared" si="45"/>
        <v>0</v>
      </c>
      <c r="K80" s="25"/>
      <c r="L80" s="25">
        <f t="shared" si="1"/>
        <v>1</v>
      </c>
      <c r="M80" s="25">
        <f t="shared" si="2"/>
        <v>0</v>
      </c>
      <c r="N80" s="25">
        <f t="shared" si="3"/>
        <v>0</v>
      </c>
      <c r="O80" s="25">
        <f t="shared" si="4"/>
        <v>0</v>
      </c>
      <c r="P80" s="25">
        <f t="shared" si="5"/>
        <v>0</v>
      </c>
      <c r="Q80" s="25">
        <f t="shared" si="6"/>
        <v>0</v>
      </c>
      <c r="R80" s="25">
        <f t="shared" si="7"/>
        <v>0</v>
      </c>
      <c r="S80" s="25">
        <f t="shared" si="8"/>
        <v>0</v>
      </c>
      <c r="T80" s="25">
        <f t="shared" si="9"/>
        <v>0</v>
      </c>
      <c r="U80" s="25">
        <f t="shared" si="10"/>
        <v>0</v>
      </c>
      <c r="V80" s="25">
        <f t="shared" si="11"/>
        <v>0</v>
      </c>
      <c r="W80" s="25">
        <f t="shared" si="12"/>
        <v>0</v>
      </c>
      <c r="X80" s="25">
        <f t="shared" si="13"/>
        <v>0</v>
      </c>
      <c r="Y80" s="25">
        <f t="shared" si="14"/>
        <v>0</v>
      </c>
      <c r="Z80" s="25">
        <f t="shared" si="15"/>
        <v>0</v>
      </c>
      <c r="AA80" s="25">
        <f t="shared" si="16"/>
        <v>0</v>
      </c>
      <c r="AB80" s="25">
        <f t="shared" si="17"/>
        <v>0</v>
      </c>
      <c r="AC80" s="25">
        <f t="shared" si="18"/>
        <v>0</v>
      </c>
      <c r="AD80" s="25">
        <f t="shared" si="19"/>
        <v>0</v>
      </c>
      <c r="AE80" s="25">
        <f t="shared" si="20"/>
        <v>0</v>
      </c>
      <c r="AF80" s="25">
        <f t="shared" si="21"/>
        <v>0</v>
      </c>
      <c r="AG80" s="25">
        <f t="shared" si="22"/>
        <v>0</v>
      </c>
      <c r="AH80" s="25">
        <f t="shared" si="23"/>
        <v>0</v>
      </c>
      <c r="AI80" s="25">
        <f t="shared" si="24"/>
        <v>0</v>
      </c>
      <c r="AJ80" s="25">
        <f t="shared" si="25"/>
        <v>0</v>
      </c>
      <c r="AK80" s="25">
        <f t="shared" si="26"/>
        <v>0</v>
      </c>
      <c r="AL80" s="25">
        <f t="shared" si="27"/>
        <v>0</v>
      </c>
      <c r="AM80" s="25">
        <f t="shared" si="28"/>
        <v>0</v>
      </c>
      <c r="AN80" s="25">
        <f t="shared" si="29"/>
        <v>0</v>
      </c>
      <c r="AO80" s="25">
        <f t="shared" si="30"/>
        <v>0</v>
      </c>
      <c r="AP80" s="25">
        <f t="shared" si="31"/>
        <v>0</v>
      </c>
      <c r="AQ80" s="25">
        <f t="shared" si="32"/>
        <v>0</v>
      </c>
      <c r="AR80" s="25">
        <f t="shared" si="33"/>
        <v>0</v>
      </c>
      <c r="AS80" s="25">
        <f t="shared" si="34"/>
        <v>0</v>
      </c>
      <c r="AT80" s="25">
        <f t="shared" si="35"/>
        <v>0</v>
      </c>
      <c r="AU80" s="25">
        <f t="shared" si="36"/>
        <v>0</v>
      </c>
      <c r="AV80" s="25"/>
      <c r="AW80" s="25"/>
      <c r="AX80" s="25"/>
      <c r="AY80" s="25"/>
      <c r="AZ80" s="25"/>
      <c r="BA80" s="25"/>
      <c r="BB80" s="25"/>
    </row>
    <row r="81" ht="12.75" customHeight="1">
      <c r="A81" s="25">
        <f t="shared" si="46"/>
        <v>17</v>
      </c>
      <c r="B81" s="16">
        <f t="shared" si="37"/>
        <v>1</v>
      </c>
      <c r="C81" s="16">
        <f t="shared" si="38"/>
        <v>1</v>
      </c>
      <c r="D81" s="16">
        <f t="shared" si="39"/>
        <v>0</v>
      </c>
      <c r="E81" s="16">
        <f t="shared" si="40"/>
        <v>0</v>
      </c>
      <c r="F81" s="16">
        <f t="shared" si="41"/>
        <v>0</v>
      </c>
      <c r="G81" s="16">
        <f t="shared" si="42"/>
        <v>0</v>
      </c>
      <c r="H81" s="16">
        <f t="shared" si="43"/>
        <v>0</v>
      </c>
      <c r="I81" s="16">
        <f t="shared" si="44"/>
        <v>0</v>
      </c>
      <c r="J81" s="16">
        <f t="shared" si="45"/>
        <v>0</v>
      </c>
      <c r="K81" s="25"/>
      <c r="L81" s="25">
        <f t="shared" si="1"/>
        <v>1</v>
      </c>
      <c r="M81" s="25">
        <f t="shared" si="2"/>
        <v>0</v>
      </c>
      <c r="N81" s="25">
        <f t="shared" si="3"/>
        <v>0</v>
      </c>
      <c r="O81" s="25">
        <f t="shared" si="4"/>
        <v>0</v>
      </c>
      <c r="P81" s="25">
        <f t="shared" si="5"/>
        <v>0</v>
      </c>
      <c r="Q81" s="25">
        <f t="shared" si="6"/>
        <v>0</v>
      </c>
      <c r="R81" s="25">
        <f t="shared" si="7"/>
        <v>0</v>
      </c>
      <c r="S81" s="25">
        <f t="shared" si="8"/>
        <v>0</v>
      </c>
      <c r="T81" s="25">
        <f t="shared" si="9"/>
        <v>0</v>
      </c>
      <c r="U81" s="25">
        <f t="shared" si="10"/>
        <v>0</v>
      </c>
      <c r="V81" s="25">
        <f t="shared" si="11"/>
        <v>0</v>
      </c>
      <c r="W81" s="25">
        <f t="shared" si="12"/>
        <v>0</v>
      </c>
      <c r="X81" s="25">
        <f t="shared" si="13"/>
        <v>0</v>
      </c>
      <c r="Y81" s="25">
        <f t="shared" si="14"/>
        <v>0</v>
      </c>
      <c r="Z81" s="25">
        <f t="shared" si="15"/>
        <v>0</v>
      </c>
      <c r="AA81" s="25">
        <f t="shared" si="16"/>
        <v>0</v>
      </c>
      <c r="AB81" s="25">
        <f t="shared" si="17"/>
        <v>0</v>
      </c>
      <c r="AC81" s="25">
        <f t="shared" si="18"/>
        <v>0</v>
      </c>
      <c r="AD81" s="25">
        <f t="shared" si="19"/>
        <v>0</v>
      </c>
      <c r="AE81" s="25">
        <f t="shared" si="20"/>
        <v>0</v>
      </c>
      <c r="AF81" s="25">
        <f t="shared" si="21"/>
        <v>0</v>
      </c>
      <c r="AG81" s="25">
        <f t="shared" si="22"/>
        <v>0</v>
      </c>
      <c r="AH81" s="25">
        <f t="shared" si="23"/>
        <v>0</v>
      </c>
      <c r="AI81" s="25">
        <f t="shared" si="24"/>
        <v>0</v>
      </c>
      <c r="AJ81" s="25">
        <f t="shared" si="25"/>
        <v>0</v>
      </c>
      <c r="AK81" s="25">
        <f t="shared" si="26"/>
        <v>0</v>
      </c>
      <c r="AL81" s="25">
        <f t="shared" si="27"/>
        <v>0</v>
      </c>
      <c r="AM81" s="25">
        <f t="shared" si="28"/>
        <v>0</v>
      </c>
      <c r="AN81" s="25">
        <f t="shared" si="29"/>
        <v>0</v>
      </c>
      <c r="AO81" s="25">
        <f t="shared" si="30"/>
        <v>0</v>
      </c>
      <c r="AP81" s="25">
        <f t="shared" si="31"/>
        <v>0</v>
      </c>
      <c r="AQ81" s="25">
        <f t="shared" si="32"/>
        <v>0</v>
      </c>
      <c r="AR81" s="25">
        <f t="shared" si="33"/>
        <v>0</v>
      </c>
      <c r="AS81" s="25">
        <f t="shared" si="34"/>
        <v>0</v>
      </c>
      <c r="AT81" s="25">
        <f t="shared" si="35"/>
        <v>0</v>
      </c>
      <c r="AU81" s="25">
        <f t="shared" si="36"/>
        <v>0</v>
      </c>
      <c r="AV81" s="25"/>
      <c r="AW81" s="25"/>
      <c r="AX81" s="25"/>
      <c r="AY81" s="25"/>
      <c r="AZ81" s="25"/>
      <c r="BA81" s="25"/>
      <c r="BB81" s="25"/>
    </row>
    <row r="82" ht="12.75" customHeight="1">
      <c r="A82" s="25">
        <f t="shared" si="46"/>
        <v>18</v>
      </c>
      <c r="B82" s="16">
        <f t="shared" si="37"/>
        <v>1</v>
      </c>
      <c r="C82" s="16">
        <f t="shared" si="38"/>
        <v>1</v>
      </c>
      <c r="D82" s="16">
        <f t="shared" si="39"/>
        <v>0</v>
      </c>
      <c r="E82" s="16">
        <f t="shared" si="40"/>
        <v>0</v>
      </c>
      <c r="F82" s="16">
        <f t="shared" si="41"/>
        <v>0</v>
      </c>
      <c r="G82" s="16">
        <f t="shared" si="42"/>
        <v>0</v>
      </c>
      <c r="H82" s="16">
        <f t="shared" si="43"/>
        <v>0</v>
      </c>
      <c r="I82" s="16">
        <f t="shared" si="44"/>
        <v>0</v>
      </c>
      <c r="J82" s="16">
        <f t="shared" si="45"/>
        <v>0</v>
      </c>
      <c r="K82" s="25"/>
      <c r="L82" s="25">
        <f t="shared" si="1"/>
        <v>1</v>
      </c>
      <c r="M82" s="25">
        <f t="shared" si="2"/>
        <v>0</v>
      </c>
      <c r="N82" s="25">
        <f t="shared" si="3"/>
        <v>0</v>
      </c>
      <c r="O82" s="25">
        <f t="shared" si="4"/>
        <v>0</v>
      </c>
      <c r="P82" s="25">
        <f t="shared" si="5"/>
        <v>0</v>
      </c>
      <c r="Q82" s="25">
        <f t="shared" si="6"/>
        <v>0</v>
      </c>
      <c r="R82" s="25">
        <f t="shared" si="7"/>
        <v>0</v>
      </c>
      <c r="S82" s="25">
        <f t="shared" si="8"/>
        <v>0</v>
      </c>
      <c r="T82" s="25">
        <f t="shared" si="9"/>
        <v>0</v>
      </c>
      <c r="U82" s="25">
        <f t="shared" si="10"/>
        <v>0</v>
      </c>
      <c r="V82" s="25">
        <f t="shared" si="11"/>
        <v>0</v>
      </c>
      <c r="W82" s="25">
        <f t="shared" si="12"/>
        <v>0</v>
      </c>
      <c r="X82" s="25">
        <f t="shared" si="13"/>
        <v>0</v>
      </c>
      <c r="Y82" s="25">
        <f t="shared" si="14"/>
        <v>0</v>
      </c>
      <c r="Z82" s="25">
        <f t="shared" si="15"/>
        <v>0</v>
      </c>
      <c r="AA82" s="25">
        <f t="shared" si="16"/>
        <v>0</v>
      </c>
      <c r="AB82" s="25">
        <f t="shared" si="17"/>
        <v>0</v>
      </c>
      <c r="AC82" s="25">
        <f t="shared" si="18"/>
        <v>0</v>
      </c>
      <c r="AD82" s="25">
        <f t="shared" si="19"/>
        <v>0</v>
      </c>
      <c r="AE82" s="25">
        <f t="shared" si="20"/>
        <v>0</v>
      </c>
      <c r="AF82" s="25">
        <f t="shared" si="21"/>
        <v>0</v>
      </c>
      <c r="AG82" s="25">
        <f t="shared" si="22"/>
        <v>0</v>
      </c>
      <c r="AH82" s="25">
        <f t="shared" si="23"/>
        <v>0</v>
      </c>
      <c r="AI82" s="25">
        <f t="shared" si="24"/>
        <v>0</v>
      </c>
      <c r="AJ82" s="25">
        <f t="shared" si="25"/>
        <v>0</v>
      </c>
      <c r="AK82" s="25">
        <f t="shared" si="26"/>
        <v>0</v>
      </c>
      <c r="AL82" s="25">
        <f t="shared" si="27"/>
        <v>0</v>
      </c>
      <c r="AM82" s="25">
        <f t="shared" si="28"/>
        <v>0</v>
      </c>
      <c r="AN82" s="25">
        <f t="shared" si="29"/>
        <v>0</v>
      </c>
      <c r="AO82" s="25">
        <f t="shared" si="30"/>
        <v>0</v>
      </c>
      <c r="AP82" s="25">
        <f t="shared" si="31"/>
        <v>0</v>
      </c>
      <c r="AQ82" s="25">
        <f t="shared" si="32"/>
        <v>0</v>
      </c>
      <c r="AR82" s="25">
        <f t="shared" si="33"/>
        <v>0</v>
      </c>
      <c r="AS82" s="25">
        <f t="shared" si="34"/>
        <v>0</v>
      </c>
      <c r="AT82" s="25">
        <f t="shared" si="35"/>
        <v>0</v>
      </c>
      <c r="AU82" s="25">
        <f t="shared" si="36"/>
        <v>0</v>
      </c>
      <c r="AV82" s="25"/>
      <c r="AW82" s="25"/>
      <c r="AX82" s="25"/>
      <c r="AY82" s="25"/>
      <c r="AZ82" s="25"/>
      <c r="BA82" s="25"/>
      <c r="BB82" s="25"/>
    </row>
    <row r="83" ht="12.75" customHeight="1">
      <c r="A83" s="25">
        <f t="shared" si="46"/>
        <v>19</v>
      </c>
      <c r="B83" s="16">
        <f t="shared" si="37"/>
        <v>1</v>
      </c>
      <c r="C83" s="16">
        <f t="shared" si="38"/>
        <v>1</v>
      </c>
      <c r="D83" s="16">
        <f t="shared" si="39"/>
        <v>0</v>
      </c>
      <c r="E83" s="16">
        <f t="shared" si="40"/>
        <v>0</v>
      </c>
      <c r="F83" s="16">
        <f t="shared" si="41"/>
        <v>0</v>
      </c>
      <c r="G83" s="16">
        <f t="shared" si="42"/>
        <v>0</v>
      </c>
      <c r="H83" s="16">
        <f t="shared" si="43"/>
        <v>0</v>
      </c>
      <c r="I83" s="16">
        <f t="shared" si="44"/>
        <v>0</v>
      </c>
      <c r="J83" s="16">
        <f t="shared" si="45"/>
        <v>0</v>
      </c>
      <c r="K83" s="25"/>
      <c r="L83" s="25">
        <f t="shared" si="1"/>
        <v>1</v>
      </c>
      <c r="M83" s="25">
        <f t="shared" si="2"/>
        <v>0</v>
      </c>
      <c r="N83" s="25">
        <f t="shared" si="3"/>
        <v>0</v>
      </c>
      <c r="O83" s="25">
        <f t="shared" si="4"/>
        <v>0</v>
      </c>
      <c r="P83" s="25">
        <f t="shared" si="5"/>
        <v>0</v>
      </c>
      <c r="Q83" s="25">
        <f t="shared" si="6"/>
        <v>0</v>
      </c>
      <c r="R83" s="25">
        <f t="shared" si="7"/>
        <v>0</v>
      </c>
      <c r="S83" s="25">
        <f t="shared" si="8"/>
        <v>0</v>
      </c>
      <c r="T83" s="25">
        <f t="shared" si="9"/>
        <v>0</v>
      </c>
      <c r="U83" s="25">
        <f t="shared" si="10"/>
        <v>0</v>
      </c>
      <c r="V83" s="25">
        <f t="shared" si="11"/>
        <v>0</v>
      </c>
      <c r="W83" s="25">
        <f t="shared" si="12"/>
        <v>0</v>
      </c>
      <c r="X83" s="25">
        <f t="shared" si="13"/>
        <v>0</v>
      </c>
      <c r="Y83" s="25">
        <f t="shared" si="14"/>
        <v>0</v>
      </c>
      <c r="Z83" s="25">
        <f t="shared" si="15"/>
        <v>0</v>
      </c>
      <c r="AA83" s="25">
        <f t="shared" si="16"/>
        <v>0</v>
      </c>
      <c r="AB83" s="25">
        <f t="shared" si="17"/>
        <v>0</v>
      </c>
      <c r="AC83" s="25">
        <f t="shared" si="18"/>
        <v>0</v>
      </c>
      <c r="AD83" s="25">
        <f t="shared" si="19"/>
        <v>0</v>
      </c>
      <c r="AE83" s="25">
        <f t="shared" si="20"/>
        <v>0</v>
      </c>
      <c r="AF83" s="25">
        <f t="shared" si="21"/>
        <v>0</v>
      </c>
      <c r="AG83" s="25">
        <f t="shared" si="22"/>
        <v>0</v>
      </c>
      <c r="AH83" s="25">
        <f t="shared" si="23"/>
        <v>0</v>
      </c>
      <c r="AI83" s="25">
        <f t="shared" si="24"/>
        <v>0</v>
      </c>
      <c r="AJ83" s="25">
        <f t="shared" si="25"/>
        <v>0</v>
      </c>
      <c r="AK83" s="25">
        <f t="shared" si="26"/>
        <v>0</v>
      </c>
      <c r="AL83" s="25">
        <f t="shared" si="27"/>
        <v>0</v>
      </c>
      <c r="AM83" s="25">
        <f t="shared" si="28"/>
        <v>0</v>
      </c>
      <c r="AN83" s="25">
        <f t="shared" si="29"/>
        <v>0</v>
      </c>
      <c r="AO83" s="25">
        <f t="shared" si="30"/>
        <v>0</v>
      </c>
      <c r="AP83" s="25">
        <f t="shared" si="31"/>
        <v>0</v>
      </c>
      <c r="AQ83" s="25">
        <f t="shared" si="32"/>
        <v>0</v>
      </c>
      <c r="AR83" s="25">
        <f t="shared" si="33"/>
        <v>0</v>
      </c>
      <c r="AS83" s="25">
        <f t="shared" si="34"/>
        <v>0</v>
      </c>
      <c r="AT83" s="25">
        <f t="shared" si="35"/>
        <v>0</v>
      </c>
      <c r="AU83" s="25">
        <f t="shared" si="36"/>
        <v>0</v>
      </c>
      <c r="AV83" s="25"/>
      <c r="AW83" s="25"/>
      <c r="AX83" s="25"/>
      <c r="AY83" s="25"/>
      <c r="AZ83" s="25"/>
      <c r="BA83" s="25"/>
      <c r="BB83" s="25"/>
    </row>
    <row r="84" ht="12.75" customHeight="1">
      <c r="A84" s="25">
        <f t="shared" si="46"/>
        <v>20</v>
      </c>
      <c r="B84" s="16">
        <f t="shared" si="37"/>
        <v>1</v>
      </c>
      <c r="C84" s="16">
        <f t="shared" si="38"/>
        <v>1</v>
      </c>
      <c r="D84" s="16">
        <f t="shared" si="39"/>
        <v>0</v>
      </c>
      <c r="E84" s="16">
        <f t="shared" si="40"/>
        <v>0</v>
      </c>
      <c r="F84" s="16">
        <f t="shared" si="41"/>
        <v>0</v>
      </c>
      <c r="G84" s="16">
        <f t="shared" si="42"/>
        <v>0</v>
      </c>
      <c r="H84" s="16">
        <f t="shared" si="43"/>
        <v>0</v>
      </c>
      <c r="I84" s="16">
        <f t="shared" si="44"/>
        <v>0</v>
      </c>
      <c r="J84" s="16">
        <f t="shared" si="45"/>
        <v>0</v>
      </c>
      <c r="K84" s="25"/>
      <c r="L84" s="25">
        <f t="shared" si="1"/>
        <v>1</v>
      </c>
      <c r="M84" s="25">
        <f t="shared" si="2"/>
        <v>0</v>
      </c>
      <c r="N84" s="25">
        <f t="shared" si="3"/>
        <v>0</v>
      </c>
      <c r="O84" s="25">
        <f t="shared" si="4"/>
        <v>0</v>
      </c>
      <c r="P84" s="25">
        <f t="shared" si="5"/>
        <v>0</v>
      </c>
      <c r="Q84" s="25">
        <f t="shared" si="6"/>
        <v>0</v>
      </c>
      <c r="R84" s="25">
        <f t="shared" si="7"/>
        <v>0</v>
      </c>
      <c r="S84" s="25">
        <f t="shared" si="8"/>
        <v>0</v>
      </c>
      <c r="T84" s="25">
        <f t="shared" si="9"/>
        <v>0</v>
      </c>
      <c r="U84" s="25">
        <f t="shared" si="10"/>
        <v>0</v>
      </c>
      <c r="V84" s="25">
        <f t="shared" si="11"/>
        <v>0</v>
      </c>
      <c r="W84" s="25">
        <f t="shared" si="12"/>
        <v>0</v>
      </c>
      <c r="X84" s="25">
        <f t="shared" si="13"/>
        <v>0</v>
      </c>
      <c r="Y84" s="25">
        <f t="shared" si="14"/>
        <v>0</v>
      </c>
      <c r="Z84" s="25">
        <f t="shared" si="15"/>
        <v>0</v>
      </c>
      <c r="AA84" s="25">
        <f t="shared" si="16"/>
        <v>0</v>
      </c>
      <c r="AB84" s="25">
        <f t="shared" si="17"/>
        <v>0</v>
      </c>
      <c r="AC84" s="25">
        <f t="shared" si="18"/>
        <v>0</v>
      </c>
      <c r="AD84" s="25">
        <f t="shared" si="19"/>
        <v>0</v>
      </c>
      <c r="AE84" s="25">
        <f t="shared" si="20"/>
        <v>0</v>
      </c>
      <c r="AF84" s="25">
        <f t="shared" si="21"/>
        <v>0</v>
      </c>
      <c r="AG84" s="25">
        <f t="shared" si="22"/>
        <v>0</v>
      </c>
      <c r="AH84" s="25">
        <f t="shared" si="23"/>
        <v>0</v>
      </c>
      <c r="AI84" s="25">
        <f t="shared" si="24"/>
        <v>0</v>
      </c>
      <c r="AJ84" s="25">
        <f t="shared" si="25"/>
        <v>0</v>
      </c>
      <c r="AK84" s="25">
        <f t="shared" si="26"/>
        <v>0</v>
      </c>
      <c r="AL84" s="25">
        <f t="shared" si="27"/>
        <v>0</v>
      </c>
      <c r="AM84" s="25">
        <f t="shared" si="28"/>
        <v>0</v>
      </c>
      <c r="AN84" s="25">
        <f t="shared" si="29"/>
        <v>0</v>
      </c>
      <c r="AO84" s="25">
        <f t="shared" si="30"/>
        <v>0</v>
      </c>
      <c r="AP84" s="25">
        <f t="shared" si="31"/>
        <v>0</v>
      </c>
      <c r="AQ84" s="25">
        <f t="shared" si="32"/>
        <v>0</v>
      </c>
      <c r="AR84" s="25">
        <f t="shared" si="33"/>
        <v>0</v>
      </c>
      <c r="AS84" s="25">
        <f t="shared" si="34"/>
        <v>0</v>
      </c>
      <c r="AT84" s="25">
        <f t="shared" si="35"/>
        <v>0</v>
      </c>
      <c r="AU84" s="25">
        <f t="shared" si="36"/>
        <v>0</v>
      </c>
      <c r="AV84" s="25"/>
      <c r="AW84" s="25"/>
      <c r="AX84" s="25"/>
      <c r="AY84" s="25"/>
      <c r="AZ84" s="25"/>
      <c r="BA84" s="25"/>
      <c r="BB84" s="25"/>
    </row>
    <row r="85" ht="12.75" customHeight="1">
      <c r="A85" s="25">
        <f t="shared" si="46"/>
        <v>21</v>
      </c>
      <c r="B85" s="16">
        <f t="shared" si="37"/>
        <v>1</v>
      </c>
      <c r="C85" s="16">
        <f t="shared" si="38"/>
        <v>1</v>
      </c>
      <c r="D85" s="16">
        <f t="shared" si="39"/>
        <v>0</v>
      </c>
      <c r="E85" s="16">
        <f t="shared" si="40"/>
        <v>0</v>
      </c>
      <c r="F85" s="16">
        <f t="shared" si="41"/>
        <v>0</v>
      </c>
      <c r="G85" s="16">
        <f t="shared" si="42"/>
        <v>0</v>
      </c>
      <c r="H85" s="16">
        <f t="shared" si="43"/>
        <v>0</v>
      </c>
      <c r="I85" s="16">
        <f t="shared" si="44"/>
        <v>0</v>
      </c>
      <c r="J85" s="16">
        <f t="shared" si="45"/>
        <v>0</v>
      </c>
      <c r="K85" s="25"/>
      <c r="L85" s="25">
        <f t="shared" si="1"/>
        <v>0</v>
      </c>
      <c r="M85" s="25">
        <f t="shared" si="2"/>
        <v>0</v>
      </c>
      <c r="N85" s="25">
        <f t="shared" si="3"/>
        <v>0</v>
      </c>
      <c r="O85" s="25">
        <f t="shared" si="4"/>
        <v>0</v>
      </c>
      <c r="P85" s="25">
        <f t="shared" si="5"/>
        <v>0</v>
      </c>
      <c r="Q85" s="25">
        <f t="shared" si="6"/>
        <v>0</v>
      </c>
      <c r="R85" s="25">
        <f t="shared" si="7"/>
        <v>0</v>
      </c>
      <c r="S85" s="25">
        <f t="shared" si="8"/>
        <v>0</v>
      </c>
      <c r="T85" s="25">
        <f t="shared" si="9"/>
        <v>0</v>
      </c>
      <c r="U85" s="25">
        <f t="shared" si="10"/>
        <v>0</v>
      </c>
      <c r="V85" s="25">
        <f t="shared" si="11"/>
        <v>0</v>
      </c>
      <c r="W85" s="25">
        <f t="shared" si="12"/>
        <v>0</v>
      </c>
      <c r="X85" s="25">
        <f t="shared" si="13"/>
        <v>0</v>
      </c>
      <c r="Y85" s="25">
        <f t="shared" si="14"/>
        <v>0</v>
      </c>
      <c r="Z85" s="25">
        <f t="shared" si="15"/>
        <v>0</v>
      </c>
      <c r="AA85" s="25">
        <f t="shared" si="16"/>
        <v>0</v>
      </c>
      <c r="AB85" s="25">
        <f t="shared" si="17"/>
        <v>0</v>
      </c>
      <c r="AC85" s="25">
        <f t="shared" si="18"/>
        <v>0</v>
      </c>
      <c r="AD85" s="25">
        <f t="shared" si="19"/>
        <v>0</v>
      </c>
      <c r="AE85" s="25">
        <f t="shared" si="20"/>
        <v>0</v>
      </c>
      <c r="AF85" s="25">
        <f t="shared" si="21"/>
        <v>0</v>
      </c>
      <c r="AG85" s="25">
        <f t="shared" si="22"/>
        <v>0</v>
      </c>
      <c r="AH85" s="25">
        <f t="shared" si="23"/>
        <v>0</v>
      </c>
      <c r="AI85" s="25">
        <f t="shared" si="24"/>
        <v>0</v>
      </c>
      <c r="AJ85" s="25">
        <f t="shared" si="25"/>
        <v>0</v>
      </c>
      <c r="AK85" s="25">
        <f t="shared" si="26"/>
        <v>0</v>
      </c>
      <c r="AL85" s="25">
        <f t="shared" si="27"/>
        <v>0</v>
      </c>
      <c r="AM85" s="25">
        <f t="shared" si="28"/>
        <v>0</v>
      </c>
      <c r="AN85" s="25">
        <f t="shared" si="29"/>
        <v>0</v>
      </c>
      <c r="AO85" s="25">
        <f t="shared" si="30"/>
        <v>0</v>
      </c>
      <c r="AP85" s="25">
        <f t="shared" si="31"/>
        <v>0</v>
      </c>
      <c r="AQ85" s="25">
        <f t="shared" si="32"/>
        <v>0</v>
      </c>
      <c r="AR85" s="25">
        <f t="shared" si="33"/>
        <v>0</v>
      </c>
      <c r="AS85" s="25">
        <f t="shared" si="34"/>
        <v>0</v>
      </c>
      <c r="AT85" s="25">
        <f t="shared" si="35"/>
        <v>0</v>
      </c>
      <c r="AU85" s="25">
        <f t="shared" si="36"/>
        <v>0</v>
      </c>
      <c r="AV85" s="25"/>
      <c r="AW85" s="25"/>
      <c r="AX85" s="25"/>
      <c r="AY85" s="25"/>
      <c r="AZ85" s="25"/>
      <c r="BA85" s="25"/>
      <c r="BB85" s="25"/>
    </row>
    <row r="86" ht="12.75" customHeight="1">
      <c r="A86" s="25">
        <f t="shared" si="46"/>
        <v>22</v>
      </c>
      <c r="B86" s="16">
        <f t="shared" si="37"/>
        <v>1</v>
      </c>
      <c r="C86" s="16">
        <f t="shared" si="38"/>
        <v>0</v>
      </c>
      <c r="D86" s="16">
        <f t="shared" si="39"/>
        <v>0</v>
      </c>
      <c r="E86" s="16">
        <f t="shared" si="40"/>
        <v>0</v>
      </c>
      <c r="F86" s="16">
        <f t="shared" si="41"/>
        <v>0</v>
      </c>
      <c r="G86" s="16">
        <f t="shared" si="42"/>
        <v>0</v>
      </c>
      <c r="H86" s="16">
        <f t="shared" si="43"/>
        <v>0</v>
      </c>
      <c r="I86" s="16">
        <f t="shared" si="44"/>
        <v>0</v>
      </c>
      <c r="J86" s="16">
        <f t="shared" si="45"/>
        <v>0</v>
      </c>
      <c r="K86" s="25"/>
      <c r="L86" s="25">
        <f t="shared" si="1"/>
        <v>0</v>
      </c>
      <c r="M86" s="25">
        <f t="shared" si="2"/>
        <v>0</v>
      </c>
      <c r="N86" s="25">
        <f t="shared" si="3"/>
        <v>0</v>
      </c>
      <c r="O86" s="25">
        <f t="shared" si="4"/>
        <v>0</v>
      </c>
      <c r="P86" s="25">
        <f t="shared" si="5"/>
        <v>0</v>
      </c>
      <c r="Q86" s="25">
        <f t="shared" si="6"/>
        <v>0</v>
      </c>
      <c r="R86" s="25">
        <f t="shared" si="7"/>
        <v>0</v>
      </c>
      <c r="S86" s="25">
        <f t="shared" si="8"/>
        <v>0</v>
      </c>
      <c r="T86" s="25">
        <f t="shared" si="9"/>
        <v>0</v>
      </c>
      <c r="U86" s="25">
        <f t="shared" si="10"/>
        <v>0</v>
      </c>
      <c r="V86" s="25">
        <f t="shared" si="11"/>
        <v>0</v>
      </c>
      <c r="W86" s="25">
        <f t="shared" si="12"/>
        <v>0</v>
      </c>
      <c r="X86" s="25">
        <f t="shared" si="13"/>
        <v>0</v>
      </c>
      <c r="Y86" s="25">
        <f t="shared" si="14"/>
        <v>0</v>
      </c>
      <c r="Z86" s="25">
        <f t="shared" si="15"/>
        <v>0</v>
      </c>
      <c r="AA86" s="25">
        <f t="shared" si="16"/>
        <v>0</v>
      </c>
      <c r="AB86" s="25">
        <f t="shared" si="17"/>
        <v>0</v>
      </c>
      <c r="AC86" s="25">
        <f t="shared" si="18"/>
        <v>0</v>
      </c>
      <c r="AD86" s="25">
        <f t="shared" si="19"/>
        <v>0</v>
      </c>
      <c r="AE86" s="25">
        <f t="shared" si="20"/>
        <v>0</v>
      </c>
      <c r="AF86" s="25">
        <f t="shared" si="21"/>
        <v>0</v>
      </c>
      <c r="AG86" s="25">
        <f t="shared" si="22"/>
        <v>0</v>
      </c>
      <c r="AH86" s="25">
        <f t="shared" si="23"/>
        <v>0</v>
      </c>
      <c r="AI86" s="25">
        <f t="shared" si="24"/>
        <v>0</v>
      </c>
      <c r="AJ86" s="25">
        <f t="shared" si="25"/>
        <v>0</v>
      </c>
      <c r="AK86" s="25">
        <f t="shared" si="26"/>
        <v>0</v>
      </c>
      <c r="AL86" s="25">
        <f t="shared" si="27"/>
        <v>0</v>
      </c>
      <c r="AM86" s="25">
        <f t="shared" si="28"/>
        <v>0</v>
      </c>
      <c r="AN86" s="25">
        <f t="shared" si="29"/>
        <v>0</v>
      </c>
      <c r="AO86" s="25">
        <f t="shared" si="30"/>
        <v>0</v>
      </c>
      <c r="AP86" s="25">
        <f t="shared" si="31"/>
        <v>0</v>
      </c>
      <c r="AQ86" s="25">
        <f t="shared" si="32"/>
        <v>0</v>
      </c>
      <c r="AR86" s="25">
        <f t="shared" si="33"/>
        <v>0</v>
      </c>
      <c r="AS86" s="25">
        <f t="shared" si="34"/>
        <v>0</v>
      </c>
      <c r="AT86" s="25">
        <f t="shared" si="35"/>
        <v>0</v>
      </c>
      <c r="AU86" s="25">
        <f t="shared" si="36"/>
        <v>0</v>
      </c>
      <c r="AV86" s="25"/>
      <c r="AW86" s="25"/>
      <c r="AX86" s="25"/>
      <c r="AY86" s="25"/>
      <c r="AZ86" s="25"/>
      <c r="BA86" s="25"/>
      <c r="BB86" s="25"/>
    </row>
    <row r="87" ht="12.75" customHeight="1">
      <c r="A87" s="25">
        <f t="shared" si="46"/>
        <v>23</v>
      </c>
      <c r="B87" s="16">
        <f t="shared" si="37"/>
        <v>0</v>
      </c>
      <c r="C87" s="16">
        <f t="shared" si="38"/>
        <v>1</v>
      </c>
      <c r="D87" s="16">
        <f t="shared" si="39"/>
        <v>0</v>
      </c>
      <c r="E87" s="16">
        <f t="shared" si="40"/>
        <v>0</v>
      </c>
      <c r="F87" s="16">
        <f t="shared" si="41"/>
        <v>0</v>
      </c>
      <c r="G87" s="16">
        <f t="shared" si="42"/>
        <v>0</v>
      </c>
      <c r="H87" s="16">
        <f t="shared" si="43"/>
        <v>0</v>
      </c>
      <c r="I87" s="16">
        <f t="shared" si="44"/>
        <v>0</v>
      </c>
      <c r="J87" s="16">
        <f t="shared" si="45"/>
        <v>0</v>
      </c>
      <c r="K87" s="25"/>
      <c r="L87" s="25">
        <f t="shared" si="1"/>
        <v>1</v>
      </c>
      <c r="M87" s="25">
        <f t="shared" si="2"/>
        <v>0</v>
      </c>
      <c r="N87" s="25">
        <f t="shared" si="3"/>
        <v>0</v>
      </c>
      <c r="O87" s="25">
        <f t="shared" si="4"/>
        <v>0</v>
      </c>
      <c r="P87" s="25">
        <f t="shared" si="5"/>
        <v>0</v>
      </c>
      <c r="Q87" s="25">
        <f t="shared" si="6"/>
        <v>0</v>
      </c>
      <c r="R87" s="25">
        <f t="shared" si="7"/>
        <v>0</v>
      </c>
      <c r="S87" s="25">
        <f t="shared" si="8"/>
        <v>0</v>
      </c>
      <c r="T87" s="25">
        <f t="shared" si="9"/>
        <v>0</v>
      </c>
      <c r="U87" s="25">
        <f t="shared" si="10"/>
        <v>0</v>
      </c>
      <c r="V87" s="25">
        <f t="shared" si="11"/>
        <v>0</v>
      </c>
      <c r="W87" s="25">
        <f t="shared" si="12"/>
        <v>0</v>
      </c>
      <c r="X87" s="25">
        <f t="shared" si="13"/>
        <v>0</v>
      </c>
      <c r="Y87" s="25">
        <f t="shared" si="14"/>
        <v>0</v>
      </c>
      <c r="Z87" s="25">
        <f t="shared" si="15"/>
        <v>0</v>
      </c>
      <c r="AA87" s="25">
        <f t="shared" si="16"/>
        <v>0</v>
      </c>
      <c r="AB87" s="25">
        <f t="shared" si="17"/>
        <v>0</v>
      </c>
      <c r="AC87" s="25">
        <f t="shared" si="18"/>
        <v>0</v>
      </c>
      <c r="AD87" s="25">
        <f t="shared" si="19"/>
        <v>0</v>
      </c>
      <c r="AE87" s="25">
        <f t="shared" si="20"/>
        <v>0</v>
      </c>
      <c r="AF87" s="25">
        <f t="shared" si="21"/>
        <v>0</v>
      </c>
      <c r="AG87" s="25">
        <f t="shared" si="22"/>
        <v>0</v>
      </c>
      <c r="AH87" s="25">
        <f t="shared" si="23"/>
        <v>0</v>
      </c>
      <c r="AI87" s="25">
        <f t="shared" si="24"/>
        <v>0</v>
      </c>
      <c r="AJ87" s="25">
        <f t="shared" si="25"/>
        <v>0</v>
      </c>
      <c r="AK87" s="25">
        <f t="shared" si="26"/>
        <v>0</v>
      </c>
      <c r="AL87" s="25">
        <f t="shared" si="27"/>
        <v>0</v>
      </c>
      <c r="AM87" s="25">
        <f t="shared" si="28"/>
        <v>0</v>
      </c>
      <c r="AN87" s="25">
        <f t="shared" si="29"/>
        <v>0</v>
      </c>
      <c r="AO87" s="25">
        <f t="shared" si="30"/>
        <v>0</v>
      </c>
      <c r="AP87" s="25">
        <f t="shared" si="31"/>
        <v>0</v>
      </c>
      <c r="AQ87" s="25">
        <f t="shared" si="32"/>
        <v>0</v>
      </c>
      <c r="AR87" s="25">
        <f t="shared" si="33"/>
        <v>0</v>
      </c>
      <c r="AS87" s="25">
        <f t="shared" si="34"/>
        <v>0</v>
      </c>
      <c r="AT87" s="25">
        <f t="shared" si="35"/>
        <v>0</v>
      </c>
      <c r="AU87" s="25">
        <f t="shared" si="36"/>
        <v>0</v>
      </c>
      <c r="AV87" s="25"/>
      <c r="AW87" s="25"/>
      <c r="AX87" s="25"/>
      <c r="AY87" s="25"/>
      <c r="AZ87" s="25"/>
      <c r="BA87" s="25"/>
      <c r="BB87" s="25"/>
    </row>
    <row r="88" ht="12.75" customHeight="1">
      <c r="A88" s="25">
        <f t="shared" si="46"/>
        <v>24</v>
      </c>
      <c r="B88" s="16">
        <f t="shared" si="37"/>
        <v>1</v>
      </c>
      <c r="C88" s="16">
        <f t="shared" si="38"/>
        <v>1</v>
      </c>
      <c r="D88" s="16">
        <f t="shared" si="39"/>
        <v>0</v>
      </c>
      <c r="E88" s="16">
        <f t="shared" si="40"/>
        <v>0</v>
      </c>
      <c r="F88" s="16">
        <f t="shared" si="41"/>
        <v>0</v>
      </c>
      <c r="G88" s="16">
        <f t="shared" si="42"/>
        <v>0</v>
      </c>
      <c r="H88" s="16">
        <f t="shared" si="43"/>
        <v>0</v>
      </c>
      <c r="I88" s="16">
        <f t="shared" si="44"/>
        <v>0</v>
      </c>
      <c r="J88" s="16">
        <f t="shared" si="45"/>
        <v>0</v>
      </c>
      <c r="K88" s="25"/>
      <c r="L88" s="25">
        <f t="shared" si="1"/>
        <v>1</v>
      </c>
      <c r="M88" s="25">
        <f t="shared" si="2"/>
        <v>0</v>
      </c>
      <c r="N88" s="25">
        <f t="shared" si="3"/>
        <v>0</v>
      </c>
      <c r="O88" s="25">
        <f t="shared" si="4"/>
        <v>1</v>
      </c>
      <c r="P88" s="25">
        <f t="shared" si="5"/>
        <v>0</v>
      </c>
      <c r="Q88" s="25">
        <f t="shared" si="6"/>
        <v>0</v>
      </c>
      <c r="R88" s="25">
        <f t="shared" si="7"/>
        <v>0</v>
      </c>
      <c r="S88" s="25">
        <f t="shared" si="8"/>
        <v>0</v>
      </c>
      <c r="T88" s="25">
        <f t="shared" si="9"/>
        <v>0</v>
      </c>
      <c r="U88" s="25">
        <f t="shared" si="10"/>
        <v>0</v>
      </c>
      <c r="V88" s="25">
        <f t="shared" si="11"/>
        <v>1</v>
      </c>
      <c r="W88" s="25">
        <f t="shared" si="12"/>
        <v>0</v>
      </c>
      <c r="X88" s="25">
        <f t="shared" si="13"/>
        <v>0</v>
      </c>
      <c r="Y88" s="25">
        <f t="shared" si="14"/>
        <v>0</v>
      </c>
      <c r="Z88" s="25">
        <f t="shared" si="15"/>
        <v>0</v>
      </c>
      <c r="AA88" s="25">
        <f t="shared" si="16"/>
        <v>0</v>
      </c>
      <c r="AB88" s="25">
        <f t="shared" si="17"/>
        <v>0</v>
      </c>
      <c r="AC88" s="25">
        <f t="shared" si="18"/>
        <v>0</v>
      </c>
      <c r="AD88" s="25">
        <f t="shared" si="19"/>
        <v>0</v>
      </c>
      <c r="AE88" s="25">
        <f t="shared" si="20"/>
        <v>0</v>
      </c>
      <c r="AF88" s="25">
        <f t="shared" si="21"/>
        <v>0</v>
      </c>
      <c r="AG88" s="25">
        <f t="shared" si="22"/>
        <v>0</v>
      </c>
      <c r="AH88" s="25">
        <f t="shared" si="23"/>
        <v>0</v>
      </c>
      <c r="AI88" s="25">
        <f t="shared" si="24"/>
        <v>0</v>
      </c>
      <c r="AJ88" s="25">
        <f t="shared" si="25"/>
        <v>0</v>
      </c>
      <c r="AK88" s="25">
        <f t="shared" si="26"/>
        <v>0</v>
      </c>
      <c r="AL88" s="25">
        <f t="shared" si="27"/>
        <v>0</v>
      </c>
      <c r="AM88" s="25">
        <f t="shared" si="28"/>
        <v>0</v>
      </c>
      <c r="AN88" s="25">
        <f t="shared" si="29"/>
        <v>0</v>
      </c>
      <c r="AO88" s="25">
        <f t="shared" si="30"/>
        <v>0</v>
      </c>
      <c r="AP88" s="25">
        <f t="shared" si="31"/>
        <v>0</v>
      </c>
      <c r="AQ88" s="25">
        <f t="shared" si="32"/>
        <v>0</v>
      </c>
      <c r="AR88" s="25">
        <f t="shared" si="33"/>
        <v>0</v>
      </c>
      <c r="AS88" s="25">
        <f t="shared" si="34"/>
        <v>0</v>
      </c>
      <c r="AT88" s="25">
        <f t="shared" si="35"/>
        <v>0</v>
      </c>
      <c r="AU88" s="25">
        <f t="shared" si="36"/>
        <v>0</v>
      </c>
      <c r="AV88" s="25"/>
      <c r="AW88" s="25"/>
      <c r="AX88" s="25"/>
      <c r="AY88" s="25"/>
      <c r="AZ88" s="25"/>
      <c r="BA88" s="25"/>
      <c r="BB88" s="25"/>
    </row>
    <row r="89" ht="12.75" customHeight="1">
      <c r="A89" s="25">
        <f t="shared" si="46"/>
        <v>25</v>
      </c>
      <c r="B89" s="16">
        <f t="shared" si="37"/>
        <v>1</v>
      </c>
      <c r="C89" s="16">
        <f t="shared" si="38"/>
        <v>1</v>
      </c>
      <c r="D89" s="16">
        <f t="shared" si="39"/>
        <v>0</v>
      </c>
      <c r="E89" s="16">
        <f t="shared" si="40"/>
        <v>0</v>
      </c>
      <c r="F89" s="16">
        <f t="shared" si="41"/>
        <v>1</v>
      </c>
      <c r="G89" s="16">
        <f t="shared" si="42"/>
        <v>0</v>
      </c>
      <c r="H89" s="16">
        <f t="shared" si="43"/>
        <v>0</v>
      </c>
      <c r="I89" s="16">
        <f t="shared" si="44"/>
        <v>0</v>
      </c>
      <c r="J89" s="16">
        <f t="shared" si="45"/>
        <v>0</v>
      </c>
      <c r="K89" s="25"/>
      <c r="L89" s="25">
        <f t="shared" si="1"/>
        <v>1</v>
      </c>
      <c r="M89" s="25">
        <f t="shared" si="2"/>
        <v>0</v>
      </c>
      <c r="N89" s="25">
        <f t="shared" si="3"/>
        <v>0</v>
      </c>
      <c r="O89" s="25">
        <f t="shared" si="4"/>
        <v>0</v>
      </c>
      <c r="P89" s="25">
        <f t="shared" si="5"/>
        <v>0</v>
      </c>
      <c r="Q89" s="25">
        <f t="shared" si="6"/>
        <v>0</v>
      </c>
      <c r="R89" s="25">
        <f t="shared" si="7"/>
        <v>0</v>
      </c>
      <c r="S89" s="25">
        <f t="shared" si="8"/>
        <v>0</v>
      </c>
      <c r="T89" s="25">
        <f t="shared" si="9"/>
        <v>0</v>
      </c>
      <c r="U89" s="25">
        <f t="shared" si="10"/>
        <v>0</v>
      </c>
      <c r="V89" s="25">
        <f t="shared" si="11"/>
        <v>0</v>
      </c>
      <c r="W89" s="25">
        <f t="shared" si="12"/>
        <v>0</v>
      </c>
      <c r="X89" s="25">
        <f t="shared" si="13"/>
        <v>0</v>
      </c>
      <c r="Y89" s="25">
        <f t="shared" si="14"/>
        <v>0</v>
      </c>
      <c r="Z89" s="25">
        <f t="shared" si="15"/>
        <v>0</v>
      </c>
      <c r="AA89" s="25">
        <f t="shared" si="16"/>
        <v>0</v>
      </c>
      <c r="AB89" s="25">
        <f t="shared" si="17"/>
        <v>0</v>
      </c>
      <c r="AC89" s="25">
        <f t="shared" si="18"/>
        <v>0</v>
      </c>
      <c r="AD89" s="25">
        <f t="shared" si="19"/>
        <v>0</v>
      </c>
      <c r="AE89" s="25">
        <f t="shared" si="20"/>
        <v>0</v>
      </c>
      <c r="AF89" s="25">
        <f t="shared" si="21"/>
        <v>0</v>
      </c>
      <c r="AG89" s="25">
        <f t="shared" si="22"/>
        <v>0</v>
      </c>
      <c r="AH89" s="25">
        <f t="shared" si="23"/>
        <v>0</v>
      </c>
      <c r="AI89" s="25">
        <f t="shared" si="24"/>
        <v>0</v>
      </c>
      <c r="AJ89" s="25">
        <f t="shared" si="25"/>
        <v>0</v>
      </c>
      <c r="AK89" s="25">
        <f t="shared" si="26"/>
        <v>0</v>
      </c>
      <c r="AL89" s="25">
        <f t="shared" si="27"/>
        <v>0</v>
      </c>
      <c r="AM89" s="25">
        <f t="shared" si="28"/>
        <v>0</v>
      </c>
      <c r="AN89" s="25">
        <f t="shared" si="29"/>
        <v>0</v>
      </c>
      <c r="AO89" s="25">
        <f t="shared" si="30"/>
        <v>0</v>
      </c>
      <c r="AP89" s="25">
        <f t="shared" si="31"/>
        <v>0</v>
      </c>
      <c r="AQ89" s="25">
        <f t="shared" si="32"/>
        <v>0</v>
      </c>
      <c r="AR89" s="25">
        <f t="shared" si="33"/>
        <v>0</v>
      </c>
      <c r="AS89" s="25">
        <f t="shared" si="34"/>
        <v>0</v>
      </c>
      <c r="AT89" s="25">
        <f t="shared" si="35"/>
        <v>0</v>
      </c>
      <c r="AU89" s="25">
        <f t="shared" si="36"/>
        <v>0</v>
      </c>
      <c r="AV89" s="25"/>
      <c r="AW89" s="25"/>
      <c r="AX89" s="25"/>
      <c r="AY89" s="25"/>
      <c r="AZ89" s="25"/>
      <c r="BA89" s="25"/>
      <c r="BB89" s="25"/>
    </row>
    <row r="90" ht="12.75" customHeight="1">
      <c r="A90" s="25">
        <f t="shared" si="46"/>
        <v>26</v>
      </c>
      <c r="B90" s="16">
        <f t="shared" si="37"/>
        <v>1</v>
      </c>
      <c r="C90" s="16">
        <f t="shared" si="38"/>
        <v>1</v>
      </c>
      <c r="D90" s="16">
        <f t="shared" si="39"/>
        <v>0</v>
      </c>
      <c r="E90" s="16">
        <f t="shared" si="40"/>
        <v>0</v>
      </c>
      <c r="F90" s="16">
        <f t="shared" si="41"/>
        <v>0</v>
      </c>
      <c r="G90" s="16">
        <f t="shared" si="42"/>
        <v>0</v>
      </c>
      <c r="H90" s="16">
        <f t="shared" si="43"/>
        <v>0</v>
      </c>
      <c r="I90" s="16">
        <f t="shared" si="44"/>
        <v>0</v>
      </c>
      <c r="J90" s="16">
        <f t="shared" si="45"/>
        <v>0</v>
      </c>
      <c r="K90" s="25"/>
      <c r="L90" s="25">
        <f t="shared" si="1"/>
        <v>0</v>
      </c>
      <c r="M90" s="25">
        <f t="shared" si="2"/>
        <v>0</v>
      </c>
      <c r="N90" s="25">
        <f t="shared" si="3"/>
        <v>0</v>
      </c>
      <c r="O90" s="25">
        <f t="shared" si="4"/>
        <v>0</v>
      </c>
      <c r="P90" s="25">
        <f t="shared" si="5"/>
        <v>0</v>
      </c>
      <c r="Q90" s="25">
        <f t="shared" si="6"/>
        <v>0</v>
      </c>
      <c r="R90" s="25">
        <f t="shared" si="7"/>
        <v>0</v>
      </c>
      <c r="S90" s="25">
        <f t="shared" si="8"/>
        <v>0</v>
      </c>
      <c r="T90" s="25">
        <f t="shared" si="9"/>
        <v>0</v>
      </c>
      <c r="U90" s="25">
        <f t="shared" si="10"/>
        <v>0</v>
      </c>
      <c r="V90" s="25">
        <f t="shared" si="11"/>
        <v>0</v>
      </c>
      <c r="W90" s="25">
        <f t="shared" si="12"/>
        <v>0</v>
      </c>
      <c r="X90" s="25">
        <f t="shared" si="13"/>
        <v>0</v>
      </c>
      <c r="Y90" s="25">
        <f t="shared" si="14"/>
        <v>0</v>
      </c>
      <c r="Z90" s="25">
        <f t="shared" si="15"/>
        <v>0</v>
      </c>
      <c r="AA90" s="25">
        <f t="shared" si="16"/>
        <v>0</v>
      </c>
      <c r="AB90" s="25">
        <f t="shared" si="17"/>
        <v>0</v>
      </c>
      <c r="AC90" s="25">
        <f t="shared" si="18"/>
        <v>0</v>
      </c>
      <c r="AD90" s="25">
        <f t="shared" si="19"/>
        <v>0</v>
      </c>
      <c r="AE90" s="25">
        <f t="shared" si="20"/>
        <v>0</v>
      </c>
      <c r="AF90" s="25">
        <f t="shared" si="21"/>
        <v>0</v>
      </c>
      <c r="AG90" s="25">
        <f t="shared" si="22"/>
        <v>0</v>
      </c>
      <c r="AH90" s="25">
        <f t="shared" si="23"/>
        <v>0</v>
      </c>
      <c r="AI90" s="25">
        <f t="shared" si="24"/>
        <v>0</v>
      </c>
      <c r="AJ90" s="25">
        <f t="shared" si="25"/>
        <v>0</v>
      </c>
      <c r="AK90" s="25">
        <f t="shared" si="26"/>
        <v>0</v>
      </c>
      <c r="AL90" s="25">
        <f t="shared" si="27"/>
        <v>0</v>
      </c>
      <c r="AM90" s="25">
        <f t="shared" si="28"/>
        <v>0</v>
      </c>
      <c r="AN90" s="25">
        <f t="shared" si="29"/>
        <v>0</v>
      </c>
      <c r="AO90" s="25">
        <f t="shared" si="30"/>
        <v>0</v>
      </c>
      <c r="AP90" s="25">
        <f t="shared" si="31"/>
        <v>0</v>
      </c>
      <c r="AQ90" s="25">
        <f t="shared" si="32"/>
        <v>0</v>
      </c>
      <c r="AR90" s="25">
        <f t="shared" si="33"/>
        <v>0</v>
      </c>
      <c r="AS90" s="25">
        <f t="shared" si="34"/>
        <v>0</v>
      </c>
      <c r="AT90" s="25">
        <f t="shared" si="35"/>
        <v>0</v>
      </c>
      <c r="AU90" s="25">
        <f t="shared" si="36"/>
        <v>0</v>
      </c>
      <c r="AV90" s="25"/>
      <c r="AW90" s="25"/>
      <c r="AX90" s="25"/>
      <c r="AY90" s="25"/>
      <c r="AZ90" s="25"/>
      <c r="BA90" s="25"/>
      <c r="BB90" s="25"/>
    </row>
    <row r="91" ht="12.75" customHeight="1">
      <c r="A91" s="25">
        <f t="shared" si="46"/>
        <v>27</v>
      </c>
      <c r="B91" s="16">
        <f t="shared" si="37"/>
        <v>1</v>
      </c>
      <c r="C91" s="16">
        <f t="shared" si="38"/>
        <v>0</v>
      </c>
      <c r="D91" s="16">
        <f t="shared" si="39"/>
        <v>0</v>
      </c>
      <c r="E91" s="16">
        <f t="shared" si="40"/>
        <v>0</v>
      </c>
      <c r="F91" s="16">
        <f t="shared" si="41"/>
        <v>0</v>
      </c>
      <c r="G91" s="16">
        <f t="shared" si="42"/>
        <v>0</v>
      </c>
      <c r="H91" s="16">
        <f t="shared" si="43"/>
        <v>0</v>
      </c>
      <c r="I91" s="16">
        <f t="shared" si="44"/>
        <v>0</v>
      </c>
      <c r="J91" s="16">
        <f t="shared" si="45"/>
        <v>0</v>
      </c>
      <c r="K91" s="25"/>
      <c r="L91" s="25">
        <f t="shared" si="1"/>
        <v>0</v>
      </c>
      <c r="M91" s="25">
        <f t="shared" si="2"/>
        <v>0</v>
      </c>
      <c r="N91" s="25">
        <f t="shared" si="3"/>
        <v>0</v>
      </c>
      <c r="O91" s="25">
        <f t="shared" si="4"/>
        <v>0</v>
      </c>
      <c r="P91" s="25">
        <f t="shared" si="5"/>
        <v>0</v>
      </c>
      <c r="Q91" s="25">
        <f t="shared" si="6"/>
        <v>0</v>
      </c>
      <c r="R91" s="25">
        <f t="shared" si="7"/>
        <v>0</v>
      </c>
      <c r="S91" s="25">
        <f t="shared" si="8"/>
        <v>1</v>
      </c>
      <c r="T91" s="25">
        <f t="shared" si="9"/>
        <v>0</v>
      </c>
      <c r="U91" s="25">
        <f t="shared" si="10"/>
        <v>0</v>
      </c>
      <c r="V91" s="25">
        <f t="shared" si="11"/>
        <v>0</v>
      </c>
      <c r="W91" s="25">
        <f t="shared" si="12"/>
        <v>0</v>
      </c>
      <c r="X91" s="25">
        <f t="shared" si="13"/>
        <v>0</v>
      </c>
      <c r="Y91" s="25">
        <f t="shared" si="14"/>
        <v>0</v>
      </c>
      <c r="Z91" s="25">
        <f t="shared" si="15"/>
        <v>0</v>
      </c>
      <c r="AA91" s="25">
        <f t="shared" si="16"/>
        <v>0</v>
      </c>
      <c r="AB91" s="25">
        <f t="shared" si="17"/>
        <v>0</v>
      </c>
      <c r="AC91" s="25">
        <f t="shared" si="18"/>
        <v>0</v>
      </c>
      <c r="AD91" s="25">
        <f t="shared" si="19"/>
        <v>0</v>
      </c>
      <c r="AE91" s="25">
        <f t="shared" si="20"/>
        <v>0</v>
      </c>
      <c r="AF91" s="25">
        <f t="shared" si="21"/>
        <v>0</v>
      </c>
      <c r="AG91" s="25">
        <f t="shared" si="22"/>
        <v>0</v>
      </c>
      <c r="AH91" s="25">
        <f t="shared" si="23"/>
        <v>0</v>
      </c>
      <c r="AI91" s="25">
        <f t="shared" si="24"/>
        <v>0</v>
      </c>
      <c r="AJ91" s="25">
        <f t="shared" si="25"/>
        <v>0</v>
      </c>
      <c r="AK91" s="25">
        <f t="shared" si="26"/>
        <v>0</v>
      </c>
      <c r="AL91" s="25">
        <f t="shared" si="27"/>
        <v>0</v>
      </c>
      <c r="AM91" s="25">
        <f t="shared" si="28"/>
        <v>0</v>
      </c>
      <c r="AN91" s="25">
        <f t="shared" si="29"/>
        <v>0</v>
      </c>
      <c r="AO91" s="25">
        <f t="shared" si="30"/>
        <v>0</v>
      </c>
      <c r="AP91" s="25">
        <f t="shared" si="31"/>
        <v>0</v>
      </c>
      <c r="AQ91" s="25">
        <f t="shared" si="32"/>
        <v>0</v>
      </c>
      <c r="AR91" s="25">
        <f t="shared" si="33"/>
        <v>0</v>
      </c>
      <c r="AS91" s="25">
        <f t="shared" si="34"/>
        <v>0</v>
      </c>
      <c r="AT91" s="25">
        <f t="shared" si="35"/>
        <v>0</v>
      </c>
      <c r="AU91" s="25">
        <f t="shared" si="36"/>
        <v>0</v>
      </c>
      <c r="AV91" s="25"/>
      <c r="AW91" s="25"/>
      <c r="AX91" s="25"/>
      <c r="AY91" s="25"/>
      <c r="AZ91" s="25"/>
      <c r="BA91" s="25"/>
      <c r="BB91" s="25"/>
    </row>
    <row r="92" ht="12.75" customHeight="1">
      <c r="A92" s="25">
        <f t="shared" si="46"/>
        <v>28</v>
      </c>
      <c r="B92" s="16">
        <f t="shared" si="37"/>
        <v>1</v>
      </c>
      <c r="C92" s="16">
        <f t="shared" si="38"/>
        <v>0</v>
      </c>
      <c r="D92" s="16">
        <f t="shared" si="39"/>
        <v>0</v>
      </c>
      <c r="E92" s="16">
        <f t="shared" si="40"/>
        <v>0</v>
      </c>
      <c r="F92" s="16">
        <f t="shared" si="41"/>
        <v>0</v>
      </c>
      <c r="G92" s="16">
        <f t="shared" si="42"/>
        <v>0</v>
      </c>
      <c r="H92" s="16">
        <f t="shared" si="43"/>
        <v>0</v>
      </c>
      <c r="I92" s="16">
        <f t="shared" si="44"/>
        <v>0</v>
      </c>
      <c r="J92" s="16">
        <f t="shared" si="45"/>
        <v>1</v>
      </c>
      <c r="K92" s="25"/>
      <c r="L92" s="25">
        <f t="shared" si="1"/>
        <v>1</v>
      </c>
      <c r="M92" s="25">
        <f t="shared" si="2"/>
        <v>0</v>
      </c>
      <c r="N92" s="25">
        <f t="shared" si="3"/>
        <v>0</v>
      </c>
      <c r="O92" s="25">
        <f t="shared" si="4"/>
        <v>0</v>
      </c>
      <c r="P92" s="25">
        <f t="shared" si="5"/>
        <v>0</v>
      </c>
      <c r="Q92" s="25">
        <f t="shared" si="6"/>
        <v>0</v>
      </c>
      <c r="R92" s="25">
        <f t="shared" si="7"/>
        <v>0</v>
      </c>
      <c r="S92" s="25">
        <f t="shared" si="8"/>
        <v>0</v>
      </c>
      <c r="T92" s="25">
        <f t="shared" si="9"/>
        <v>0</v>
      </c>
      <c r="U92" s="25">
        <f t="shared" si="10"/>
        <v>0</v>
      </c>
      <c r="V92" s="25">
        <f t="shared" si="11"/>
        <v>0</v>
      </c>
      <c r="W92" s="25">
        <f t="shared" si="12"/>
        <v>0</v>
      </c>
      <c r="X92" s="25">
        <f t="shared" si="13"/>
        <v>0</v>
      </c>
      <c r="Y92" s="25">
        <f t="shared" si="14"/>
        <v>0</v>
      </c>
      <c r="Z92" s="25">
        <f t="shared" si="15"/>
        <v>0</v>
      </c>
      <c r="AA92" s="25">
        <f t="shared" si="16"/>
        <v>0</v>
      </c>
      <c r="AB92" s="25">
        <f t="shared" si="17"/>
        <v>0</v>
      </c>
      <c r="AC92" s="25">
        <f t="shared" si="18"/>
        <v>0</v>
      </c>
      <c r="AD92" s="25">
        <f t="shared" si="19"/>
        <v>0</v>
      </c>
      <c r="AE92" s="25">
        <f t="shared" si="20"/>
        <v>0</v>
      </c>
      <c r="AF92" s="25">
        <f t="shared" si="21"/>
        <v>0</v>
      </c>
      <c r="AG92" s="25">
        <f t="shared" si="22"/>
        <v>0</v>
      </c>
      <c r="AH92" s="25">
        <f t="shared" si="23"/>
        <v>0</v>
      </c>
      <c r="AI92" s="25">
        <f t="shared" si="24"/>
        <v>0</v>
      </c>
      <c r="AJ92" s="25">
        <f t="shared" si="25"/>
        <v>0</v>
      </c>
      <c r="AK92" s="25">
        <f t="shared" si="26"/>
        <v>0</v>
      </c>
      <c r="AL92" s="25">
        <f t="shared" si="27"/>
        <v>0</v>
      </c>
      <c r="AM92" s="25">
        <f t="shared" si="28"/>
        <v>0</v>
      </c>
      <c r="AN92" s="25">
        <f t="shared" si="29"/>
        <v>0</v>
      </c>
      <c r="AO92" s="25">
        <f t="shared" si="30"/>
        <v>0</v>
      </c>
      <c r="AP92" s="25">
        <f t="shared" si="31"/>
        <v>0</v>
      </c>
      <c r="AQ92" s="25">
        <f t="shared" si="32"/>
        <v>0</v>
      </c>
      <c r="AR92" s="25">
        <f t="shared" si="33"/>
        <v>0</v>
      </c>
      <c r="AS92" s="25">
        <f t="shared" si="34"/>
        <v>0</v>
      </c>
      <c r="AT92" s="25">
        <f t="shared" si="35"/>
        <v>0</v>
      </c>
      <c r="AU92" s="25">
        <f t="shared" si="36"/>
        <v>0</v>
      </c>
      <c r="AV92" s="25"/>
      <c r="AW92" s="25"/>
      <c r="AX92" s="25"/>
      <c r="AY92" s="25"/>
      <c r="AZ92" s="25"/>
      <c r="BA92" s="25"/>
      <c r="BB92" s="25"/>
    </row>
    <row r="93" ht="12.75" customHeight="1">
      <c r="A93" s="25">
        <f t="shared" si="46"/>
        <v>29</v>
      </c>
      <c r="B93" s="16">
        <f t="shared" si="37"/>
        <v>1</v>
      </c>
      <c r="C93" s="16">
        <f t="shared" si="38"/>
        <v>1</v>
      </c>
      <c r="D93" s="16">
        <f t="shared" si="39"/>
        <v>0</v>
      </c>
      <c r="E93" s="16">
        <f t="shared" si="40"/>
        <v>0</v>
      </c>
      <c r="F93" s="16">
        <f t="shared" si="41"/>
        <v>0</v>
      </c>
      <c r="G93" s="16">
        <f t="shared" si="42"/>
        <v>0</v>
      </c>
      <c r="H93" s="16">
        <f t="shared" si="43"/>
        <v>0</v>
      </c>
      <c r="I93" s="16">
        <f t="shared" si="44"/>
        <v>0</v>
      </c>
      <c r="J93" s="16">
        <f t="shared" si="45"/>
        <v>0</v>
      </c>
      <c r="K93" s="25"/>
      <c r="L93" s="25">
        <f t="shared" si="1"/>
        <v>0</v>
      </c>
      <c r="M93" s="25">
        <f t="shared" si="2"/>
        <v>0</v>
      </c>
      <c r="N93" s="25">
        <f t="shared" si="3"/>
        <v>0</v>
      </c>
      <c r="O93" s="25">
        <f t="shared" si="4"/>
        <v>0</v>
      </c>
      <c r="P93" s="25">
        <f t="shared" si="5"/>
        <v>0</v>
      </c>
      <c r="Q93" s="25">
        <f t="shared" si="6"/>
        <v>0</v>
      </c>
      <c r="R93" s="25">
        <f t="shared" si="7"/>
        <v>0</v>
      </c>
      <c r="S93" s="25">
        <f t="shared" si="8"/>
        <v>0</v>
      </c>
      <c r="T93" s="25">
        <f t="shared" si="9"/>
        <v>0</v>
      </c>
      <c r="U93" s="25">
        <f t="shared" si="10"/>
        <v>0</v>
      </c>
      <c r="V93" s="25">
        <f t="shared" si="11"/>
        <v>0</v>
      </c>
      <c r="W93" s="25">
        <f t="shared" si="12"/>
        <v>0</v>
      </c>
      <c r="X93" s="25">
        <f t="shared" si="13"/>
        <v>0</v>
      </c>
      <c r="Y93" s="25">
        <f t="shared" si="14"/>
        <v>0</v>
      </c>
      <c r="Z93" s="25">
        <f t="shared" si="15"/>
        <v>0</v>
      </c>
      <c r="AA93" s="25">
        <f t="shared" si="16"/>
        <v>0</v>
      </c>
      <c r="AB93" s="25">
        <f t="shared" si="17"/>
        <v>0</v>
      </c>
      <c r="AC93" s="25">
        <f t="shared" si="18"/>
        <v>0</v>
      </c>
      <c r="AD93" s="25">
        <f t="shared" si="19"/>
        <v>0</v>
      </c>
      <c r="AE93" s="25">
        <f t="shared" si="20"/>
        <v>0</v>
      </c>
      <c r="AF93" s="25">
        <f t="shared" si="21"/>
        <v>0</v>
      </c>
      <c r="AG93" s="25">
        <f t="shared" si="22"/>
        <v>0</v>
      </c>
      <c r="AH93" s="25">
        <f t="shared" si="23"/>
        <v>0</v>
      </c>
      <c r="AI93" s="25">
        <f t="shared" si="24"/>
        <v>0</v>
      </c>
      <c r="AJ93" s="25">
        <f t="shared" si="25"/>
        <v>0</v>
      </c>
      <c r="AK93" s="25">
        <f t="shared" si="26"/>
        <v>0</v>
      </c>
      <c r="AL93" s="25">
        <f t="shared" si="27"/>
        <v>0</v>
      </c>
      <c r="AM93" s="25">
        <f t="shared" si="28"/>
        <v>0</v>
      </c>
      <c r="AN93" s="25">
        <f t="shared" si="29"/>
        <v>0</v>
      </c>
      <c r="AO93" s="25">
        <f t="shared" si="30"/>
        <v>0</v>
      </c>
      <c r="AP93" s="25">
        <f t="shared" si="31"/>
        <v>0</v>
      </c>
      <c r="AQ93" s="25">
        <f t="shared" si="32"/>
        <v>0</v>
      </c>
      <c r="AR93" s="25">
        <f t="shared" si="33"/>
        <v>0</v>
      </c>
      <c r="AS93" s="25">
        <f t="shared" si="34"/>
        <v>0</v>
      </c>
      <c r="AT93" s="25">
        <f t="shared" si="35"/>
        <v>0</v>
      </c>
      <c r="AU93" s="25">
        <f t="shared" si="36"/>
        <v>0</v>
      </c>
      <c r="AV93" s="25"/>
      <c r="AW93" s="25"/>
      <c r="AX93" s="25"/>
      <c r="AY93" s="25"/>
      <c r="AZ93" s="25"/>
      <c r="BA93" s="25"/>
      <c r="BB93" s="25"/>
    </row>
    <row r="94" ht="12.75" customHeight="1">
      <c r="A94" s="25">
        <f t="shared" si="46"/>
        <v>30</v>
      </c>
      <c r="B94" s="16">
        <f t="shared" si="37"/>
        <v>0</v>
      </c>
      <c r="C94" s="16">
        <f t="shared" si="38"/>
        <v>1</v>
      </c>
      <c r="D94" s="16">
        <f t="shared" si="39"/>
        <v>0</v>
      </c>
      <c r="E94" s="16">
        <f t="shared" si="40"/>
        <v>0</v>
      </c>
      <c r="F94" s="16">
        <f t="shared" si="41"/>
        <v>0</v>
      </c>
      <c r="G94" s="16">
        <f t="shared" si="42"/>
        <v>0</v>
      </c>
      <c r="H94" s="16">
        <f t="shared" si="43"/>
        <v>0</v>
      </c>
      <c r="I94" s="16">
        <f t="shared" si="44"/>
        <v>0</v>
      </c>
      <c r="J94" s="16">
        <f t="shared" si="45"/>
        <v>0</v>
      </c>
      <c r="K94" s="25"/>
      <c r="L94" s="25">
        <f t="shared" si="1"/>
        <v>0</v>
      </c>
      <c r="M94" s="25">
        <f t="shared" si="2"/>
        <v>0</v>
      </c>
      <c r="N94" s="25">
        <f t="shared" si="3"/>
        <v>0</v>
      </c>
      <c r="O94" s="25">
        <f t="shared" si="4"/>
        <v>0</v>
      </c>
      <c r="P94" s="25">
        <f t="shared" si="5"/>
        <v>0</v>
      </c>
      <c r="Q94" s="25">
        <f t="shared" si="6"/>
        <v>0</v>
      </c>
      <c r="R94" s="25">
        <f t="shared" si="7"/>
        <v>0</v>
      </c>
      <c r="S94" s="25">
        <f t="shared" si="8"/>
        <v>0</v>
      </c>
      <c r="T94" s="25">
        <f t="shared" si="9"/>
        <v>0</v>
      </c>
      <c r="U94" s="25">
        <f t="shared" si="10"/>
        <v>0</v>
      </c>
      <c r="V94" s="25">
        <f t="shared" si="11"/>
        <v>0</v>
      </c>
      <c r="W94" s="25">
        <f t="shared" si="12"/>
        <v>0</v>
      </c>
      <c r="X94" s="25">
        <f t="shared" si="13"/>
        <v>0</v>
      </c>
      <c r="Y94" s="25">
        <f t="shared" si="14"/>
        <v>0</v>
      </c>
      <c r="Z94" s="25">
        <f t="shared" si="15"/>
        <v>0</v>
      </c>
      <c r="AA94" s="25">
        <f t="shared" si="16"/>
        <v>0</v>
      </c>
      <c r="AB94" s="25">
        <f t="shared" si="17"/>
        <v>0</v>
      </c>
      <c r="AC94" s="25">
        <f t="shared" si="18"/>
        <v>0</v>
      </c>
      <c r="AD94" s="25">
        <f t="shared" si="19"/>
        <v>0</v>
      </c>
      <c r="AE94" s="25">
        <f t="shared" si="20"/>
        <v>0</v>
      </c>
      <c r="AF94" s="25">
        <f t="shared" si="21"/>
        <v>0</v>
      </c>
      <c r="AG94" s="25">
        <f t="shared" si="22"/>
        <v>0</v>
      </c>
      <c r="AH94" s="25">
        <f t="shared" si="23"/>
        <v>0</v>
      </c>
      <c r="AI94" s="25">
        <f t="shared" si="24"/>
        <v>0</v>
      </c>
      <c r="AJ94" s="25">
        <f t="shared" si="25"/>
        <v>0</v>
      </c>
      <c r="AK94" s="25">
        <f t="shared" si="26"/>
        <v>0</v>
      </c>
      <c r="AL94" s="25">
        <f t="shared" si="27"/>
        <v>0</v>
      </c>
      <c r="AM94" s="25">
        <f t="shared" si="28"/>
        <v>0</v>
      </c>
      <c r="AN94" s="25">
        <f t="shared" si="29"/>
        <v>0</v>
      </c>
      <c r="AO94" s="25">
        <f t="shared" si="30"/>
        <v>0</v>
      </c>
      <c r="AP94" s="25">
        <f t="shared" si="31"/>
        <v>0</v>
      </c>
      <c r="AQ94" s="25">
        <f t="shared" si="32"/>
        <v>0</v>
      </c>
      <c r="AR94" s="25">
        <f t="shared" si="33"/>
        <v>0</v>
      </c>
      <c r="AS94" s="25">
        <f t="shared" si="34"/>
        <v>0</v>
      </c>
      <c r="AT94" s="25">
        <f t="shared" si="35"/>
        <v>0</v>
      </c>
      <c r="AU94" s="25">
        <f t="shared" si="36"/>
        <v>0</v>
      </c>
      <c r="AV94" s="25"/>
      <c r="AW94" s="25"/>
      <c r="AX94" s="25"/>
      <c r="AY94" s="25"/>
      <c r="AZ94" s="25"/>
      <c r="BA94" s="25"/>
      <c r="BB94" s="25"/>
    </row>
    <row r="95" ht="12.75" customHeight="1">
      <c r="A95" s="25">
        <f t="shared" si="46"/>
        <v>31</v>
      </c>
      <c r="B95" s="16">
        <f t="shared" si="37"/>
        <v>1</v>
      </c>
      <c r="C95" s="16">
        <f t="shared" si="38"/>
        <v>0</v>
      </c>
      <c r="D95" s="16">
        <f t="shared" si="39"/>
        <v>0</v>
      </c>
      <c r="E95" s="16">
        <f t="shared" si="40"/>
        <v>0</v>
      </c>
      <c r="F95" s="16">
        <f t="shared" si="41"/>
        <v>0</v>
      </c>
      <c r="G95" s="16">
        <f t="shared" si="42"/>
        <v>0</v>
      </c>
      <c r="H95" s="16">
        <f t="shared" si="43"/>
        <v>0</v>
      </c>
      <c r="I95" s="16">
        <f t="shared" si="44"/>
        <v>0</v>
      </c>
      <c r="J95" s="16">
        <f t="shared" si="45"/>
        <v>0</v>
      </c>
      <c r="K95" s="25"/>
      <c r="L95" s="25">
        <f t="shared" si="1"/>
        <v>1</v>
      </c>
      <c r="M95" s="25">
        <f t="shared" si="2"/>
        <v>1</v>
      </c>
      <c r="N95" s="25">
        <f t="shared" si="3"/>
        <v>1</v>
      </c>
      <c r="O95" s="25">
        <f t="shared" si="4"/>
        <v>0</v>
      </c>
      <c r="P95" s="25">
        <f t="shared" si="5"/>
        <v>0</v>
      </c>
      <c r="Q95" s="25">
        <f t="shared" si="6"/>
        <v>0</v>
      </c>
      <c r="R95" s="25">
        <f t="shared" si="7"/>
        <v>0</v>
      </c>
      <c r="S95" s="25">
        <f t="shared" si="8"/>
        <v>0</v>
      </c>
      <c r="T95" s="25">
        <f t="shared" si="9"/>
        <v>1</v>
      </c>
      <c r="U95" s="25">
        <f t="shared" si="10"/>
        <v>1</v>
      </c>
      <c r="V95" s="25">
        <f t="shared" si="11"/>
        <v>0</v>
      </c>
      <c r="W95" s="25">
        <f t="shared" si="12"/>
        <v>0</v>
      </c>
      <c r="X95" s="25">
        <f t="shared" si="13"/>
        <v>0</v>
      </c>
      <c r="Y95" s="25">
        <f t="shared" si="14"/>
        <v>0</v>
      </c>
      <c r="Z95" s="25">
        <f t="shared" si="15"/>
        <v>0</v>
      </c>
      <c r="AA95" s="25">
        <f t="shared" si="16"/>
        <v>1</v>
      </c>
      <c r="AB95" s="25">
        <f t="shared" si="17"/>
        <v>0</v>
      </c>
      <c r="AC95" s="25">
        <f t="shared" si="18"/>
        <v>0</v>
      </c>
      <c r="AD95" s="25">
        <f t="shared" si="19"/>
        <v>0</v>
      </c>
      <c r="AE95" s="25">
        <f t="shared" si="20"/>
        <v>0</v>
      </c>
      <c r="AF95" s="25">
        <f t="shared" si="21"/>
        <v>0</v>
      </c>
      <c r="AG95" s="25">
        <f t="shared" si="22"/>
        <v>0</v>
      </c>
      <c r="AH95" s="25">
        <f t="shared" si="23"/>
        <v>0</v>
      </c>
      <c r="AI95" s="25">
        <f t="shared" si="24"/>
        <v>0</v>
      </c>
      <c r="AJ95" s="25">
        <f t="shared" si="25"/>
        <v>0</v>
      </c>
      <c r="AK95" s="25">
        <f t="shared" si="26"/>
        <v>0</v>
      </c>
      <c r="AL95" s="25">
        <f t="shared" si="27"/>
        <v>0</v>
      </c>
      <c r="AM95" s="25">
        <f t="shared" si="28"/>
        <v>0</v>
      </c>
      <c r="AN95" s="25">
        <f t="shared" si="29"/>
        <v>0</v>
      </c>
      <c r="AO95" s="25">
        <f t="shared" si="30"/>
        <v>0</v>
      </c>
      <c r="AP95" s="25">
        <f t="shared" si="31"/>
        <v>0</v>
      </c>
      <c r="AQ95" s="25">
        <f t="shared" si="32"/>
        <v>0</v>
      </c>
      <c r="AR95" s="25">
        <f t="shared" si="33"/>
        <v>0</v>
      </c>
      <c r="AS95" s="25">
        <f t="shared" si="34"/>
        <v>0</v>
      </c>
      <c r="AT95" s="25">
        <f t="shared" si="35"/>
        <v>0</v>
      </c>
      <c r="AU95" s="25">
        <f t="shared" si="36"/>
        <v>0</v>
      </c>
      <c r="AV95" s="25"/>
      <c r="AW95" s="25"/>
      <c r="AX95" s="25"/>
      <c r="AY95" s="25"/>
      <c r="AZ95" s="25"/>
      <c r="BA95" s="25"/>
      <c r="BB95" s="25"/>
    </row>
    <row r="96" ht="12.75" customHeight="1">
      <c r="A96" s="25">
        <f t="shared" si="46"/>
        <v>32</v>
      </c>
      <c r="B96" s="16">
        <f t="shared" si="37"/>
        <v>1</v>
      </c>
      <c r="C96" s="16">
        <f t="shared" si="38"/>
        <v>1</v>
      </c>
      <c r="D96" s="16">
        <f t="shared" si="39"/>
        <v>1</v>
      </c>
      <c r="E96" s="16">
        <f t="shared" si="40"/>
        <v>1</v>
      </c>
      <c r="F96" s="16">
        <f t="shared" si="41"/>
        <v>0</v>
      </c>
      <c r="G96" s="16">
        <f t="shared" si="42"/>
        <v>0</v>
      </c>
      <c r="H96" s="16">
        <f t="shared" si="43"/>
        <v>0</v>
      </c>
      <c r="I96" s="16">
        <f t="shared" si="44"/>
        <v>0</v>
      </c>
      <c r="J96" s="16">
        <f t="shared" si="45"/>
        <v>0</v>
      </c>
      <c r="K96" s="25"/>
      <c r="L96" s="25">
        <f t="shared" si="1"/>
        <v>1</v>
      </c>
      <c r="M96" s="25">
        <f t="shared" si="2"/>
        <v>0</v>
      </c>
      <c r="N96" s="25">
        <f t="shared" si="3"/>
        <v>0</v>
      </c>
      <c r="O96" s="25">
        <f t="shared" si="4"/>
        <v>0</v>
      </c>
      <c r="P96" s="25">
        <f t="shared" si="5"/>
        <v>0</v>
      </c>
      <c r="Q96" s="25">
        <f t="shared" si="6"/>
        <v>0</v>
      </c>
      <c r="R96" s="25">
        <f t="shared" si="7"/>
        <v>0</v>
      </c>
      <c r="S96" s="25">
        <f t="shared" si="8"/>
        <v>0</v>
      </c>
      <c r="T96" s="25">
        <f t="shared" si="9"/>
        <v>0</v>
      </c>
      <c r="U96" s="25">
        <f t="shared" si="10"/>
        <v>0</v>
      </c>
      <c r="V96" s="25">
        <f t="shared" si="11"/>
        <v>0</v>
      </c>
      <c r="W96" s="25">
        <f t="shared" si="12"/>
        <v>0</v>
      </c>
      <c r="X96" s="25">
        <f t="shared" si="13"/>
        <v>0</v>
      </c>
      <c r="Y96" s="25">
        <f t="shared" si="14"/>
        <v>0</v>
      </c>
      <c r="Z96" s="25">
        <f t="shared" si="15"/>
        <v>0</v>
      </c>
      <c r="AA96" s="25">
        <f t="shared" si="16"/>
        <v>0</v>
      </c>
      <c r="AB96" s="25">
        <f t="shared" si="17"/>
        <v>0</v>
      </c>
      <c r="AC96" s="25">
        <f t="shared" si="18"/>
        <v>0</v>
      </c>
      <c r="AD96" s="25">
        <f t="shared" si="19"/>
        <v>0</v>
      </c>
      <c r="AE96" s="25">
        <f t="shared" si="20"/>
        <v>0</v>
      </c>
      <c r="AF96" s="25">
        <f t="shared" si="21"/>
        <v>0</v>
      </c>
      <c r="AG96" s="25">
        <f t="shared" si="22"/>
        <v>0</v>
      </c>
      <c r="AH96" s="25">
        <f t="shared" si="23"/>
        <v>0</v>
      </c>
      <c r="AI96" s="25">
        <f t="shared" si="24"/>
        <v>0</v>
      </c>
      <c r="AJ96" s="25">
        <f t="shared" si="25"/>
        <v>0</v>
      </c>
      <c r="AK96" s="25">
        <f t="shared" si="26"/>
        <v>0</v>
      </c>
      <c r="AL96" s="25">
        <f t="shared" si="27"/>
        <v>0</v>
      </c>
      <c r="AM96" s="25">
        <f t="shared" si="28"/>
        <v>0</v>
      </c>
      <c r="AN96" s="25">
        <f t="shared" si="29"/>
        <v>0</v>
      </c>
      <c r="AO96" s="25">
        <f t="shared" si="30"/>
        <v>0</v>
      </c>
      <c r="AP96" s="25">
        <f t="shared" si="31"/>
        <v>0</v>
      </c>
      <c r="AQ96" s="25">
        <f t="shared" si="32"/>
        <v>0</v>
      </c>
      <c r="AR96" s="25">
        <f t="shared" si="33"/>
        <v>0</v>
      </c>
      <c r="AS96" s="25">
        <f t="shared" si="34"/>
        <v>0</v>
      </c>
      <c r="AT96" s="25">
        <f t="shared" si="35"/>
        <v>0</v>
      </c>
      <c r="AU96" s="25">
        <f t="shared" si="36"/>
        <v>0</v>
      </c>
      <c r="AV96" s="25"/>
      <c r="AW96" s="25"/>
      <c r="AX96" s="25"/>
      <c r="AY96" s="25"/>
      <c r="AZ96" s="25"/>
      <c r="BA96" s="25"/>
      <c r="BB96" s="25"/>
    </row>
    <row r="97" ht="12.75" customHeight="1">
      <c r="A97" s="25">
        <f t="shared" si="46"/>
        <v>33</v>
      </c>
      <c r="B97" s="16">
        <f t="shared" si="37"/>
        <v>1</v>
      </c>
      <c r="C97" s="16">
        <f t="shared" si="38"/>
        <v>1</v>
      </c>
      <c r="D97" s="16">
        <f t="shared" si="39"/>
        <v>0</v>
      </c>
      <c r="E97" s="16">
        <f t="shared" si="40"/>
        <v>0</v>
      </c>
      <c r="F97" s="16">
        <f t="shared" si="41"/>
        <v>0</v>
      </c>
      <c r="G97" s="16">
        <f t="shared" si="42"/>
        <v>0</v>
      </c>
      <c r="H97" s="16">
        <f t="shared" si="43"/>
        <v>0</v>
      </c>
      <c r="I97" s="16">
        <f t="shared" si="44"/>
        <v>0</v>
      </c>
      <c r="J97" s="16">
        <f t="shared" si="45"/>
        <v>0</v>
      </c>
      <c r="K97" s="25"/>
      <c r="L97" s="25">
        <f t="shared" si="1"/>
        <v>0</v>
      </c>
      <c r="M97" s="25">
        <f t="shared" si="2"/>
        <v>0</v>
      </c>
      <c r="N97" s="25">
        <f t="shared" si="3"/>
        <v>0</v>
      </c>
      <c r="O97" s="25">
        <f t="shared" si="4"/>
        <v>0</v>
      </c>
      <c r="P97" s="25">
        <f t="shared" si="5"/>
        <v>0</v>
      </c>
      <c r="Q97" s="25">
        <f t="shared" si="6"/>
        <v>0</v>
      </c>
      <c r="R97" s="25">
        <f t="shared" si="7"/>
        <v>0</v>
      </c>
      <c r="S97" s="25">
        <f t="shared" si="8"/>
        <v>0</v>
      </c>
      <c r="T97" s="25">
        <f t="shared" si="9"/>
        <v>0</v>
      </c>
      <c r="U97" s="25">
        <f t="shared" si="10"/>
        <v>0</v>
      </c>
      <c r="V97" s="25">
        <f t="shared" si="11"/>
        <v>0</v>
      </c>
      <c r="W97" s="25">
        <f t="shared" si="12"/>
        <v>0</v>
      </c>
      <c r="X97" s="25">
        <f t="shared" si="13"/>
        <v>0</v>
      </c>
      <c r="Y97" s="25">
        <f t="shared" si="14"/>
        <v>0</v>
      </c>
      <c r="Z97" s="25">
        <f t="shared" si="15"/>
        <v>0</v>
      </c>
      <c r="AA97" s="25">
        <f t="shared" si="16"/>
        <v>0</v>
      </c>
      <c r="AB97" s="25">
        <f t="shared" si="17"/>
        <v>0</v>
      </c>
      <c r="AC97" s="25">
        <f t="shared" si="18"/>
        <v>0</v>
      </c>
      <c r="AD97" s="25">
        <f t="shared" si="19"/>
        <v>0</v>
      </c>
      <c r="AE97" s="25">
        <f t="shared" si="20"/>
        <v>0</v>
      </c>
      <c r="AF97" s="25">
        <f t="shared" si="21"/>
        <v>0</v>
      </c>
      <c r="AG97" s="25">
        <f t="shared" si="22"/>
        <v>0</v>
      </c>
      <c r="AH97" s="25">
        <f t="shared" si="23"/>
        <v>0</v>
      </c>
      <c r="AI97" s="25">
        <f t="shared" si="24"/>
        <v>0</v>
      </c>
      <c r="AJ97" s="25">
        <f t="shared" si="25"/>
        <v>0</v>
      </c>
      <c r="AK97" s="25">
        <f t="shared" si="26"/>
        <v>0</v>
      </c>
      <c r="AL97" s="25">
        <f t="shared" si="27"/>
        <v>0</v>
      </c>
      <c r="AM97" s="25">
        <f t="shared" si="28"/>
        <v>0</v>
      </c>
      <c r="AN97" s="25">
        <f t="shared" si="29"/>
        <v>0</v>
      </c>
      <c r="AO97" s="25">
        <f t="shared" si="30"/>
        <v>0</v>
      </c>
      <c r="AP97" s="25">
        <f t="shared" si="31"/>
        <v>0</v>
      </c>
      <c r="AQ97" s="25">
        <f t="shared" si="32"/>
        <v>0</v>
      </c>
      <c r="AR97" s="25">
        <f t="shared" si="33"/>
        <v>0</v>
      </c>
      <c r="AS97" s="25">
        <f t="shared" si="34"/>
        <v>0</v>
      </c>
      <c r="AT97" s="25">
        <f t="shared" si="35"/>
        <v>0</v>
      </c>
      <c r="AU97" s="25">
        <f t="shared" si="36"/>
        <v>0</v>
      </c>
      <c r="AV97" s="25"/>
      <c r="AW97" s="25"/>
      <c r="AX97" s="25"/>
      <c r="AY97" s="25"/>
      <c r="AZ97" s="25"/>
      <c r="BA97" s="25"/>
      <c r="BB97" s="25"/>
    </row>
    <row r="98" ht="12.75" customHeight="1">
      <c r="A98" s="25">
        <f t="shared" si="46"/>
        <v>34</v>
      </c>
      <c r="B98" s="16">
        <f t="shared" si="37"/>
        <v>0</v>
      </c>
      <c r="C98" s="16">
        <f t="shared" si="38"/>
        <v>1</v>
      </c>
      <c r="D98" s="16">
        <f t="shared" si="39"/>
        <v>0</v>
      </c>
      <c r="E98" s="16">
        <f t="shared" si="40"/>
        <v>0</v>
      </c>
      <c r="F98" s="16">
        <f t="shared" si="41"/>
        <v>0</v>
      </c>
      <c r="G98" s="16">
        <f t="shared" si="42"/>
        <v>0</v>
      </c>
      <c r="H98" s="16">
        <f t="shared" si="43"/>
        <v>0</v>
      </c>
      <c r="I98" s="16">
        <f t="shared" si="44"/>
        <v>0</v>
      </c>
      <c r="J98" s="16">
        <f t="shared" si="45"/>
        <v>0</v>
      </c>
      <c r="K98" s="25"/>
      <c r="L98" s="25">
        <f t="shared" si="1"/>
        <v>0</v>
      </c>
      <c r="M98" s="25">
        <f t="shared" si="2"/>
        <v>0</v>
      </c>
      <c r="N98" s="25">
        <f t="shared" si="3"/>
        <v>0</v>
      </c>
      <c r="O98" s="25">
        <f t="shared" si="4"/>
        <v>0</v>
      </c>
      <c r="P98" s="25">
        <f t="shared" si="5"/>
        <v>0</v>
      </c>
      <c r="Q98" s="25">
        <f t="shared" si="6"/>
        <v>0</v>
      </c>
      <c r="R98" s="25">
        <f t="shared" si="7"/>
        <v>0</v>
      </c>
      <c r="S98" s="25">
        <f t="shared" si="8"/>
        <v>0</v>
      </c>
      <c r="T98" s="25">
        <f t="shared" si="9"/>
        <v>0</v>
      </c>
      <c r="U98" s="25">
        <f t="shared" si="10"/>
        <v>0</v>
      </c>
      <c r="V98" s="25">
        <f t="shared" si="11"/>
        <v>0</v>
      </c>
      <c r="W98" s="25">
        <f t="shared" si="12"/>
        <v>0</v>
      </c>
      <c r="X98" s="25">
        <f t="shared" si="13"/>
        <v>0</v>
      </c>
      <c r="Y98" s="25">
        <f t="shared" si="14"/>
        <v>0</v>
      </c>
      <c r="Z98" s="25">
        <f t="shared" si="15"/>
        <v>0</v>
      </c>
      <c r="AA98" s="25">
        <f t="shared" si="16"/>
        <v>0</v>
      </c>
      <c r="AB98" s="25">
        <f t="shared" si="17"/>
        <v>0</v>
      </c>
      <c r="AC98" s="25">
        <f t="shared" si="18"/>
        <v>0</v>
      </c>
      <c r="AD98" s="25">
        <f t="shared" si="19"/>
        <v>0</v>
      </c>
      <c r="AE98" s="25">
        <f t="shared" si="20"/>
        <v>0</v>
      </c>
      <c r="AF98" s="25">
        <f t="shared" si="21"/>
        <v>0</v>
      </c>
      <c r="AG98" s="25">
        <f t="shared" si="22"/>
        <v>0</v>
      </c>
      <c r="AH98" s="25">
        <f t="shared" si="23"/>
        <v>0</v>
      </c>
      <c r="AI98" s="25">
        <f t="shared" si="24"/>
        <v>0</v>
      </c>
      <c r="AJ98" s="25">
        <f t="shared" si="25"/>
        <v>0</v>
      </c>
      <c r="AK98" s="25">
        <f t="shared" si="26"/>
        <v>0</v>
      </c>
      <c r="AL98" s="25">
        <f t="shared" si="27"/>
        <v>0</v>
      </c>
      <c r="AM98" s="25">
        <f t="shared" si="28"/>
        <v>0</v>
      </c>
      <c r="AN98" s="25">
        <f t="shared" si="29"/>
        <v>0</v>
      </c>
      <c r="AO98" s="25">
        <f t="shared" si="30"/>
        <v>0</v>
      </c>
      <c r="AP98" s="25">
        <f t="shared" si="31"/>
        <v>0</v>
      </c>
      <c r="AQ98" s="25">
        <f t="shared" si="32"/>
        <v>0</v>
      </c>
      <c r="AR98" s="25">
        <f t="shared" si="33"/>
        <v>0</v>
      </c>
      <c r="AS98" s="25">
        <f t="shared" si="34"/>
        <v>0</v>
      </c>
      <c r="AT98" s="25">
        <f t="shared" si="35"/>
        <v>0</v>
      </c>
      <c r="AU98" s="25">
        <f t="shared" si="36"/>
        <v>0</v>
      </c>
      <c r="AV98" s="25"/>
      <c r="AW98" s="25"/>
      <c r="AX98" s="25"/>
      <c r="AY98" s="25"/>
      <c r="AZ98" s="25"/>
      <c r="BA98" s="25"/>
      <c r="BB98" s="25"/>
    </row>
    <row r="99" ht="12.75" customHeight="1">
      <c r="A99" s="25">
        <f t="shared" si="46"/>
        <v>35</v>
      </c>
      <c r="B99" s="16">
        <f t="shared" si="37"/>
        <v>1</v>
      </c>
      <c r="C99" s="16">
        <f t="shared" si="38"/>
        <v>0</v>
      </c>
      <c r="D99" s="16">
        <f t="shared" si="39"/>
        <v>0</v>
      </c>
      <c r="E99" s="16">
        <f t="shared" si="40"/>
        <v>0</v>
      </c>
      <c r="F99" s="16">
        <f t="shared" si="41"/>
        <v>0</v>
      </c>
      <c r="G99" s="16">
        <f t="shared" si="42"/>
        <v>0</v>
      </c>
      <c r="H99" s="16">
        <f t="shared" si="43"/>
        <v>0</v>
      </c>
      <c r="I99" s="16">
        <f t="shared" si="44"/>
        <v>0</v>
      </c>
      <c r="J99" s="16">
        <f t="shared" si="45"/>
        <v>0</v>
      </c>
      <c r="K99" s="25"/>
      <c r="L99" s="25">
        <f t="shared" si="1"/>
        <v>1</v>
      </c>
      <c r="M99" s="25">
        <f t="shared" si="2"/>
        <v>0</v>
      </c>
      <c r="N99" s="25">
        <f t="shared" si="3"/>
        <v>0</v>
      </c>
      <c r="O99" s="25">
        <f t="shared" si="4"/>
        <v>0</v>
      </c>
      <c r="P99" s="25">
        <f t="shared" si="5"/>
        <v>0</v>
      </c>
      <c r="Q99" s="25">
        <f t="shared" si="6"/>
        <v>0</v>
      </c>
      <c r="R99" s="25">
        <f t="shared" si="7"/>
        <v>0</v>
      </c>
      <c r="S99" s="25">
        <f t="shared" si="8"/>
        <v>0</v>
      </c>
      <c r="T99" s="25">
        <f t="shared" si="9"/>
        <v>0</v>
      </c>
      <c r="U99" s="25">
        <f t="shared" si="10"/>
        <v>0</v>
      </c>
      <c r="V99" s="25">
        <f t="shared" si="11"/>
        <v>0</v>
      </c>
      <c r="W99" s="25">
        <f t="shared" si="12"/>
        <v>0</v>
      </c>
      <c r="X99" s="25">
        <f t="shared" si="13"/>
        <v>0</v>
      </c>
      <c r="Y99" s="25">
        <f t="shared" si="14"/>
        <v>0</v>
      </c>
      <c r="Z99" s="25">
        <f t="shared" si="15"/>
        <v>0</v>
      </c>
      <c r="AA99" s="25">
        <f t="shared" si="16"/>
        <v>0</v>
      </c>
      <c r="AB99" s="25">
        <f t="shared" si="17"/>
        <v>0</v>
      </c>
      <c r="AC99" s="25">
        <f t="shared" si="18"/>
        <v>0</v>
      </c>
      <c r="AD99" s="25">
        <f t="shared" si="19"/>
        <v>0</v>
      </c>
      <c r="AE99" s="25">
        <f t="shared" si="20"/>
        <v>0</v>
      </c>
      <c r="AF99" s="25">
        <f t="shared" si="21"/>
        <v>0</v>
      </c>
      <c r="AG99" s="25">
        <f t="shared" si="22"/>
        <v>0</v>
      </c>
      <c r="AH99" s="25">
        <f t="shared" si="23"/>
        <v>0</v>
      </c>
      <c r="AI99" s="25">
        <f t="shared" si="24"/>
        <v>0</v>
      </c>
      <c r="AJ99" s="25">
        <f t="shared" si="25"/>
        <v>0</v>
      </c>
      <c r="AK99" s="25">
        <f t="shared" si="26"/>
        <v>0</v>
      </c>
      <c r="AL99" s="25">
        <f t="shared" si="27"/>
        <v>0</v>
      </c>
      <c r="AM99" s="25">
        <f t="shared" si="28"/>
        <v>0</v>
      </c>
      <c r="AN99" s="25">
        <f t="shared" si="29"/>
        <v>0</v>
      </c>
      <c r="AO99" s="25">
        <f t="shared" si="30"/>
        <v>0</v>
      </c>
      <c r="AP99" s="25">
        <f t="shared" si="31"/>
        <v>0</v>
      </c>
      <c r="AQ99" s="25">
        <f t="shared" si="32"/>
        <v>0</v>
      </c>
      <c r="AR99" s="25">
        <f t="shared" si="33"/>
        <v>0</v>
      </c>
      <c r="AS99" s="25">
        <f t="shared" si="34"/>
        <v>0</v>
      </c>
      <c r="AT99" s="25">
        <f t="shared" si="35"/>
        <v>0</v>
      </c>
      <c r="AU99" s="25">
        <f t="shared" si="36"/>
        <v>0</v>
      </c>
      <c r="AV99" s="25"/>
      <c r="AW99" s="25"/>
      <c r="AX99" s="25"/>
      <c r="AY99" s="25"/>
      <c r="AZ99" s="25"/>
      <c r="BA99" s="25"/>
      <c r="BB99" s="25"/>
    </row>
    <row r="100" ht="12.75" customHeight="1">
      <c r="A100" s="25">
        <f t="shared" si="46"/>
        <v>36</v>
      </c>
      <c r="B100" s="16">
        <f t="shared" si="37"/>
        <v>1</v>
      </c>
      <c r="C100" s="16">
        <f t="shared" si="38"/>
        <v>1</v>
      </c>
      <c r="D100" s="16">
        <f t="shared" si="39"/>
        <v>0</v>
      </c>
      <c r="E100" s="16">
        <f t="shared" si="40"/>
        <v>0</v>
      </c>
      <c r="F100" s="16">
        <f t="shared" si="41"/>
        <v>0</v>
      </c>
      <c r="G100" s="16">
        <f t="shared" si="42"/>
        <v>0</v>
      </c>
      <c r="H100" s="16">
        <f t="shared" si="43"/>
        <v>0</v>
      </c>
      <c r="I100" s="16">
        <f t="shared" si="44"/>
        <v>0</v>
      </c>
      <c r="J100" s="16">
        <f t="shared" si="45"/>
        <v>0</v>
      </c>
      <c r="K100" s="25"/>
      <c r="L100" s="25">
        <f t="shared" si="1"/>
        <v>1</v>
      </c>
      <c r="M100" s="25">
        <f t="shared" si="2"/>
        <v>0</v>
      </c>
      <c r="N100" s="25">
        <f t="shared" si="3"/>
        <v>0</v>
      </c>
      <c r="O100" s="25">
        <f t="shared" si="4"/>
        <v>0</v>
      </c>
      <c r="P100" s="25">
        <f t="shared" si="5"/>
        <v>0</v>
      </c>
      <c r="Q100" s="25">
        <f t="shared" si="6"/>
        <v>0</v>
      </c>
      <c r="R100" s="25">
        <f t="shared" si="7"/>
        <v>0</v>
      </c>
      <c r="S100" s="25">
        <f t="shared" si="8"/>
        <v>0</v>
      </c>
      <c r="T100" s="25">
        <f t="shared" si="9"/>
        <v>0</v>
      </c>
      <c r="U100" s="25">
        <f t="shared" si="10"/>
        <v>0</v>
      </c>
      <c r="V100" s="25">
        <f t="shared" si="11"/>
        <v>0</v>
      </c>
      <c r="W100" s="25">
        <f t="shared" si="12"/>
        <v>0</v>
      </c>
      <c r="X100" s="25">
        <f t="shared" si="13"/>
        <v>0</v>
      </c>
      <c r="Y100" s="25">
        <f t="shared" si="14"/>
        <v>0</v>
      </c>
      <c r="Z100" s="25">
        <f t="shared" si="15"/>
        <v>0</v>
      </c>
      <c r="AA100" s="25">
        <f t="shared" si="16"/>
        <v>0</v>
      </c>
      <c r="AB100" s="25">
        <f t="shared" si="17"/>
        <v>0</v>
      </c>
      <c r="AC100" s="25">
        <f t="shared" si="18"/>
        <v>0</v>
      </c>
      <c r="AD100" s="25">
        <f t="shared" si="19"/>
        <v>0</v>
      </c>
      <c r="AE100" s="25">
        <f t="shared" si="20"/>
        <v>0</v>
      </c>
      <c r="AF100" s="25">
        <f t="shared" si="21"/>
        <v>0</v>
      </c>
      <c r="AG100" s="25">
        <f t="shared" si="22"/>
        <v>0</v>
      </c>
      <c r="AH100" s="25">
        <f t="shared" si="23"/>
        <v>0</v>
      </c>
      <c r="AI100" s="25">
        <f t="shared" si="24"/>
        <v>0</v>
      </c>
      <c r="AJ100" s="25">
        <f t="shared" si="25"/>
        <v>0</v>
      </c>
      <c r="AK100" s="25">
        <f t="shared" si="26"/>
        <v>0</v>
      </c>
      <c r="AL100" s="25">
        <f t="shared" si="27"/>
        <v>0</v>
      </c>
      <c r="AM100" s="25">
        <f t="shared" si="28"/>
        <v>0</v>
      </c>
      <c r="AN100" s="25">
        <f t="shared" si="29"/>
        <v>0</v>
      </c>
      <c r="AO100" s="25">
        <f t="shared" si="30"/>
        <v>0</v>
      </c>
      <c r="AP100" s="25">
        <f t="shared" si="31"/>
        <v>0</v>
      </c>
      <c r="AQ100" s="25">
        <f t="shared" si="32"/>
        <v>0</v>
      </c>
      <c r="AR100" s="25">
        <f t="shared" si="33"/>
        <v>0</v>
      </c>
      <c r="AS100" s="25">
        <f t="shared" si="34"/>
        <v>0</v>
      </c>
      <c r="AT100" s="25">
        <f t="shared" si="35"/>
        <v>0</v>
      </c>
      <c r="AU100" s="25">
        <f t="shared" si="36"/>
        <v>0</v>
      </c>
      <c r="AV100" s="25"/>
      <c r="AW100" s="25"/>
      <c r="AX100" s="25"/>
      <c r="AY100" s="25"/>
      <c r="AZ100" s="25"/>
      <c r="BA100" s="25"/>
      <c r="BB100" s="25"/>
    </row>
    <row r="101" ht="12.75" customHeight="1">
      <c r="A101" s="25">
        <f t="shared" si="46"/>
        <v>37</v>
      </c>
      <c r="B101" s="16">
        <f t="shared" si="37"/>
        <v>1</v>
      </c>
      <c r="C101" s="16">
        <f t="shared" si="38"/>
        <v>1</v>
      </c>
      <c r="D101" s="16">
        <f t="shared" si="39"/>
        <v>0</v>
      </c>
      <c r="E101" s="16">
        <f t="shared" si="40"/>
        <v>0</v>
      </c>
      <c r="F101" s="16">
        <f t="shared" si="41"/>
        <v>0</v>
      </c>
      <c r="G101" s="16">
        <f t="shared" si="42"/>
        <v>0</v>
      </c>
      <c r="H101" s="16">
        <f t="shared" si="43"/>
        <v>0</v>
      </c>
      <c r="I101" s="16">
        <f t="shared" si="44"/>
        <v>0</v>
      </c>
      <c r="J101" s="16">
        <f t="shared" si="45"/>
        <v>0</v>
      </c>
      <c r="K101" s="25"/>
      <c r="L101" s="25">
        <f t="shared" si="1"/>
        <v>1</v>
      </c>
      <c r="M101" s="25">
        <f t="shared" si="2"/>
        <v>0</v>
      </c>
      <c r="N101" s="25">
        <f t="shared" si="3"/>
        <v>0</v>
      </c>
      <c r="O101" s="25">
        <f t="shared" si="4"/>
        <v>0</v>
      </c>
      <c r="P101" s="25">
        <f t="shared" si="5"/>
        <v>0</v>
      </c>
      <c r="Q101" s="25">
        <f t="shared" si="6"/>
        <v>0</v>
      </c>
      <c r="R101" s="25">
        <f t="shared" si="7"/>
        <v>0</v>
      </c>
      <c r="S101" s="25">
        <f t="shared" si="8"/>
        <v>1</v>
      </c>
      <c r="T101" s="25">
        <f t="shared" si="9"/>
        <v>0</v>
      </c>
      <c r="U101" s="25">
        <f t="shared" si="10"/>
        <v>0</v>
      </c>
      <c r="V101" s="25">
        <f t="shared" si="11"/>
        <v>0</v>
      </c>
      <c r="W101" s="25">
        <f t="shared" si="12"/>
        <v>0</v>
      </c>
      <c r="X101" s="25">
        <f t="shared" si="13"/>
        <v>0</v>
      </c>
      <c r="Y101" s="25">
        <f t="shared" si="14"/>
        <v>0</v>
      </c>
      <c r="Z101" s="25">
        <f t="shared" si="15"/>
        <v>1</v>
      </c>
      <c r="AA101" s="25">
        <f t="shared" si="16"/>
        <v>0</v>
      </c>
      <c r="AB101" s="25">
        <f t="shared" si="17"/>
        <v>0</v>
      </c>
      <c r="AC101" s="25">
        <f t="shared" si="18"/>
        <v>0</v>
      </c>
      <c r="AD101" s="25">
        <f t="shared" si="19"/>
        <v>0</v>
      </c>
      <c r="AE101" s="25">
        <f t="shared" si="20"/>
        <v>0</v>
      </c>
      <c r="AF101" s="25">
        <f t="shared" si="21"/>
        <v>0</v>
      </c>
      <c r="AG101" s="25">
        <f t="shared" si="22"/>
        <v>0</v>
      </c>
      <c r="AH101" s="25">
        <f t="shared" si="23"/>
        <v>0</v>
      </c>
      <c r="AI101" s="25">
        <f t="shared" si="24"/>
        <v>0</v>
      </c>
      <c r="AJ101" s="25">
        <f t="shared" si="25"/>
        <v>0</v>
      </c>
      <c r="AK101" s="25">
        <f t="shared" si="26"/>
        <v>0</v>
      </c>
      <c r="AL101" s="25">
        <f t="shared" si="27"/>
        <v>0</v>
      </c>
      <c r="AM101" s="25">
        <f t="shared" si="28"/>
        <v>0</v>
      </c>
      <c r="AN101" s="25">
        <f t="shared" si="29"/>
        <v>0</v>
      </c>
      <c r="AO101" s="25">
        <f t="shared" si="30"/>
        <v>0</v>
      </c>
      <c r="AP101" s="25">
        <f t="shared" si="31"/>
        <v>0</v>
      </c>
      <c r="AQ101" s="25">
        <f t="shared" si="32"/>
        <v>0</v>
      </c>
      <c r="AR101" s="25">
        <f t="shared" si="33"/>
        <v>0</v>
      </c>
      <c r="AS101" s="25">
        <f t="shared" si="34"/>
        <v>0</v>
      </c>
      <c r="AT101" s="25">
        <f t="shared" si="35"/>
        <v>0</v>
      </c>
      <c r="AU101" s="25">
        <f t="shared" si="36"/>
        <v>0</v>
      </c>
      <c r="AV101" s="25"/>
      <c r="AW101" s="25"/>
      <c r="AX101" s="25"/>
      <c r="AY101" s="25"/>
      <c r="AZ101" s="25"/>
      <c r="BA101" s="25"/>
      <c r="BB101" s="25"/>
    </row>
    <row r="102" ht="12.75" customHeight="1">
      <c r="A102" s="25">
        <f t="shared" si="46"/>
        <v>38</v>
      </c>
      <c r="B102" s="16">
        <f t="shared" si="37"/>
        <v>1</v>
      </c>
      <c r="C102" s="16">
        <f t="shared" si="38"/>
        <v>1</v>
      </c>
      <c r="D102" s="16">
        <f t="shared" si="39"/>
        <v>0</v>
      </c>
      <c r="E102" s="16">
        <f t="shared" si="40"/>
        <v>0</v>
      </c>
      <c r="F102" s="16">
        <f t="shared" si="41"/>
        <v>0</v>
      </c>
      <c r="G102" s="16">
        <f t="shared" si="42"/>
        <v>0</v>
      </c>
      <c r="H102" s="16">
        <f t="shared" si="43"/>
        <v>0</v>
      </c>
      <c r="I102" s="16">
        <f t="shared" si="44"/>
        <v>0</v>
      </c>
      <c r="J102" s="16">
        <f t="shared" si="45"/>
        <v>1</v>
      </c>
      <c r="K102" s="25"/>
      <c r="L102" s="25">
        <f t="shared" si="1"/>
        <v>1</v>
      </c>
      <c r="M102" s="25">
        <f t="shared" si="2"/>
        <v>0</v>
      </c>
      <c r="N102" s="25">
        <f t="shared" si="3"/>
        <v>0</v>
      </c>
      <c r="O102" s="25">
        <f t="shared" si="4"/>
        <v>0</v>
      </c>
      <c r="P102" s="25">
        <f t="shared" si="5"/>
        <v>1</v>
      </c>
      <c r="Q102" s="25">
        <f t="shared" si="6"/>
        <v>1</v>
      </c>
      <c r="R102" s="25">
        <f t="shared" si="7"/>
        <v>0</v>
      </c>
      <c r="S102" s="25">
        <f t="shared" si="8"/>
        <v>0</v>
      </c>
      <c r="T102" s="25">
        <f t="shared" si="9"/>
        <v>0</v>
      </c>
      <c r="U102" s="25">
        <f t="shared" si="10"/>
        <v>0</v>
      </c>
      <c r="V102" s="25">
        <f t="shared" si="11"/>
        <v>0</v>
      </c>
      <c r="W102" s="25">
        <f t="shared" si="12"/>
        <v>1</v>
      </c>
      <c r="X102" s="25">
        <f t="shared" si="13"/>
        <v>1</v>
      </c>
      <c r="Y102" s="25">
        <f t="shared" si="14"/>
        <v>0</v>
      </c>
      <c r="Z102" s="25">
        <f t="shared" si="15"/>
        <v>0</v>
      </c>
      <c r="AA102" s="25">
        <f t="shared" si="16"/>
        <v>0</v>
      </c>
      <c r="AB102" s="25">
        <f t="shared" si="17"/>
        <v>0</v>
      </c>
      <c r="AC102" s="25">
        <f t="shared" si="18"/>
        <v>0</v>
      </c>
      <c r="AD102" s="25">
        <f t="shared" si="19"/>
        <v>0</v>
      </c>
      <c r="AE102" s="25">
        <f t="shared" si="20"/>
        <v>0</v>
      </c>
      <c r="AF102" s="25">
        <f t="shared" si="21"/>
        <v>0</v>
      </c>
      <c r="AG102" s="25">
        <f t="shared" si="22"/>
        <v>0</v>
      </c>
      <c r="AH102" s="25">
        <f t="shared" si="23"/>
        <v>0</v>
      </c>
      <c r="AI102" s="25">
        <f t="shared" si="24"/>
        <v>0</v>
      </c>
      <c r="AJ102" s="25">
        <f t="shared" si="25"/>
        <v>0</v>
      </c>
      <c r="AK102" s="25">
        <f t="shared" si="26"/>
        <v>0</v>
      </c>
      <c r="AL102" s="25">
        <f t="shared" si="27"/>
        <v>0</v>
      </c>
      <c r="AM102" s="25">
        <f t="shared" si="28"/>
        <v>0</v>
      </c>
      <c r="AN102" s="25">
        <f t="shared" si="29"/>
        <v>0</v>
      </c>
      <c r="AO102" s="25">
        <f t="shared" si="30"/>
        <v>0</v>
      </c>
      <c r="AP102" s="25">
        <f t="shared" si="31"/>
        <v>1</v>
      </c>
      <c r="AQ102" s="25">
        <f t="shared" si="32"/>
        <v>0</v>
      </c>
      <c r="AR102" s="25">
        <f t="shared" si="33"/>
        <v>0</v>
      </c>
      <c r="AS102" s="25">
        <f t="shared" si="34"/>
        <v>0</v>
      </c>
      <c r="AT102" s="25">
        <f t="shared" si="35"/>
        <v>0</v>
      </c>
      <c r="AU102" s="25">
        <f t="shared" si="36"/>
        <v>0</v>
      </c>
      <c r="AV102" s="25"/>
      <c r="AW102" s="25"/>
      <c r="AX102" s="25"/>
      <c r="AY102" s="25"/>
      <c r="AZ102" s="25"/>
      <c r="BA102" s="25"/>
      <c r="BB102" s="25"/>
    </row>
    <row r="103" ht="12.75" customHeight="1">
      <c r="A103" s="25">
        <f t="shared" si="46"/>
        <v>39</v>
      </c>
      <c r="B103" s="16">
        <f t="shared" si="37"/>
        <v>1</v>
      </c>
      <c r="C103" s="16">
        <f t="shared" si="38"/>
        <v>1</v>
      </c>
      <c r="D103" s="16">
        <f t="shared" si="39"/>
        <v>0</v>
      </c>
      <c r="E103" s="16">
        <f t="shared" si="40"/>
        <v>0</v>
      </c>
      <c r="F103" s="16">
        <f t="shared" si="41"/>
        <v>0</v>
      </c>
      <c r="G103" s="16">
        <f t="shared" si="42"/>
        <v>1</v>
      </c>
      <c r="H103" s="16">
        <f t="shared" si="43"/>
        <v>1</v>
      </c>
      <c r="I103" s="16">
        <f t="shared" si="44"/>
        <v>0</v>
      </c>
      <c r="J103" s="16">
        <f t="shared" si="45"/>
        <v>0</v>
      </c>
      <c r="K103" s="25"/>
      <c r="L103" s="25">
        <f t="shared" si="1"/>
        <v>0</v>
      </c>
      <c r="M103" s="25">
        <f t="shared" si="2"/>
        <v>0</v>
      </c>
      <c r="N103" s="25">
        <f t="shared" si="3"/>
        <v>0</v>
      </c>
      <c r="O103" s="25">
        <f t="shared" si="4"/>
        <v>0</v>
      </c>
      <c r="P103" s="25">
        <f t="shared" si="5"/>
        <v>0</v>
      </c>
      <c r="Q103" s="25">
        <f t="shared" si="6"/>
        <v>0</v>
      </c>
      <c r="R103" s="25">
        <f t="shared" si="7"/>
        <v>0</v>
      </c>
      <c r="S103" s="25">
        <f t="shared" si="8"/>
        <v>0</v>
      </c>
      <c r="T103" s="25">
        <f t="shared" si="9"/>
        <v>0</v>
      </c>
      <c r="U103" s="25">
        <f t="shared" si="10"/>
        <v>0</v>
      </c>
      <c r="V103" s="25">
        <f t="shared" si="11"/>
        <v>0</v>
      </c>
      <c r="W103" s="25">
        <f t="shared" si="12"/>
        <v>0</v>
      </c>
      <c r="X103" s="25">
        <f t="shared" si="13"/>
        <v>0</v>
      </c>
      <c r="Y103" s="25">
        <f t="shared" si="14"/>
        <v>0</v>
      </c>
      <c r="Z103" s="25">
        <f t="shared" si="15"/>
        <v>0</v>
      </c>
      <c r="AA103" s="25">
        <f t="shared" si="16"/>
        <v>0</v>
      </c>
      <c r="AB103" s="25">
        <f t="shared" si="17"/>
        <v>0</v>
      </c>
      <c r="AC103" s="25">
        <f t="shared" si="18"/>
        <v>0</v>
      </c>
      <c r="AD103" s="25">
        <f t="shared" si="19"/>
        <v>0</v>
      </c>
      <c r="AE103" s="25">
        <f t="shared" si="20"/>
        <v>0</v>
      </c>
      <c r="AF103" s="25">
        <f t="shared" si="21"/>
        <v>0</v>
      </c>
      <c r="AG103" s="25">
        <f t="shared" si="22"/>
        <v>0</v>
      </c>
      <c r="AH103" s="25">
        <f t="shared" si="23"/>
        <v>0</v>
      </c>
      <c r="AI103" s="25">
        <f t="shared" si="24"/>
        <v>0</v>
      </c>
      <c r="AJ103" s="25">
        <f t="shared" si="25"/>
        <v>0</v>
      </c>
      <c r="AK103" s="25">
        <f t="shared" si="26"/>
        <v>0</v>
      </c>
      <c r="AL103" s="25">
        <f t="shared" si="27"/>
        <v>0</v>
      </c>
      <c r="AM103" s="25">
        <f t="shared" si="28"/>
        <v>0</v>
      </c>
      <c r="AN103" s="25">
        <f t="shared" si="29"/>
        <v>0</v>
      </c>
      <c r="AO103" s="25">
        <f t="shared" si="30"/>
        <v>0</v>
      </c>
      <c r="AP103" s="25">
        <f t="shared" si="31"/>
        <v>0</v>
      </c>
      <c r="AQ103" s="25">
        <f t="shared" si="32"/>
        <v>0</v>
      </c>
      <c r="AR103" s="25">
        <f t="shared" si="33"/>
        <v>0</v>
      </c>
      <c r="AS103" s="25">
        <f t="shared" si="34"/>
        <v>0</v>
      </c>
      <c r="AT103" s="25">
        <f t="shared" si="35"/>
        <v>0</v>
      </c>
      <c r="AU103" s="25">
        <f t="shared" si="36"/>
        <v>0</v>
      </c>
      <c r="AV103" s="25"/>
      <c r="AW103" s="25"/>
      <c r="AX103" s="25"/>
      <c r="AY103" s="25"/>
      <c r="AZ103" s="25"/>
      <c r="BA103" s="25"/>
      <c r="BB103" s="25"/>
    </row>
    <row r="104" ht="12.75" customHeight="1">
      <c r="A104" s="25">
        <f t="shared" si="46"/>
        <v>40</v>
      </c>
      <c r="B104" s="16">
        <f t="shared" si="37"/>
        <v>1</v>
      </c>
      <c r="C104" s="16">
        <f t="shared" si="38"/>
        <v>0</v>
      </c>
      <c r="D104" s="16">
        <f t="shared" si="39"/>
        <v>0</v>
      </c>
      <c r="E104" s="16">
        <f t="shared" si="40"/>
        <v>0</v>
      </c>
      <c r="F104" s="16">
        <f t="shared" si="41"/>
        <v>0</v>
      </c>
      <c r="G104" s="16">
        <f t="shared" si="42"/>
        <v>0</v>
      </c>
      <c r="H104" s="16">
        <f t="shared" si="43"/>
        <v>0</v>
      </c>
      <c r="I104" s="16">
        <f t="shared" si="44"/>
        <v>0</v>
      </c>
      <c r="J104" s="16">
        <f t="shared" si="45"/>
        <v>0</v>
      </c>
      <c r="K104" s="25"/>
      <c r="L104" s="25">
        <f t="shared" si="1"/>
        <v>0</v>
      </c>
      <c r="M104" s="25">
        <f t="shared" si="2"/>
        <v>0</v>
      </c>
      <c r="N104" s="25">
        <f t="shared" si="3"/>
        <v>0</v>
      </c>
      <c r="O104" s="25">
        <f t="shared" si="4"/>
        <v>0</v>
      </c>
      <c r="P104" s="25">
        <f t="shared" si="5"/>
        <v>0</v>
      </c>
      <c r="Q104" s="25">
        <f t="shared" si="6"/>
        <v>0</v>
      </c>
      <c r="R104" s="25">
        <f t="shared" si="7"/>
        <v>0</v>
      </c>
      <c r="S104" s="25">
        <f t="shared" si="8"/>
        <v>0</v>
      </c>
      <c r="T104" s="25">
        <f t="shared" si="9"/>
        <v>0</v>
      </c>
      <c r="U104" s="25">
        <f t="shared" si="10"/>
        <v>0</v>
      </c>
      <c r="V104" s="25">
        <f t="shared" si="11"/>
        <v>0</v>
      </c>
      <c r="W104" s="25">
        <f t="shared" si="12"/>
        <v>0</v>
      </c>
      <c r="X104" s="25">
        <f t="shared" si="13"/>
        <v>0</v>
      </c>
      <c r="Y104" s="25">
        <f t="shared" si="14"/>
        <v>0</v>
      </c>
      <c r="Z104" s="25">
        <f t="shared" si="15"/>
        <v>0</v>
      </c>
      <c r="AA104" s="25">
        <f t="shared" si="16"/>
        <v>0</v>
      </c>
      <c r="AB104" s="25">
        <f t="shared" si="17"/>
        <v>0</v>
      </c>
      <c r="AC104" s="25">
        <f t="shared" si="18"/>
        <v>0</v>
      </c>
      <c r="AD104" s="25">
        <f t="shared" si="19"/>
        <v>0</v>
      </c>
      <c r="AE104" s="25">
        <f t="shared" si="20"/>
        <v>0</v>
      </c>
      <c r="AF104" s="25">
        <f t="shared" si="21"/>
        <v>0</v>
      </c>
      <c r="AG104" s="25">
        <f t="shared" si="22"/>
        <v>0</v>
      </c>
      <c r="AH104" s="25">
        <f t="shared" si="23"/>
        <v>0</v>
      </c>
      <c r="AI104" s="25">
        <f t="shared" si="24"/>
        <v>0</v>
      </c>
      <c r="AJ104" s="25">
        <f t="shared" si="25"/>
        <v>0</v>
      </c>
      <c r="AK104" s="25">
        <f t="shared" si="26"/>
        <v>0</v>
      </c>
      <c r="AL104" s="25">
        <f t="shared" si="27"/>
        <v>0</v>
      </c>
      <c r="AM104" s="25">
        <f t="shared" si="28"/>
        <v>0</v>
      </c>
      <c r="AN104" s="25">
        <f t="shared" si="29"/>
        <v>0</v>
      </c>
      <c r="AO104" s="25">
        <f t="shared" si="30"/>
        <v>0</v>
      </c>
      <c r="AP104" s="25">
        <f t="shared" si="31"/>
        <v>0</v>
      </c>
      <c r="AQ104" s="25">
        <f t="shared" si="32"/>
        <v>0</v>
      </c>
      <c r="AR104" s="25">
        <f t="shared" si="33"/>
        <v>0</v>
      </c>
      <c r="AS104" s="25">
        <f t="shared" si="34"/>
        <v>0</v>
      </c>
      <c r="AT104" s="25">
        <f t="shared" si="35"/>
        <v>0</v>
      </c>
      <c r="AU104" s="25">
        <f t="shared" si="36"/>
        <v>0</v>
      </c>
      <c r="AV104" s="25"/>
      <c r="AW104" s="25"/>
      <c r="AX104" s="25"/>
      <c r="AY104" s="25"/>
      <c r="AZ104" s="25"/>
      <c r="BA104" s="25"/>
      <c r="BB104" s="25"/>
    </row>
    <row r="105" ht="12.75" customHeight="1">
      <c r="A105" s="25">
        <f t="shared" si="46"/>
        <v>41</v>
      </c>
      <c r="B105" s="16">
        <f t="shared" si="37"/>
        <v>1</v>
      </c>
      <c r="C105" s="16">
        <f t="shared" si="38"/>
        <v>0</v>
      </c>
      <c r="D105" s="16">
        <f t="shared" si="39"/>
        <v>0</v>
      </c>
      <c r="E105" s="16">
        <f t="shared" si="40"/>
        <v>0</v>
      </c>
      <c r="F105" s="16">
        <f t="shared" si="41"/>
        <v>0</v>
      </c>
      <c r="G105" s="16">
        <f t="shared" si="42"/>
        <v>0</v>
      </c>
      <c r="H105" s="16">
        <f t="shared" si="43"/>
        <v>0</v>
      </c>
      <c r="I105" s="16">
        <f t="shared" si="44"/>
        <v>0</v>
      </c>
      <c r="J105" s="16">
        <f t="shared" si="45"/>
        <v>0</v>
      </c>
      <c r="K105" s="25"/>
      <c r="L105" s="25">
        <f t="shared" si="1"/>
        <v>0</v>
      </c>
      <c r="M105" s="25">
        <f t="shared" si="2"/>
        <v>0</v>
      </c>
      <c r="N105" s="25">
        <f t="shared" si="3"/>
        <v>0</v>
      </c>
      <c r="O105" s="25">
        <f t="shared" si="4"/>
        <v>0</v>
      </c>
      <c r="P105" s="25">
        <f t="shared" si="5"/>
        <v>0</v>
      </c>
      <c r="Q105" s="25">
        <f t="shared" si="6"/>
        <v>0</v>
      </c>
      <c r="R105" s="25">
        <f t="shared" si="7"/>
        <v>0</v>
      </c>
      <c r="S105" s="25">
        <f t="shared" si="8"/>
        <v>0</v>
      </c>
      <c r="T105" s="25">
        <f t="shared" si="9"/>
        <v>0</v>
      </c>
      <c r="U105" s="25">
        <f t="shared" si="10"/>
        <v>0</v>
      </c>
      <c r="V105" s="25">
        <f t="shared" si="11"/>
        <v>0</v>
      </c>
      <c r="W105" s="25">
        <f t="shared" si="12"/>
        <v>0</v>
      </c>
      <c r="X105" s="25">
        <f t="shared" si="13"/>
        <v>0</v>
      </c>
      <c r="Y105" s="25">
        <f t="shared" si="14"/>
        <v>0</v>
      </c>
      <c r="Z105" s="25">
        <f t="shared" si="15"/>
        <v>0</v>
      </c>
      <c r="AA105" s="25">
        <f t="shared" si="16"/>
        <v>0</v>
      </c>
      <c r="AB105" s="25">
        <f t="shared" si="17"/>
        <v>0</v>
      </c>
      <c r="AC105" s="25">
        <f t="shared" si="18"/>
        <v>0</v>
      </c>
      <c r="AD105" s="25">
        <f t="shared" si="19"/>
        <v>0</v>
      </c>
      <c r="AE105" s="25">
        <f t="shared" si="20"/>
        <v>0</v>
      </c>
      <c r="AF105" s="25">
        <f t="shared" si="21"/>
        <v>0</v>
      </c>
      <c r="AG105" s="25">
        <f t="shared" si="22"/>
        <v>0</v>
      </c>
      <c r="AH105" s="25">
        <f t="shared" si="23"/>
        <v>0</v>
      </c>
      <c r="AI105" s="25">
        <f t="shared" si="24"/>
        <v>0</v>
      </c>
      <c r="AJ105" s="25">
        <f t="shared" si="25"/>
        <v>0</v>
      </c>
      <c r="AK105" s="25">
        <f t="shared" si="26"/>
        <v>0</v>
      </c>
      <c r="AL105" s="25">
        <f t="shared" si="27"/>
        <v>0</v>
      </c>
      <c r="AM105" s="25">
        <f t="shared" si="28"/>
        <v>0</v>
      </c>
      <c r="AN105" s="25">
        <f t="shared" si="29"/>
        <v>0</v>
      </c>
      <c r="AO105" s="25">
        <f t="shared" si="30"/>
        <v>0</v>
      </c>
      <c r="AP105" s="25">
        <f t="shared" si="31"/>
        <v>0</v>
      </c>
      <c r="AQ105" s="25">
        <f t="shared" si="32"/>
        <v>0</v>
      </c>
      <c r="AR105" s="25">
        <f t="shared" si="33"/>
        <v>0</v>
      </c>
      <c r="AS105" s="25">
        <f t="shared" si="34"/>
        <v>0</v>
      </c>
      <c r="AT105" s="25">
        <f t="shared" si="35"/>
        <v>0</v>
      </c>
      <c r="AU105" s="25">
        <f t="shared" si="36"/>
        <v>0</v>
      </c>
      <c r="AV105" s="25"/>
      <c r="AW105" s="25"/>
      <c r="AX105" s="25"/>
      <c r="AY105" s="25"/>
      <c r="AZ105" s="25"/>
      <c r="BA105" s="25"/>
      <c r="BB105" s="25"/>
    </row>
    <row r="106" ht="12.75" customHeight="1">
      <c r="A106" s="25">
        <f t="shared" si="46"/>
        <v>42</v>
      </c>
      <c r="B106" s="16">
        <f t="shared" si="37"/>
        <v>1</v>
      </c>
      <c r="C106" s="16">
        <f t="shared" si="38"/>
        <v>0</v>
      </c>
      <c r="D106" s="16">
        <f t="shared" si="39"/>
        <v>0</v>
      </c>
      <c r="E106" s="16">
        <f t="shared" si="40"/>
        <v>0</v>
      </c>
      <c r="F106" s="16">
        <f t="shared" si="41"/>
        <v>0</v>
      </c>
      <c r="G106" s="16">
        <f t="shared" si="42"/>
        <v>0</v>
      </c>
      <c r="H106" s="16">
        <f t="shared" si="43"/>
        <v>0</v>
      </c>
      <c r="I106" s="16">
        <f t="shared" si="44"/>
        <v>0</v>
      </c>
      <c r="J106" s="16">
        <f t="shared" si="45"/>
        <v>0</v>
      </c>
      <c r="K106" s="25"/>
      <c r="L106" s="25">
        <f t="shared" si="1"/>
        <v>0</v>
      </c>
      <c r="M106" s="25">
        <f t="shared" si="2"/>
        <v>0</v>
      </c>
      <c r="N106" s="25">
        <f t="shared" si="3"/>
        <v>0</v>
      </c>
      <c r="O106" s="25">
        <f t="shared" si="4"/>
        <v>0</v>
      </c>
      <c r="P106" s="25">
        <f t="shared" si="5"/>
        <v>0</v>
      </c>
      <c r="Q106" s="25">
        <f t="shared" si="6"/>
        <v>0</v>
      </c>
      <c r="R106" s="25">
        <f t="shared" si="7"/>
        <v>0</v>
      </c>
      <c r="S106" s="25">
        <f t="shared" si="8"/>
        <v>1</v>
      </c>
      <c r="T106" s="25">
        <f t="shared" si="9"/>
        <v>0</v>
      </c>
      <c r="U106" s="25">
        <f t="shared" si="10"/>
        <v>0</v>
      </c>
      <c r="V106" s="25">
        <f t="shared" si="11"/>
        <v>0</v>
      </c>
      <c r="W106" s="25">
        <f t="shared" si="12"/>
        <v>0</v>
      </c>
      <c r="X106" s="25">
        <f t="shared" si="13"/>
        <v>0</v>
      </c>
      <c r="Y106" s="25">
        <f t="shared" si="14"/>
        <v>0</v>
      </c>
      <c r="Z106" s="25">
        <f t="shared" si="15"/>
        <v>0</v>
      </c>
      <c r="AA106" s="25">
        <f t="shared" si="16"/>
        <v>0</v>
      </c>
      <c r="AB106" s="25">
        <f t="shared" si="17"/>
        <v>0</v>
      </c>
      <c r="AC106" s="25">
        <f t="shared" si="18"/>
        <v>0</v>
      </c>
      <c r="AD106" s="25">
        <f t="shared" si="19"/>
        <v>0</v>
      </c>
      <c r="AE106" s="25">
        <f t="shared" si="20"/>
        <v>0</v>
      </c>
      <c r="AF106" s="25">
        <f t="shared" si="21"/>
        <v>0</v>
      </c>
      <c r="AG106" s="25">
        <f t="shared" si="22"/>
        <v>0</v>
      </c>
      <c r="AH106" s="25">
        <f t="shared" si="23"/>
        <v>0</v>
      </c>
      <c r="AI106" s="25">
        <f t="shared" si="24"/>
        <v>0</v>
      </c>
      <c r="AJ106" s="25">
        <f t="shared" si="25"/>
        <v>0</v>
      </c>
      <c r="AK106" s="25">
        <f t="shared" si="26"/>
        <v>0</v>
      </c>
      <c r="AL106" s="25">
        <f t="shared" si="27"/>
        <v>0</v>
      </c>
      <c r="AM106" s="25">
        <f t="shared" si="28"/>
        <v>0</v>
      </c>
      <c r="AN106" s="25">
        <f t="shared" si="29"/>
        <v>0</v>
      </c>
      <c r="AO106" s="25">
        <f t="shared" si="30"/>
        <v>0</v>
      </c>
      <c r="AP106" s="25">
        <f t="shared" si="31"/>
        <v>0</v>
      </c>
      <c r="AQ106" s="25">
        <f t="shared" si="32"/>
        <v>0</v>
      </c>
      <c r="AR106" s="25">
        <f t="shared" si="33"/>
        <v>0</v>
      </c>
      <c r="AS106" s="25">
        <f t="shared" si="34"/>
        <v>0</v>
      </c>
      <c r="AT106" s="25">
        <f t="shared" si="35"/>
        <v>0</v>
      </c>
      <c r="AU106" s="25">
        <f t="shared" si="36"/>
        <v>0</v>
      </c>
      <c r="AV106" s="25"/>
      <c r="AW106" s="25"/>
      <c r="AX106" s="25"/>
      <c r="AY106" s="25"/>
      <c r="AZ106" s="25"/>
      <c r="BA106" s="25"/>
      <c r="BB106" s="25"/>
    </row>
    <row r="107" ht="12.75" customHeight="1">
      <c r="A107" s="25">
        <f t="shared" si="46"/>
        <v>43</v>
      </c>
      <c r="B107" s="16">
        <f t="shared" si="37"/>
        <v>1</v>
      </c>
      <c r="C107" s="16">
        <f t="shared" si="38"/>
        <v>0</v>
      </c>
      <c r="D107" s="16">
        <f t="shared" si="39"/>
        <v>0</v>
      </c>
      <c r="E107" s="16">
        <f t="shared" si="40"/>
        <v>0</v>
      </c>
      <c r="F107" s="16">
        <f t="shared" si="41"/>
        <v>0</v>
      </c>
      <c r="G107" s="16">
        <f t="shared" si="42"/>
        <v>0</v>
      </c>
      <c r="H107" s="16">
        <f t="shared" si="43"/>
        <v>0</v>
      </c>
      <c r="I107" s="16">
        <f t="shared" si="44"/>
        <v>0</v>
      </c>
      <c r="J107" s="16">
        <f t="shared" si="45"/>
        <v>1</v>
      </c>
      <c r="K107" s="25"/>
      <c r="L107" s="25">
        <f t="shared" si="1"/>
        <v>1</v>
      </c>
      <c r="M107" s="25">
        <f t="shared" si="2"/>
        <v>0</v>
      </c>
      <c r="N107" s="25">
        <f t="shared" si="3"/>
        <v>0</v>
      </c>
      <c r="O107" s="25">
        <f t="shared" si="4"/>
        <v>0</v>
      </c>
      <c r="P107" s="25">
        <f t="shared" si="5"/>
        <v>0</v>
      </c>
      <c r="Q107" s="25">
        <f t="shared" si="6"/>
        <v>0</v>
      </c>
      <c r="R107" s="25">
        <f t="shared" si="7"/>
        <v>0</v>
      </c>
      <c r="S107" s="25">
        <f t="shared" si="8"/>
        <v>0</v>
      </c>
      <c r="T107" s="25">
        <f t="shared" si="9"/>
        <v>0</v>
      </c>
      <c r="U107" s="25">
        <f t="shared" si="10"/>
        <v>0</v>
      </c>
      <c r="V107" s="25">
        <f t="shared" si="11"/>
        <v>0</v>
      </c>
      <c r="W107" s="25">
        <f t="shared" si="12"/>
        <v>0</v>
      </c>
      <c r="X107" s="25">
        <f t="shared" si="13"/>
        <v>0</v>
      </c>
      <c r="Y107" s="25">
        <f t="shared" si="14"/>
        <v>0</v>
      </c>
      <c r="Z107" s="25">
        <f t="shared" si="15"/>
        <v>0</v>
      </c>
      <c r="AA107" s="25">
        <f t="shared" si="16"/>
        <v>0</v>
      </c>
      <c r="AB107" s="25">
        <f t="shared" si="17"/>
        <v>0</v>
      </c>
      <c r="AC107" s="25">
        <f t="shared" si="18"/>
        <v>0</v>
      </c>
      <c r="AD107" s="25">
        <f t="shared" si="19"/>
        <v>0</v>
      </c>
      <c r="AE107" s="25">
        <f t="shared" si="20"/>
        <v>0</v>
      </c>
      <c r="AF107" s="25">
        <f t="shared" si="21"/>
        <v>0</v>
      </c>
      <c r="AG107" s="25">
        <f t="shared" si="22"/>
        <v>0</v>
      </c>
      <c r="AH107" s="25">
        <f t="shared" si="23"/>
        <v>0</v>
      </c>
      <c r="AI107" s="25">
        <f t="shared" si="24"/>
        <v>0</v>
      </c>
      <c r="AJ107" s="25">
        <f t="shared" si="25"/>
        <v>0</v>
      </c>
      <c r="AK107" s="25">
        <f t="shared" si="26"/>
        <v>0</v>
      </c>
      <c r="AL107" s="25">
        <f t="shared" si="27"/>
        <v>0</v>
      </c>
      <c r="AM107" s="25">
        <f t="shared" si="28"/>
        <v>0</v>
      </c>
      <c r="AN107" s="25">
        <f t="shared" si="29"/>
        <v>0</v>
      </c>
      <c r="AO107" s="25">
        <f t="shared" si="30"/>
        <v>0</v>
      </c>
      <c r="AP107" s="25">
        <f t="shared" si="31"/>
        <v>0</v>
      </c>
      <c r="AQ107" s="25">
        <f t="shared" si="32"/>
        <v>0</v>
      </c>
      <c r="AR107" s="25">
        <f t="shared" si="33"/>
        <v>0</v>
      </c>
      <c r="AS107" s="25">
        <f t="shared" si="34"/>
        <v>0</v>
      </c>
      <c r="AT107" s="25">
        <f t="shared" si="35"/>
        <v>0</v>
      </c>
      <c r="AU107" s="25">
        <f t="shared" si="36"/>
        <v>0</v>
      </c>
      <c r="AV107" s="25"/>
      <c r="AW107" s="25"/>
      <c r="AX107" s="25"/>
      <c r="AY107" s="25"/>
      <c r="AZ107" s="25"/>
      <c r="BA107" s="25"/>
      <c r="BB107" s="25"/>
    </row>
    <row r="108" ht="12.75" customHeight="1">
      <c r="A108" s="25">
        <f t="shared" si="46"/>
        <v>44</v>
      </c>
      <c r="B108" s="16">
        <f t="shared" si="37"/>
        <v>1</v>
      </c>
      <c r="C108" s="16">
        <f t="shared" si="38"/>
        <v>1</v>
      </c>
      <c r="D108" s="16">
        <f t="shared" si="39"/>
        <v>0</v>
      </c>
      <c r="E108" s="16">
        <f t="shared" si="40"/>
        <v>0</v>
      </c>
      <c r="F108" s="16">
        <f t="shared" si="41"/>
        <v>0</v>
      </c>
      <c r="G108" s="16">
        <f t="shared" si="42"/>
        <v>0</v>
      </c>
      <c r="H108" s="16">
        <f t="shared" si="43"/>
        <v>0</v>
      </c>
      <c r="I108" s="16">
        <f t="shared" si="44"/>
        <v>0</v>
      </c>
      <c r="J108" s="16">
        <f t="shared" si="45"/>
        <v>0</v>
      </c>
      <c r="K108" s="25"/>
      <c r="L108" s="25">
        <f t="shared" si="1"/>
        <v>0</v>
      </c>
      <c r="M108" s="25">
        <f t="shared" si="2"/>
        <v>0</v>
      </c>
      <c r="N108" s="25">
        <f t="shared" si="3"/>
        <v>0</v>
      </c>
      <c r="O108" s="25">
        <f t="shared" si="4"/>
        <v>0</v>
      </c>
      <c r="P108" s="25">
        <f t="shared" si="5"/>
        <v>0</v>
      </c>
      <c r="Q108" s="25">
        <f t="shared" si="6"/>
        <v>0</v>
      </c>
      <c r="R108" s="25">
        <f t="shared" si="7"/>
        <v>0</v>
      </c>
      <c r="S108" s="25">
        <f t="shared" si="8"/>
        <v>0</v>
      </c>
      <c r="T108" s="25">
        <f t="shared" si="9"/>
        <v>0</v>
      </c>
      <c r="U108" s="25">
        <f t="shared" si="10"/>
        <v>0</v>
      </c>
      <c r="V108" s="25">
        <f t="shared" si="11"/>
        <v>0</v>
      </c>
      <c r="W108" s="25">
        <f t="shared" si="12"/>
        <v>0</v>
      </c>
      <c r="X108" s="25">
        <f t="shared" si="13"/>
        <v>0</v>
      </c>
      <c r="Y108" s="25">
        <f t="shared" si="14"/>
        <v>0</v>
      </c>
      <c r="Z108" s="25">
        <f t="shared" si="15"/>
        <v>0</v>
      </c>
      <c r="AA108" s="25">
        <f t="shared" si="16"/>
        <v>0</v>
      </c>
      <c r="AB108" s="25">
        <f t="shared" si="17"/>
        <v>0</v>
      </c>
      <c r="AC108" s="25">
        <f t="shared" si="18"/>
        <v>0</v>
      </c>
      <c r="AD108" s="25">
        <f t="shared" si="19"/>
        <v>0</v>
      </c>
      <c r="AE108" s="25">
        <f t="shared" si="20"/>
        <v>0</v>
      </c>
      <c r="AF108" s="25">
        <f t="shared" si="21"/>
        <v>0</v>
      </c>
      <c r="AG108" s="25">
        <f t="shared" si="22"/>
        <v>0</v>
      </c>
      <c r="AH108" s="25">
        <f t="shared" si="23"/>
        <v>0</v>
      </c>
      <c r="AI108" s="25">
        <f t="shared" si="24"/>
        <v>0</v>
      </c>
      <c r="AJ108" s="25">
        <f t="shared" si="25"/>
        <v>0</v>
      </c>
      <c r="AK108" s="25">
        <f t="shared" si="26"/>
        <v>0</v>
      </c>
      <c r="AL108" s="25">
        <f t="shared" si="27"/>
        <v>0</v>
      </c>
      <c r="AM108" s="25">
        <f t="shared" si="28"/>
        <v>0</v>
      </c>
      <c r="AN108" s="25">
        <f t="shared" si="29"/>
        <v>0</v>
      </c>
      <c r="AO108" s="25">
        <f t="shared" si="30"/>
        <v>0</v>
      </c>
      <c r="AP108" s="25">
        <f t="shared" si="31"/>
        <v>0</v>
      </c>
      <c r="AQ108" s="25">
        <f t="shared" si="32"/>
        <v>0</v>
      </c>
      <c r="AR108" s="25">
        <f t="shared" si="33"/>
        <v>0</v>
      </c>
      <c r="AS108" s="25">
        <f t="shared" si="34"/>
        <v>0</v>
      </c>
      <c r="AT108" s="25">
        <f t="shared" si="35"/>
        <v>0</v>
      </c>
      <c r="AU108" s="25">
        <f t="shared" si="36"/>
        <v>0</v>
      </c>
      <c r="AV108" s="25"/>
      <c r="AW108" s="25"/>
      <c r="AX108" s="25"/>
      <c r="AY108" s="25"/>
      <c r="AZ108" s="25"/>
      <c r="BA108" s="25"/>
      <c r="BB108" s="25"/>
    </row>
    <row r="109" ht="12.75" customHeight="1">
      <c r="A109" s="25">
        <f t="shared" si="46"/>
        <v>45</v>
      </c>
      <c r="B109" s="16">
        <f t="shared" si="37"/>
        <v>1</v>
      </c>
      <c r="C109" s="16">
        <f t="shared" si="38"/>
        <v>0</v>
      </c>
      <c r="D109" s="16">
        <f t="shared" si="39"/>
        <v>0</v>
      </c>
      <c r="E109" s="16">
        <f t="shared" si="40"/>
        <v>0</v>
      </c>
      <c r="F109" s="16">
        <f t="shared" si="41"/>
        <v>0</v>
      </c>
      <c r="G109" s="16">
        <f t="shared" si="42"/>
        <v>0</v>
      </c>
      <c r="H109" s="16">
        <f t="shared" si="43"/>
        <v>0</v>
      </c>
      <c r="I109" s="16">
        <f t="shared" si="44"/>
        <v>0</v>
      </c>
      <c r="J109" s="16">
        <f t="shared" si="45"/>
        <v>0</v>
      </c>
      <c r="K109" s="25"/>
      <c r="L109" s="25">
        <f t="shared" si="1"/>
        <v>0</v>
      </c>
      <c r="M109" s="25">
        <f t="shared" si="2"/>
        <v>1</v>
      </c>
      <c r="N109" s="25">
        <f t="shared" si="3"/>
        <v>1</v>
      </c>
      <c r="O109" s="25">
        <f t="shared" si="4"/>
        <v>0</v>
      </c>
      <c r="P109" s="25">
        <f t="shared" si="5"/>
        <v>0</v>
      </c>
      <c r="Q109" s="25">
        <f t="shared" si="6"/>
        <v>0</v>
      </c>
      <c r="R109" s="25">
        <f t="shared" si="7"/>
        <v>0</v>
      </c>
      <c r="S109" s="25">
        <f t="shared" si="8"/>
        <v>0</v>
      </c>
      <c r="T109" s="25">
        <f t="shared" si="9"/>
        <v>0</v>
      </c>
      <c r="U109" s="25">
        <f t="shared" si="10"/>
        <v>0</v>
      </c>
      <c r="V109" s="25">
        <f t="shared" si="11"/>
        <v>0</v>
      </c>
      <c r="W109" s="25">
        <f t="shared" si="12"/>
        <v>0</v>
      </c>
      <c r="X109" s="25">
        <f t="shared" si="13"/>
        <v>0</v>
      </c>
      <c r="Y109" s="25">
        <f t="shared" si="14"/>
        <v>0</v>
      </c>
      <c r="Z109" s="25">
        <f t="shared" si="15"/>
        <v>0</v>
      </c>
      <c r="AA109" s="25">
        <f t="shared" si="16"/>
        <v>1</v>
      </c>
      <c r="AB109" s="25">
        <f t="shared" si="17"/>
        <v>0</v>
      </c>
      <c r="AC109" s="25">
        <f t="shared" si="18"/>
        <v>0</v>
      </c>
      <c r="AD109" s="25">
        <f t="shared" si="19"/>
        <v>0</v>
      </c>
      <c r="AE109" s="25">
        <f t="shared" si="20"/>
        <v>0</v>
      </c>
      <c r="AF109" s="25">
        <f t="shared" si="21"/>
        <v>0</v>
      </c>
      <c r="AG109" s="25">
        <f t="shared" si="22"/>
        <v>0</v>
      </c>
      <c r="AH109" s="25">
        <f t="shared" si="23"/>
        <v>0</v>
      </c>
      <c r="AI109" s="25">
        <f t="shared" si="24"/>
        <v>0</v>
      </c>
      <c r="AJ109" s="25">
        <f t="shared" si="25"/>
        <v>0</v>
      </c>
      <c r="AK109" s="25">
        <f t="shared" si="26"/>
        <v>0</v>
      </c>
      <c r="AL109" s="25">
        <f t="shared" si="27"/>
        <v>0</v>
      </c>
      <c r="AM109" s="25">
        <f t="shared" si="28"/>
        <v>0</v>
      </c>
      <c r="AN109" s="25">
        <f t="shared" si="29"/>
        <v>0</v>
      </c>
      <c r="AO109" s="25">
        <f t="shared" si="30"/>
        <v>0</v>
      </c>
      <c r="AP109" s="25">
        <f t="shared" si="31"/>
        <v>0</v>
      </c>
      <c r="AQ109" s="25">
        <f t="shared" si="32"/>
        <v>0</v>
      </c>
      <c r="AR109" s="25">
        <f t="shared" si="33"/>
        <v>0</v>
      </c>
      <c r="AS109" s="25">
        <f t="shared" si="34"/>
        <v>0</v>
      </c>
      <c r="AT109" s="25">
        <f t="shared" si="35"/>
        <v>0</v>
      </c>
      <c r="AU109" s="25">
        <f t="shared" si="36"/>
        <v>0</v>
      </c>
      <c r="AV109" s="25"/>
      <c r="AW109" s="25"/>
      <c r="AX109" s="25"/>
      <c r="AY109" s="25"/>
      <c r="AZ109" s="25"/>
      <c r="BA109" s="25"/>
      <c r="BB109" s="25"/>
    </row>
    <row r="110" ht="12.75" customHeight="1">
      <c r="A110" s="25">
        <f t="shared" si="46"/>
        <v>46</v>
      </c>
      <c r="B110" s="16">
        <f t="shared" si="37"/>
        <v>1</v>
      </c>
      <c r="C110" s="16">
        <f t="shared" si="38"/>
        <v>0</v>
      </c>
      <c r="D110" s="16">
        <f t="shared" si="39"/>
        <v>1</v>
      </c>
      <c r="E110" s="16">
        <f t="shared" si="40"/>
        <v>1</v>
      </c>
      <c r="F110" s="16">
        <f t="shared" si="41"/>
        <v>0</v>
      </c>
      <c r="G110" s="16">
        <f t="shared" si="42"/>
        <v>0</v>
      </c>
      <c r="H110" s="16">
        <f t="shared" si="43"/>
        <v>0</v>
      </c>
      <c r="I110" s="16">
        <f t="shared" si="44"/>
        <v>0</v>
      </c>
      <c r="J110" s="16">
        <f t="shared" si="45"/>
        <v>0</v>
      </c>
      <c r="K110" s="25"/>
      <c r="L110" s="25">
        <f t="shared" si="1"/>
        <v>0</v>
      </c>
      <c r="M110" s="25">
        <f t="shared" si="2"/>
        <v>0</v>
      </c>
      <c r="N110" s="25">
        <f t="shared" si="3"/>
        <v>0</v>
      </c>
      <c r="O110" s="25">
        <f t="shared" si="4"/>
        <v>0</v>
      </c>
      <c r="P110" s="25">
        <f t="shared" si="5"/>
        <v>0</v>
      </c>
      <c r="Q110" s="25">
        <f t="shared" si="6"/>
        <v>0</v>
      </c>
      <c r="R110" s="25">
        <f t="shared" si="7"/>
        <v>0</v>
      </c>
      <c r="S110" s="25">
        <f t="shared" si="8"/>
        <v>0</v>
      </c>
      <c r="T110" s="25">
        <f t="shared" si="9"/>
        <v>0</v>
      </c>
      <c r="U110" s="25">
        <f t="shared" si="10"/>
        <v>0</v>
      </c>
      <c r="V110" s="25">
        <f t="shared" si="11"/>
        <v>0</v>
      </c>
      <c r="W110" s="25">
        <f t="shared" si="12"/>
        <v>0</v>
      </c>
      <c r="X110" s="25">
        <f t="shared" si="13"/>
        <v>0</v>
      </c>
      <c r="Y110" s="25">
        <f t="shared" si="14"/>
        <v>0</v>
      </c>
      <c r="Z110" s="25">
        <f t="shared" si="15"/>
        <v>0</v>
      </c>
      <c r="AA110" s="25">
        <f t="shared" si="16"/>
        <v>1</v>
      </c>
      <c r="AB110" s="25">
        <f t="shared" si="17"/>
        <v>1</v>
      </c>
      <c r="AC110" s="25">
        <f t="shared" si="18"/>
        <v>0</v>
      </c>
      <c r="AD110" s="25">
        <f t="shared" si="19"/>
        <v>0</v>
      </c>
      <c r="AE110" s="25">
        <f t="shared" si="20"/>
        <v>0</v>
      </c>
      <c r="AF110" s="25">
        <f t="shared" si="21"/>
        <v>0</v>
      </c>
      <c r="AG110" s="25">
        <f t="shared" si="22"/>
        <v>1</v>
      </c>
      <c r="AH110" s="25">
        <f t="shared" si="23"/>
        <v>0</v>
      </c>
      <c r="AI110" s="25">
        <f t="shared" si="24"/>
        <v>0</v>
      </c>
      <c r="AJ110" s="25">
        <f t="shared" si="25"/>
        <v>0</v>
      </c>
      <c r="AK110" s="25">
        <f t="shared" si="26"/>
        <v>0</v>
      </c>
      <c r="AL110" s="25">
        <f t="shared" si="27"/>
        <v>0</v>
      </c>
      <c r="AM110" s="25">
        <f t="shared" si="28"/>
        <v>0</v>
      </c>
      <c r="AN110" s="25">
        <f t="shared" si="29"/>
        <v>0</v>
      </c>
      <c r="AO110" s="25">
        <f t="shared" si="30"/>
        <v>0</v>
      </c>
      <c r="AP110" s="25">
        <f t="shared" si="31"/>
        <v>0</v>
      </c>
      <c r="AQ110" s="25">
        <f t="shared" si="32"/>
        <v>0</v>
      </c>
      <c r="AR110" s="25">
        <f t="shared" si="33"/>
        <v>0</v>
      </c>
      <c r="AS110" s="25">
        <f t="shared" si="34"/>
        <v>0</v>
      </c>
      <c r="AT110" s="25">
        <f t="shared" si="35"/>
        <v>0</v>
      </c>
      <c r="AU110" s="25">
        <f t="shared" si="36"/>
        <v>0</v>
      </c>
      <c r="AV110" s="25"/>
      <c r="AW110" s="25"/>
      <c r="AX110" s="25"/>
      <c r="AY110" s="25"/>
      <c r="AZ110" s="25"/>
      <c r="BA110" s="25"/>
      <c r="BB110" s="25"/>
    </row>
    <row r="111" ht="12.75" customHeight="1">
      <c r="A111" s="25">
        <f t="shared" si="46"/>
        <v>47</v>
      </c>
      <c r="B111" s="16">
        <f t="shared" si="37"/>
        <v>0</v>
      </c>
      <c r="C111" s="16">
        <f t="shared" si="38"/>
        <v>0</v>
      </c>
      <c r="D111" s="16">
        <f t="shared" si="39"/>
        <v>1</v>
      </c>
      <c r="E111" s="16">
        <f t="shared" si="40"/>
        <v>1</v>
      </c>
      <c r="F111" s="16">
        <f t="shared" si="41"/>
        <v>1</v>
      </c>
      <c r="G111" s="16">
        <f t="shared" si="42"/>
        <v>0</v>
      </c>
      <c r="H111" s="16">
        <f t="shared" si="43"/>
        <v>0</v>
      </c>
      <c r="I111" s="16">
        <f t="shared" si="44"/>
        <v>0</v>
      </c>
      <c r="J111" s="16">
        <f t="shared" si="45"/>
        <v>0</v>
      </c>
      <c r="K111" s="25"/>
      <c r="L111" s="25">
        <f t="shared" si="1"/>
        <v>1</v>
      </c>
      <c r="M111" s="25">
        <f t="shared" si="2"/>
        <v>0</v>
      </c>
      <c r="N111" s="25">
        <f t="shared" si="3"/>
        <v>0</v>
      </c>
      <c r="O111" s="25">
        <f t="shared" si="4"/>
        <v>0</v>
      </c>
      <c r="P111" s="25">
        <f t="shared" si="5"/>
        <v>0</v>
      </c>
      <c r="Q111" s="25">
        <f t="shared" si="6"/>
        <v>0</v>
      </c>
      <c r="R111" s="25">
        <f t="shared" si="7"/>
        <v>0</v>
      </c>
      <c r="S111" s="25">
        <f t="shared" si="8"/>
        <v>0</v>
      </c>
      <c r="T111" s="25">
        <f t="shared" si="9"/>
        <v>0</v>
      </c>
      <c r="U111" s="25">
        <f t="shared" si="10"/>
        <v>0</v>
      </c>
      <c r="V111" s="25">
        <f t="shared" si="11"/>
        <v>0</v>
      </c>
      <c r="W111" s="25">
        <f t="shared" si="12"/>
        <v>0</v>
      </c>
      <c r="X111" s="25">
        <f t="shared" si="13"/>
        <v>0</v>
      </c>
      <c r="Y111" s="25">
        <f t="shared" si="14"/>
        <v>0</v>
      </c>
      <c r="Z111" s="25">
        <f t="shared" si="15"/>
        <v>0</v>
      </c>
      <c r="AA111" s="25">
        <f t="shared" si="16"/>
        <v>0</v>
      </c>
      <c r="AB111" s="25">
        <f t="shared" si="17"/>
        <v>0</v>
      </c>
      <c r="AC111" s="25">
        <f t="shared" si="18"/>
        <v>0</v>
      </c>
      <c r="AD111" s="25">
        <f t="shared" si="19"/>
        <v>0</v>
      </c>
      <c r="AE111" s="25">
        <f t="shared" si="20"/>
        <v>0</v>
      </c>
      <c r="AF111" s="25">
        <f t="shared" si="21"/>
        <v>0</v>
      </c>
      <c r="AG111" s="25">
        <f t="shared" si="22"/>
        <v>0</v>
      </c>
      <c r="AH111" s="25">
        <f t="shared" si="23"/>
        <v>0</v>
      </c>
      <c r="AI111" s="25">
        <f t="shared" si="24"/>
        <v>0</v>
      </c>
      <c r="AJ111" s="25">
        <f t="shared" si="25"/>
        <v>0</v>
      </c>
      <c r="AK111" s="25">
        <f t="shared" si="26"/>
        <v>0</v>
      </c>
      <c r="AL111" s="25">
        <f t="shared" si="27"/>
        <v>0</v>
      </c>
      <c r="AM111" s="25">
        <f t="shared" si="28"/>
        <v>0</v>
      </c>
      <c r="AN111" s="25">
        <f t="shared" si="29"/>
        <v>0</v>
      </c>
      <c r="AO111" s="25">
        <f t="shared" si="30"/>
        <v>0</v>
      </c>
      <c r="AP111" s="25">
        <f t="shared" si="31"/>
        <v>0</v>
      </c>
      <c r="AQ111" s="25">
        <f t="shared" si="32"/>
        <v>0</v>
      </c>
      <c r="AR111" s="25">
        <f t="shared" si="33"/>
        <v>0</v>
      </c>
      <c r="AS111" s="25">
        <f t="shared" si="34"/>
        <v>0</v>
      </c>
      <c r="AT111" s="25">
        <f t="shared" si="35"/>
        <v>0</v>
      </c>
      <c r="AU111" s="25">
        <f t="shared" si="36"/>
        <v>0</v>
      </c>
      <c r="AV111" s="25"/>
      <c r="AW111" s="25"/>
      <c r="AX111" s="25"/>
      <c r="AY111" s="25"/>
      <c r="AZ111" s="25"/>
      <c r="BA111" s="25"/>
      <c r="BB111" s="25"/>
    </row>
    <row r="112" ht="12.75" customHeight="1">
      <c r="A112" s="25">
        <f t="shared" si="46"/>
        <v>48</v>
      </c>
      <c r="B112" s="16">
        <f t="shared" si="37"/>
        <v>1</v>
      </c>
      <c r="C112" s="16">
        <f t="shared" si="38"/>
        <v>1</v>
      </c>
      <c r="D112" s="16">
        <f t="shared" si="39"/>
        <v>0</v>
      </c>
      <c r="E112" s="16">
        <f t="shared" si="40"/>
        <v>0</v>
      </c>
      <c r="F112" s="16">
        <f t="shared" si="41"/>
        <v>0</v>
      </c>
      <c r="G112" s="16">
        <f t="shared" si="42"/>
        <v>0</v>
      </c>
      <c r="H112" s="16">
        <f t="shared" si="43"/>
        <v>0</v>
      </c>
      <c r="I112" s="16">
        <f t="shared" si="44"/>
        <v>0</v>
      </c>
      <c r="J112" s="16">
        <f t="shared" si="45"/>
        <v>0</v>
      </c>
      <c r="K112" s="25"/>
      <c r="L112" s="25">
        <f t="shared" si="1"/>
        <v>1</v>
      </c>
      <c r="M112" s="25">
        <f t="shared" si="2"/>
        <v>0</v>
      </c>
      <c r="N112" s="25">
        <f t="shared" si="3"/>
        <v>1</v>
      </c>
      <c r="O112" s="25">
        <f t="shared" si="4"/>
        <v>0</v>
      </c>
      <c r="P112" s="25">
        <f t="shared" si="5"/>
        <v>0</v>
      </c>
      <c r="Q112" s="25">
        <f t="shared" si="6"/>
        <v>0</v>
      </c>
      <c r="R112" s="25">
        <f t="shared" si="7"/>
        <v>0</v>
      </c>
      <c r="S112" s="25">
        <f t="shared" si="8"/>
        <v>0</v>
      </c>
      <c r="T112" s="25">
        <f t="shared" si="9"/>
        <v>0</v>
      </c>
      <c r="U112" s="25">
        <f t="shared" si="10"/>
        <v>1</v>
      </c>
      <c r="V112" s="25">
        <f t="shared" si="11"/>
        <v>0</v>
      </c>
      <c r="W112" s="25">
        <f t="shared" si="12"/>
        <v>0</v>
      </c>
      <c r="X112" s="25">
        <f t="shared" si="13"/>
        <v>0</v>
      </c>
      <c r="Y112" s="25">
        <f t="shared" si="14"/>
        <v>0</v>
      </c>
      <c r="Z112" s="25">
        <f t="shared" si="15"/>
        <v>0</v>
      </c>
      <c r="AA112" s="25">
        <f t="shared" si="16"/>
        <v>0</v>
      </c>
      <c r="AB112" s="25">
        <f t="shared" si="17"/>
        <v>0</v>
      </c>
      <c r="AC112" s="25">
        <f t="shared" si="18"/>
        <v>0</v>
      </c>
      <c r="AD112" s="25">
        <f t="shared" si="19"/>
        <v>0</v>
      </c>
      <c r="AE112" s="25">
        <f t="shared" si="20"/>
        <v>0</v>
      </c>
      <c r="AF112" s="25">
        <f t="shared" si="21"/>
        <v>0</v>
      </c>
      <c r="AG112" s="25">
        <f t="shared" si="22"/>
        <v>0</v>
      </c>
      <c r="AH112" s="25">
        <f t="shared" si="23"/>
        <v>0</v>
      </c>
      <c r="AI112" s="25">
        <f t="shared" si="24"/>
        <v>0</v>
      </c>
      <c r="AJ112" s="25">
        <f t="shared" si="25"/>
        <v>0</v>
      </c>
      <c r="AK112" s="25">
        <f t="shared" si="26"/>
        <v>0</v>
      </c>
      <c r="AL112" s="25">
        <f t="shared" si="27"/>
        <v>0</v>
      </c>
      <c r="AM112" s="25">
        <f t="shared" si="28"/>
        <v>0</v>
      </c>
      <c r="AN112" s="25">
        <f t="shared" si="29"/>
        <v>0</v>
      </c>
      <c r="AO112" s="25">
        <f t="shared" si="30"/>
        <v>0</v>
      </c>
      <c r="AP112" s="25">
        <f t="shared" si="31"/>
        <v>0</v>
      </c>
      <c r="AQ112" s="25">
        <f t="shared" si="32"/>
        <v>0</v>
      </c>
      <c r="AR112" s="25">
        <f t="shared" si="33"/>
        <v>0</v>
      </c>
      <c r="AS112" s="25">
        <f t="shared" si="34"/>
        <v>0</v>
      </c>
      <c r="AT112" s="25">
        <f t="shared" si="35"/>
        <v>0</v>
      </c>
      <c r="AU112" s="25">
        <f t="shared" si="36"/>
        <v>0</v>
      </c>
      <c r="AV112" s="25"/>
      <c r="AW112" s="25"/>
      <c r="AX112" s="25"/>
      <c r="AY112" s="25"/>
      <c r="AZ112" s="25"/>
      <c r="BA112" s="25"/>
      <c r="BB112" s="25"/>
    </row>
    <row r="113" ht="12.75" customHeight="1">
      <c r="A113" s="25">
        <f t="shared" si="46"/>
        <v>49</v>
      </c>
      <c r="B113" s="16">
        <f t="shared" si="37"/>
        <v>1</v>
      </c>
      <c r="C113" s="16">
        <f t="shared" si="38"/>
        <v>1</v>
      </c>
      <c r="D113" s="16">
        <f t="shared" si="39"/>
        <v>0</v>
      </c>
      <c r="E113" s="16">
        <f t="shared" si="40"/>
        <v>1</v>
      </c>
      <c r="F113" s="16">
        <f t="shared" si="41"/>
        <v>0</v>
      </c>
      <c r="G113" s="16">
        <f t="shared" si="42"/>
        <v>0</v>
      </c>
      <c r="H113" s="16">
        <f t="shared" si="43"/>
        <v>0</v>
      </c>
      <c r="I113" s="16">
        <f t="shared" si="44"/>
        <v>0</v>
      </c>
      <c r="J113" s="16">
        <f t="shared" si="45"/>
        <v>0</v>
      </c>
      <c r="K113" s="25"/>
      <c r="L113" s="25">
        <f t="shared" si="1"/>
        <v>0</v>
      </c>
      <c r="M113" s="25">
        <f t="shared" si="2"/>
        <v>0</v>
      </c>
      <c r="N113" s="25">
        <f t="shared" si="3"/>
        <v>0</v>
      </c>
      <c r="O113" s="25">
        <f t="shared" si="4"/>
        <v>0</v>
      </c>
      <c r="P113" s="25">
        <f t="shared" si="5"/>
        <v>0</v>
      </c>
      <c r="Q113" s="25">
        <f t="shared" si="6"/>
        <v>0</v>
      </c>
      <c r="R113" s="25">
        <f t="shared" si="7"/>
        <v>0</v>
      </c>
      <c r="S113" s="25">
        <f t="shared" si="8"/>
        <v>0</v>
      </c>
      <c r="T113" s="25">
        <f t="shared" si="9"/>
        <v>0</v>
      </c>
      <c r="U113" s="25">
        <f t="shared" si="10"/>
        <v>0</v>
      </c>
      <c r="V113" s="25">
        <f t="shared" si="11"/>
        <v>0</v>
      </c>
      <c r="W113" s="25">
        <f t="shared" si="12"/>
        <v>0</v>
      </c>
      <c r="X113" s="25">
        <f t="shared" si="13"/>
        <v>0</v>
      </c>
      <c r="Y113" s="25">
        <f t="shared" si="14"/>
        <v>0</v>
      </c>
      <c r="Z113" s="25">
        <f t="shared" si="15"/>
        <v>0</v>
      </c>
      <c r="AA113" s="25">
        <f t="shared" si="16"/>
        <v>0</v>
      </c>
      <c r="AB113" s="25">
        <f t="shared" si="17"/>
        <v>0</v>
      </c>
      <c r="AC113" s="25">
        <f t="shared" si="18"/>
        <v>0</v>
      </c>
      <c r="AD113" s="25">
        <f t="shared" si="19"/>
        <v>0</v>
      </c>
      <c r="AE113" s="25">
        <f t="shared" si="20"/>
        <v>0</v>
      </c>
      <c r="AF113" s="25">
        <f t="shared" si="21"/>
        <v>0</v>
      </c>
      <c r="AG113" s="25">
        <f t="shared" si="22"/>
        <v>0</v>
      </c>
      <c r="AH113" s="25">
        <f t="shared" si="23"/>
        <v>0</v>
      </c>
      <c r="AI113" s="25">
        <f t="shared" si="24"/>
        <v>0</v>
      </c>
      <c r="AJ113" s="25">
        <f t="shared" si="25"/>
        <v>0</v>
      </c>
      <c r="AK113" s="25">
        <f t="shared" si="26"/>
        <v>0</v>
      </c>
      <c r="AL113" s="25">
        <f t="shared" si="27"/>
        <v>0</v>
      </c>
      <c r="AM113" s="25">
        <f t="shared" si="28"/>
        <v>0</v>
      </c>
      <c r="AN113" s="25">
        <f t="shared" si="29"/>
        <v>0</v>
      </c>
      <c r="AO113" s="25">
        <f t="shared" si="30"/>
        <v>0</v>
      </c>
      <c r="AP113" s="25">
        <f t="shared" si="31"/>
        <v>0</v>
      </c>
      <c r="AQ113" s="25">
        <f t="shared" si="32"/>
        <v>0</v>
      </c>
      <c r="AR113" s="25">
        <f t="shared" si="33"/>
        <v>0</v>
      </c>
      <c r="AS113" s="25">
        <f t="shared" si="34"/>
        <v>0</v>
      </c>
      <c r="AT113" s="25">
        <f t="shared" si="35"/>
        <v>0</v>
      </c>
      <c r="AU113" s="25">
        <f t="shared" si="36"/>
        <v>0</v>
      </c>
      <c r="AV113" s="25"/>
      <c r="AW113" s="25"/>
      <c r="AX113" s="25"/>
      <c r="AY113" s="25"/>
      <c r="AZ113" s="25"/>
      <c r="BA113" s="25"/>
      <c r="BB113" s="25"/>
    </row>
    <row r="114" ht="12.75" customHeight="1">
      <c r="A114" s="25">
        <f t="shared" si="46"/>
        <v>50</v>
      </c>
      <c r="B114" s="16">
        <f t="shared" si="37"/>
        <v>0</v>
      </c>
      <c r="C114" s="16">
        <f t="shared" si="38"/>
        <v>0</v>
      </c>
      <c r="D114" s="16">
        <f t="shared" si="39"/>
        <v>0</v>
      </c>
      <c r="E114" s="16">
        <f t="shared" si="40"/>
        <v>0</v>
      </c>
      <c r="F114" s="16">
        <f t="shared" si="41"/>
        <v>0</v>
      </c>
      <c r="G114" s="16">
        <f t="shared" si="42"/>
        <v>0</v>
      </c>
      <c r="H114" s="16">
        <f t="shared" si="43"/>
        <v>1</v>
      </c>
      <c r="I114" s="16">
        <f t="shared" si="44"/>
        <v>0</v>
      </c>
      <c r="J114" s="16">
        <f t="shared" si="45"/>
        <v>0</v>
      </c>
      <c r="K114" s="25"/>
      <c r="L114" s="25">
        <f t="shared" si="1"/>
        <v>1</v>
      </c>
      <c r="M114" s="25">
        <f t="shared" si="2"/>
        <v>0</v>
      </c>
      <c r="N114" s="25">
        <f t="shared" si="3"/>
        <v>0</v>
      </c>
      <c r="O114" s="25">
        <f t="shared" si="4"/>
        <v>0</v>
      </c>
      <c r="P114" s="25">
        <f t="shared" si="5"/>
        <v>0</v>
      </c>
      <c r="Q114" s="25">
        <f t="shared" si="6"/>
        <v>0</v>
      </c>
      <c r="R114" s="25">
        <f t="shared" si="7"/>
        <v>0</v>
      </c>
      <c r="S114" s="25">
        <f t="shared" si="8"/>
        <v>0</v>
      </c>
      <c r="T114" s="25">
        <f t="shared" si="9"/>
        <v>0</v>
      </c>
      <c r="U114" s="25">
        <f t="shared" si="10"/>
        <v>0</v>
      </c>
      <c r="V114" s="25">
        <f t="shared" si="11"/>
        <v>0</v>
      </c>
      <c r="W114" s="25">
        <f t="shared" si="12"/>
        <v>0</v>
      </c>
      <c r="X114" s="25">
        <f t="shared" si="13"/>
        <v>0</v>
      </c>
      <c r="Y114" s="25">
        <f t="shared" si="14"/>
        <v>0</v>
      </c>
      <c r="Z114" s="25">
        <f t="shared" si="15"/>
        <v>0</v>
      </c>
      <c r="AA114" s="25">
        <f t="shared" si="16"/>
        <v>0</v>
      </c>
      <c r="AB114" s="25">
        <f t="shared" si="17"/>
        <v>0</v>
      </c>
      <c r="AC114" s="25">
        <f t="shared" si="18"/>
        <v>0</v>
      </c>
      <c r="AD114" s="25">
        <f t="shared" si="19"/>
        <v>0</v>
      </c>
      <c r="AE114" s="25">
        <f t="shared" si="20"/>
        <v>0</v>
      </c>
      <c r="AF114" s="25">
        <f t="shared" si="21"/>
        <v>0</v>
      </c>
      <c r="AG114" s="25">
        <f t="shared" si="22"/>
        <v>0</v>
      </c>
      <c r="AH114" s="25">
        <f t="shared" si="23"/>
        <v>0</v>
      </c>
      <c r="AI114" s="25">
        <f t="shared" si="24"/>
        <v>0</v>
      </c>
      <c r="AJ114" s="25">
        <f t="shared" si="25"/>
        <v>0</v>
      </c>
      <c r="AK114" s="25">
        <f t="shared" si="26"/>
        <v>0</v>
      </c>
      <c r="AL114" s="25">
        <f t="shared" si="27"/>
        <v>0</v>
      </c>
      <c r="AM114" s="25">
        <f t="shared" si="28"/>
        <v>0</v>
      </c>
      <c r="AN114" s="25">
        <f t="shared" si="29"/>
        <v>0</v>
      </c>
      <c r="AO114" s="25">
        <f t="shared" si="30"/>
        <v>0</v>
      </c>
      <c r="AP114" s="25">
        <f t="shared" si="31"/>
        <v>0</v>
      </c>
      <c r="AQ114" s="25">
        <f t="shared" si="32"/>
        <v>0</v>
      </c>
      <c r="AR114" s="25">
        <f t="shared" si="33"/>
        <v>0</v>
      </c>
      <c r="AS114" s="25">
        <f t="shared" si="34"/>
        <v>0</v>
      </c>
      <c r="AT114" s="25">
        <f t="shared" si="35"/>
        <v>0</v>
      </c>
      <c r="AU114" s="25">
        <f t="shared" si="36"/>
        <v>0</v>
      </c>
      <c r="AV114" s="25"/>
      <c r="AW114" s="25"/>
      <c r="AX114" s="25"/>
      <c r="AY114" s="25"/>
      <c r="AZ114" s="25"/>
      <c r="BA114" s="25"/>
      <c r="BB114" s="25"/>
    </row>
    <row r="115" ht="12.75" customHeight="1">
      <c r="A115" s="25">
        <f t="shared" si="46"/>
        <v>51</v>
      </c>
      <c r="B115" s="16">
        <f t="shared" si="37"/>
        <v>1</v>
      </c>
      <c r="C115" s="16">
        <f t="shared" si="38"/>
        <v>1</v>
      </c>
      <c r="D115" s="16">
        <f t="shared" si="39"/>
        <v>0</v>
      </c>
      <c r="E115" s="16">
        <f t="shared" si="40"/>
        <v>0</v>
      </c>
      <c r="F115" s="16">
        <f t="shared" si="41"/>
        <v>0</v>
      </c>
      <c r="G115" s="16">
        <f t="shared" si="42"/>
        <v>0</v>
      </c>
      <c r="H115" s="16">
        <f t="shared" si="43"/>
        <v>0</v>
      </c>
      <c r="I115" s="16">
        <f t="shared" si="44"/>
        <v>0</v>
      </c>
      <c r="J115" s="16">
        <f t="shared" si="45"/>
        <v>0</v>
      </c>
      <c r="K115" s="25"/>
      <c r="L115" s="25">
        <f t="shared" si="1"/>
        <v>0</v>
      </c>
      <c r="M115" s="25">
        <f t="shared" si="2"/>
        <v>0</v>
      </c>
      <c r="N115" s="25">
        <f t="shared" si="3"/>
        <v>0</v>
      </c>
      <c r="O115" s="25">
        <f t="shared" si="4"/>
        <v>0</v>
      </c>
      <c r="P115" s="25">
        <f t="shared" si="5"/>
        <v>0</v>
      </c>
      <c r="Q115" s="25">
        <f t="shared" si="6"/>
        <v>0</v>
      </c>
      <c r="R115" s="25">
        <f t="shared" si="7"/>
        <v>0</v>
      </c>
      <c r="S115" s="25">
        <f t="shared" si="8"/>
        <v>0</v>
      </c>
      <c r="T115" s="25">
        <f t="shared" si="9"/>
        <v>0</v>
      </c>
      <c r="U115" s="25">
        <f t="shared" si="10"/>
        <v>0</v>
      </c>
      <c r="V115" s="25">
        <f t="shared" si="11"/>
        <v>0</v>
      </c>
      <c r="W115" s="25">
        <f t="shared" si="12"/>
        <v>0</v>
      </c>
      <c r="X115" s="25">
        <f t="shared" si="13"/>
        <v>0</v>
      </c>
      <c r="Y115" s="25">
        <f t="shared" si="14"/>
        <v>0</v>
      </c>
      <c r="Z115" s="25">
        <f t="shared" si="15"/>
        <v>0</v>
      </c>
      <c r="AA115" s="25">
        <f t="shared" si="16"/>
        <v>0</v>
      </c>
      <c r="AB115" s="25">
        <f t="shared" si="17"/>
        <v>0</v>
      </c>
      <c r="AC115" s="25">
        <f t="shared" si="18"/>
        <v>0</v>
      </c>
      <c r="AD115" s="25">
        <f t="shared" si="19"/>
        <v>0</v>
      </c>
      <c r="AE115" s="25">
        <f t="shared" si="20"/>
        <v>0</v>
      </c>
      <c r="AF115" s="25">
        <f t="shared" si="21"/>
        <v>0</v>
      </c>
      <c r="AG115" s="25">
        <f t="shared" si="22"/>
        <v>0</v>
      </c>
      <c r="AH115" s="25">
        <f t="shared" si="23"/>
        <v>0</v>
      </c>
      <c r="AI115" s="25">
        <f t="shared" si="24"/>
        <v>0</v>
      </c>
      <c r="AJ115" s="25">
        <f t="shared" si="25"/>
        <v>0</v>
      </c>
      <c r="AK115" s="25">
        <f t="shared" si="26"/>
        <v>0</v>
      </c>
      <c r="AL115" s="25">
        <f t="shared" si="27"/>
        <v>0</v>
      </c>
      <c r="AM115" s="25">
        <f t="shared" si="28"/>
        <v>0</v>
      </c>
      <c r="AN115" s="25">
        <f t="shared" si="29"/>
        <v>0</v>
      </c>
      <c r="AO115" s="25">
        <f t="shared" si="30"/>
        <v>0</v>
      </c>
      <c r="AP115" s="25">
        <f t="shared" si="31"/>
        <v>0</v>
      </c>
      <c r="AQ115" s="25">
        <f t="shared" si="32"/>
        <v>0</v>
      </c>
      <c r="AR115" s="25">
        <f t="shared" si="33"/>
        <v>0</v>
      </c>
      <c r="AS115" s="25">
        <f t="shared" si="34"/>
        <v>0</v>
      </c>
      <c r="AT115" s="25">
        <f t="shared" si="35"/>
        <v>0</v>
      </c>
      <c r="AU115" s="25">
        <f t="shared" si="36"/>
        <v>0</v>
      </c>
      <c r="AV115" s="25"/>
      <c r="AW115" s="25"/>
      <c r="AX115" s="25"/>
      <c r="AY115" s="25"/>
      <c r="AZ115" s="25"/>
      <c r="BA115" s="25"/>
      <c r="BB115" s="25"/>
    </row>
    <row r="116" ht="12.75" customHeight="1">
      <c r="A116" s="25">
        <f t="shared" si="46"/>
        <v>52</v>
      </c>
      <c r="B116" s="16">
        <f t="shared" si="37"/>
        <v>1</v>
      </c>
      <c r="C116" s="16">
        <f t="shared" si="38"/>
        <v>0</v>
      </c>
      <c r="D116" s="16">
        <f t="shared" si="39"/>
        <v>0</v>
      </c>
      <c r="E116" s="16">
        <f t="shared" si="40"/>
        <v>0</v>
      </c>
      <c r="F116" s="16">
        <f t="shared" si="41"/>
        <v>0</v>
      </c>
      <c r="G116" s="16">
        <f t="shared" si="42"/>
        <v>0</v>
      </c>
      <c r="H116" s="16">
        <f t="shared" si="43"/>
        <v>0</v>
      </c>
      <c r="I116" s="16">
        <f t="shared" si="44"/>
        <v>0</v>
      </c>
      <c r="J116" s="16">
        <f t="shared" si="45"/>
        <v>0</v>
      </c>
      <c r="K116" s="25"/>
      <c r="L116" s="25">
        <f t="shared" si="1"/>
        <v>1</v>
      </c>
      <c r="M116" s="25">
        <f t="shared" si="2"/>
        <v>0</v>
      </c>
      <c r="N116" s="25">
        <f t="shared" si="3"/>
        <v>0</v>
      </c>
      <c r="O116" s="25">
        <f t="shared" si="4"/>
        <v>0</v>
      </c>
      <c r="P116" s="25">
        <f t="shared" si="5"/>
        <v>0</v>
      </c>
      <c r="Q116" s="25">
        <f t="shared" si="6"/>
        <v>0</v>
      </c>
      <c r="R116" s="25">
        <f t="shared" si="7"/>
        <v>1</v>
      </c>
      <c r="S116" s="25">
        <f t="shared" si="8"/>
        <v>0</v>
      </c>
      <c r="T116" s="25">
        <f t="shared" si="9"/>
        <v>0</v>
      </c>
      <c r="U116" s="25">
        <f t="shared" si="10"/>
        <v>0</v>
      </c>
      <c r="V116" s="25">
        <f t="shared" si="11"/>
        <v>0</v>
      </c>
      <c r="W116" s="25">
        <f t="shared" si="12"/>
        <v>0</v>
      </c>
      <c r="X116" s="25">
        <f t="shared" si="13"/>
        <v>0</v>
      </c>
      <c r="Y116" s="25">
        <f t="shared" si="14"/>
        <v>1</v>
      </c>
      <c r="Z116" s="25">
        <f t="shared" si="15"/>
        <v>0</v>
      </c>
      <c r="AA116" s="25">
        <f t="shared" si="16"/>
        <v>0</v>
      </c>
      <c r="AB116" s="25">
        <f t="shared" si="17"/>
        <v>0</v>
      </c>
      <c r="AC116" s="25">
        <f t="shared" si="18"/>
        <v>0</v>
      </c>
      <c r="AD116" s="25">
        <f t="shared" si="19"/>
        <v>0</v>
      </c>
      <c r="AE116" s="25">
        <f t="shared" si="20"/>
        <v>0</v>
      </c>
      <c r="AF116" s="25">
        <f t="shared" si="21"/>
        <v>0</v>
      </c>
      <c r="AG116" s="25">
        <f t="shared" si="22"/>
        <v>0</v>
      </c>
      <c r="AH116" s="25">
        <f t="shared" si="23"/>
        <v>0</v>
      </c>
      <c r="AI116" s="25">
        <f t="shared" si="24"/>
        <v>0</v>
      </c>
      <c r="AJ116" s="25">
        <f t="shared" si="25"/>
        <v>0</v>
      </c>
      <c r="AK116" s="25">
        <f t="shared" si="26"/>
        <v>0</v>
      </c>
      <c r="AL116" s="25">
        <f t="shared" si="27"/>
        <v>0</v>
      </c>
      <c r="AM116" s="25">
        <f t="shared" si="28"/>
        <v>0</v>
      </c>
      <c r="AN116" s="25">
        <f t="shared" si="29"/>
        <v>0</v>
      </c>
      <c r="AO116" s="25">
        <f t="shared" si="30"/>
        <v>0</v>
      </c>
      <c r="AP116" s="25">
        <f t="shared" si="31"/>
        <v>0</v>
      </c>
      <c r="AQ116" s="25">
        <f t="shared" si="32"/>
        <v>0</v>
      </c>
      <c r="AR116" s="25">
        <f t="shared" si="33"/>
        <v>0</v>
      </c>
      <c r="AS116" s="25">
        <f t="shared" si="34"/>
        <v>0</v>
      </c>
      <c r="AT116" s="25">
        <f t="shared" si="35"/>
        <v>0</v>
      </c>
      <c r="AU116" s="25">
        <f t="shared" si="36"/>
        <v>0</v>
      </c>
      <c r="AV116" s="25"/>
      <c r="AW116" s="25"/>
      <c r="AX116" s="25"/>
      <c r="AY116" s="25"/>
      <c r="AZ116" s="25"/>
      <c r="BA116" s="25"/>
      <c r="BB116" s="25"/>
    </row>
    <row r="117" ht="12.75" customHeight="1">
      <c r="A117" s="25">
        <f t="shared" si="46"/>
        <v>53</v>
      </c>
      <c r="B117" s="16">
        <f t="shared" si="37"/>
        <v>1</v>
      </c>
      <c r="C117" s="16">
        <f t="shared" si="38"/>
        <v>1</v>
      </c>
      <c r="D117" s="16">
        <f t="shared" si="39"/>
        <v>0</v>
      </c>
      <c r="E117" s="16">
        <f t="shared" si="40"/>
        <v>0</v>
      </c>
      <c r="F117" s="16">
        <f t="shared" si="41"/>
        <v>0</v>
      </c>
      <c r="G117" s="16">
        <f t="shared" si="42"/>
        <v>0</v>
      </c>
      <c r="H117" s="16">
        <f t="shared" si="43"/>
        <v>0</v>
      </c>
      <c r="I117" s="16">
        <f t="shared" si="44"/>
        <v>1</v>
      </c>
      <c r="J117" s="16">
        <f t="shared" si="45"/>
        <v>0</v>
      </c>
      <c r="K117" s="25"/>
      <c r="L117" s="25">
        <f t="shared" si="1"/>
        <v>1</v>
      </c>
      <c r="M117" s="25">
        <f t="shared" si="2"/>
        <v>0</v>
      </c>
      <c r="N117" s="25">
        <f t="shared" si="3"/>
        <v>0</v>
      </c>
      <c r="O117" s="25">
        <f t="shared" si="4"/>
        <v>0</v>
      </c>
      <c r="P117" s="25">
        <f t="shared" si="5"/>
        <v>0</v>
      </c>
      <c r="Q117" s="25">
        <f t="shared" si="6"/>
        <v>1</v>
      </c>
      <c r="R117" s="25">
        <f t="shared" si="7"/>
        <v>0</v>
      </c>
      <c r="S117" s="25">
        <f t="shared" si="8"/>
        <v>0</v>
      </c>
      <c r="T117" s="25">
        <f t="shared" si="9"/>
        <v>0</v>
      </c>
      <c r="U117" s="25">
        <f t="shared" si="10"/>
        <v>0</v>
      </c>
      <c r="V117" s="25">
        <f t="shared" si="11"/>
        <v>0</v>
      </c>
      <c r="W117" s="25">
        <f t="shared" si="12"/>
        <v>0</v>
      </c>
      <c r="X117" s="25">
        <f t="shared" si="13"/>
        <v>1</v>
      </c>
      <c r="Y117" s="25">
        <f t="shared" si="14"/>
        <v>0</v>
      </c>
      <c r="Z117" s="25">
        <f t="shared" si="15"/>
        <v>0</v>
      </c>
      <c r="AA117" s="25">
        <f t="shared" si="16"/>
        <v>0</v>
      </c>
      <c r="AB117" s="25">
        <f t="shared" si="17"/>
        <v>0</v>
      </c>
      <c r="AC117" s="25">
        <f t="shared" si="18"/>
        <v>0</v>
      </c>
      <c r="AD117" s="25">
        <f t="shared" si="19"/>
        <v>0</v>
      </c>
      <c r="AE117" s="25">
        <f t="shared" si="20"/>
        <v>0</v>
      </c>
      <c r="AF117" s="25">
        <f t="shared" si="21"/>
        <v>0</v>
      </c>
      <c r="AG117" s="25">
        <f t="shared" si="22"/>
        <v>0</v>
      </c>
      <c r="AH117" s="25">
        <f t="shared" si="23"/>
        <v>0</v>
      </c>
      <c r="AI117" s="25">
        <f t="shared" si="24"/>
        <v>0</v>
      </c>
      <c r="AJ117" s="25">
        <f t="shared" si="25"/>
        <v>0</v>
      </c>
      <c r="AK117" s="25">
        <f t="shared" si="26"/>
        <v>0</v>
      </c>
      <c r="AL117" s="25">
        <f t="shared" si="27"/>
        <v>0</v>
      </c>
      <c r="AM117" s="25">
        <f t="shared" si="28"/>
        <v>0</v>
      </c>
      <c r="AN117" s="25">
        <f t="shared" si="29"/>
        <v>0</v>
      </c>
      <c r="AO117" s="25">
        <f t="shared" si="30"/>
        <v>0</v>
      </c>
      <c r="AP117" s="25">
        <f t="shared" si="31"/>
        <v>0</v>
      </c>
      <c r="AQ117" s="25">
        <f t="shared" si="32"/>
        <v>0</v>
      </c>
      <c r="AR117" s="25">
        <f t="shared" si="33"/>
        <v>0</v>
      </c>
      <c r="AS117" s="25">
        <f t="shared" si="34"/>
        <v>0</v>
      </c>
      <c r="AT117" s="25">
        <f t="shared" si="35"/>
        <v>0</v>
      </c>
      <c r="AU117" s="25">
        <f t="shared" si="36"/>
        <v>0</v>
      </c>
      <c r="AV117" s="25"/>
      <c r="AW117" s="25"/>
      <c r="AX117" s="25"/>
      <c r="AY117" s="25"/>
      <c r="AZ117" s="25"/>
      <c r="BA117" s="25"/>
      <c r="BB117" s="25"/>
    </row>
    <row r="118" ht="12.75" customHeight="1">
      <c r="A118" s="25">
        <f t="shared" si="46"/>
        <v>54</v>
      </c>
      <c r="B118" s="16">
        <f t="shared" si="37"/>
        <v>1</v>
      </c>
      <c r="C118" s="16">
        <f t="shared" si="38"/>
        <v>1</v>
      </c>
      <c r="D118" s="16">
        <f t="shared" si="39"/>
        <v>0</v>
      </c>
      <c r="E118" s="16">
        <f t="shared" si="40"/>
        <v>0</v>
      </c>
      <c r="F118" s="16">
        <f t="shared" si="41"/>
        <v>0</v>
      </c>
      <c r="G118" s="16">
        <f t="shared" si="42"/>
        <v>0</v>
      </c>
      <c r="H118" s="16">
        <f t="shared" si="43"/>
        <v>1</v>
      </c>
      <c r="I118" s="16">
        <f t="shared" si="44"/>
        <v>0</v>
      </c>
      <c r="J118" s="16">
        <f t="shared" si="45"/>
        <v>0</v>
      </c>
      <c r="K118" s="25"/>
      <c r="L118" s="25">
        <f t="shared" si="1"/>
        <v>0</v>
      </c>
      <c r="M118" s="25">
        <f t="shared" si="2"/>
        <v>0</v>
      </c>
      <c r="N118" s="25">
        <f t="shared" si="3"/>
        <v>0</v>
      </c>
      <c r="O118" s="25">
        <f t="shared" si="4"/>
        <v>0</v>
      </c>
      <c r="P118" s="25">
        <f t="shared" si="5"/>
        <v>0</v>
      </c>
      <c r="Q118" s="25">
        <f t="shared" si="6"/>
        <v>0</v>
      </c>
      <c r="R118" s="25">
        <f t="shared" si="7"/>
        <v>0</v>
      </c>
      <c r="S118" s="25">
        <f t="shared" si="8"/>
        <v>0</v>
      </c>
      <c r="T118" s="25">
        <f t="shared" si="9"/>
        <v>0</v>
      </c>
      <c r="U118" s="25">
        <f t="shared" si="10"/>
        <v>0</v>
      </c>
      <c r="V118" s="25">
        <f t="shared" si="11"/>
        <v>0</v>
      </c>
      <c r="W118" s="25">
        <f t="shared" si="12"/>
        <v>0</v>
      </c>
      <c r="X118" s="25">
        <f t="shared" si="13"/>
        <v>0</v>
      </c>
      <c r="Y118" s="25">
        <f t="shared" si="14"/>
        <v>0</v>
      </c>
      <c r="Z118" s="25">
        <f t="shared" si="15"/>
        <v>0</v>
      </c>
      <c r="AA118" s="25">
        <f t="shared" si="16"/>
        <v>0</v>
      </c>
      <c r="AB118" s="25">
        <f t="shared" si="17"/>
        <v>0</v>
      </c>
      <c r="AC118" s="25">
        <f t="shared" si="18"/>
        <v>0</v>
      </c>
      <c r="AD118" s="25">
        <f t="shared" si="19"/>
        <v>0</v>
      </c>
      <c r="AE118" s="25">
        <f t="shared" si="20"/>
        <v>0</v>
      </c>
      <c r="AF118" s="25">
        <f t="shared" si="21"/>
        <v>0</v>
      </c>
      <c r="AG118" s="25">
        <f t="shared" si="22"/>
        <v>0</v>
      </c>
      <c r="AH118" s="25">
        <f t="shared" si="23"/>
        <v>0</v>
      </c>
      <c r="AI118" s="25">
        <f t="shared" si="24"/>
        <v>0</v>
      </c>
      <c r="AJ118" s="25">
        <f t="shared" si="25"/>
        <v>0</v>
      </c>
      <c r="AK118" s="25">
        <f t="shared" si="26"/>
        <v>0</v>
      </c>
      <c r="AL118" s="25">
        <f t="shared" si="27"/>
        <v>0</v>
      </c>
      <c r="AM118" s="25">
        <f t="shared" si="28"/>
        <v>0</v>
      </c>
      <c r="AN118" s="25">
        <f t="shared" si="29"/>
        <v>0</v>
      </c>
      <c r="AO118" s="25">
        <f t="shared" si="30"/>
        <v>0</v>
      </c>
      <c r="AP118" s="25">
        <f t="shared" si="31"/>
        <v>0</v>
      </c>
      <c r="AQ118" s="25">
        <f t="shared" si="32"/>
        <v>0</v>
      </c>
      <c r="AR118" s="25">
        <f t="shared" si="33"/>
        <v>0</v>
      </c>
      <c r="AS118" s="25">
        <f t="shared" si="34"/>
        <v>0</v>
      </c>
      <c r="AT118" s="25">
        <f t="shared" si="35"/>
        <v>0</v>
      </c>
      <c r="AU118" s="25">
        <f t="shared" si="36"/>
        <v>0</v>
      </c>
      <c r="AV118" s="25"/>
      <c r="AW118" s="25"/>
      <c r="AX118" s="25"/>
      <c r="AY118" s="25"/>
      <c r="AZ118" s="25"/>
      <c r="BA118" s="25"/>
      <c r="BB118" s="25"/>
    </row>
    <row r="119" ht="12.75" customHeight="1">
      <c r="A119" s="25">
        <f t="shared" si="46"/>
        <v>55</v>
      </c>
      <c r="B119" s="16">
        <f t="shared" si="37"/>
        <v>1</v>
      </c>
      <c r="C119" s="16">
        <f t="shared" si="38"/>
        <v>0</v>
      </c>
      <c r="D119" s="16">
        <f t="shared" si="39"/>
        <v>0</v>
      </c>
      <c r="E119" s="16">
        <f t="shared" si="40"/>
        <v>0</v>
      </c>
      <c r="F119" s="16">
        <f t="shared" si="41"/>
        <v>0</v>
      </c>
      <c r="G119" s="16">
        <f t="shared" si="42"/>
        <v>0</v>
      </c>
      <c r="H119" s="16">
        <f t="shared" si="43"/>
        <v>0</v>
      </c>
      <c r="I119" s="16">
        <f t="shared" si="44"/>
        <v>0</v>
      </c>
      <c r="J119" s="16">
        <f t="shared" si="45"/>
        <v>0</v>
      </c>
      <c r="K119" s="25"/>
      <c r="L119" s="25">
        <f t="shared" si="1"/>
        <v>1</v>
      </c>
      <c r="M119" s="25">
        <f t="shared" si="2"/>
        <v>0</v>
      </c>
      <c r="N119" s="25">
        <f t="shared" si="3"/>
        <v>0</v>
      </c>
      <c r="O119" s="25">
        <f t="shared" si="4"/>
        <v>0</v>
      </c>
      <c r="P119" s="25">
        <f t="shared" si="5"/>
        <v>1</v>
      </c>
      <c r="Q119" s="25">
        <f t="shared" si="6"/>
        <v>1</v>
      </c>
      <c r="R119" s="25">
        <f t="shared" si="7"/>
        <v>1</v>
      </c>
      <c r="S119" s="25">
        <f t="shared" si="8"/>
        <v>0</v>
      </c>
      <c r="T119" s="25">
        <f t="shared" si="9"/>
        <v>0</v>
      </c>
      <c r="U119" s="25">
        <f t="shared" si="10"/>
        <v>0</v>
      </c>
      <c r="V119" s="25">
        <f t="shared" si="11"/>
        <v>0</v>
      </c>
      <c r="W119" s="25">
        <f t="shared" si="12"/>
        <v>1</v>
      </c>
      <c r="X119" s="25">
        <f t="shared" si="13"/>
        <v>1</v>
      </c>
      <c r="Y119" s="25">
        <f t="shared" si="14"/>
        <v>1</v>
      </c>
      <c r="Z119" s="25">
        <f t="shared" si="15"/>
        <v>0</v>
      </c>
      <c r="AA119" s="25">
        <f t="shared" si="16"/>
        <v>0</v>
      </c>
      <c r="AB119" s="25">
        <f t="shared" si="17"/>
        <v>0</v>
      </c>
      <c r="AC119" s="25">
        <f t="shared" si="18"/>
        <v>0</v>
      </c>
      <c r="AD119" s="25">
        <f t="shared" si="19"/>
        <v>0</v>
      </c>
      <c r="AE119" s="25">
        <f t="shared" si="20"/>
        <v>0</v>
      </c>
      <c r="AF119" s="25">
        <f t="shared" si="21"/>
        <v>0</v>
      </c>
      <c r="AG119" s="25">
        <f t="shared" si="22"/>
        <v>0</v>
      </c>
      <c r="AH119" s="25">
        <f t="shared" si="23"/>
        <v>0</v>
      </c>
      <c r="AI119" s="25">
        <f t="shared" si="24"/>
        <v>0</v>
      </c>
      <c r="AJ119" s="25">
        <f t="shared" si="25"/>
        <v>0</v>
      </c>
      <c r="AK119" s="25">
        <f t="shared" si="26"/>
        <v>0</v>
      </c>
      <c r="AL119" s="25">
        <f t="shared" si="27"/>
        <v>0</v>
      </c>
      <c r="AM119" s="25">
        <f t="shared" si="28"/>
        <v>0</v>
      </c>
      <c r="AN119" s="25">
        <f t="shared" si="29"/>
        <v>0</v>
      </c>
      <c r="AO119" s="25">
        <f t="shared" si="30"/>
        <v>0</v>
      </c>
      <c r="AP119" s="25">
        <f t="shared" si="31"/>
        <v>1</v>
      </c>
      <c r="AQ119" s="25">
        <f t="shared" si="32"/>
        <v>1</v>
      </c>
      <c r="AR119" s="25">
        <f t="shared" si="33"/>
        <v>0</v>
      </c>
      <c r="AS119" s="25">
        <f t="shared" si="34"/>
        <v>1</v>
      </c>
      <c r="AT119" s="25">
        <f t="shared" si="35"/>
        <v>0</v>
      </c>
      <c r="AU119" s="25">
        <f t="shared" si="36"/>
        <v>0</v>
      </c>
      <c r="AV119" s="25"/>
      <c r="AW119" s="25"/>
      <c r="AX119" s="25"/>
      <c r="AY119" s="25"/>
      <c r="AZ119" s="25"/>
      <c r="BA119" s="25"/>
      <c r="BB119" s="25"/>
    </row>
    <row r="120" ht="12.75" customHeight="1">
      <c r="A120" s="25">
        <f t="shared" si="46"/>
        <v>56</v>
      </c>
      <c r="B120" s="16">
        <f t="shared" si="37"/>
        <v>1</v>
      </c>
      <c r="C120" s="16">
        <f t="shared" si="38"/>
        <v>1</v>
      </c>
      <c r="D120" s="16">
        <f t="shared" si="39"/>
        <v>0</v>
      </c>
      <c r="E120" s="16">
        <f t="shared" si="40"/>
        <v>0</v>
      </c>
      <c r="F120" s="16">
        <f t="shared" si="41"/>
        <v>0</v>
      </c>
      <c r="G120" s="16">
        <f t="shared" si="42"/>
        <v>1</v>
      </c>
      <c r="H120" s="16">
        <f t="shared" si="43"/>
        <v>1</v>
      </c>
      <c r="I120" s="16">
        <f t="shared" si="44"/>
        <v>1</v>
      </c>
      <c r="J120" s="16">
        <f t="shared" si="45"/>
        <v>0</v>
      </c>
      <c r="K120" s="25"/>
      <c r="L120" s="25">
        <f t="shared" si="1"/>
        <v>1</v>
      </c>
      <c r="M120" s="25">
        <f t="shared" si="2"/>
        <v>0</v>
      </c>
      <c r="N120" s="25">
        <f t="shared" si="3"/>
        <v>0</v>
      </c>
      <c r="O120" s="25">
        <f t="shared" si="4"/>
        <v>0</v>
      </c>
      <c r="P120" s="25">
        <f t="shared" si="5"/>
        <v>0</v>
      </c>
      <c r="Q120" s="25">
        <f t="shared" si="6"/>
        <v>0</v>
      </c>
      <c r="R120" s="25">
        <f t="shared" si="7"/>
        <v>0</v>
      </c>
      <c r="S120" s="25">
        <f t="shared" si="8"/>
        <v>0</v>
      </c>
      <c r="T120" s="25">
        <f t="shared" si="9"/>
        <v>0</v>
      </c>
      <c r="U120" s="25">
        <f t="shared" si="10"/>
        <v>0</v>
      </c>
      <c r="V120" s="25">
        <f t="shared" si="11"/>
        <v>0</v>
      </c>
      <c r="W120" s="25">
        <f t="shared" si="12"/>
        <v>0</v>
      </c>
      <c r="X120" s="25">
        <f t="shared" si="13"/>
        <v>0</v>
      </c>
      <c r="Y120" s="25">
        <f t="shared" si="14"/>
        <v>0</v>
      </c>
      <c r="Z120" s="25">
        <f t="shared" si="15"/>
        <v>0</v>
      </c>
      <c r="AA120" s="25">
        <f t="shared" si="16"/>
        <v>0</v>
      </c>
      <c r="AB120" s="25">
        <f t="shared" si="17"/>
        <v>0</v>
      </c>
      <c r="AC120" s="25">
        <f t="shared" si="18"/>
        <v>0</v>
      </c>
      <c r="AD120" s="25">
        <f t="shared" si="19"/>
        <v>0</v>
      </c>
      <c r="AE120" s="25">
        <f t="shared" si="20"/>
        <v>0</v>
      </c>
      <c r="AF120" s="25">
        <f t="shared" si="21"/>
        <v>0</v>
      </c>
      <c r="AG120" s="25">
        <f t="shared" si="22"/>
        <v>0</v>
      </c>
      <c r="AH120" s="25">
        <f t="shared" si="23"/>
        <v>0</v>
      </c>
      <c r="AI120" s="25">
        <f t="shared" si="24"/>
        <v>0</v>
      </c>
      <c r="AJ120" s="25">
        <f t="shared" si="25"/>
        <v>0</v>
      </c>
      <c r="AK120" s="25">
        <f t="shared" si="26"/>
        <v>0</v>
      </c>
      <c r="AL120" s="25">
        <f t="shared" si="27"/>
        <v>0</v>
      </c>
      <c r="AM120" s="25">
        <f t="shared" si="28"/>
        <v>0</v>
      </c>
      <c r="AN120" s="25">
        <f t="shared" si="29"/>
        <v>0</v>
      </c>
      <c r="AO120" s="25">
        <f t="shared" si="30"/>
        <v>0</v>
      </c>
      <c r="AP120" s="25">
        <f t="shared" si="31"/>
        <v>0</v>
      </c>
      <c r="AQ120" s="25">
        <f t="shared" si="32"/>
        <v>0</v>
      </c>
      <c r="AR120" s="25">
        <f t="shared" si="33"/>
        <v>0</v>
      </c>
      <c r="AS120" s="25">
        <f t="shared" si="34"/>
        <v>0</v>
      </c>
      <c r="AT120" s="25">
        <f t="shared" si="35"/>
        <v>0</v>
      </c>
      <c r="AU120" s="25">
        <f t="shared" si="36"/>
        <v>0</v>
      </c>
      <c r="AV120" s="25"/>
      <c r="AW120" s="25"/>
      <c r="AX120" s="25"/>
      <c r="AY120" s="25"/>
      <c r="AZ120" s="25"/>
      <c r="BA120" s="25"/>
      <c r="BB120" s="25"/>
    </row>
    <row r="121" ht="12.75" customHeight="1">
      <c r="A121" s="25">
        <f t="shared" si="46"/>
        <v>57</v>
      </c>
      <c r="B121" s="16">
        <f t="shared" si="37"/>
        <v>1</v>
      </c>
      <c r="C121" s="16">
        <f t="shared" si="38"/>
        <v>1</v>
      </c>
      <c r="D121" s="16">
        <f t="shared" si="39"/>
        <v>0</v>
      </c>
      <c r="E121" s="16">
        <f t="shared" si="40"/>
        <v>0</v>
      </c>
      <c r="F121" s="16">
        <f t="shared" si="41"/>
        <v>0</v>
      </c>
      <c r="G121" s="16">
        <f t="shared" si="42"/>
        <v>0</v>
      </c>
      <c r="H121" s="16">
        <f t="shared" si="43"/>
        <v>0</v>
      </c>
      <c r="I121" s="16">
        <f t="shared" si="44"/>
        <v>0</v>
      </c>
      <c r="J121" s="16">
        <f t="shared" si="45"/>
        <v>0</v>
      </c>
      <c r="K121" s="25"/>
      <c r="L121" s="25">
        <f t="shared" si="1"/>
        <v>1</v>
      </c>
      <c r="M121" s="25">
        <f t="shared" si="2"/>
        <v>0</v>
      </c>
      <c r="N121" s="25">
        <f t="shared" si="3"/>
        <v>0</v>
      </c>
      <c r="O121" s="25">
        <f t="shared" si="4"/>
        <v>0</v>
      </c>
      <c r="P121" s="25">
        <f t="shared" si="5"/>
        <v>1</v>
      </c>
      <c r="Q121" s="25">
        <f t="shared" si="6"/>
        <v>0</v>
      </c>
      <c r="R121" s="25">
        <f t="shared" si="7"/>
        <v>0</v>
      </c>
      <c r="S121" s="25">
        <f t="shared" si="8"/>
        <v>0</v>
      </c>
      <c r="T121" s="25">
        <f t="shared" si="9"/>
        <v>0</v>
      </c>
      <c r="U121" s="25">
        <f t="shared" si="10"/>
        <v>0</v>
      </c>
      <c r="V121" s="25">
        <f t="shared" si="11"/>
        <v>0</v>
      </c>
      <c r="W121" s="25">
        <f t="shared" si="12"/>
        <v>1</v>
      </c>
      <c r="X121" s="25">
        <f t="shared" si="13"/>
        <v>0</v>
      </c>
      <c r="Y121" s="25">
        <f t="shared" si="14"/>
        <v>0</v>
      </c>
      <c r="Z121" s="25">
        <f t="shared" si="15"/>
        <v>0</v>
      </c>
      <c r="AA121" s="25">
        <f t="shared" si="16"/>
        <v>0</v>
      </c>
      <c r="AB121" s="25">
        <f t="shared" si="17"/>
        <v>0</v>
      </c>
      <c r="AC121" s="25">
        <f t="shared" si="18"/>
        <v>0</v>
      </c>
      <c r="AD121" s="25">
        <f t="shared" si="19"/>
        <v>0</v>
      </c>
      <c r="AE121" s="25">
        <f t="shared" si="20"/>
        <v>0</v>
      </c>
      <c r="AF121" s="25">
        <f t="shared" si="21"/>
        <v>0</v>
      </c>
      <c r="AG121" s="25">
        <f t="shared" si="22"/>
        <v>0</v>
      </c>
      <c r="AH121" s="25">
        <f t="shared" si="23"/>
        <v>0</v>
      </c>
      <c r="AI121" s="25">
        <f t="shared" si="24"/>
        <v>0</v>
      </c>
      <c r="AJ121" s="25">
        <f t="shared" si="25"/>
        <v>0</v>
      </c>
      <c r="AK121" s="25">
        <f t="shared" si="26"/>
        <v>0</v>
      </c>
      <c r="AL121" s="25">
        <f t="shared" si="27"/>
        <v>0</v>
      </c>
      <c r="AM121" s="25">
        <f t="shared" si="28"/>
        <v>0</v>
      </c>
      <c r="AN121" s="25">
        <f t="shared" si="29"/>
        <v>0</v>
      </c>
      <c r="AO121" s="25">
        <f t="shared" si="30"/>
        <v>0</v>
      </c>
      <c r="AP121" s="25">
        <f t="shared" si="31"/>
        <v>0</v>
      </c>
      <c r="AQ121" s="25">
        <f t="shared" si="32"/>
        <v>0</v>
      </c>
      <c r="AR121" s="25">
        <f t="shared" si="33"/>
        <v>0</v>
      </c>
      <c r="AS121" s="25">
        <f t="shared" si="34"/>
        <v>0</v>
      </c>
      <c r="AT121" s="25">
        <f t="shared" si="35"/>
        <v>0</v>
      </c>
      <c r="AU121" s="25">
        <f t="shared" si="36"/>
        <v>0</v>
      </c>
      <c r="AV121" s="25"/>
      <c r="AW121" s="25"/>
      <c r="AX121" s="25"/>
      <c r="AY121" s="25"/>
      <c r="AZ121" s="25"/>
      <c r="BA121" s="25"/>
      <c r="BB121" s="25"/>
    </row>
    <row r="122" ht="12.75" customHeight="1">
      <c r="A122" s="25">
        <f t="shared" si="46"/>
        <v>58</v>
      </c>
      <c r="B122" s="16">
        <f t="shared" si="37"/>
        <v>1</v>
      </c>
      <c r="C122" s="16">
        <f t="shared" si="38"/>
        <v>1</v>
      </c>
      <c r="D122" s="16">
        <f t="shared" si="39"/>
        <v>0</v>
      </c>
      <c r="E122" s="16">
        <f t="shared" si="40"/>
        <v>0</v>
      </c>
      <c r="F122" s="16">
        <f t="shared" si="41"/>
        <v>0</v>
      </c>
      <c r="G122" s="16">
        <f t="shared" si="42"/>
        <v>1</v>
      </c>
      <c r="H122" s="16">
        <f t="shared" si="43"/>
        <v>0</v>
      </c>
      <c r="I122" s="16">
        <f t="shared" si="44"/>
        <v>0</v>
      </c>
      <c r="J122" s="16">
        <f t="shared" si="45"/>
        <v>0</v>
      </c>
      <c r="K122" s="25"/>
      <c r="L122" s="25">
        <f t="shared" si="1"/>
        <v>0</v>
      </c>
      <c r="M122" s="25">
        <f t="shared" si="2"/>
        <v>0</v>
      </c>
      <c r="N122" s="25">
        <f t="shared" si="3"/>
        <v>0</v>
      </c>
      <c r="O122" s="25">
        <f t="shared" si="4"/>
        <v>0</v>
      </c>
      <c r="P122" s="25">
        <f t="shared" si="5"/>
        <v>0</v>
      </c>
      <c r="Q122" s="25">
        <f t="shared" si="6"/>
        <v>0</v>
      </c>
      <c r="R122" s="25">
        <f t="shared" si="7"/>
        <v>0</v>
      </c>
      <c r="S122" s="25">
        <f t="shared" si="8"/>
        <v>0</v>
      </c>
      <c r="T122" s="25">
        <f t="shared" si="9"/>
        <v>0</v>
      </c>
      <c r="U122" s="25">
        <f t="shared" si="10"/>
        <v>0</v>
      </c>
      <c r="V122" s="25">
        <f t="shared" si="11"/>
        <v>0</v>
      </c>
      <c r="W122" s="25">
        <f t="shared" si="12"/>
        <v>0</v>
      </c>
      <c r="X122" s="25">
        <f t="shared" si="13"/>
        <v>0</v>
      </c>
      <c r="Y122" s="25">
        <f t="shared" si="14"/>
        <v>0</v>
      </c>
      <c r="Z122" s="25">
        <f t="shared" si="15"/>
        <v>0</v>
      </c>
      <c r="AA122" s="25">
        <f t="shared" si="16"/>
        <v>0</v>
      </c>
      <c r="AB122" s="25">
        <f t="shared" si="17"/>
        <v>0</v>
      </c>
      <c r="AC122" s="25">
        <f t="shared" si="18"/>
        <v>0</v>
      </c>
      <c r="AD122" s="25">
        <f t="shared" si="19"/>
        <v>0</v>
      </c>
      <c r="AE122" s="25">
        <f t="shared" si="20"/>
        <v>0</v>
      </c>
      <c r="AF122" s="25">
        <f t="shared" si="21"/>
        <v>0</v>
      </c>
      <c r="AG122" s="25">
        <f t="shared" si="22"/>
        <v>0</v>
      </c>
      <c r="AH122" s="25">
        <f t="shared" si="23"/>
        <v>0</v>
      </c>
      <c r="AI122" s="25">
        <f t="shared" si="24"/>
        <v>0</v>
      </c>
      <c r="AJ122" s="25">
        <f t="shared" si="25"/>
        <v>0</v>
      </c>
      <c r="AK122" s="25">
        <f t="shared" si="26"/>
        <v>0</v>
      </c>
      <c r="AL122" s="25">
        <f t="shared" si="27"/>
        <v>0</v>
      </c>
      <c r="AM122" s="25">
        <f t="shared" si="28"/>
        <v>0</v>
      </c>
      <c r="AN122" s="25">
        <f t="shared" si="29"/>
        <v>0</v>
      </c>
      <c r="AO122" s="25">
        <f t="shared" si="30"/>
        <v>0</v>
      </c>
      <c r="AP122" s="25">
        <f t="shared" si="31"/>
        <v>1</v>
      </c>
      <c r="AQ122" s="25">
        <f t="shared" si="32"/>
        <v>0</v>
      </c>
      <c r="AR122" s="25">
        <f t="shared" si="33"/>
        <v>0</v>
      </c>
      <c r="AS122" s="25">
        <f t="shared" si="34"/>
        <v>0</v>
      </c>
      <c r="AT122" s="25">
        <f t="shared" si="35"/>
        <v>0</v>
      </c>
      <c r="AU122" s="25">
        <f t="shared" si="36"/>
        <v>0</v>
      </c>
      <c r="AV122" s="25"/>
      <c r="AW122" s="25"/>
      <c r="AX122" s="25"/>
      <c r="AY122" s="25"/>
      <c r="AZ122" s="25"/>
      <c r="BA122" s="25"/>
      <c r="BB122" s="25"/>
    </row>
    <row r="123" ht="12.75" customHeight="1">
      <c r="A123" s="25">
        <f t="shared" si="46"/>
        <v>59</v>
      </c>
      <c r="B123" s="16">
        <f t="shared" si="37"/>
        <v>0</v>
      </c>
      <c r="C123" s="16">
        <f t="shared" si="38"/>
        <v>0</v>
      </c>
      <c r="D123" s="16">
        <f t="shared" si="39"/>
        <v>0</v>
      </c>
      <c r="E123" s="16">
        <f t="shared" si="40"/>
        <v>0</v>
      </c>
      <c r="F123" s="16">
        <f t="shared" si="41"/>
        <v>0</v>
      </c>
      <c r="G123" s="16">
        <f t="shared" si="42"/>
        <v>1</v>
      </c>
      <c r="H123" s="16">
        <f t="shared" si="43"/>
        <v>1</v>
      </c>
      <c r="I123" s="16">
        <f t="shared" si="44"/>
        <v>0</v>
      </c>
      <c r="J123" s="16">
        <f t="shared" si="45"/>
        <v>0</v>
      </c>
      <c r="K123" s="25"/>
      <c r="L123" s="25">
        <f t="shared" si="1"/>
        <v>0</v>
      </c>
      <c r="M123" s="25">
        <f t="shared" si="2"/>
        <v>0</v>
      </c>
      <c r="N123" s="25">
        <f t="shared" si="3"/>
        <v>0</v>
      </c>
      <c r="O123" s="25">
        <f t="shared" si="4"/>
        <v>0</v>
      </c>
      <c r="P123" s="25">
        <f t="shared" si="5"/>
        <v>1</v>
      </c>
      <c r="Q123" s="25">
        <f t="shared" si="6"/>
        <v>1</v>
      </c>
      <c r="R123" s="25">
        <f t="shared" si="7"/>
        <v>0</v>
      </c>
      <c r="S123" s="25">
        <f t="shared" si="8"/>
        <v>0</v>
      </c>
      <c r="T123" s="25">
        <f t="shared" si="9"/>
        <v>0</v>
      </c>
      <c r="U123" s="25">
        <f t="shared" si="10"/>
        <v>0</v>
      </c>
      <c r="V123" s="25">
        <f t="shared" si="11"/>
        <v>0</v>
      </c>
      <c r="W123" s="25">
        <f t="shared" si="12"/>
        <v>0</v>
      </c>
      <c r="X123" s="25">
        <f t="shared" si="13"/>
        <v>0</v>
      </c>
      <c r="Y123" s="25">
        <f t="shared" si="14"/>
        <v>0</v>
      </c>
      <c r="Z123" s="25">
        <f t="shared" si="15"/>
        <v>0</v>
      </c>
      <c r="AA123" s="25">
        <f t="shared" si="16"/>
        <v>0</v>
      </c>
      <c r="AB123" s="25">
        <f t="shared" si="17"/>
        <v>0</v>
      </c>
      <c r="AC123" s="25">
        <f t="shared" si="18"/>
        <v>0</v>
      </c>
      <c r="AD123" s="25">
        <f t="shared" si="19"/>
        <v>0</v>
      </c>
      <c r="AE123" s="25">
        <f t="shared" si="20"/>
        <v>0</v>
      </c>
      <c r="AF123" s="25">
        <f t="shared" si="21"/>
        <v>0</v>
      </c>
      <c r="AG123" s="25">
        <f t="shared" si="22"/>
        <v>0</v>
      </c>
      <c r="AH123" s="25">
        <f t="shared" si="23"/>
        <v>0</v>
      </c>
      <c r="AI123" s="25">
        <f t="shared" si="24"/>
        <v>0</v>
      </c>
      <c r="AJ123" s="25">
        <f t="shared" si="25"/>
        <v>0</v>
      </c>
      <c r="AK123" s="25">
        <f t="shared" si="26"/>
        <v>0</v>
      </c>
      <c r="AL123" s="25">
        <f t="shared" si="27"/>
        <v>0</v>
      </c>
      <c r="AM123" s="25">
        <f t="shared" si="28"/>
        <v>0</v>
      </c>
      <c r="AN123" s="25">
        <f t="shared" si="29"/>
        <v>0</v>
      </c>
      <c r="AO123" s="25">
        <f t="shared" si="30"/>
        <v>0</v>
      </c>
      <c r="AP123" s="25">
        <f t="shared" si="31"/>
        <v>1</v>
      </c>
      <c r="AQ123" s="25">
        <f t="shared" si="32"/>
        <v>0</v>
      </c>
      <c r="AR123" s="25">
        <f t="shared" si="33"/>
        <v>0</v>
      </c>
      <c r="AS123" s="25">
        <f t="shared" si="34"/>
        <v>0</v>
      </c>
      <c r="AT123" s="25">
        <f t="shared" si="35"/>
        <v>0</v>
      </c>
      <c r="AU123" s="25">
        <f t="shared" si="36"/>
        <v>0</v>
      </c>
      <c r="AV123" s="25"/>
      <c r="AW123" s="25"/>
      <c r="AX123" s="25"/>
      <c r="AY123" s="25"/>
      <c r="AZ123" s="25"/>
      <c r="BA123" s="25"/>
      <c r="BB123" s="25"/>
    </row>
    <row r="124" ht="12.75" customHeight="1">
      <c r="A124" s="25">
        <f t="shared" si="46"/>
        <v>60</v>
      </c>
      <c r="B124" s="16">
        <f t="shared" si="37"/>
        <v>1</v>
      </c>
      <c r="C124" s="16">
        <f t="shared" si="38"/>
        <v>0</v>
      </c>
      <c r="D124" s="16">
        <f t="shared" si="39"/>
        <v>0</v>
      </c>
      <c r="E124" s="16">
        <f t="shared" si="40"/>
        <v>0</v>
      </c>
      <c r="F124" s="16">
        <f t="shared" si="41"/>
        <v>0</v>
      </c>
      <c r="G124" s="16">
        <f t="shared" si="42"/>
        <v>1</v>
      </c>
      <c r="H124" s="16">
        <f t="shared" si="43"/>
        <v>1</v>
      </c>
      <c r="I124" s="16">
        <f t="shared" si="44"/>
        <v>0</v>
      </c>
      <c r="J124" s="16">
        <f t="shared" si="45"/>
        <v>0</v>
      </c>
      <c r="K124" s="25"/>
      <c r="L124" s="17">
        <f t="shared" ref="L124:AU124" si="47">SUM(L64:L123)</f>
        <v>31</v>
      </c>
      <c r="M124" s="17">
        <f t="shared" si="47"/>
        <v>4</v>
      </c>
      <c r="N124" s="17">
        <f t="shared" si="47"/>
        <v>5</v>
      </c>
      <c r="O124" s="17">
        <f t="shared" si="47"/>
        <v>2</v>
      </c>
      <c r="P124" s="17">
        <f t="shared" si="47"/>
        <v>9</v>
      </c>
      <c r="Q124" s="17">
        <f t="shared" si="47"/>
        <v>10</v>
      </c>
      <c r="R124" s="17">
        <f t="shared" si="47"/>
        <v>4</v>
      </c>
      <c r="S124" s="17">
        <f t="shared" si="47"/>
        <v>4</v>
      </c>
      <c r="T124" s="17">
        <f t="shared" si="47"/>
        <v>2</v>
      </c>
      <c r="U124" s="17">
        <f t="shared" si="47"/>
        <v>3</v>
      </c>
      <c r="V124" s="17">
        <f t="shared" si="47"/>
        <v>2</v>
      </c>
      <c r="W124" s="17">
        <f t="shared" si="47"/>
        <v>4</v>
      </c>
      <c r="X124" s="17">
        <f t="shared" si="47"/>
        <v>5</v>
      </c>
      <c r="Y124" s="17">
        <f t="shared" si="47"/>
        <v>3</v>
      </c>
      <c r="Z124" s="17">
        <f t="shared" si="47"/>
        <v>2</v>
      </c>
      <c r="AA124" s="17">
        <f t="shared" si="47"/>
        <v>5</v>
      </c>
      <c r="AB124" s="17">
        <f t="shared" si="47"/>
        <v>2</v>
      </c>
      <c r="AC124" s="17">
        <f t="shared" si="47"/>
        <v>1</v>
      </c>
      <c r="AD124" s="17">
        <f t="shared" si="47"/>
        <v>2</v>
      </c>
      <c r="AE124" s="17">
        <f t="shared" si="47"/>
        <v>1</v>
      </c>
      <c r="AF124" s="17">
        <f t="shared" si="47"/>
        <v>1</v>
      </c>
      <c r="AG124" s="17">
        <f t="shared" si="47"/>
        <v>2</v>
      </c>
      <c r="AH124" s="17">
        <f t="shared" si="47"/>
        <v>1</v>
      </c>
      <c r="AI124" s="17">
        <f t="shared" si="47"/>
        <v>2</v>
      </c>
      <c r="AJ124" s="17">
        <f t="shared" si="47"/>
        <v>1</v>
      </c>
      <c r="AK124" s="17">
        <f t="shared" si="47"/>
        <v>1</v>
      </c>
      <c r="AL124" s="17">
        <f t="shared" si="47"/>
        <v>1</v>
      </c>
      <c r="AM124" s="17">
        <f t="shared" si="47"/>
        <v>1</v>
      </c>
      <c r="AN124" s="17">
        <f t="shared" si="47"/>
        <v>1</v>
      </c>
      <c r="AO124" s="17">
        <f t="shared" si="47"/>
        <v>1</v>
      </c>
      <c r="AP124" s="17">
        <f t="shared" si="47"/>
        <v>8</v>
      </c>
      <c r="AQ124" s="17">
        <f t="shared" si="47"/>
        <v>3</v>
      </c>
      <c r="AR124" s="17">
        <f t="shared" si="47"/>
        <v>1</v>
      </c>
      <c r="AS124" s="17">
        <f t="shared" si="47"/>
        <v>2</v>
      </c>
      <c r="AT124" s="17">
        <f t="shared" si="47"/>
        <v>1</v>
      </c>
      <c r="AU124" s="17">
        <f t="shared" si="47"/>
        <v>1</v>
      </c>
      <c r="AV124" s="25"/>
      <c r="AW124" s="25"/>
      <c r="AX124" s="25"/>
      <c r="AY124" s="25"/>
      <c r="AZ124" s="25"/>
      <c r="BA124" s="25"/>
      <c r="BB124" s="25"/>
    </row>
    <row r="125" ht="12.75" customHeight="1">
      <c r="A125" s="25"/>
      <c r="B125" s="19">
        <f t="shared" ref="B125:J125" si="48">SUM(B65:B124)</f>
        <v>53</v>
      </c>
      <c r="C125" s="19">
        <f t="shared" si="48"/>
        <v>35</v>
      </c>
      <c r="D125" s="19">
        <f t="shared" si="48"/>
        <v>5</v>
      </c>
      <c r="E125" s="19">
        <f t="shared" si="48"/>
        <v>6</v>
      </c>
      <c r="F125" s="19">
        <f t="shared" si="48"/>
        <v>3</v>
      </c>
      <c r="G125" s="19">
        <f t="shared" si="48"/>
        <v>10</v>
      </c>
      <c r="H125" s="19">
        <f t="shared" si="48"/>
        <v>12</v>
      </c>
      <c r="I125" s="19">
        <f t="shared" si="48"/>
        <v>4</v>
      </c>
      <c r="J125" s="19">
        <f t="shared" si="48"/>
        <v>4</v>
      </c>
      <c r="K125" s="25"/>
      <c r="L125" s="28" t="s">
        <v>325</v>
      </c>
      <c r="M125" s="28" t="s">
        <v>326</v>
      </c>
      <c r="N125" s="28" t="s">
        <v>327</v>
      </c>
      <c r="O125" s="28" t="s">
        <v>328</v>
      </c>
      <c r="P125" s="28" t="s">
        <v>329</v>
      </c>
      <c r="Q125" s="28" t="s">
        <v>330</v>
      </c>
      <c r="R125" s="28" t="s">
        <v>331</v>
      </c>
      <c r="S125" s="28" t="s">
        <v>332</v>
      </c>
      <c r="T125" s="28" t="s">
        <v>333</v>
      </c>
      <c r="U125" s="28" t="s">
        <v>334</v>
      </c>
      <c r="V125" s="28" t="s">
        <v>335</v>
      </c>
      <c r="W125" s="28" t="s">
        <v>336</v>
      </c>
      <c r="X125" s="28" t="s">
        <v>337</v>
      </c>
      <c r="Y125" s="28" t="s">
        <v>338</v>
      </c>
      <c r="Z125" s="28" t="s">
        <v>339</v>
      </c>
      <c r="AA125" s="28" t="s">
        <v>340</v>
      </c>
      <c r="AB125" s="28" t="s">
        <v>341</v>
      </c>
      <c r="AC125" s="28" t="s">
        <v>342</v>
      </c>
      <c r="AD125" s="28" t="s">
        <v>343</v>
      </c>
      <c r="AE125" s="28" t="s">
        <v>344</v>
      </c>
      <c r="AF125" s="28" t="s">
        <v>345</v>
      </c>
      <c r="AG125" s="28" t="s">
        <v>346</v>
      </c>
      <c r="AH125" s="28" t="s">
        <v>347</v>
      </c>
      <c r="AI125" s="28" t="s">
        <v>348</v>
      </c>
      <c r="AJ125" s="28" t="s">
        <v>349</v>
      </c>
      <c r="AK125" s="28" t="s">
        <v>350</v>
      </c>
      <c r="AL125" s="28" t="s">
        <v>351</v>
      </c>
      <c r="AM125" s="28" t="s">
        <v>352</v>
      </c>
      <c r="AN125" s="28" t="s">
        <v>353</v>
      </c>
      <c r="AO125" s="28" t="s">
        <v>354</v>
      </c>
      <c r="AP125" s="28" t="s">
        <v>355</v>
      </c>
      <c r="AQ125" s="28" t="s">
        <v>356</v>
      </c>
      <c r="AR125" s="28" t="s">
        <v>357</v>
      </c>
      <c r="AS125" s="28" t="s">
        <v>358</v>
      </c>
      <c r="AT125" s="28" t="s">
        <v>359</v>
      </c>
      <c r="AU125" s="28" t="s">
        <v>360</v>
      </c>
      <c r="AV125" s="25"/>
      <c r="AW125" s="25"/>
      <c r="AX125" s="25"/>
      <c r="AY125" s="25"/>
      <c r="AZ125" s="25"/>
      <c r="BA125" s="25"/>
      <c r="BB125" s="25"/>
    </row>
    <row r="126" ht="12.75" customHeight="1">
      <c r="A126" s="25"/>
      <c r="B126" s="28" t="s">
        <v>316</v>
      </c>
      <c r="C126" s="28" t="s">
        <v>317</v>
      </c>
      <c r="D126" s="28" t="s">
        <v>318</v>
      </c>
      <c r="E126" s="28" t="s">
        <v>319</v>
      </c>
      <c r="F126" s="28" t="s">
        <v>320</v>
      </c>
      <c r="G126" s="28" t="s">
        <v>321</v>
      </c>
      <c r="H126" s="28" t="s">
        <v>322</v>
      </c>
      <c r="I126" s="28" t="s">
        <v>323</v>
      </c>
      <c r="J126" s="28" t="s">
        <v>324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</row>
    <row r="127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</row>
    <row r="128" ht="12.75" customHeight="1">
      <c r="A128" s="9" t="s">
        <v>361</v>
      </c>
      <c r="B128" s="8" t="s">
        <v>362</v>
      </c>
      <c r="C128" s="25"/>
      <c r="D128" s="25"/>
      <c r="E128" s="25"/>
      <c r="F128" s="25"/>
      <c r="G128" s="25"/>
      <c r="H128" s="25"/>
      <c r="I128" s="25"/>
      <c r="J128" s="29" t="s">
        <v>363</v>
      </c>
      <c r="K128" s="25"/>
      <c r="L128" s="25"/>
      <c r="M128" s="25"/>
      <c r="N128" s="25"/>
      <c r="O128" s="25"/>
      <c r="P128" s="25"/>
      <c r="Q128" s="25"/>
      <c r="R128" s="25"/>
      <c r="S128" s="8" t="s">
        <v>364</v>
      </c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</row>
    <row r="129" ht="12.75" customHeight="1">
      <c r="A129" s="16" t="s">
        <v>365</v>
      </c>
      <c r="B129" s="16" t="s">
        <v>366</v>
      </c>
      <c r="C129" s="16" t="s">
        <v>367</v>
      </c>
      <c r="D129" s="16" t="s">
        <v>368</v>
      </c>
      <c r="E129" s="16" t="s">
        <v>369</v>
      </c>
      <c r="F129" s="23" t="s">
        <v>370</v>
      </c>
      <c r="G129" s="23" t="s">
        <v>371</v>
      </c>
      <c r="H129" s="30" t="s">
        <v>255</v>
      </c>
      <c r="I129" s="25"/>
      <c r="J129" s="16" t="s">
        <v>365</v>
      </c>
      <c r="K129" s="16" t="s">
        <v>366</v>
      </c>
      <c r="L129" s="16" t="s">
        <v>367</v>
      </c>
      <c r="M129" s="16" t="s">
        <v>368</v>
      </c>
      <c r="N129" s="16" t="s">
        <v>369</v>
      </c>
      <c r="O129" s="23" t="s">
        <v>370</v>
      </c>
      <c r="P129" s="23" t="s">
        <v>371</v>
      </c>
      <c r="Q129" s="16" t="s">
        <v>255</v>
      </c>
      <c r="R129" s="25"/>
      <c r="S129" s="16" t="s">
        <v>365</v>
      </c>
      <c r="T129" s="16" t="s">
        <v>366</v>
      </c>
      <c r="U129" s="16" t="s">
        <v>367</v>
      </c>
      <c r="V129" s="16" t="s">
        <v>368</v>
      </c>
      <c r="W129" s="16" t="s">
        <v>369</v>
      </c>
      <c r="X129" s="23" t="s">
        <v>370</v>
      </c>
      <c r="Y129" s="23" t="s">
        <v>371</v>
      </c>
      <c r="Z129" s="16" t="s">
        <v>255</v>
      </c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</row>
    <row r="130" ht="12.75" customHeight="1">
      <c r="A130" s="16">
        <f t="shared" ref="A130:B130" si="49">B125</f>
        <v>53</v>
      </c>
      <c r="B130" s="16">
        <f t="shared" si="49"/>
        <v>35</v>
      </c>
      <c r="C130" s="16">
        <f>L124</f>
        <v>31</v>
      </c>
      <c r="D130" s="16">
        <f t="shared" ref="D130:E130" si="50">B125</f>
        <v>53</v>
      </c>
      <c r="E130" s="16">
        <f t="shared" si="50"/>
        <v>35</v>
      </c>
      <c r="F130" s="16">
        <f t="shared" ref="F130:G130" si="51">SQRT(D130)</f>
        <v>7.280109889</v>
      </c>
      <c r="G130" s="16">
        <f t="shared" si="51"/>
        <v>5.916079783</v>
      </c>
      <c r="H130" s="30">
        <f>C130/(F130*G130)</f>
        <v>0.7197633633</v>
      </c>
      <c r="I130" s="25"/>
      <c r="J130" s="16">
        <f>B125</f>
        <v>53</v>
      </c>
      <c r="K130" s="16">
        <f>D125</f>
        <v>5</v>
      </c>
      <c r="L130" s="16">
        <f>M124</f>
        <v>4</v>
      </c>
      <c r="M130" s="16">
        <f t="shared" ref="M130:N130" si="52">J130</f>
        <v>53</v>
      </c>
      <c r="N130" s="16">
        <f t="shared" si="52"/>
        <v>5</v>
      </c>
      <c r="O130" s="16">
        <f t="shared" ref="O130:P130" si="53">SQRT(M130)</f>
        <v>7.280109889</v>
      </c>
      <c r="P130" s="16">
        <f t="shared" si="53"/>
        <v>2.236067977</v>
      </c>
      <c r="Q130" s="16">
        <f>L130/(O130*P130)</f>
        <v>0.2457180467</v>
      </c>
      <c r="R130" s="25"/>
      <c r="S130" s="16">
        <f>J130</f>
        <v>53</v>
      </c>
      <c r="T130" s="16">
        <f>E125</f>
        <v>6</v>
      </c>
      <c r="U130" s="16">
        <f>N124</f>
        <v>5</v>
      </c>
      <c r="V130" s="16">
        <f t="shared" ref="V130:W130" si="54">S130</f>
        <v>53</v>
      </c>
      <c r="W130" s="16">
        <f t="shared" si="54"/>
        <v>6</v>
      </c>
      <c r="X130" s="16">
        <f t="shared" ref="X130:Y130" si="55">SQRT(V130)</f>
        <v>7.280109889</v>
      </c>
      <c r="Y130" s="16">
        <f t="shared" si="55"/>
        <v>2.449489743</v>
      </c>
      <c r="Z130" s="16">
        <f>U130/(X130*Y130)</f>
        <v>0.280386077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</row>
    <row r="131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</row>
    <row r="132" ht="12.75" customHeight="1">
      <c r="A132" s="8" t="s">
        <v>372</v>
      </c>
      <c r="B132" s="25"/>
      <c r="C132" s="25"/>
      <c r="D132" s="25"/>
      <c r="E132" s="25"/>
      <c r="F132" s="25"/>
      <c r="G132" s="25"/>
      <c r="H132" s="25"/>
      <c r="I132" s="25"/>
      <c r="J132" s="8" t="s">
        <v>373</v>
      </c>
      <c r="K132" s="25"/>
      <c r="L132" s="25"/>
      <c r="M132" s="25"/>
      <c r="N132" s="25"/>
      <c r="O132" s="25"/>
      <c r="P132" s="25"/>
      <c r="Q132" s="25"/>
      <c r="R132" s="25"/>
      <c r="S132" s="8" t="s">
        <v>374</v>
      </c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</row>
    <row r="133" ht="12.75" customHeight="1">
      <c r="A133" s="16" t="s">
        <v>365</v>
      </c>
      <c r="B133" s="16" t="s">
        <v>366</v>
      </c>
      <c r="C133" s="16" t="s">
        <v>367</v>
      </c>
      <c r="D133" s="16" t="s">
        <v>368</v>
      </c>
      <c r="E133" s="16" t="s">
        <v>369</v>
      </c>
      <c r="F133" s="23" t="s">
        <v>370</v>
      </c>
      <c r="G133" s="23" t="s">
        <v>371</v>
      </c>
      <c r="H133" s="16" t="s">
        <v>255</v>
      </c>
      <c r="I133" s="25"/>
      <c r="J133" s="16" t="s">
        <v>365</v>
      </c>
      <c r="K133" s="16" t="s">
        <v>366</v>
      </c>
      <c r="L133" s="16" t="s">
        <v>367</v>
      </c>
      <c r="M133" s="16" t="s">
        <v>368</v>
      </c>
      <c r="N133" s="16" t="s">
        <v>369</v>
      </c>
      <c r="O133" s="23" t="s">
        <v>370</v>
      </c>
      <c r="P133" s="23" t="s">
        <v>371</v>
      </c>
      <c r="Q133" s="16" t="s">
        <v>255</v>
      </c>
      <c r="R133" s="25"/>
      <c r="S133" s="16" t="s">
        <v>365</v>
      </c>
      <c r="T133" s="16" t="s">
        <v>366</v>
      </c>
      <c r="U133" s="16" t="s">
        <v>367</v>
      </c>
      <c r="V133" s="16" t="s">
        <v>368</v>
      </c>
      <c r="W133" s="16" t="s">
        <v>369</v>
      </c>
      <c r="X133" s="23" t="s">
        <v>370</v>
      </c>
      <c r="Y133" s="23" t="s">
        <v>371</v>
      </c>
      <c r="Z133" s="16" t="s">
        <v>255</v>
      </c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</row>
    <row r="134" ht="12.75" customHeight="1">
      <c r="A134" s="16">
        <f>B125</f>
        <v>53</v>
      </c>
      <c r="B134" s="16">
        <f>F125</f>
        <v>3</v>
      </c>
      <c r="C134" s="16">
        <f>O124</f>
        <v>2</v>
      </c>
      <c r="D134" s="16">
        <f t="shared" ref="D134:E134" si="56">A134</f>
        <v>53</v>
      </c>
      <c r="E134" s="16">
        <f t="shared" si="56"/>
        <v>3</v>
      </c>
      <c r="F134" s="16">
        <f t="shared" ref="F134:G134" si="57">SQRT(D134)</f>
        <v>7.280109889</v>
      </c>
      <c r="G134" s="16">
        <f t="shared" si="57"/>
        <v>1.732050808</v>
      </c>
      <c r="H134" s="16">
        <f>C134/(F134*G134)</f>
        <v>0.1586103171</v>
      </c>
      <c r="I134" s="25"/>
      <c r="J134" s="16">
        <f>B125</f>
        <v>53</v>
      </c>
      <c r="K134" s="16">
        <f>G125</f>
        <v>10</v>
      </c>
      <c r="L134" s="16">
        <f>P124</f>
        <v>9</v>
      </c>
      <c r="M134" s="16">
        <f t="shared" ref="M134:N134" si="58">J134</f>
        <v>53</v>
      </c>
      <c r="N134" s="16">
        <f t="shared" si="58"/>
        <v>10</v>
      </c>
      <c r="O134" s="16">
        <f t="shared" ref="O134:P134" si="59">SQRT(M134)</f>
        <v>7.280109889</v>
      </c>
      <c r="P134" s="16">
        <f t="shared" si="59"/>
        <v>3.16227766</v>
      </c>
      <c r="Q134" s="16">
        <f>L134/(O134*P134)</f>
        <v>0.3909350185</v>
      </c>
      <c r="R134" s="25"/>
      <c r="S134" s="16">
        <f>J134</f>
        <v>53</v>
      </c>
      <c r="T134" s="16">
        <f>H125</f>
        <v>12</v>
      </c>
      <c r="U134" s="16">
        <f>Q124</f>
        <v>10</v>
      </c>
      <c r="V134" s="16">
        <f t="shared" ref="V134:W134" si="60">S134</f>
        <v>53</v>
      </c>
      <c r="W134" s="16">
        <f t="shared" si="60"/>
        <v>12</v>
      </c>
      <c r="X134" s="16">
        <f t="shared" ref="X134:Y134" si="61">SQRT(S134)</f>
        <v>7.280109889</v>
      </c>
      <c r="Y134" s="16">
        <f t="shared" si="61"/>
        <v>3.464101615</v>
      </c>
      <c r="Z134" s="16">
        <f>U134/(X134*Y134)</f>
        <v>0.3965257929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</row>
    <row r="135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</row>
    <row r="136" ht="12.75" customHeight="1">
      <c r="A136" s="8" t="s">
        <v>375</v>
      </c>
      <c r="B136" s="25"/>
      <c r="C136" s="25"/>
      <c r="D136" s="25"/>
      <c r="E136" s="25"/>
      <c r="F136" s="25"/>
      <c r="G136" s="25"/>
      <c r="H136" s="25"/>
      <c r="I136" s="25"/>
      <c r="J136" s="8" t="s">
        <v>376</v>
      </c>
      <c r="K136" s="25"/>
      <c r="L136" s="25"/>
      <c r="M136" s="25"/>
      <c r="N136" s="25"/>
      <c r="O136" s="25"/>
      <c r="P136" s="25"/>
      <c r="Q136" s="25"/>
      <c r="R136" s="25"/>
      <c r="S136" s="8" t="s">
        <v>377</v>
      </c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</row>
    <row r="137" ht="12.75" customHeight="1">
      <c r="A137" s="16" t="s">
        <v>365</v>
      </c>
      <c r="B137" s="16" t="s">
        <v>366</v>
      </c>
      <c r="C137" s="16" t="s">
        <v>367</v>
      </c>
      <c r="D137" s="16" t="s">
        <v>368</v>
      </c>
      <c r="E137" s="16" t="s">
        <v>369</v>
      </c>
      <c r="F137" s="23" t="s">
        <v>370</v>
      </c>
      <c r="G137" s="23" t="s">
        <v>371</v>
      </c>
      <c r="H137" s="16" t="s">
        <v>255</v>
      </c>
      <c r="I137" s="25"/>
      <c r="J137" s="16" t="s">
        <v>365</v>
      </c>
      <c r="K137" s="16" t="s">
        <v>366</v>
      </c>
      <c r="L137" s="16" t="s">
        <v>367</v>
      </c>
      <c r="M137" s="16" t="s">
        <v>368</v>
      </c>
      <c r="N137" s="16" t="s">
        <v>369</v>
      </c>
      <c r="O137" s="23" t="s">
        <v>370</v>
      </c>
      <c r="P137" s="23" t="s">
        <v>371</v>
      </c>
      <c r="Q137" s="16" t="s">
        <v>255</v>
      </c>
      <c r="R137" s="25"/>
      <c r="S137" s="16" t="s">
        <v>365</v>
      </c>
      <c r="T137" s="16" t="s">
        <v>366</v>
      </c>
      <c r="U137" s="16" t="s">
        <v>367</v>
      </c>
      <c r="V137" s="16" t="s">
        <v>368</v>
      </c>
      <c r="W137" s="16" t="s">
        <v>369</v>
      </c>
      <c r="X137" s="23" t="s">
        <v>370</v>
      </c>
      <c r="Y137" s="23" t="s">
        <v>371</v>
      </c>
      <c r="Z137" s="31" t="s">
        <v>255</v>
      </c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</row>
    <row r="138" ht="12.75" customHeight="1">
      <c r="A138" s="16">
        <f>A134</f>
        <v>53</v>
      </c>
      <c r="B138" s="16">
        <f>I125</f>
        <v>4</v>
      </c>
      <c r="C138" s="16">
        <f>R124</f>
        <v>4</v>
      </c>
      <c r="D138" s="16">
        <f t="shared" ref="D138:E138" si="62">A138</f>
        <v>53</v>
      </c>
      <c r="E138" s="16">
        <f t="shared" si="62"/>
        <v>4</v>
      </c>
      <c r="F138" s="16">
        <f t="shared" ref="F138:G138" si="63">SQRT(A138)</f>
        <v>7.280109889</v>
      </c>
      <c r="G138" s="16">
        <f t="shared" si="63"/>
        <v>2</v>
      </c>
      <c r="H138" s="16">
        <f>C138/(F138*G138)</f>
        <v>0.2747211279</v>
      </c>
      <c r="I138" s="25"/>
      <c r="J138" s="16">
        <f>B125</f>
        <v>53</v>
      </c>
      <c r="K138" s="16">
        <f>J125</f>
        <v>4</v>
      </c>
      <c r="L138" s="16">
        <f>S124</f>
        <v>4</v>
      </c>
      <c r="M138" s="16">
        <f t="shared" ref="M138:N138" si="64">J138</f>
        <v>53</v>
      </c>
      <c r="N138" s="16">
        <f t="shared" si="64"/>
        <v>4</v>
      </c>
      <c r="O138" s="16">
        <f t="shared" ref="O138:P138" si="65">SQRT(M138)</f>
        <v>7.280109889</v>
      </c>
      <c r="P138" s="16">
        <f t="shared" si="65"/>
        <v>2</v>
      </c>
      <c r="Q138" s="16">
        <f>L138/(O138*P138)</f>
        <v>0.2747211279</v>
      </c>
      <c r="R138" s="25"/>
      <c r="S138" s="16">
        <f t="shared" ref="S138:T138" si="66">C125</f>
        <v>35</v>
      </c>
      <c r="T138" s="16">
        <f t="shared" si="66"/>
        <v>5</v>
      </c>
      <c r="U138" s="16">
        <f>T124</f>
        <v>2</v>
      </c>
      <c r="V138" s="16">
        <f t="shared" ref="V138:W138" si="67">S138</f>
        <v>35</v>
      </c>
      <c r="W138" s="16">
        <f t="shared" si="67"/>
        <v>5</v>
      </c>
      <c r="X138" s="16">
        <f t="shared" ref="X138:Y138" si="68">SQRT(V138)</f>
        <v>5.916079783</v>
      </c>
      <c r="Y138" s="16">
        <f t="shared" si="68"/>
        <v>2.236067977</v>
      </c>
      <c r="Z138" s="31">
        <f>U138/(X138*Y138)</f>
        <v>0.1511857892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</row>
    <row r="139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</row>
    <row r="140" ht="12.75" customHeight="1">
      <c r="A140" s="8" t="s">
        <v>378</v>
      </c>
      <c r="B140" s="25"/>
      <c r="C140" s="25"/>
      <c r="D140" s="25"/>
      <c r="E140" s="25"/>
      <c r="F140" s="25"/>
      <c r="G140" s="25"/>
      <c r="H140" s="25"/>
      <c r="I140" s="25"/>
      <c r="J140" s="8" t="s">
        <v>379</v>
      </c>
      <c r="K140" s="25"/>
      <c r="L140" s="25"/>
      <c r="M140" s="25"/>
      <c r="N140" s="25"/>
      <c r="O140" s="25"/>
      <c r="P140" s="25"/>
      <c r="Q140" s="25"/>
      <c r="R140" s="25"/>
      <c r="S140" s="8" t="s">
        <v>380</v>
      </c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</row>
    <row r="141" ht="12.75" customHeight="1">
      <c r="A141" s="16" t="s">
        <v>365</v>
      </c>
      <c r="B141" s="16" t="s">
        <v>366</v>
      </c>
      <c r="C141" s="16" t="s">
        <v>367</v>
      </c>
      <c r="D141" s="16" t="s">
        <v>368</v>
      </c>
      <c r="E141" s="16" t="s">
        <v>369</v>
      </c>
      <c r="F141" s="23" t="s">
        <v>370</v>
      </c>
      <c r="G141" s="23" t="s">
        <v>371</v>
      </c>
      <c r="H141" s="16" t="s">
        <v>255</v>
      </c>
      <c r="I141" s="25"/>
      <c r="J141" s="16" t="s">
        <v>365</v>
      </c>
      <c r="K141" s="16" t="s">
        <v>366</v>
      </c>
      <c r="L141" s="16" t="s">
        <v>367</v>
      </c>
      <c r="M141" s="16" t="s">
        <v>368</v>
      </c>
      <c r="N141" s="16" t="s">
        <v>369</v>
      </c>
      <c r="O141" s="23" t="s">
        <v>370</v>
      </c>
      <c r="P141" s="23" t="s">
        <v>371</v>
      </c>
      <c r="Q141" s="16" t="s">
        <v>255</v>
      </c>
      <c r="R141" s="25"/>
      <c r="S141" s="16" t="s">
        <v>365</v>
      </c>
      <c r="T141" s="16" t="s">
        <v>366</v>
      </c>
      <c r="U141" s="16" t="s">
        <v>367</v>
      </c>
      <c r="V141" s="16" t="s">
        <v>368</v>
      </c>
      <c r="W141" s="16" t="s">
        <v>369</v>
      </c>
      <c r="X141" s="23" t="s">
        <v>370</v>
      </c>
      <c r="Y141" s="23" t="s">
        <v>371</v>
      </c>
      <c r="Z141" s="16" t="s">
        <v>255</v>
      </c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</row>
    <row r="142" ht="12.75" customHeight="1">
      <c r="A142" s="16">
        <f>C125</f>
        <v>35</v>
      </c>
      <c r="B142" s="16">
        <f>E125</f>
        <v>6</v>
      </c>
      <c r="C142" s="16">
        <f>U124</f>
        <v>3</v>
      </c>
      <c r="D142" s="16">
        <f t="shared" ref="D142:E142" si="69">A142</f>
        <v>35</v>
      </c>
      <c r="E142" s="16">
        <f t="shared" si="69"/>
        <v>6</v>
      </c>
      <c r="F142" s="16">
        <f t="shared" ref="F142:G142" si="70">SQRT(D142)</f>
        <v>5.916079783</v>
      </c>
      <c r="G142" s="16">
        <f t="shared" si="70"/>
        <v>2.449489743</v>
      </c>
      <c r="H142" s="16">
        <f>C142/(F142*G142)</f>
        <v>0.2070196678</v>
      </c>
      <c r="I142" s="25"/>
      <c r="J142" s="16">
        <f>C125</f>
        <v>35</v>
      </c>
      <c r="K142" s="16">
        <f>F125</f>
        <v>3</v>
      </c>
      <c r="L142" s="16">
        <f>V124</f>
        <v>2</v>
      </c>
      <c r="M142" s="16">
        <f t="shared" ref="M142:N142" si="71">J142</f>
        <v>35</v>
      </c>
      <c r="N142" s="16">
        <f t="shared" si="71"/>
        <v>3</v>
      </c>
      <c r="O142" s="16">
        <f t="shared" ref="O142:P142" si="72">SQRT(M142)</f>
        <v>5.916079783</v>
      </c>
      <c r="P142" s="16">
        <f t="shared" si="72"/>
        <v>1.732050808</v>
      </c>
      <c r="Q142" s="16">
        <f>L142/(O142*P142)</f>
        <v>0.1951800146</v>
      </c>
      <c r="R142" s="25"/>
      <c r="S142" s="16">
        <f>C125</f>
        <v>35</v>
      </c>
      <c r="T142" s="16">
        <f>G125</f>
        <v>10</v>
      </c>
      <c r="U142" s="16">
        <f>W124</f>
        <v>4</v>
      </c>
      <c r="V142" s="16">
        <f t="shared" ref="V142:W142" si="73">S142</f>
        <v>35</v>
      </c>
      <c r="W142" s="16">
        <f t="shared" si="73"/>
        <v>10</v>
      </c>
      <c r="X142" s="16">
        <f t="shared" ref="X142:Y142" si="74">SQRT(V142)</f>
        <v>5.916079783</v>
      </c>
      <c r="Y142" s="16">
        <f t="shared" si="74"/>
        <v>3.16227766</v>
      </c>
      <c r="Z142" s="16">
        <f>U142/(X142*Y142)</f>
        <v>0.2138089935</v>
      </c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</row>
    <row r="14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</row>
    <row r="144" ht="12.75" customHeight="1">
      <c r="A144" s="9" t="s">
        <v>381</v>
      </c>
      <c r="B144" s="25"/>
      <c r="C144" s="25"/>
      <c r="D144" s="25"/>
      <c r="E144" s="25"/>
      <c r="F144" s="25"/>
      <c r="G144" s="25"/>
      <c r="H144" s="25"/>
      <c r="I144" s="25"/>
      <c r="J144" s="8" t="s">
        <v>382</v>
      </c>
      <c r="K144" s="25"/>
      <c r="L144" s="25"/>
      <c r="M144" s="25"/>
      <c r="N144" s="25"/>
      <c r="O144" s="25"/>
      <c r="P144" s="25"/>
      <c r="Q144" s="25"/>
      <c r="R144" s="25"/>
      <c r="S144" s="8" t="s">
        <v>383</v>
      </c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</row>
    <row r="145" ht="12.75" customHeight="1">
      <c r="A145" s="16" t="s">
        <v>365</v>
      </c>
      <c r="B145" s="16" t="s">
        <v>366</v>
      </c>
      <c r="C145" s="16" t="s">
        <v>367</v>
      </c>
      <c r="D145" s="16" t="s">
        <v>368</v>
      </c>
      <c r="E145" s="16" t="s">
        <v>369</v>
      </c>
      <c r="F145" s="23" t="s">
        <v>370</v>
      </c>
      <c r="G145" s="23" t="s">
        <v>371</v>
      </c>
      <c r="H145" s="16" t="s">
        <v>255</v>
      </c>
      <c r="I145" s="25"/>
      <c r="J145" s="16" t="s">
        <v>365</v>
      </c>
      <c r="K145" s="16" t="s">
        <v>366</v>
      </c>
      <c r="L145" s="16" t="s">
        <v>367</v>
      </c>
      <c r="M145" s="16" t="s">
        <v>368</v>
      </c>
      <c r="N145" s="16" t="s">
        <v>369</v>
      </c>
      <c r="O145" s="23" t="s">
        <v>370</v>
      </c>
      <c r="P145" s="23" t="s">
        <v>371</v>
      </c>
      <c r="Q145" s="16" t="s">
        <v>255</v>
      </c>
      <c r="R145" s="25"/>
      <c r="S145" s="16" t="s">
        <v>365</v>
      </c>
      <c r="T145" s="16" t="s">
        <v>366</v>
      </c>
      <c r="U145" s="16" t="s">
        <v>367</v>
      </c>
      <c r="V145" s="16" t="s">
        <v>368</v>
      </c>
      <c r="W145" s="16" t="s">
        <v>369</v>
      </c>
      <c r="X145" s="23" t="s">
        <v>370</v>
      </c>
      <c r="Y145" s="23" t="s">
        <v>371</v>
      </c>
      <c r="Z145" s="16" t="s">
        <v>255</v>
      </c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</row>
    <row r="146" ht="12.75" customHeight="1">
      <c r="A146" s="16">
        <f>A142</f>
        <v>35</v>
      </c>
      <c r="B146" s="16">
        <f>H125</f>
        <v>12</v>
      </c>
      <c r="C146" s="16">
        <f>X124</f>
        <v>5</v>
      </c>
      <c r="D146" s="16">
        <f t="shared" ref="D146:E146" si="75">A146</f>
        <v>35</v>
      </c>
      <c r="E146" s="16">
        <f t="shared" si="75"/>
        <v>12</v>
      </c>
      <c r="F146" s="16">
        <f t="shared" ref="F146:G146" si="76">SQRT(D146)</f>
        <v>5.916079783</v>
      </c>
      <c r="G146" s="16">
        <f t="shared" si="76"/>
        <v>3.464101615</v>
      </c>
      <c r="H146" s="16">
        <f>C146/(F146*G146)</f>
        <v>0.2439750182</v>
      </c>
      <c r="I146" s="25"/>
      <c r="J146" s="16">
        <f>C125</f>
        <v>35</v>
      </c>
      <c r="K146" s="16">
        <f>I125</f>
        <v>4</v>
      </c>
      <c r="L146" s="16">
        <f>Y124</f>
        <v>3</v>
      </c>
      <c r="M146" s="16">
        <f t="shared" ref="M146:N146" si="77">J146</f>
        <v>35</v>
      </c>
      <c r="N146" s="16">
        <f t="shared" si="77"/>
        <v>4</v>
      </c>
      <c r="O146" s="16">
        <f t="shared" ref="O146:P146" si="78">SQRT(J146)</f>
        <v>5.916079783</v>
      </c>
      <c r="P146" s="16">
        <f t="shared" si="78"/>
        <v>2</v>
      </c>
      <c r="Q146" s="16">
        <f>L146/(O146*P146)</f>
        <v>0.2535462764</v>
      </c>
      <c r="R146" s="25"/>
      <c r="S146" s="16">
        <f>C125</f>
        <v>35</v>
      </c>
      <c r="T146" s="16">
        <f>J125</f>
        <v>4</v>
      </c>
      <c r="U146" s="16">
        <f>Z124</f>
        <v>2</v>
      </c>
      <c r="V146" s="16">
        <f t="shared" ref="V146:W146" si="79">S146</f>
        <v>35</v>
      </c>
      <c r="W146" s="16">
        <f t="shared" si="79"/>
        <v>4</v>
      </c>
      <c r="X146" s="16">
        <f t="shared" ref="X146:Y146" si="80">SQRT(S146)</f>
        <v>5.916079783</v>
      </c>
      <c r="Y146" s="16">
        <f t="shared" si="80"/>
        <v>2</v>
      </c>
      <c r="Z146" s="16">
        <f>U146/(X146*Y146)</f>
        <v>0.1690308509</v>
      </c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</row>
    <row r="147" ht="12.75" customHeight="1">
      <c r="A147" s="32" t="s">
        <v>384</v>
      </c>
      <c r="B147" s="32" t="s">
        <v>385</v>
      </c>
      <c r="C147" s="32" t="s">
        <v>386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</row>
    <row r="148" ht="12.75" customHeight="1">
      <c r="A148" s="8" t="s">
        <v>387</v>
      </c>
      <c r="B148" s="25"/>
      <c r="C148" s="25"/>
      <c r="D148" s="25"/>
      <c r="E148" s="25"/>
      <c r="F148" s="25"/>
      <c r="G148" s="25"/>
      <c r="H148" s="8" t="s">
        <v>388</v>
      </c>
      <c r="I148" s="25"/>
      <c r="J148" s="25"/>
      <c r="K148" s="25"/>
      <c r="L148" s="25"/>
      <c r="M148" s="25"/>
      <c r="N148" s="25"/>
      <c r="O148" s="8" t="s">
        <v>389</v>
      </c>
      <c r="P148" s="25"/>
      <c r="Q148" s="25"/>
      <c r="R148" s="25"/>
      <c r="S148" s="25"/>
      <c r="T148" s="25"/>
      <c r="U148" s="25"/>
      <c r="V148" s="8" t="s">
        <v>390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</row>
    <row r="149" ht="12.75" customHeight="1">
      <c r="A149" s="16" t="s">
        <v>365</v>
      </c>
      <c r="B149" s="16" t="s">
        <v>366</v>
      </c>
      <c r="C149" s="16" t="s">
        <v>367</v>
      </c>
      <c r="D149" s="23" t="s">
        <v>391</v>
      </c>
      <c r="E149" s="23" t="s">
        <v>392</v>
      </c>
      <c r="F149" s="16" t="s">
        <v>255</v>
      </c>
      <c r="G149" s="25"/>
      <c r="H149" s="16" t="s">
        <v>365</v>
      </c>
      <c r="I149" s="16" t="s">
        <v>366</v>
      </c>
      <c r="J149" s="16" t="s">
        <v>367</v>
      </c>
      <c r="K149" s="23" t="s">
        <v>391</v>
      </c>
      <c r="L149" s="23" t="s">
        <v>392</v>
      </c>
      <c r="M149" s="16" t="s">
        <v>255</v>
      </c>
      <c r="N149" s="25"/>
      <c r="O149" s="16" t="s">
        <v>365</v>
      </c>
      <c r="P149" s="16" t="s">
        <v>366</v>
      </c>
      <c r="Q149" s="16" t="s">
        <v>367</v>
      </c>
      <c r="R149" s="23" t="s">
        <v>391</v>
      </c>
      <c r="S149" s="23" t="s">
        <v>392</v>
      </c>
      <c r="T149" s="16" t="s">
        <v>255</v>
      </c>
      <c r="U149" s="25"/>
      <c r="V149" s="16" t="s">
        <v>365</v>
      </c>
      <c r="W149" s="16" t="s">
        <v>366</v>
      </c>
      <c r="X149" s="16" t="s">
        <v>367</v>
      </c>
      <c r="Y149" s="23" t="s">
        <v>391</v>
      </c>
      <c r="Z149" s="23" t="s">
        <v>392</v>
      </c>
      <c r="AA149" s="16" t="s">
        <v>255</v>
      </c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</row>
    <row r="150" ht="12.75" customHeight="1">
      <c r="A150" s="16">
        <f t="shared" ref="A150:B150" si="81">D125</f>
        <v>5</v>
      </c>
      <c r="B150" s="16">
        <f t="shared" si="81"/>
        <v>6</v>
      </c>
      <c r="C150" s="16">
        <f>AA124</f>
        <v>5</v>
      </c>
      <c r="D150" s="16">
        <f t="shared" ref="D150:E150" si="82">SQRT(A150)</f>
        <v>2.236067977</v>
      </c>
      <c r="E150" s="16">
        <f t="shared" si="82"/>
        <v>2.449489743</v>
      </c>
      <c r="F150" s="16">
        <f>C150/(D150*E150)</f>
        <v>0.9128709292</v>
      </c>
      <c r="G150" s="25"/>
      <c r="H150" s="16">
        <f>A150</f>
        <v>5</v>
      </c>
      <c r="I150" s="16">
        <f>F125</f>
        <v>3</v>
      </c>
      <c r="J150" s="16">
        <f>AB124</f>
        <v>2</v>
      </c>
      <c r="K150" s="16">
        <f t="shared" ref="K150:L150" si="83">SQRT(H150)</f>
        <v>2.236067977</v>
      </c>
      <c r="L150" s="16">
        <f t="shared" si="83"/>
        <v>1.732050808</v>
      </c>
      <c r="M150" s="16">
        <f>J150/(K150*L150)</f>
        <v>0.5163977795</v>
      </c>
      <c r="N150" s="25"/>
      <c r="O150" s="16">
        <f>H150</f>
        <v>5</v>
      </c>
      <c r="P150" s="16">
        <f>G125</f>
        <v>10</v>
      </c>
      <c r="Q150" s="16">
        <f>AC124</f>
        <v>1</v>
      </c>
      <c r="R150" s="16">
        <f t="shared" ref="R150:S150" si="84">SQRT(O150)</f>
        <v>2.236067977</v>
      </c>
      <c r="S150" s="16">
        <f t="shared" si="84"/>
        <v>3.16227766</v>
      </c>
      <c r="T150" s="16">
        <f>Q150/(R150*S150)</f>
        <v>0.1414213562</v>
      </c>
      <c r="U150" s="25"/>
      <c r="V150" s="16">
        <f>O150</f>
        <v>5</v>
      </c>
      <c r="W150" s="16">
        <f>H125</f>
        <v>12</v>
      </c>
      <c r="X150" s="16">
        <f>AD124</f>
        <v>2</v>
      </c>
      <c r="Y150" s="16">
        <f t="shared" ref="Y150:Z150" si="85">SQRT(V150)</f>
        <v>2.236067977</v>
      </c>
      <c r="Z150" s="16">
        <f t="shared" si="85"/>
        <v>3.464101615</v>
      </c>
      <c r="AA150" s="16">
        <f>X150/(Y150*Z150)</f>
        <v>0.2581988897</v>
      </c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</row>
    <row r="151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</row>
    <row r="152" ht="12.75" customHeight="1">
      <c r="A152" s="8" t="s">
        <v>393</v>
      </c>
      <c r="B152" s="25"/>
      <c r="C152" s="25"/>
      <c r="D152" s="25"/>
      <c r="E152" s="25"/>
      <c r="F152" s="25"/>
      <c r="G152" s="25"/>
      <c r="H152" s="8" t="s">
        <v>394</v>
      </c>
      <c r="I152" s="25"/>
      <c r="J152" s="25"/>
      <c r="K152" s="25"/>
      <c r="L152" s="25"/>
      <c r="M152" s="25"/>
      <c r="N152" s="25"/>
      <c r="O152" s="8" t="s">
        <v>395</v>
      </c>
      <c r="P152" s="25"/>
      <c r="Q152" s="25"/>
      <c r="R152" s="25"/>
      <c r="S152" s="25"/>
      <c r="T152" s="25"/>
      <c r="U152" s="25"/>
      <c r="V152" s="8" t="s">
        <v>396</v>
      </c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</row>
    <row r="153" ht="12.75" customHeight="1">
      <c r="A153" s="16" t="s">
        <v>365</v>
      </c>
      <c r="B153" s="16" t="s">
        <v>366</v>
      </c>
      <c r="C153" s="16" t="s">
        <v>367</v>
      </c>
      <c r="D153" s="23" t="s">
        <v>391</v>
      </c>
      <c r="E153" s="23" t="s">
        <v>392</v>
      </c>
      <c r="F153" s="16" t="s">
        <v>255</v>
      </c>
      <c r="G153" s="25"/>
      <c r="H153" s="16" t="s">
        <v>365</v>
      </c>
      <c r="I153" s="16" t="s">
        <v>366</v>
      </c>
      <c r="J153" s="16" t="s">
        <v>367</v>
      </c>
      <c r="K153" s="23" t="s">
        <v>391</v>
      </c>
      <c r="L153" s="23" t="s">
        <v>392</v>
      </c>
      <c r="M153" s="16" t="s">
        <v>255</v>
      </c>
      <c r="N153" s="25"/>
      <c r="O153" s="16" t="s">
        <v>365</v>
      </c>
      <c r="P153" s="16" t="s">
        <v>366</v>
      </c>
      <c r="Q153" s="16" t="s">
        <v>367</v>
      </c>
      <c r="R153" s="23" t="s">
        <v>391</v>
      </c>
      <c r="S153" s="23" t="s">
        <v>392</v>
      </c>
      <c r="T153" s="16" t="s">
        <v>255</v>
      </c>
      <c r="U153" s="25"/>
      <c r="V153" s="16" t="s">
        <v>365</v>
      </c>
      <c r="W153" s="16" t="s">
        <v>366</v>
      </c>
      <c r="X153" s="16" t="s">
        <v>367</v>
      </c>
      <c r="Y153" s="23" t="s">
        <v>391</v>
      </c>
      <c r="Z153" s="23" t="s">
        <v>392</v>
      </c>
      <c r="AA153" s="16" t="s">
        <v>255</v>
      </c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</row>
    <row r="154" ht="12.75" customHeight="1">
      <c r="A154" s="16">
        <f>A150</f>
        <v>5</v>
      </c>
      <c r="B154" s="16">
        <f>I125</f>
        <v>4</v>
      </c>
      <c r="C154" s="16">
        <f>AE124</f>
        <v>1</v>
      </c>
      <c r="D154" s="16">
        <f t="shared" ref="D154:E154" si="86">SQRT(A154)</f>
        <v>2.236067977</v>
      </c>
      <c r="E154" s="16">
        <f t="shared" si="86"/>
        <v>2</v>
      </c>
      <c r="F154" s="16">
        <f>C154/(D154*E154)</f>
        <v>0.2236067977</v>
      </c>
      <c r="G154" s="25"/>
      <c r="H154" s="16">
        <f>A154</f>
        <v>5</v>
      </c>
      <c r="I154" s="16">
        <f>J125</f>
        <v>4</v>
      </c>
      <c r="J154" s="16">
        <f>AF124</f>
        <v>1</v>
      </c>
      <c r="K154" s="16">
        <f t="shared" ref="K154:L154" si="87">SQRT(H154)</f>
        <v>2.236067977</v>
      </c>
      <c r="L154" s="16">
        <f t="shared" si="87"/>
        <v>2</v>
      </c>
      <c r="M154" s="16">
        <f>J154/(K154*L154)</f>
        <v>0.2236067977</v>
      </c>
      <c r="N154" s="25"/>
      <c r="O154" s="16">
        <f t="shared" ref="O154:P154" si="88">E125</f>
        <v>6</v>
      </c>
      <c r="P154" s="16">
        <f t="shared" si="88"/>
        <v>3</v>
      </c>
      <c r="Q154" s="16">
        <f>AG124</f>
        <v>2</v>
      </c>
      <c r="R154" s="16">
        <f t="shared" ref="R154:S154" si="89">SQRT(O154)</f>
        <v>2.449489743</v>
      </c>
      <c r="S154" s="16">
        <f t="shared" si="89"/>
        <v>1.732050808</v>
      </c>
      <c r="T154" s="16">
        <f>Q154/(R154*S154)</f>
        <v>0.4714045208</v>
      </c>
      <c r="U154" s="25"/>
      <c r="V154" s="16">
        <f>O154</f>
        <v>6</v>
      </c>
      <c r="W154" s="16">
        <f>K134</f>
        <v>10</v>
      </c>
      <c r="X154" s="16">
        <f>AH124</f>
        <v>1</v>
      </c>
      <c r="Y154" s="16">
        <f t="shared" ref="Y154:Z154" si="90">SQRT(V154)</f>
        <v>2.449489743</v>
      </c>
      <c r="Z154" s="16">
        <f t="shared" si="90"/>
        <v>3.16227766</v>
      </c>
      <c r="AA154" s="16">
        <f>X154/(Y154*Z154)</f>
        <v>0.1290994449</v>
      </c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</row>
    <row r="155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</row>
    <row r="156" ht="12.75" customHeight="1">
      <c r="A156" s="8" t="s">
        <v>397</v>
      </c>
      <c r="B156" s="25"/>
      <c r="C156" s="25"/>
      <c r="D156" s="25"/>
      <c r="E156" s="25"/>
      <c r="F156" s="25"/>
      <c r="G156" s="25"/>
      <c r="H156" s="8" t="s">
        <v>398</v>
      </c>
      <c r="I156" s="25"/>
      <c r="J156" s="25"/>
      <c r="K156" s="25"/>
      <c r="L156" s="25"/>
      <c r="M156" s="25"/>
      <c r="N156" s="25"/>
      <c r="O156" s="8" t="s">
        <v>399</v>
      </c>
      <c r="P156" s="25"/>
      <c r="Q156" s="25"/>
      <c r="R156" s="25"/>
      <c r="S156" s="25"/>
      <c r="T156" s="25"/>
      <c r="U156" s="25"/>
      <c r="V156" s="8" t="s">
        <v>400</v>
      </c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</row>
    <row r="157" ht="12.75" customHeight="1">
      <c r="A157" s="16" t="s">
        <v>365</v>
      </c>
      <c r="B157" s="16" t="s">
        <v>366</v>
      </c>
      <c r="C157" s="16" t="s">
        <v>367</v>
      </c>
      <c r="D157" s="23" t="s">
        <v>391</v>
      </c>
      <c r="E157" s="23" t="s">
        <v>392</v>
      </c>
      <c r="F157" s="16" t="s">
        <v>255</v>
      </c>
      <c r="G157" s="25"/>
      <c r="H157" s="16" t="s">
        <v>365</v>
      </c>
      <c r="I157" s="16" t="s">
        <v>366</v>
      </c>
      <c r="J157" s="16" t="s">
        <v>367</v>
      </c>
      <c r="K157" s="23" t="s">
        <v>391</v>
      </c>
      <c r="L157" s="23" t="s">
        <v>392</v>
      </c>
      <c r="M157" s="16" t="s">
        <v>255</v>
      </c>
      <c r="N157" s="25"/>
      <c r="O157" s="16" t="s">
        <v>365</v>
      </c>
      <c r="P157" s="16" t="s">
        <v>366</v>
      </c>
      <c r="Q157" s="16" t="s">
        <v>367</v>
      </c>
      <c r="R157" s="23" t="s">
        <v>391</v>
      </c>
      <c r="S157" s="23" t="s">
        <v>392</v>
      </c>
      <c r="T157" s="16" t="s">
        <v>255</v>
      </c>
      <c r="U157" s="25"/>
      <c r="V157" s="16" t="s">
        <v>365</v>
      </c>
      <c r="W157" s="16" t="s">
        <v>366</v>
      </c>
      <c r="X157" s="16" t="s">
        <v>367</v>
      </c>
      <c r="Y157" s="23" t="s">
        <v>391</v>
      </c>
      <c r="Z157" s="23" t="s">
        <v>392</v>
      </c>
      <c r="AA157" s="16" t="s">
        <v>255</v>
      </c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</row>
    <row r="158" ht="12.75" customHeight="1">
      <c r="A158" s="16">
        <f>E125</f>
        <v>6</v>
      </c>
      <c r="B158" s="16">
        <f>H125</f>
        <v>12</v>
      </c>
      <c r="C158" s="16">
        <f>AI124</f>
        <v>2</v>
      </c>
      <c r="D158" s="16">
        <f t="shared" ref="D158:E158" si="91">SQRT(A158)</f>
        <v>2.449489743</v>
      </c>
      <c r="E158" s="16">
        <f t="shared" si="91"/>
        <v>3.464101615</v>
      </c>
      <c r="F158" s="16">
        <f>C158/(D158*E158)</f>
        <v>0.2357022604</v>
      </c>
      <c r="G158" s="25"/>
      <c r="H158" s="16">
        <f>A158</f>
        <v>6</v>
      </c>
      <c r="I158" s="16">
        <f>I125</f>
        <v>4</v>
      </c>
      <c r="J158" s="16">
        <f>AJ124</f>
        <v>1</v>
      </c>
      <c r="K158" s="16">
        <f t="shared" ref="K158:L158" si="92">SQRT(H158)</f>
        <v>2.449489743</v>
      </c>
      <c r="L158" s="16">
        <f t="shared" si="92"/>
        <v>2</v>
      </c>
      <c r="M158" s="16">
        <f>J158/(K158*L158)</f>
        <v>0.2041241452</v>
      </c>
      <c r="N158" s="25"/>
      <c r="O158" s="16">
        <f t="shared" ref="O158:Q158" si="93">H158</f>
        <v>6</v>
      </c>
      <c r="P158" s="16">
        <f t="shared" si="93"/>
        <v>4</v>
      </c>
      <c r="Q158" s="16">
        <f t="shared" si="93"/>
        <v>1</v>
      </c>
      <c r="R158" s="16">
        <f t="shared" ref="R158:S158" si="94">SQRT(O158)</f>
        <v>2.449489743</v>
      </c>
      <c r="S158" s="16">
        <f t="shared" si="94"/>
        <v>2</v>
      </c>
      <c r="T158" s="16">
        <f>Q158/(R158*S158)</f>
        <v>0.2041241452</v>
      </c>
      <c r="U158" s="25"/>
      <c r="V158" s="16">
        <f t="shared" ref="V158:W158" si="95">F125</f>
        <v>3</v>
      </c>
      <c r="W158" s="16">
        <f t="shared" si="95"/>
        <v>10</v>
      </c>
      <c r="X158" s="16">
        <f>Q158</f>
        <v>1</v>
      </c>
      <c r="Y158" s="16">
        <f t="shared" ref="Y158:Z158" si="96">SQRT(V158)</f>
        <v>1.732050808</v>
      </c>
      <c r="Z158" s="16">
        <f t="shared" si="96"/>
        <v>3.16227766</v>
      </c>
      <c r="AA158" s="16">
        <f>X158/(Y158*Z158)</f>
        <v>0.1825741858</v>
      </c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</row>
    <row r="159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</row>
    <row r="160" ht="12.75" customHeight="1">
      <c r="A160" s="8" t="s">
        <v>401</v>
      </c>
      <c r="B160" s="25"/>
      <c r="C160" s="25"/>
      <c r="D160" s="25"/>
      <c r="E160" s="25"/>
      <c r="F160" s="25"/>
      <c r="G160" s="25"/>
      <c r="H160" s="8" t="s">
        <v>402</v>
      </c>
      <c r="I160" s="25"/>
      <c r="J160" s="25"/>
      <c r="K160" s="25"/>
      <c r="L160" s="25"/>
      <c r="M160" s="25"/>
      <c r="N160" s="25"/>
      <c r="O160" s="8" t="s">
        <v>403</v>
      </c>
      <c r="P160" s="25"/>
      <c r="Q160" s="25"/>
      <c r="R160" s="25"/>
      <c r="S160" s="25"/>
      <c r="T160" s="25"/>
      <c r="U160" s="25"/>
      <c r="V160" s="8" t="s">
        <v>404</v>
      </c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</row>
    <row r="161" ht="12.75" customHeight="1">
      <c r="A161" s="16" t="s">
        <v>365</v>
      </c>
      <c r="B161" s="16" t="s">
        <v>366</v>
      </c>
      <c r="C161" s="16" t="s">
        <v>367</v>
      </c>
      <c r="D161" s="23" t="s">
        <v>391</v>
      </c>
      <c r="E161" s="23" t="s">
        <v>392</v>
      </c>
      <c r="F161" s="16" t="s">
        <v>255</v>
      </c>
      <c r="G161" s="25"/>
      <c r="H161" s="16" t="s">
        <v>365</v>
      </c>
      <c r="I161" s="16" t="s">
        <v>366</v>
      </c>
      <c r="J161" s="16" t="s">
        <v>367</v>
      </c>
      <c r="K161" s="23" t="s">
        <v>391</v>
      </c>
      <c r="L161" s="23" t="s">
        <v>392</v>
      </c>
      <c r="M161" s="16" t="s">
        <v>255</v>
      </c>
      <c r="N161" s="25"/>
      <c r="O161" s="16" t="s">
        <v>365</v>
      </c>
      <c r="P161" s="16" t="s">
        <v>366</v>
      </c>
      <c r="Q161" s="16" t="s">
        <v>367</v>
      </c>
      <c r="R161" s="23" t="s">
        <v>391</v>
      </c>
      <c r="S161" s="23" t="s">
        <v>392</v>
      </c>
      <c r="T161" s="16" t="s">
        <v>255</v>
      </c>
      <c r="U161" s="25"/>
      <c r="V161" s="16" t="s">
        <v>365</v>
      </c>
      <c r="W161" s="16" t="s">
        <v>366</v>
      </c>
      <c r="X161" s="16" t="s">
        <v>367</v>
      </c>
      <c r="Y161" s="23" t="s">
        <v>391</v>
      </c>
      <c r="Z161" s="23" t="s">
        <v>392</v>
      </c>
      <c r="AA161" s="16" t="s">
        <v>255</v>
      </c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</row>
    <row r="162" ht="12.75" customHeight="1">
      <c r="A162" s="16">
        <f>V158</f>
        <v>3</v>
      </c>
      <c r="B162" s="16">
        <f>H125</f>
        <v>12</v>
      </c>
      <c r="C162" s="16">
        <f>Q158</f>
        <v>1</v>
      </c>
      <c r="D162" s="16">
        <f t="shared" ref="D162:E162" si="97">SQRT(A162)</f>
        <v>1.732050808</v>
      </c>
      <c r="E162" s="16">
        <f t="shared" si="97"/>
        <v>3.464101615</v>
      </c>
      <c r="F162" s="16">
        <f>C162/(D162*E162)</f>
        <v>0.1666666667</v>
      </c>
      <c r="G162" s="25"/>
      <c r="H162" s="16">
        <f>A162</f>
        <v>3</v>
      </c>
      <c r="I162" s="16">
        <f>I125</f>
        <v>4</v>
      </c>
      <c r="J162" s="16">
        <f>J158</f>
        <v>1</v>
      </c>
      <c r="K162" s="16">
        <f t="shared" ref="K162:L162" si="98">SQRT(H162)</f>
        <v>1.732050808</v>
      </c>
      <c r="L162" s="16">
        <f t="shared" si="98"/>
        <v>2</v>
      </c>
      <c r="M162" s="16">
        <f>J162/(K162*L162)</f>
        <v>0.2886751346</v>
      </c>
      <c r="N162" s="25"/>
      <c r="O162" s="16">
        <f t="shared" ref="O162:Q162" si="99">H162</f>
        <v>3</v>
      </c>
      <c r="P162" s="16">
        <f t="shared" si="99"/>
        <v>4</v>
      </c>
      <c r="Q162" s="16">
        <f t="shared" si="99"/>
        <v>1</v>
      </c>
      <c r="R162" s="16">
        <f t="shared" ref="R162:S162" si="100">SQRT(H162)</f>
        <v>1.732050808</v>
      </c>
      <c r="S162" s="16">
        <f t="shared" si="100"/>
        <v>2</v>
      </c>
      <c r="T162" s="16">
        <f>Q162/(R162*S162)</f>
        <v>0.2886751346</v>
      </c>
      <c r="U162" s="25"/>
      <c r="V162" s="16">
        <f t="shared" ref="V162:W162" si="101">G125</f>
        <v>10</v>
      </c>
      <c r="W162" s="16">
        <f t="shared" si="101"/>
        <v>12</v>
      </c>
      <c r="X162" s="16">
        <f>AP124</f>
        <v>8</v>
      </c>
      <c r="Y162" s="16">
        <f t="shared" ref="Y162:Z162" si="102">SQRT(V162)</f>
        <v>3.16227766</v>
      </c>
      <c r="Z162" s="16">
        <f t="shared" si="102"/>
        <v>3.464101615</v>
      </c>
      <c r="AA162" s="16">
        <f>X162/(Y162*Z162)</f>
        <v>0.7302967433</v>
      </c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</row>
    <row r="16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</row>
    <row r="164" ht="12.75" customHeight="1">
      <c r="A164" s="8" t="s">
        <v>405</v>
      </c>
      <c r="B164" s="25"/>
      <c r="C164" s="25"/>
      <c r="D164" s="25"/>
      <c r="E164" s="25"/>
      <c r="F164" s="25"/>
      <c r="G164" s="25"/>
      <c r="H164" s="8" t="s">
        <v>406</v>
      </c>
      <c r="I164" s="25"/>
      <c r="J164" s="25"/>
      <c r="K164" s="25"/>
      <c r="L164" s="25"/>
      <c r="M164" s="25"/>
      <c r="N164" s="25"/>
      <c r="O164" s="8" t="s">
        <v>407</v>
      </c>
      <c r="P164" s="25"/>
      <c r="Q164" s="25"/>
      <c r="R164" s="25"/>
      <c r="S164" s="25"/>
      <c r="T164" s="25"/>
      <c r="U164" s="25"/>
      <c r="V164" s="8" t="s">
        <v>408</v>
      </c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</row>
    <row r="165" ht="12.75" customHeight="1">
      <c r="A165" s="16" t="s">
        <v>365</v>
      </c>
      <c r="B165" s="16" t="s">
        <v>366</v>
      </c>
      <c r="C165" s="16" t="s">
        <v>367</v>
      </c>
      <c r="D165" s="23" t="s">
        <v>391</v>
      </c>
      <c r="E165" s="23" t="s">
        <v>392</v>
      </c>
      <c r="F165" s="16" t="s">
        <v>255</v>
      </c>
      <c r="G165" s="25"/>
      <c r="H165" s="16" t="s">
        <v>365</v>
      </c>
      <c r="I165" s="16" t="s">
        <v>366</v>
      </c>
      <c r="J165" s="16" t="s">
        <v>367</v>
      </c>
      <c r="K165" s="23" t="s">
        <v>391</v>
      </c>
      <c r="L165" s="23" t="s">
        <v>392</v>
      </c>
      <c r="M165" s="16" t="s">
        <v>255</v>
      </c>
      <c r="N165" s="25"/>
      <c r="O165" s="16" t="s">
        <v>365</v>
      </c>
      <c r="P165" s="16" t="s">
        <v>366</v>
      </c>
      <c r="Q165" s="16" t="s">
        <v>367</v>
      </c>
      <c r="R165" s="23" t="s">
        <v>391</v>
      </c>
      <c r="S165" s="23" t="s">
        <v>392</v>
      </c>
      <c r="T165" s="16" t="s">
        <v>255</v>
      </c>
      <c r="U165" s="25"/>
      <c r="V165" s="16" t="s">
        <v>365</v>
      </c>
      <c r="W165" s="16" t="s">
        <v>366</v>
      </c>
      <c r="X165" s="16" t="s">
        <v>367</v>
      </c>
      <c r="Y165" s="23" t="s">
        <v>391</v>
      </c>
      <c r="Z165" s="23" t="s">
        <v>392</v>
      </c>
      <c r="AA165" s="16" t="s">
        <v>255</v>
      </c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</row>
    <row r="166" ht="12.75" customHeight="1">
      <c r="A166" s="16">
        <f>V162</f>
        <v>10</v>
      </c>
      <c r="B166" s="16">
        <f>P162</f>
        <v>4</v>
      </c>
      <c r="C166" s="16">
        <v>3.0</v>
      </c>
      <c r="D166" s="16">
        <f t="shared" ref="D166:E166" si="103">SQRT(A166)</f>
        <v>3.16227766</v>
      </c>
      <c r="E166" s="16">
        <f t="shared" si="103"/>
        <v>2</v>
      </c>
      <c r="F166" s="16">
        <f>C166/(D166*E166)</f>
        <v>0.474341649</v>
      </c>
      <c r="G166" s="25"/>
      <c r="H166" s="16">
        <f t="shared" ref="H166:I166" si="104">A166</f>
        <v>10</v>
      </c>
      <c r="I166" s="16">
        <f t="shared" si="104"/>
        <v>4</v>
      </c>
      <c r="J166" s="16">
        <f>Q162</f>
        <v>1</v>
      </c>
      <c r="K166" s="16">
        <f t="shared" ref="K166:L166" si="105">SQRT(H166)</f>
        <v>3.16227766</v>
      </c>
      <c r="L166" s="16">
        <f t="shared" si="105"/>
        <v>2</v>
      </c>
      <c r="M166" s="16">
        <f>J166/(K166*L166)</f>
        <v>0.158113883</v>
      </c>
      <c r="N166" s="25"/>
      <c r="O166" s="16">
        <f t="shared" ref="O166:P166" si="106">H125</f>
        <v>12</v>
      </c>
      <c r="P166" s="16">
        <f t="shared" si="106"/>
        <v>4</v>
      </c>
      <c r="Q166" s="16">
        <f>2</f>
        <v>2</v>
      </c>
      <c r="R166" s="16">
        <f t="shared" ref="R166:S166" si="107">SQRT(O166)</f>
        <v>3.464101615</v>
      </c>
      <c r="S166" s="16">
        <f t="shared" si="107"/>
        <v>2</v>
      </c>
      <c r="T166" s="16">
        <f>Q166/(R166*S166)</f>
        <v>0.2886751346</v>
      </c>
      <c r="U166" s="25"/>
      <c r="V166" s="16">
        <f t="shared" ref="V166:W166" si="108">O166</f>
        <v>12</v>
      </c>
      <c r="W166" s="16">
        <f t="shared" si="108"/>
        <v>4</v>
      </c>
      <c r="X166" s="16">
        <f>1</f>
        <v>1</v>
      </c>
      <c r="Y166" s="16">
        <f t="shared" ref="Y166:Z166" si="109">SQRT(V166)</f>
        <v>3.464101615</v>
      </c>
      <c r="Z166" s="16">
        <f t="shared" si="109"/>
        <v>2</v>
      </c>
      <c r="AA166" s="16">
        <f>X166/(Y166*Z166)</f>
        <v>0.1443375673</v>
      </c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</row>
    <row r="167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</row>
    <row r="168" ht="12.75" customHeight="1">
      <c r="A168" s="8" t="s">
        <v>409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</row>
    <row r="169" ht="12.75" customHeight="1">
      <c r="A169" s="16" t="s">
        <v>365</v>
      </c>
      <c r="B169" s="16" t="s">
        <v>366</v>
      </c>
      <c r="C169" s="16" t="s">
        <v>367</v>
      </c>
      <c r="D169" s="23" t="s">
        <v>391</v>
      </c>
      <c r="E169" s="23" t="s">
        <v>392</v>
      </c>
      <c r="F169" s="16" t="s">
        <v>255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</row>
    <row r="170" ht="12.75" customHeight="1">
      <c r="A170" s="16">
        <f>B166</f>
        <v>4</v>
      </c>
      <c r="B170" s="16">
        <f>B166</f>
        <v>4</v>
      </c>
      <c r="C170" s="16">
        <f>1</f>
        <v>1</v>
      </c>
      <c r="D170" s="16">
        <f t="shared" ref="D170:E170" si="110">SQRT(A170)</f>
        <v>2</v>
      </c>
      <c r="E170" s="16">
        <f t="shared" si="110"/>
        <v>2</v>
      </c>
      <c r="F170" s="16">
        <f>C170/(D170*E170)</f>
        <v>0.25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</row>
    <row r="171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</row>
    <row r="172" ht="12.75" customHeight="1">
      <c r="A172" s="25"/>
      <c r="B172" s="33" t="s">
        <v>316</v>
      </c>
      <c r="C172" s="33" t="s">
        <v>317</v>
      </c>
      <c r="D172" s="33" t="s">
        <v>318</v>
      </c>
      <c r="E172" s="33" t="s">
        <v>319</v>
      </c>
      <c r="F172" s="33" t="s">
        <v>320</v>
      </c>
      <c r="G172" s="33" t="s">
        <v>321</v>
      </c>
      <c r="H172" s="33" t="s">
        <v>322</v>
      </c>
      <c r="I172" s="33" t="s">
        <v>323</v>
      </c>
      <c r="J172" s="33" t="s">
        <v>324</v>
      </c>
      <c r="K172" s="33" t="s">
        <v>410</v>
      </c>
      <c r="L172" s="33" t="s">
        <v>411</v>
      </c>
      <c r="M172" s="33" t="s">
        <v>412</v>
      </c>
      <c r="N172" s="33" t="s">
        <v>413</v>
      </c>
      <c r="O172" s="25"/>
      <c r="P172" s="33" t="s">
        <v>325</v>
      </c>
      <c r="Q172" s="33" t="s">
        <v>326</v>
      </c>
      <c r="R172" s="33" t="s">
        <v>327</v>
      </c>
      <c r="S172" s="33" t="s">
        <v>328</v>
      </c>
      <c r="T172" s="33" t="s">
        <v>329</v>
      </c>
      <c r="U172" s="33" t="s">
        <v>330</v>
      </c>
      <c r="V172" s="33" t="s">
        <v>331</v>
      </c>
      <c r="W172" s="33" t="s">
        <v>332</v>
      </c>
      <c r="X172" s="33" t="s">
        <v>414</v>
      </c>
      <c r="Y172" s="33" t="s">
        <v>415</v>
      </c>
      <c r="Z172" s="33" t="s">
        <v>416</v>
      </c>
      <c r="AA172" s="33" t="s">
        <v>417</v>
      </c>
      <c r="AB172" s="33" t="s">
        <v>333</v>
      </c>
      <c r="AC172" s="33" t="s">
        <v>334</v>
      </c>
      <c r="AD172" s="33" t="s">
        <v>335</v>
      </c>
      <c r="AE172" s="33" t="s">
        <v>336</v>
      </c>
      <c r="AF172" s="33" t="s">
        <v>337</v>
      </c>
      <c r="AG172" s="33" t="s">
        <v>338</v>
      </c>
      <c r="AH172" s="33" t="s">
        <v>339</v>
      </c>
      <c r="AI172" s="33" t="s">
        <v>418</v>
      </c>
      <c r="AJ172" s="33" t="s">
        <v>419</v>
      </c>
      <c r="AK172" s="33" t="s">
        <v>420</v>
      </c>
      <c r="AL172" s="33" t="s">
        <v>421</v>
      </c>
      <c r="AM172" s="33" t="s">
        <v>340</v>
      </c>
      <c r="AN172" s="33" t="s">
        <v>341</v>
      </c>
      <c r="AO172" s="33" t="s">
        <v>342</v>
      </c>
      <c r="AP172" s="33" t="s">
        <v>343</v>
      </c>
      <c r="AQ172" s="33" t="s">
        <v>344</v>
      </c>
      <c r="AR172" s="33" t="s">
        <v>345</v>
      </c>
      <c r="AS172" s="33" t="s">
        <v>422</v>
      </c>
      <c r="AT172" s="33" t="s">
        <v>423</v>
      </c>
      <c r="AU172" s="33" t="s">
        <v>424</v>
      </c>
      <c r="AV172" s="33" t="s">
        <v>425</v>
      </c>
      <c r="AW172" s="25"/>
      <c r="AX172" s="25"/>
      <c r="AY172" s="25"/>
      <c r="AZ172" s="25"/>
      <c r="BA172" s="25"/>
      <c r="BB172" s="25"/>
    </row>
    <row r="173" ht="12.75" customHeight="1">
      <c r="A173" s="34" t="s">
        <v>426</v>
      </c>
      <c r="B173" s="25" t="s">
        <v>144</v>
      </c>
      <c r="C173" s="25" t="s">
        <v>85</v>
      </c>
      <c r="D173" s="25" t="s">
        <v>258</v>
      </c>
      <c r="E173" s="25" t="s">
        <v>259</v>
      </c>
      <c r="F173" s="25" t="s">
        <v>260</v>
      </c>
      <c r="G173" s="25" t="s">
        <v>261</v>
      </c>
      <c r="H173" s="25" t="s">
        <v>262</v>
      </c>
      <c r="I173" s="25" t="s">
        <v>263</v>
      </c>
      <c r="J173" s="25" t="s">
        <v>52</v>
      </c>
      <c r="K173" s="25" t="s">
        <v>264</v>
      </c>
      <c r="L173" s="25" t="s">
        <v>265</v>
      </c>
      <c r="M173" s="25" t="s">
        <v>133</v>
      </c>
      <c r="N173" s="25" t="s">
        <v>266</v>
      </c>
      <c r="O173" s="25"/>
      <c r="P173" s="25">
        <f t="shared" ref="P173:P232" si="111">B174*C174</f>
        <v>1</v>
      </c>
      <c r="Q173" s="25">
        <f t="shared" ref="Q173:Q232" si="112">B174*D174</f>
        <v>0</v>
      </c>
      <c r="R173" s="25">
        <f t="shared" ref="R173:R232" si="113">B174*E174</f>
        <v>0</v>
      </c>
      <c r="S173" s="25">
        <f t="shared" ref="S173:S232" si="114">B174*F174</f>
        <v>1</v>
      </c>
      <c r="T173" s="25">
        <f t="shared" ref="T173:T232" si="115">B174*G174</f>
        <v>1</v>
      </c>
      <c r="U173" s="25">
        <f t="shared" ref="U173:U232" si="116">B174*H174</f>
        <v>0</v>
      </c>
      <c r="V173" s="25">
        <f t="shared" ref="V173:V232" si="117">B174*I174</f>
        <v>0</v>
      </c>
      <c r="W173" s="25">
        <f t="shared" ref="W173:W232" si="118">B174*J174</f>
        <v>1</v>
      </c>
      <c r="X173" s="25">
        <f t="shared" ref="X173:X232" si="119">B174*K174</f>
        <v>0</v>
      </c>
      <c r="Y173" s="25">
        <f t="shared" ref="Y173:Y232" si="120">B174*L174</f>
        <v>1</v>
      </c>
      <c r="Z173" s="25">
        <f t="shared" ref="Z173:Z232" si="121">B174*M174</f>
        <v>0</v>
      </c>
      <c r="AA173" s="25">
        <f t="shared" ref="AA173:AA232" si="122">B174*N174</f>
        <v>0</v>
      </c>
      <c r="AB173" s="25">
        <f t="shared" ref="AB173:AB232" si="123">C174*D174</f>
        <v>0</v>
      </c>
      <c r="AC173" s="25">
        <f t="shared" ref="AC173:AC232" si="124">C174*E174</f>
        <v>0</v>
      </c>
      <c r="AD173" s="25">
        <f t="shared" ref="AD173:AD232" si="125">C174*F174</f>
        <v>1</v>
      </c>
      <c r="AE173" s="25">
        <f t="shared" ref="AE173:AE232" si="126">C174*G174</f>
        <v>1</v>
      </c>
      <c r="AF173" s="25">
        <f t="shared" ref="AF173:AF232" si="127">C174*H174</f>
        <v>0</v>
      </c>
      <c r="AG173" s="25">
        <f t="shared" ref="AG173:AG232" si="128">C174*I174</f>
        <v>0</v>
      </c>
      <c r="AH173" s="25">
        <f t="shared" ref="AH173:AH232" si="129">C174*J174</f>
        <v>1</v>
      </c>
      <c r="AI173" s="25">
        <f t="shared" ref="AI173:AI232" si="130">C174*K174</f>
        <v>0</v>
      </c>
      <c r="AJ173" s="25">
        <f t="shared" ref="AJ173:AJ232" si="131">C174*L174</f>
        <v>1</v>
      </c>
      <c r="AK173" s="25">
        <f t="shared" ref="AK173:AK232" si="132">C174*M174</f>
        <v>0</v>
      </c>
      <c r="AL173" s="25">
        <f t="shared" ref="AL173:AL232" si="133">C174*N174</f>
        <v>0</v>
      </c>
      <c r="AM173" s="25">
        <f t="shared" ref="AM173:AM232" si="134">D174*E174</f>
        <v>0</v>
      </c>
      <c r="AN173" s="25">
        <f t="shared" ref="AN173:AN232" si="135">D174*F174</f>
        <v>0</v>
      </c>
      <c r="AO173" s="25">
        <f t="shared" ref="AO173:AO232" si="136">D174*G174</f>
        <v>0</v>
      </c>
      <c r="AP173" s="25">
        <f t="shared" ref="AP173:AP232" si="137">D174*H174</f>
        <v>0</v>
      </c>
      <c r="AQ173" s="25">
        <f t="shared" ref="AQ173:AQ232" si="138">D174*I174</f>
        <v>0</v>
      </c>
      <c r="AR173" s="25">
        <f t="shared" ref="AR173:AR232" si="139">D174*J174</f>
        <v>0</v>
      </c>
      <c r="AS173" s="25">
        <f t="shared" ref="AS173:AS232" si="140">D174*K174</f>
        <v>0</v>
      </c>
      <c r="AT173" s="25">
        <f t="shared" ref="AT173:AT232" si="141">D174*L174</f>
        <v>0</v>
      </c>
      <c r="AU173" s="25">
        <f t="shared" ref="AU173:AU232" si="142">D174*M174</f>
        <v>0</v>
      </c>
      <c r="AV173" s="25">
        <f t="shared" ref="AV173:AV232" si="143">D174*N174</f>
        <v>0</v>
      </c>
      <c r="AW173" s="25"/>
      <c r="AX173" s="25"/>
      <c r="AY173" s="25"/>
      <c r="AZ173" s="25"/>
      <c r="BA173" s="25"/>
      <c r="BB173" s="25"/>
    </row>
    <row r="174" ht="12.75" customHeight="1">
      <c r="A174" s="25">
        <v>1.0</v>
      </c>
      <c r="B174" s="16">
        <f t="shared" ref="B174:B233" si="144">COUNTIF(E2,"เสื้อผ้า / แฟชั่น*")</f>
        <v>1</v>
      </c>
      <c r="C174" s="16">
        <f t="shared" ref="C174:C233" si="145">COUNTIF(E2,"*ของใช้ส่วนตัว*")</f>
        <v>1</v>
      </c>
      <c r="D174" s="16">
        <f t="shared" ref="D174:D233" si="146">COUNTIF(E2,"*เครื่องประดับ*")</f>
        <v>0</v>
      </c>
      <c r="E174" s="16">
        <f t="shared" ref="E174:E233" si="147">COUNTIF(E2,"*อาหารเสริม / สุขภาพ ความงาม*")</f>
        <v>0</v>
      </c>
      <c r="F174" s="16">
        <f t="shared" ref="F174:F233" si="148">COUNTIF(E2,"*เครื่องเขียน / หนังสือ*")</f>
        <v>1</v>
      </c>
      <c r="G174" s="16">
        <f t="shared" ref="G174:G233" si="149">COUNTIF(E2,"*เครื่องใช้ไฟฟ้าภายในบ้าน*")</f>
        <v>1</v>
      </c>
      <c r="H174" s="16">
        <f t="shared" ref="H174:H233" si="150">COUNTIF(E2,"*อุปกรณ์กีฬา*")</f>
        <v>0</v>
      </c>
      <c r="I174" s="16">
        <f t="shared" ref="I174:I233" si="151">COUNTIF(E2,"*อุปกรณ์ท่องเที่ยว*")</f>
        <v>0</v>
      </c>
      <c r="J174" s="16">
        <f t="shared" ref="J174:J233" si="152">COUNTIF(E2,"*อุปกรณ์อิเล็กทรอนิกส์ / อุปกรณ์เสริม*")</f>
        <v>1</v>
      </c>
      <c r="K174" s="16">
        <f t="shared" ref="K174:K233" si="153">COUNTIF(E2,"*ยานยนต์ / อุปกรณ์เสริม*")</f>
        <v>0</v>
      </c>
      <c r="L174" s="16">
        <f t="shared" ref="L174:L233" si="154">COUNTIF(E2,"*เฟอร์นิเจอร์ / ของตกแต่งบ้าน*")</f>
        <v>1</v>
      </c>
      <c r="M174" s="16">
        <f t="shared" ref="M174:M233" si="155">COUNTIF(E2,"*อาหาร / ขนม*")</f>
        <v>0</v>
      </c>
      <c r="N174" s="16">
        <v>0.0</v>
      </c>
      <c r="O174" s="25"/>
      <c r="P174" s="25">
        <f t="shared" si="111"/>
        <v>0</v>
      </c>
      <c r="Q174" s="25">
        <f t="shared" si="112"/>
        <v>0</v>
      </c>
      <c r="R174" s="25">
        <f t="shared" si="113"/>
        <v>0</v>
      </c>
      <c r="S174" s="25">
        <f t="shared" si="114"/>
        <v>0</v>
      </c>
      <c r="T174" s="25">
        <f t="shared" si="115"/>
        <v>0</v>
      </c>
      <c r="U174" s="25">
        <f t="shared" si="116"/>
        <v>0</v>
      </c>
      <c r="V174" s="25">
        <f t="shared" si="117"/>
        <v>0</v>
      </c>
      <c r="W174" s="25">
        <f t="shared" si="118"/>
        <v>0</v>
      </c>
      <c r="X174" s="25">
        <f t="shared" si="119"/>
        <v>0</v>
      </c>
      <c r="Y174" s="25">
        <f t="shared" si="120"/>
        <v>0</v>
      </c>
      <c r="Z174" s="25">
        <f t="shared" si="121"/>
        <v>0</v>
      </c>
      <c r="AA174" s="25">
        <f t="shared" si="122"/>
        <v>0</v>
      </c>
      <c r="AB174" s="25">
        <f t="shared" si="123"/>
        <v>0</v>
      </c>
      <c r="AC174" s="25">
        <f t="shared" si="124"/>
        <v>0</v>
      </c>
      <c r="AD174" s="25">
        <f t="shared" si="125"/>
        <v>0</v>
      </c>
      <c r="AE174" s="25">
        <f t="shared" si="126"/>
        <v>0</v>
      </c>
      <c r="AF174" s="25">
        <f t="shared" si="127"/>
        <v>0</v>
      </c>
      <c r="AG174" s="25">
        <f t="shared" si="128"/>
        <v>0</v>
      </c>
      <c r="AH174" s="25">
        <f t="shared" si="129"/>
        <v>0</v>
      </c>
      <c r="AI174" s="25">
        <f t="shared" si="130"/>
        <v>0</v>
      </c>
      <c r="AJ174" s="25">
        <f t="shared" si="131"/>
        <v>0</v>
      </c>
      <c r="AK174" s="25">
        <f t="shared" si="132"/>
        <v>0</v>
      </c>
      <c r="AL174" s="25">
        <f t="shared" si="133"/>
        <v>0</v>
      </c>
      <c r="AM174" s="25">
        <f t="shared" si="134"/>
        <v>0</v>
      </c>
      <c r="AN174" s="25">
        <f t="shared" si="135"/>
        <v>0</v>
      </c>
      <c r="AO174" s="25">
        <f t="shared" si="136"/>
        <v>0</v>
      </c>
      <c r="AP174" s="25">
        <f t="shared" si="137"/>
        <v>0</v>
      </c>
      <c r="AQ174" s="25">
        <f t="shared" si="138"/>
        <v>0</v>
      </c>
      <c r="AR174" s="25">
        <f t="shared" si="139"/>
        <v>0</v>
      </c>
      <c r="AS174" s="25">
        <f t="shared" si="140"/>
        <v>0</v>
      </c>
      <c r="AT174" s="25">
        <f t="shared" si="141"/>
        <v>0</v>
      </c>
      <c r="AU174" s="25">
        <f t="shared" si="142"/>
        <v>0</v>
      </c>
      <c r="AV174" s="25">
        <f t="shared" si="143"/>
        <v>0</v>
      </c>
      <c r="AW174" s="25"/>
      <c r="AX174" s="25"/>
      <c r="AY174" s="25"/>
      <c r="AZ174" s="25"/>
      <c r="BA174" s="25"/>
      <c r="BB174" s="25"/>
    </row>
    <row r="175" ht="12.75" customHeight="1">
      <c r="A175" s="25">
        <f t="shared" ref="A175:A233" si="156">A174+1</f>
        <v>2</v>
      </c>
      <c r="B175" s="16">
        <f t="shared" si="144"/>
        <v>0</v>
      </c>
      <c r="C175" s="16">
        <f t="shared" si="145"/>
        <v>0</v>
      </c>
      <c r="D175" s="16">
        <f t="shared" si="146"/>
        <v>0</v>
      </c>
      <c r="E175" s="16">
        <f t="shared" si="147"/>
        <v>0</v>
      </c>
      <c r="F175" s="16">
        <f t="shared" si="148"/>
        <v>0</v>
      </c>
      <c r="G175" s="16">
        <f t="shared" si="149"/>
        <v>1</v>
      </c>
      <c r="H175" s="16">
        <f t="shared" si="150"/>
        <v>0</v>
      </c>
      <c r="I175" s="16">
        <f t="shared" si="151"/>
        <v>0</v>
      </c>
      <c r="J175" s="16">
        <f t="shared" si="152"/>
        <v>1</v>
      </c>
      <c r="K175" s="16">
        <f t="shared" si="153"/>
        <v>0</v>
      </c>
      <c r="L175" s="16">
        <f t="shared" si="154"/>
        <v>0</v>
      </c>
      <c r="M175" s="16">
        <f t="shared" si="155"/>
        <v>0</v>
      </c>
      <c r="N175" s="16">
        <v>0.0</v>
      </c>
      <c r="O175" s="25"/>
      <c r="P175" s="25">
        <f t="shared" si="111"/>
        <v>1</v>
      </c>
      <c r="Q175" s="25">
        <f t="shared" si="112"/>
        <v>1</v>
      </c>
      <c r="R175" s="25">
        <f t="shared" si="113"/>
        <v>1</v>
      </c>
      <c r="S175" s="25">
        <f t="shared" si="114"/>
        <v>1</v>
      </c>
      <c r="T175" s="25">
        <f t="shared" si="115"/>
        <v>1</v>
      </c>
      <c r="U175" s="25">
        <f t="shared" si="116"/>
        <v>0</v>
      </c>
      <c r="V175" s="25">
        <f t="shared" si="117"/>
        <v>0</v>
      </c>
      <c r="W175" s="25">
        <f t="shared" si="118"/>
        <v>1</v>
      </c>
      <c r="X175" s="25">
        <f t="shared" si="119"/>
        <v>1</v>
      </c>
      <c r="Y175" s="25">
        <f t="shared" si="120"/>
        <v>1</v>
      </c>
      <c r="Z175" s="25">
        <f t="shared" si="121"/>
        <v>0</v>
      </c>
      <c r="AA175" s="25">
        <f t="shared" si="122"/>
        <v>0</v>
      </c>
      <c r="AB175" s="25">
        <f t="shared" si="123"/>
        <v>1</v>
      </c>
      <c r="AC175" s="25">
        <f t="shared" si="124"/>
        <v>1</v>
      </c>
      <c r="AD175" s="25">
        <f t="shared" si="125"/>
        <v>1</v>
      </c>
      <c r="AE175" s="25">
        <f t="shared" si="126"/>
        <v>1</v>
      </c>
      <c r="AF175" s="25">
        <f t="shared" si="127"/>
        <v>0</v>
      </c>
      <c r="AG175" s="25">
        <f t="shared" si="128"/>
        <v>0</v>
      </c>
      <c r="AH175" s="25">
        <f t="shared" si="129"/>
        <v>1</v>
      </c>
      <c r="AI175" s="25">
        <f t="shared" si="130"/>
        <v>1</v>
      </c>
      <c r="AJ175" s="25">
        <f t="shared" si="131"/>
        <v>1</v>
      </c>
      <c r="AK175" s="25">
        <f t="shared" si="132"/>
        <v>0</v>
      </c>
      <c r="AL175" s="25">
        <f t="shared" si="133"/>
        <v>0</v>
      </c>
      <c r="AM175" s="25">
        <f t="shared" si="134"/>
        <v>1</v>
      </c>
      <c r="AN175" s="25">
        <f t="shared" si="135"/>
        <v>1</v>
      </c>
      <c r="AO175" s="25">
        <f t="shared" si="136"/>
        <v>1</v>
      </c>
      <c r="AP175" s="25">
        <f t="shared" si="137"/>
        <v>0</v>
      </c>
      <c r="AQ175" s="25">
        <f t="shared" si="138"/>
        <v>0</v>
      </c>
      <c r="AR175" s="25">
        <f t="shared" si="139"/>
        <v>1</v>
      </c>
      <c r="AS175" s="25">
        <f t="shared" si="140"/>
        <v>1</v>
      </c>
      <c r="AT175" s="25">
        <f t="shared" si="141"/>
        <v>1</v>
      </c>
      <c r="AU175" s="25">
        <f t="shared" si="142"/>
        <v>0</v>
      </c>
      <c r="AV175" s="25">
        <f t="shared" si="143"/>
        <v>0</v>
      </c>
      <c r="AW175" s="25"/>
      <c r="AX175" s="25"/>
      <c r="AY175" s="25"/>
      <c r="AZ175" s="25"/>
      <c r="BA175" s="25"/>
      <c r="BB175" s="25"/>
    </row>
    <row r="176" ht="12.75" customHeight="1">
      <c r="A176" s="25">
        <f t="shared" si="156"/>
        <v>3</v>
      </c>
      <c r="B176" s="16">
        <f t="shared" si="144"/>
        <v>1</v>
      </c>
      <c r="C176" s="16">
        <f t="shared" si="145"/>
        <v>1</v>
      </c>
      <c r="D176" s="16">
        <f t="shared" si="146"/>
        <v>1</v>
      </c>
      <c r="E176" s="16">
        <f t="shared" si="147"/>
        <v>1</v>
      </c>
      <c r="F176" s="16">
        <f t="shared" si="148"/>
        <v>1</v>
      </c>
      <c r="G176" s="16">
        <f t="shared" si="149"/>
        <v>1</v>
      </c>
      <c r="H176" s="16">
        <f t="shared" si="150"/>
        <v>0</v>
      </c>
      <c r="I176" s="16">
        <f t="shared" si="151"/>
        <v>0</v>
      </c>
      <c r="J176" s="16">
        <f t="shared" si="152"/>
        <v>1</v>
      </c>
      <c r="K176" s="16">
        <f t="shared" si="153"/>
        <v>1</v>
      </c>
      <c r="L176" s="16">
        <f t="shared" si="154"/>
        <v>1</v>
      </c>
      <c r="M176" s="16">
        <f t="shared" si="155"/>
        <v>0</v>
      </c>
      <c r="N176" s="16">
        <v>0.0</v>
      </c>
      <c r="O176" s="25"/>
      <c r="P176" s="25">
        <f t="shared" si="111"/>
        <v>0</v>
      </c>
      <c r="Q176" s="25">
        <f t="shared" si="112"/>
        <v>0</v>
      </c>
      <c r="R176" s="25">
        <f t="shared" si="113"/>
        <v>0</v>
      </c>
      <c r="S176" s="25">
        <f t="shared" si="114"/>
        <v>0</v>
      </c>
      <c r="T176" s="25">
        <f t="shared" si="115"/>
        <v>0</v>
      </c>
      <c r="U176" s="25">
        <f t="shared" si="116"/>
        <v>0</v>
      </c>
      <c r="V176" s="25">
        <f t="shared" si="117"/>
        <v>0</v>
      </c>
      <c r="W176" s="25">
        <f t="shared" si="118"/>
        <v>0</v>
      </c>
      <c r="X176" s="25">
        <f t="shared" si="119"/>
        <v>0</v>
      </c>
      <c r="Y176" s="25">
        <f t="shared" si="120"/>
        <v>0</v>
      </c>
      <c r="Z176" s="25">
        <f t="shared" si="121"/>
        <v>0</v>
      </c>
      <c r="AA176" s="25">
        <f t="shared" si="122"/>
        <v>0</v>
      </c>
      <c r="AB176" s="25">
        <f t="shared" si="123"/>
        <v>0</v>
      </c>
      <c r="AC176" s="25">
        <f t="shared" si="124"/>
        <v>0</v>
      </c>
      <c r="AD176" s="25">
        <f t="shared" si="125"/>
        <v>0</v>
      </c>
      <c r="AE176" s="25">
        <f t="shared" si="126"/>
        <v>0</v>
      </c>
      <c r="AF176" s="25">
        <f t="shared" si="127"/>
        <v>0</v>
      </c>
      <c r="AG176" s="25">
        <f t="shared" si="128"/>
        <v>0</v>
      </c>
      <c r="AH176" s="25">
        <f t="shared" si="129"/>
        <v>1</v>
      </c>
      <c r="AI176" s="25">
        <f t="shared" si="130"/>
        <v>0</v>
      </c>
      <c r="AJ176" s="25">
        <f t="shared" si="131"/>
        <v>0</v>
      </c>
      <c r="AK176" s="25">
        <f t="shared" si="132"/>
        <v>0</v>
      </c>
      <c r="AL176" s="25">
        <f t="shared" si="133"/>
        <v>0</v>
      </c>
      <c r="AM176" s="25">
        <f t="shared" si="134"/>
        <v>0</v>
      </c>
      <c r="AN176" s="25">
        <f t="shared" si="135"/>
        <v>0</v>
      </c>
      <c r="AO176" s="25">
        <f t="shared" si="136"/>
        <v>0</v>
      </c>
      <c r="AP176" s="25">
        <f t="shared" si="137"/>
        <v>0</v>
      </c>
      <c r="AQ176" s="25">
        <f t="shared" si="138"/>
        <v>0</v>
      </c>
      <c r="AR176" s="25">
        <f t="shared" si="139"/>
        <v>0</v>
      </c>
      <c r="AS176" s="25">
        <f t="shared" si="140"/>
        <v>0</v>
      </c>
      <c r="AT176" s="25">
        <f t="shared" si="141"/>
        <v>0</v>
      </c>
      <c r="AU176" s="25">
        <f t="shared" si="142"/>
        <v>0</v>
      </c>
      <c r="AV176" s="25">
        <f t="shared" si="143"/>
        <v>0</v>
      </c>
      <c r="AW176" s="25"/>
      <c r="AX176" s="25"/>
      <c r="AY176" s="25"/>
      <c r="AZ176" s="25"/>
      <c r="BA176" s="25"/>
      <c r="BB176" s="25"/>
    </row>
    <row r="177" ht="12.75" customHeight="1">
      <c r="A177" s="25">
        <f t="shared" si="156"/>
        <v>4</v>
      </c>
      <c r="B177" s="16">
        <f t="shared" si="144"/>
        <v>0</v>
      </c>
      <c r="C177" s="16">
        <f t="shared" si="145"/>
        <v>1</v>
      </c>
      <c r="D177" s="16">
        <f t="shared" si="146"/>
        <v>0</v>
      </c>
      <c r="E177" s="16">
        <f t="shared" si="147"/>
        <v>0</v>
      </c>
      <c r="F177" s="16">
        <f t="shared" si="148"/>
        <v>0</v>
      </c>
      <c r="G177" s="16">
        <f t="shared" si="149"/>
        <v>0</v>
      </c>
      <c r="H177" s="16">
        <f t="shared" si="150"/>
        <v>0</v>
      </c>
      <c r="I177" s="16">
        <f t="shared" si="151"/>
        <v>0</v>
      </c>
      <c r="J177" s="16">
        <f t="shared" si="152"/>
        <v>1</v>
      </c>
      <c r="K177" s="16">
        <f t="shared" si="153"/>
        <v>0</v>
      </c>
      <c r="L177" s="16">
        <f t="shared" si="154"/>
        <v>0</v>
      </c>
      <c r="M177" s="16">
        <f t="shared" si="155"/>
        <v>0</v>
      </c>
      <c r="N177" s="16">
        <v>0.0</v>
      </c>
      <c r="O177" s="25"/>
      <c r="P177" s="25">
        <f t="shared" si="111"/>
        <v>0</v>
      </c>
      <c r="Q177" s="25">
        <f t="shared" si="112"/>
        <v>0</v>
      </c>
      <c r="R177" s="25">
        <f t="shared" si="113"/>
        <v>0</v>
      </c>
      <c r="S177" s="25">
        <f t="shared" si="114"/>
        <v>0</v>
      </c>
      <c r="T177" s="25">
        <f t="shared" si="115"/>
        <v>0</v>
      </c>
      <c r="U177" s="25">
        <f t="shared" si="116"/>
        <v>0</v>
      </c>
      <c r="V177" s="25">
        <f t="shared" si="117"/>
        <v>0</v>
      </c>
      <c r="W177" s="25">
        <f t="shared" si="118"/>
        <v>0</v>
      </c>
      <c r="X177" s="25">
        <f t="shared" si="119"/>
        <v>0</v>
      </c>
      <c r="Y177" s="25">
        <f t="shared" si="120"/>
        <v>0</v>
      </c>
      <c r="Z177" s="25">
        <f t="shared" si="121"/>
        <v>0</v>
      </c>
      <c r="AA177" s="25">
        <f t="shared" si="122"/>
        <v>0</v>
      </c>
      <c r="AB177" s="25">
        <f t="shared" si="123"/>
        <v>0</v>
      </c>
      <c r="AC177" s="25">
        <f t="shared" si="124"/>
        <v>0</v>
      </c>
      <c r="AD177" s="25">
        <f t="shared" si="125"/>
        <v>0</v>
      </c>
      <c r="AE177" s="25">
        <f t="shared" si="126"/>
        <v>0</v>
      </c>
      <c r="AF177" s="25">
        <f t="shared" si="127"/>
        <v>0</v>
      </c>
      <c r="AG177" s="25">
        <f t="shared" si="128"/>
        <v>0</v>
      </c>
      <c r="AH177" s="25">
        <f t="shared" si="129"/>
        <v>0</v>
      </c>
      <c r="AI177" s="25">
        <f t="shared" si="130"/>
        <v>0</v>
      </c>
      <c r="AJ177" s="25">
        <f t="shared" si="131"/>
        <v>0</v>
      </c>
      <c r="AK177" s="25">
        <f t="shared" si="132"/>
        <v>0</v>
      </c>
      <c r="AL177" s="25">
        <f t="shared" si="133"/>
        <v>0</v>
      </c>
      <c r="AM177" s="25">
        <f t="shared" si="134"/>
        <v>0</v>
      </c>
      <c r="AN177" s="25">
        <f t="shared" si="135"/>
        <v>0</v>
      </c>
      <c r="AO177" s="25">
        <f t="shared" si="136"/>
        <v>0</v>
      </c>
      <c r="AP177" s="25">
        <f t="shared" si="137"/>
        <v>0</v>
      </c>
      <c r="AQ177" s="25">
        <f t="shared" si="138"/>
        <v>0</v>
      </c>
      <c r="AR177" s="25">
        <f t="shared" si="139"/>
        <v>0</v>
      </c>
      <c r="AS177" s="25">
        <f t="shared" si="140"/>
        <v>0</v>
      </c>
      <c r="AT177" s="25">
        <f t="shared" si="141"/>
        <v>0</v>
      </c>
      <c r="AU177" s="25">
        <f t="shared" si="142"/>
        <v>0</v>
      </c>
      <c r="AV177" s="25">
        <f t="shared" si="143"/>
        <v>0</v>
      </c>
      <c r="AW177" s="25"/>
      <c r="AX177" s="25"/>
      <c r="AY177" s="25"/>
      <c r="AZ177" s="25"/>
      <c r="BA177" s="25"/>
      <c r="BB177" s="25"/>
    </row>
    <row r="178" ht="12.75" customHeight="1">
      <c r="A178" s="25">
        <f t="shared" si="156"/>
        <v>5</v>
      </c>
      <c r="B178" s="16">
        <f t="shared" si="144"/>
        <v>0</v>
      </c>
      <c r="C178" s="16">
        <f t="shared" si="145"/>
        <v>0</v>
      </c>
      <c r="D178" s="16">
        <f t="shared" si="146"/>
        <v>0</v>
      </c>
      <c r="E178" s="16">
        <f t="shared" si="147"/>
        <v>0</v>
      </c>
      <c r="F178" s="16">
        <f t="shared" si="148"/>
        <v>1</v>
      </c>
      <c r="G178" s="16">
        <f t="shared" si="149"/>
        <v>0</v>
      </c>
      <c r="H178" s="16">
        <f t="shared" si="150"/>
        <v>0</v>
      </c>
      <c r="I178" s="16">
        <f t="shared" si="151"/>
        <v>0</v>
      </c>
      <c r="J178" s="16">
        <f t="shared" si="152"/>
        <v>1</v>
      </c>
      <c r="K178" s="16">
        <f t="shared" si="153"/>
        <v>1</v>
      </c>
      <c r="L178" s="16">
        <f t="shared" si="154"/>
        <v>0</v>
      </c>
      <c r="M178" s="16">
        <f t="shared" si="155"/>
        <v>0</v>
      </c>
      <c r="N178" s="16">
        <v>0.0</v>
      </c>
      <c r="O178" s="25"/>
      <c r="P178" s="25">
        <f t="shared" si="111"/>
        <v>1</v>
      </c>
      <c r="Q178" s="25">
        <f t="shared" si="112"/>
        <v>1</v>
      </c>
      <c r="R178" s="25">
        <f t="shared" si="113"/>
        <v>0</v>
      </c>
      <c r="S178" s="25">
        <f t="shared" si="114"/>
        <v>0</v>
      </c>
      <c r="T178" s="25">
        <f t="shared" si="115"/>
        <v>1</v>
      </c>
      <c r="U178" s="25">
        <f t="shared" si="116"/>
        <v>0</v>
      </c>
      <c r="V178" s="25">
        <f t="shared" si="117"/>
        <v>0</v>
      </c>
      <c r="W178" s="25">
        <f t="shared" si="118"/>
        <v>1</v>
      </c>
      <c r="X178" s="25">
        <f t="shared" si="119"/>
        <v>0</v>
      </c>
      <c r="Y178" s="25">
        <f t="shared" si="120"/>
        <v>1</v>
      </c>
      <c r="Z178" s="25">
        <f t="shared" si="121"/>
        <v>0</v>
      </c>
      <c r="AA178" s="25">
        <f t="shared" si="122"/>
        <v>0</v>
      </c>
      <c r="AB178" s="25">
        <f t="shared" si="123"/>
        <v>1</v>
      </c>
      <c r="AC178" s="25">
        <f t="shared" si="124"/>
        <v>0</v>
      </c>
      <c r="AD178" s="25">
        <f t="shared" si="125"/>
        <v>0</v>
      </c>
      <c r="AE178" s="25">
        <f t="shared" si="126"/>
        <v>1</v>
      </c>
      <c r="AF178" s="25">
        <f t="shared" si="127"/>
        <v>0</v>
      </c>
      <c r="AG178" s="25">
        <f t="shared" si="128"/>
        <v>0</v>
      </c>
      <c r="AH178" s="25">
        <f t="shared" si="129"/>
        <v>1</v>
      </c>
      <c r="AI178" s="25">
        <f t="shared" si="130"/>
        <v>0</v>
      </c>
      <c r="AJ178" s="25">
        <f t="shared" si="131"/>
        <v>1</v>
      </c>
      <c r="AK178" s="25">
        <f t="shared" si="132"/>
        <v>0</v>
      </c>
      <c r="AL178" s="25">
        <f t="shared" si="133"/>
        <v>0</v>
      </c>
      <c r="AM178" s="25">
        <f t="shared" si="134"/>
        <v>0</v>
      </c>
      <c r="AN178" s="25">
        <f t="shared" si="135"/>
        <v>0</v>
      </c>
      <c r="AO178" s="25">
        <f t="shared" si="136"/>
        <v>1</v>
      </c>
      <c r="AP178" s="25">
        <f t="shared" si="137"/>
        <v>0</v>
      </c>
      <c r="AQ178" s="25">
        <f t="shared" si="138"/>
        <v>0</v>
      </c>
      <c r="AR178" s="25">
        <f t="shared" si="139"/>
        <v>1</v>
      </c>
      <c r="AS178" s="25">
        <f t="shared" si="140"/>
        <v>0</v>
      </c>
      <c r="AT178" s="25">
        <f t="shared" si="141"/>
        <v>1</v>
      </c>
      <c r="AU178" s="25">
        <f t="shared" si="142"/>
        <v>0</v>
      </c>
      <c r="AV178" s="25">
        <f t="shared" si="143"/>
        <v>0</v>
      </c>
      <c r="AW178" s="25"/>
      <c r="AX178" s="25"/>
      <c r="AY178" s="25"/>
      <c r="AZ178" s="25"/>
      <c r="BA178" s="25"/>
      <c r="BB178" s="25"/>
    </row>
    <row r="179" ht="12.75" customHeight="1">
      <c r="A179" s="25">
        <f t="shared" si="156"/>
        <v>6</v>
      </c>
      <c r="B179" s="16">
        <f t="shared" si="144"/>
        <v>1</v>
      </c>
      <c r="C179" s="16">
        <f t="shared" si="145"/>
        <v>1</v>
      </c>
      <c r="D179" s="16">
        <f t="shared" si="146"/>
        <v>1</v>
      </c>
      <c r="E179" s="16">
        <f t="shared" si="147"/>
        <v>0</v>
      </c>
      <c r="F179" s="16">
        <f t="shared" si="148"/>
        <v>0</v>
      </c>
      <c r="G179" s="16">
        <f t="shared" si="149"/>
        <v>1</v>
      </c>
      <c r="H179" s="16">
        <f t="shared" si="150"/>
        <v>0</v>
      </c>
      <c r="I179" s="16">
        <f t="shared" si="151"/>
        <v>0</v>
      </c>
      <c r="J179" s="16">
        <f t="shared" si="152"/>
        <v>1</v>
      </c>
      <c r="K179" s="16">
        <f t="shared" si="153"/>
        <v>0</v>
      </c>
      <c r="L179" s="16">
        <f t="shared" si="154"/>
        <v>1</v>
      </c>
      <c r="M179" s="16">
        <f t="shared" si="155"/>
        <v>0</v>
      </c>
      <c r="N179" s="16">
        <v>0.0</v>
      </c>
      <c r="O179" s="25"/>
      <c r="P179" s="25">
        <f t="shared" si="111"/>
        <v>1</v>
      </c>
      <c r="Q179" s="25">
        <f t="shared" si="112"/>
        <v>0</v>
      </c>
      <c r="R179" s="25">
        <f t="shared" si="113"/>
        <v>1</v>
      </c>
      <c r="S179" s="25">
        <f t="shared" si="114"/>
        <v>1</v>
      </c>
      <c r="T179" s="25">
        <f t="shared" si="115"/>
        <v>1</v>
      </c>
      <c r="U179" s="25">
        <f t="shared" si="116"/>
        <v>1</v>
      </c>
      <c r="V179" s="25">
        <f t="shared" si="117"/>
        <v>0</v>
      </c>
      <c r="W179" s="25">
        <f t="shared" si="118"/>
        <v>1</v>
      </c>
      <c r="X179" s="25">
        <f t="shared" si="119"/>
        <v>0</v>
      </c>
      <c r="Y179" s="25">
        <f t="shared" si="120"/>
        <v>0</v>
      </c>
      <c r="Z179" s="25">
        <f t="shared" si="121"/>
        <v>0</v>
      </c>
      <c r="AA179" s="25">
        <f t="shared" si="122"/>
        <v>0</v>
      </c>
      <c r="AB179" s="25">
        <f t="shared" si="123"/>
        <v>0</v>
      </c>
      <c r="AC179" s="25">
        <f t="shared" si="124"/>
        <v>1</v>
      </c>
      <c r="AD179" s="25">
        <f t="shared" si="125"/>
        <v>1</v>
      </c>
      <c r="AE179" s="25">
        <f t="shared" si="126"/>
        <v>1</v>
      </c>
      <c r="AF179" s="25">
        <f t="shared" si="127"/>
        <v>1</v>
      </c>
      <c r="AG179" s="25">
        <f t="shared" si="128"/>
        <v>0</v>
      </c>
      <c r="AH179" s="25">
        <f t="shared" si="129"/>
        <v>1</v>
      </c>
      <c r="AI179" s="25">
        <f t="shared" si="130"/>
        <v>0</v>
      </c>
      <c r="AJ179" s="25">
        <f t="shared" si="131"/>
        <v>0</v>
      </c>
      <c r="AK179" s="25">
        <f t="shared" si="132"/>
        <v>0</v>
      </c>
      <c r="AL179" s="25">
        <f t="shared" si="133"/>
        <v>0</v>
      </c>
      <c r="AM179" s="25">
        <f t="shared" si="134"/>
        <v>0</v>
      </c>
      <c r="AN179" s="25">
        <f t="shared" si="135"/>
        <v>0</v>
      </c>
      <c r="AO179" s="25">
        <f t="shared" si="136"/>
        <v>0</v>
      </c>
      <c r="AP179" s="25">
        <f t="shared" si="137"/>
        <v>0</v>
      </c>
      <c r="AQ179" s="25">
        <f t="shared" si="138"/>
        <v>0</v>
      </c>
      <c r="AR179" s="25">
        <f t="shared" si="139"/>
        <v>0</v>
      </c>
      <c r="AS179" s="25">
        <f t="shared" si="140"/>
        <v>0</v>
      </c>
      <c r="AT179" s="25">
        <f t="shared" si="141"/>
        <v>0</v>
      </c>
      <c r="AU179" s="25">
        <f t="shared" si="142"/>
        <v>0</v>
      </c>
      <c r="AV179" s="25">
        <f t="shared" si="143"/>
        <v>0</v>
      </c>
      <c r="AW179" s="25"/>
      <c r="AX179" s="25"/>
      <c r="AY179" s="25"/>
      <c r="AZ179" s="25"/>
      <c r="BA179" s="25"/>
      <c r="BB179" s="25"/>
    </row>
    <row r="180" ht="12.75" customHeight="1">
      <c r="A180" s="25">
        <f t="shared" si="156"/>
        <v>7</v>
      </c>
      <c r="B180" s="16">
        <f t="shared" si="144"/>
        <v>1</v>
      </c>
      <c r="C180" s="16">
        <f t="shared" si="145"/>
        <v>1</v>
      </c>
      <c r="D180" s="16">
        <f t="shared" si="146"/>
        <v>0</v>
      </c>
      <c r="E180" s="16">
        <f t="shared" si="147"/>
        <v>1</v>
      </c>
      <c r="F180" s="16">
        <f t="shared" si="148"/>
        <v>1</v>
      </c>
      <c r="G180" s="16">
        <f t="shared" si="149"/>
        <v>1</v>
      </c>
      <c r="H180" s="16">
        <f t="shared" si="150"/>
        <v>1</v>
      </c>
      <c r="I180" s="16">
        <f t="shared" si="151"/>
        <v>0</v>
      </c>
      <c r="J180" s="16">
        <f t="shared" si="152"/>
        <v>1</v>
      </c>
      <c r="K180" s="16">
        <f t="shared" si="153"/>
        <v>0</v>
      </c>
      <c r="L180" s="16">
        <f t="shared" si="154"/>
        <v>0</v>
      </c>
      <c r="M180" s="16">
        <f t="shared" si="155"/>
        <v>0</v>
      </c>
      <c r="N180" s="16">
        <v>0.0</v>
      </c>
      <c r="O180" s="25"/>
      <c r="P180" s="25">
        <f t="shared" si="111"/>
        <v>0</v>
      </c>
      <c r="Q180" s="25">
        <f t="shared" si="112"/>
        <v>0</v>
      </c>
      <c r="R180" s="25">
        <f t="shared" si="113"/>
        <v>0</v>
      </c>
      <c r="S180" s="25">
        <f t="shared" si="114"/>
        <v>0</v>
      </c>
      <c r="T180" s="25">
        <f t="shared" si="115"/>
        <v>0</v>
      </c>
      <c r="U180" s="25">
        <f t="shared" si="116"/>
        <v>0</v>
      </c>
      <c r="V180" s="25">
        <f t="shared" si="117"/>
        <v>0</v>
      </c>
      <c r="W180" s="25">
        <f t="shared" si="118"/>
        <v>0</v>
      </c>
      <c r="X180" s="25">
        <f t="shared" si="119"/>
        <v>0</v>
      </c>
      <c r="Y180" s="25">
        <f t="shared" si="120"/>
        <v>0</v>
      </c>
      <c r="Z180" s="25">
        <f t="shared" si="121"/>
        <v>0</v>
      </c>
      <c r="AA180" s="25">
        <f t="shared" si="122"/>
        <v>0</v>
      </c>
      <c r="AB180" s="25">
        <f t="shared" si="123"/>
        <v>0</v>
      </c>
      <c r="AC180" s="25">
        <f t="shared" si="124"/>
        <v>0</v>
      </c>
      <c r="AD180" s="25">
        <f t="shared" si="125"/>
        <v>0</v>
      </c>
      <c r="AE180" s="25">
        <f t="shared" si="126"/>
        <v>0</v>
      </c>
      <c r="AF180" s="25">
        <f t="shared" si="127"/>
        <v>0</v>
      </c>
      <c r="AG180" s="25">
        <f t="shared" si="128"/>
        <v>0</v>
      </c>
      <c r="AH180" s="25">
        <f t="shared" si="129"/>
        <v>1</v>
      </c>
      <c r="AI180" s="25">
        <f t="shared" si="130"/>
        <v>0</v>
      </c>
      <c r="AJ180" s="25">
        <f t="shared" si="131"/>
        <v>0</v>
      </c>
      <c r="AK180" s="25">
        <f t="shared" si="132"/>
        <v>0</v>
      </c>
      <c r="AL180" s="25">
        <f t="shared" si="133"/>
        <v>0</v>
      </c>
      <c r="AM180" s="25">
        <f t="shared" si="134"/>
        <v>0</v>
      </c>
      <c r="AN180" s="25">
        <f t="shared" si="135"/>
        <v>0</v>
      </c>
      <c r="AO180" s="25">
        <f t="shared" si="136"/>
        <v>0</v>
      </c>
      <c r="AP180" s="25">
        <f t="shared" si="137"/>
        <v>0</v>
      </c>
      <c r="AQ180" s="25">
        <f t="shared" si="138"/>
        <v>0</v>
      </c>
      <c r="AR180" s="25">
        <f t="shared" si="139"/>
        <v>0</v>
      </c>
      <c r="AS180" s="25">
        <f t="shared" si="140"/>
        <v>0</v>
      </c>
      <c r="AT180" s="25">
        <f t="shared" si="141"/>
        <v>0</v>
      </c>
      <c r="AU180" s="25">
        <f t="shared" si="142"/>
        <v>0</v>
      </c>
      <c r="AV180" s="25">
        <f t="shared" si="143"/>
        <v>0</v>
      </c>
      <c r="AW180" s="25"/>
      <c r="AX180" s="25"/>
      <c r="AY180" s="25"/>
      <c r="AZ180" s="25"/>
      <c r="BA180" s="25"/>
      <c r="BB180" s="25"/>
    </row>
    <row r="181" ht="12.75" customHeight="1">
      <c r="A181" s="25">
        <f t="shared" si="156"/>
        <v>8</v>
      </c>
      <c r="B181" s="16">
        <f t="shared" si="144"/>
        <v>0</v>
      </c>
      <c r="C181" s="16">
        <f t="shared" si="145"/>
        <v>1</v>
      </c>
      <c r="D181" s="16">
        <f t="shared" si="146"/>
        <v>0</v>
      </c>
      <c r="E181" s="16">
        <f t="shared" si="147"/>
        <v>0</v>
      </c>
      <c r="F181" s="16">
        <f t="shared" si="148"/>
        <v>0</v>
      </c>
      <c r="G181" s="16">
        <f t="shared" si="149"/>
        <v>0</v>
      </c>
      <c r="H181" s="16">
        <f t="shared" si="150"/>
        <v>0</v>
      </c>
      <c r="I181" s="16">
        <f t="shared" si="151"/>
        <v>0</v>
      </c>
      <c r="J181" s="16">
        <f t="shared" si="152"/>
        <v>1</v>
      </c>
      <c r="K181" s="16">
        <f t="shared" si="153"/>
        <v>0</v>
      </c>
      <c r="L181" s="16">
        <f t="shared" si="154"/>
        <v>0</v>
      </c>
      <c r="M181" s="16">
        <f t="shared" si="155"/>
        <v>0</v>
      </c>
      <c r="N181" s="16">
        <v>0.0</v>
      </c>
      <c r="O181" s="25"/>
      <c r="P181" s="25">
        <f t="shared" si="111"/>
        <v>0</v>
      </c>
      <c r="Q181" s="25">
        <f t="shared" si="112"/>
        <v>0</v>
      </c>
      <c r="R181" s="25">
        <f t="shared" si="113"/>
        <v>0</v>
      </c>
      <c r="S181" s="25">
        <f t="shared" si="114"/>
        <v>0</v>
      </c>
      <c r="T181" s="25">
        <f t="shared" si="115"/>
        <v>0</v>
      </c>
      <c r="U181" s="25">
        <f t="shared" si="116"/>
        <v>0</v>
      </c>
      <c r="V181" s="25">
        <f t="shared" si="117"/>
        <v>0</v>
      </c>
      <c r="W181" s="25">
        <f t="shared" si="118"/>
        <v>0</v>
      </c>
      <c r="X181" s="25">
        <f t="shared" si="119"/>
        <v>0</v>
      </c>
      <c r="Y181" s="25">
        <f t="shared" si="120"/>
        <v>0</v>
      </c>
      <c r="Z181" s="25">
        <f t="shared" si="121"/>
        <v>0</v>
      </c>
      <c r="AA181" s="25">
        <f t="shared" si="122"/>
        <v>0</v>
      </c>
      <c r="AB181" s="25">
        <f t="shared" si="123"/>
        <v>0</v>
      </c>
      <c r="AC181" s="25">
        <f t="shared" si="124"/>
        <v>0</v>
      </c>
      <c r="AD181" s="25">
        <f t="shared" si="125"/>
        <v>0</v>
      </c>
      <c r="AE181" s="25">
        <f t="shared" si="126"/>
        <v>0</v>
      </c>
      <c r="AF181" s="25">
        <f t="shared" si="127"/>
        <v>0</v>
      </c>
      <c r="AG181" s="25">
        <f t="shared" si="128"/>
        <v>0</v>
      </c>
      <c r="AH181" s="25">
        <f t="shared" si="129"/>
        <v>0</v>
      </c>
      <c r="AI181" s="25">
        <f t="shared" si="130"/>
        <v>0</v>
      </c>
      <c r="AJ181" s="25">
        <f t="shared" si="131"/>
        <v>0</v>
      </c>
      <c r="AK181" s="25">
        <f t="shared" si="132"/>
        <v>0</v>
      </c>
      <c r="AL181" s="25">
        <f t="shared" si="133"/>
        <v>0</v>
      </c>
      <c r="AM181" s="25">
        <f t="shared" si="134"/>
        <v>0</v>
      </c>
      <c r="AN181" s="25">
        <f t="shared" si="135"/>
        <v>0</v>
      </c>
      <c r="AO181" s="25">
        <f t="shared" si="136"/>
        <v>0</v>
      </c>
      <c r="AP181" s="25">
        <f t="shared" si="137"/>
        <v>0</v>
      </c>
      <c r="AQ181" s="25">
        <f t="shared" si="138"/>
        <v>0</v>
      </c>
      <c r="AR181" s="25">
        <f t="shared" si="139"/>
        <v>0</v>
      </c>
      <c r="AS181" s="25">
        <f t="shared" si="140"/>
        <v>0</v>
      </c>
      <c r="AT181" s="25">
        <f t="shared" si="141"/>
        <v>0</v>
      </c>
      <c r="AU181" s="25">
        <f t="shared" si="142"/>
        <v>0</v>
      </c>
      <c r="AV181" s="25">
        <f t="shared" si="143"/>
        <v>0</v>
      </c>
      <c r="AW181" s="25"/>
      <c r="AX181" s="25"/>
      <c r="AY181" s="25"/>
      <c r="AZ181" s="25"/>
      <c r="BA181" s="25"/>
      <c r="BB181" s="25"/>
    </row>
    <row r="182" ht="12.75" customHeight="1">
      <c r="A182" s="25">
        <f t="shared" si="156"/>
        <v>9</v>
      </c>
      <c r="B182" s="16">
        <f t="shared" si="144"/>
        <v>0</v>
      </c>
      <c r="C182" s="16">
        <f t="shared" si="145"/>
        <v>0</v>
      </c>
      <c r="D182" s="16">
        <f t="shared" si="146"/>
        <v>0</v>
      </c>
      <c r="E182" s="16">
        <f t="shared" si="147"/>
        <v>0</v>
      </c>
      <c r="F182" s="16">
        <f t="shared" si="148"/>
        <v>0</v>
      </c>
      <c r="G182" s="16">
        <f t="shared" si="149"/>
        <v>0</v>
      </c>
      <c r="H182" s="16">
        <f t="shared" si="150"/>
        <v>0</v>
      </c>
      <c r="I182" s="16">
        <f t="shared" si="151"/>
        <v>0</v>
      </c>
      <c r="J182" s="16">
        <f t="shared" si="152"/>
        <v>1</v>
      </c>
      <c r="K182" s="16">
        <f t="shared" si="153"/>
        <v>0</v>
      </c>
      <c r="L182" s="16">
        <f t="shared" si="154"/>
        <v>0</v>
      </c>
      <c r="M182" s="16">
        <f t="shared" si="155"/>
        <v>0</v>
      </c>
      <c r="N182" s="16">
        <v>0.0</v>
      </c>
      <c r="O182" s="25"/>
      <c r="P182" s="25">
        <f t="shared" si="111"/>
        <v>0</v>
      </c>
      <c r="Q182" s="25">
        <f t="shared" si="112"/>
        <v>0</v>
      </c>
      <c r="R182" s="25">
        <f t="shared" si="113"/>
        <v>0</v>
      </c>
      <c r="S182" s="25">
        <f t="shared" si="114"/>
        <v>0</v>
      </c>
      <c r="T182" s="25">
        <f t="shared" si="115"/>
        <v>0</v>
      </c>
      <c r="U182" s="25">
        <f t="shared" si="116"/>
        <v>0</v>
      </c>
      <c r="V182" s="25">
        <f t="shared" si="117"/>
        <v>0</v>
      </c>
      <c r="W182" s="25">
        <f t="shared" si="118"/>
        <v>0</v>
      </c>
      <c r="X182" s="25">
        <f t="shared" si="119"/>
        <v>0</v>
      </c>
      <c r="Y182" s="25">
        <f t="shared" si="120"/>
        <v>0</v>
      </c>
      <c r="Z182" s="25">
        <f t="shared" si="121"/>
        <v>0</v>
      </c>
      <c r="AA182" s="25">
        <f t="shared" si="122"/>
        <v>0</v>
      </c>
      <c r="AB182" s="25">
        <f t="shared" si="123"/>
        <v>0</v>
      </c>
      <c r="AC182" s="25">
        <f t="shared" si="124"/>
        <v>1</v>
      </c>
      <c r="AD182" s="25">
        <f t="shared" si="125"/>
        <v>1</v>
      </c>
      <c r="AE182" s="25">
        <f t="shared" si="126"/>
        <v>0</v>
      </c>
      <c r="AF182" s="25">
        <f t="shared" si="127"/>
        <v>1</v>
      </c>
      <c r="AG182" s="25">
        <f t="shared" si="128"/>
        <v>0</v>
      </c>
      <c r="AH182" s="25">
        <f t="shared" si="129"/>
        <v>1</v>
      </c>
      <c r="AI182" s="25">
        <f t="shared" si="130"/>
        <v>0</v>
      </c>
      <c r="AJ182" s="25">
        <f t="shared" si="131"/>
        <v>0</v>
      </c>
      <c r="AK182" s="25">
        <f t="shared" si="132"/>
        <v>0</v>
      </c>
      <c r="AL182" s="25">
        <f t="shared" si="133"/>
        <v>0</v>
      </c>
      <c r="AM182" s="25">
        <f t="shared" si="134"/>
        <v>0</v>
      </c>
      <c r="AN182" s="25">
        <f t="shared" si="135"/>
        <v>0</v>
      </c>
      <c r="AO182" s="25">
        <f t="shared" si="136"/>
        <v>0</v>
      </c>
      <c r="AP182" s="25">
        <f t="shared" si="137"/>
        <v>0</v>
      </c>
      <c r="AQ182" s="25">
        <f t="shared" si="138"/>
        <v>0</v>
      </c>
      <c r="AR182" s="25">
        <f t="shared" si="139"/>
        <v>0</v>
      </c>
      <c r="AS182" s="25">
        <f t="shared" si="140"/>
        <v>0</v>
      </c>
      <c r="AT182" s="25">
        <f t="shared" si="141"/>
        <v>0</v>
      </c>
      <c r="AU182" s="25">
        <f t="shared" si="142"/>
        <v>0</v>
      </c>
      <c r="AV182" s="25">
        <f t="shared" si="143"/>
        <v>0</v>
      </c>
      <c r="AW182" s="25"/>
      <c r="AX182" s="25"/>
      <c r="AY182" s="25"/>
      <c r="AZ182" s="25"/>
      <c r="BA182" s="25"/>
      <c r="BB182" s="25"/>
    </row>
    <row r="183" ht="12.75" customHeight="1">
      <c r="A183" s="25">
        <f t="shared" si="156"/>
        <v>10</v>
      </c>
      <c r="B183" s="16">
        <f t="shared" si="144"/>
        <v>0</v>
      </c>
      <c r="C183" s="16">
        <f t="shared" si="145"/>
        <v>1</v>
      </c>
      <c r="D183" s="16">
        <f t="shared" si="146"/>
        <v>0</v>
      </c>
      <c r="E183" s="16">
        <f t="shared" si="147"/>
        <v>1</v>
      </c>
      <c r="F183" s="16">
        <f t="shared" si="148"/>
        <v>1</v>
      </c>
      <c r="G183" s="16">
        <f t="shared" si="149"/>
        <v>0</v>
      </c>
      <c r="H183" s="16">
        <f t="shared" si="150"/>
        <v>1</v>
      </c>
      <c r="I183" s="16">
        <f t="shared" si="151"/>
        <v>0</v>
      </c>
      <c r="J183" s="16">
        <f t="shared" si="152"/>
        <v>1</v>
      </c>
      <c r="K183" s="16">
        <f t="shared" si="153"/>
        <v>0</v>
      </c>
      <c r="L183" s="16">
        <f t="shared" si="154"/>
        <v>0</v>
      </c>
      <c r="M183" s="16">
        <f t="shared" si="155"/>
        <v>0</v>
      </c>
      <c r="N183" s="16">
        <v>0.0</v>
      </c>
      <c r="O183" s="25"/>
      <c r="P183" s="25">
        <f t="shared" si="111"/>
        <v>1</v>
      </c>
      <c r="Q183" s="25">
        <f t="shared" si="112"/>
        <v>0</v>
      </c>
      <c r="R183" s="25">
        <f t="shared" si="113"/>
        <v>0</v>
      </c>
      <c r="S183" s="25">
        <f t="shared" si="114"/>
        <v>1</v>
      </c>
      <c r="T183" s="25">
        <f t="shared" si="115"/>
        <v>1</v>
      </c>
      <c r="U183" s="25">
        <f t="shared" si="116"/>
        <v>1</v>
      </c>
      <c r="V183" s="25">
        <f t="shared" si="117"/>
        <v>1</v>
      </c>
      <c r="W183" s="25">
        <f t="shared" si="118"/>
        <v>1</v>
      </c>
      <c r="X183" s="25">
        <f t="shared" si="119"/>
        <v>0</v>
      </c>
      <c r="Y183" s="25">
        <f t="shared" si="120"/>
        <v>0</v>
      </c>
      <c r="Z183" s="25">
        <f t="shared" si="121"/>
        <v>0</v>
      </c>
      <c r="AA183" s="25">
        <f t="shared" si="122"/>
        <v>0</v>
      </c>
      <c r="AB183" s="25">
        <f t="shared" si="123"/>
        <v>0</v>
      </c>
      <c r="AC183" s="25">
        <f t="shared" si="124"/>
        <v>0</v>
      </c>
      <c r="AD183" s="25">
        <f t="shared" si="125"/>
        <v>1</v>
      </c>
      <c r="AE183" s="25">
        <f t="shared" si="126"/>
        <v>1</v>
      </c>
      <c r="AF183" s="25">
        <f t="shared" si="127"/>
        <v>1</v>
      </c>
      <c r="AG183" s="25">
        <f t="shared" si="128"/>
        <v>1</v>
      </c>
      <c r="AH183" s="25">
        <f t="shared" si="129"/>
        <v>1</v>
      </c>
      <c r="AI183" s="25">
        <f t="shared" si="130"/>
        <v>0</v>
      </c>
      <c r="AJ183" s="25">
        <f t="shared" si="131"/>
        <v>0</v>
      </c>
      <c r="AK183" s="25">
        <f t="shared" si="132"/>
        <v>0</v>
      </c>
      <c r="AL183" s="25">
        <f t="shared" si="133"/>
        <v>0</v>
      </c>
      <c r="AM183" s="25">
        <f t="shared" si="134"/>
        <v>0</v>
      </c>
      <c r="AN183" s="25">
        <f t="shared" si="135"/>
        <v>0</v>
      </c>
      <c r="AO183" s="25">
        <f t="shared" si="136"/>
        <v>0</v>
      </c>
      <c r="AP183" s="25">
        <f t="shared" si="137"/>
        <v>0</v>
      </c>
      <c r="AQ183" s="25">
        <f t="shared" si="138"/>
        <v>0</v>
      </c>
      <c r="AR183" s="25">
        <f t="shared" si="139"/>
        <v>0</v>
      </c>
      <c r="AS183" s="25">
        <f t="shared" si="140"/>
        <v>0</v>
      </c>
      <c r="AT183" s="25">
        <f t="shared" si="141"/>
        <v>0</v>
      </c>
      <c r="AU183" s="25">
        <f t="shared" si="142"/>
        <v>0</v>
      </c>
      <c r="AV183" s="25">
        <f t="shared" si="143"/>
        <v>0</v>
      </c>
      <c r="AW183" s="25"/>
      <c r="AX183" s="25"/>
      <c r="AY183" s="25"/>
      <c r="AZ183" s="25"/>
      <c r="BA183" s="25"/>
      <c r="BB183" s="25"/>
    </row>
    <row r="184" ht="12.75" customHeight="1">
      <c r="A184" s="25">
        <f t="shared" si="156"/>
        <v>11</v>
      </c>
      <c r="B184" s="16">
        <f t="shared" si="144"/>
        <v>1</v>
      </c>
      <c r="C184" s="16">
        <f t="shared" si="145"/>
        <v>1</v>
      </c>
      <c r="D184" s="16">
        <f t="shared" si="146"/>
        <v>0</v>
      </c>
      <c r="E184" s="16">
        <f t="shared" si="147"/>
        <v>0</v>
      </c>
      <c r="F184" s="16">
        <f t="shared" si="148"/>
        <v>1</v>
      </c>
      <c r="G184" s="16">
        <f t="shared" si="149"/>
        <v>1</v>
      </c>
      <c r="H184" s="16">
        <f t="shared" si="150"/>
        <v>1</v>
      </c>
      <c r="I184" s="16">
        <f t="shared" si="151"/>
        <v>1</v>
      </c>
      <c r="J184" s="16">
        <f t="shared" si="152"/>
        <v>1</v>
      </c>
      <c r="K184" s="16">
        <f t="shared" si="153"/>
        <v>0</v>
      </c>
      <c r="L184" s="16">
        <f t="shared" si="154"/>
        <v>0</v>
      </c>
      <c r="M184" s="16">
        <f t="shared" si="155"/>
        <v>0</v>
      </c>
      <c r="N184" s="16">
        <v>0.0</v>
      </c>
      <c r="O184" s="25"/>
      <c r="P184" s="25">
        <f t="shared" si="111"/>
        <v>0</v>
      </c>
      <c r="Q184" s="25">
        <f t="shared" si="112"/>
        <v>0</v>
      </c>
      <c r="R184" s="25">
        <f t="shared" si="113"/>
        <v>0</v>
      </c>
      <c r="S184" s="25">
        <f t="shared" si="114"/>
        <v>0</v>
      </c>
      <c r="T184" s="25">
        <f t="shared" si="115"/>
        <v>0</v>
      </c>
      <c r="U184" s="25">
        <f t="shared" si="116"/>
        <v>0</v>
      </c>
      <c r="V184" s="25">
        <f t="shared" si="117"/>
        <v>0</v>
      </c>
      <c r="W184" s="25">
        <f t="shared" si="118"/>
        <v>0</v>
      </c>
      <c r="X184" s="25">
        <f t="shared" si="119"/>
        <v>0</v>
      </c>
      <c r="Y184" s="25">
        <f t="shared" si="120"/>
        <v>0</v>
      </c>
      <c r="Z184" s="25">
        <f t="shared" si="121"/>
        <v>0</v>
      </c>
      <c r="AA184" s="25">
        <f t="shared" si="122"/>
        <v>0</v>
      </c>
      <c r="AB184" s="25">
        <f t="shared" si="123"/>
        <v>0</v>
      </c>
      <c r="AC184" s="25">
        <f t="shared" si="124"/>
        <v>0</v>
      </c>
      <c r="AD184" s="25">
        <f t="shared" si="125"/>
        <v>0</v>
      </c>
      <c r="AE184" s="25">
        <f t="shared" si="126"/>
        <v>0</v>
      </c>
      <c r="AF184" s="25">
        <f t="shared" si="127"/>
        <v>0</v>
      </c>
      <c r="AG184" s="25">
        <f t="shared" si="128"/>
        <v>0</v>
      </c>
      <c r="AH184" s="25">
        <f t="shared" si="129"/>
        <v>1</v>
      </c>
      <c r="AI184" s="25">
        <f t="shared" si="130"/>
        <v>0</v>
      </c>
      <c r="AJ184" s="25">
        <f t="shared" si="131"/>
        <v>0</v>
      </c>
      <c r="AK184" s="25">
        <f t="shared" si="132"/>
        <v>0</v>
      </c>
      <c r="AL184" s="25">
        <f t="shared" si="133"/>
        <v>0</v>
      </c>
      <c r="AM184" s="25">
        <f t="shared" si="134"/>
        <v>0</v>
      </c>
      <c r="AN184" s="25">
        <f t="shared" si="135"/>
        <v>0</v>
      </c>
      <c r="AO184" s="25">
        <f t="shared" si="136"/>
        <v>0</v>
      </c>
      <c r="AP184" s="25">
        <f t="shared" si="137"/>
        <v>0</v>
      </c>
      <c r="AQ184" s="25">
        <f t="shared" si="138"/>
        <v>0</v>
      </c>
      <c r="AR184" s="25">
        <f t="shared" si="139"/>
        <v>0</v>
      </c>
      <c r="AS184" s="25">
        <f t="shared" si="140"/>
        <v>0</v>
      </c>
      <c r="AT184" s="25">
        <f t="shared" si="141"/>
        <v>0</v>
      </c>
      <c r="AU184" s="25">
        <f t="shared" si="142"/>
        <v>0</v>
      </c>
      <c r="AV184" s="25">
        <f t="shared" si="143"/>
        <v>0</v>
      </c>
      <c r="AW184" s="25"/>
      <c r="AX184" s="25"/>
      <c r="AY184" s="25"/>
      <c r="AZ184" s="25"/>
      <c r="BA184" s="25"/>
      <c r="BB184" s="25"/>
    </row>
    <row r="185" ht="12.75" customHeight="1">
      <c r="A185" s="25">
        <f t="shared" si="156"/>
        <v>12</v>
      </c>
      <c r="B185" s="16">
        <f t="shared" si="144"/>
        <v>0</v>
      </c>
      <c r="C185" s="16">
        <f t="shared" si="145"/>
        <v>1</v>
      </c>
      <c r="D185" s="16">
        <f t="shared" si="146"/>
        <v>0</v>
      </c>
      <c r="E185" s="16">
        <f t="shared" si="147"/>
        <v>0</v>
      </c>
      <c r="F185" s="16">
        <f t="shared" si="148"/>
        <v>0</v>
      </c>
      <c r="G185" s="16">
        <f t="shared" si="149"/>
        <v>0</v>
      </c>
      <c r="H185" s="16">
        <f t="shared" si="150"/>
        <v>0</v>
      </c>
      <c r="I185" s="16">
        <f t="shared" si="151"/>
        <v>0</v>
      </c>
      <c r="J185" s="16">
        <f t="shared" si="152"/>
        <v>1</v>
      </c>
      <c r="K185" s="16">
        <f t="shared" si="153"/>
        <v>0</v>
      </c>
      <c r="L185" s="16">
        <f t="shared" si="154"/>
        <v>0</v>
      </c>
      <c r="M185" s="16">
        <f t="shared" si="155"/>
        <v>0</v>
      </c>
      <c r="N185" s="16">
        <v>0.0</v>
      </c>
      <c r="O185" s="25"/>
      <c r="P185" s="25">
        <f t="shared" si="111"/>
        <v>0</v>
      </c>
      <c r="Q185" s="25">
        <f t="shared" si="112"/>
        <v>0</v>
      </c>
      <c r="R185" s="25">
        <f t="shared" si="113"/>
        <v>0</v>
      </c>
      <c r="S185" s="25">
        <f t="shared" si="114"/>
        <v>0</v>
      </c>
      <c r="T185" s="25">
        <f t="shared" si="115"/>
        <v>0</v>
      </c>
      <c r="U185" s="25">
        <f t="shared" si="116"/>
        <v>0</v>
      </c>
      <c r="V185" s="25">
        <f t="shared" si="117"/>
        <v>0</v>
      </c>
      <c r="W185" s="25">
        <f t="shared" si="118"/>
        <v>0</v>
      </c>
      <c r="X185" s="25">
        <f t="shared" si="119"/>
        <v>0</v>
      </c>
      <c r="Y185" s="25">
        <f t="shared" si="120"/>
        <v>0</v>
      </c>
      <c r="Z185" s="25">
        <f t="shared" si="121"/>
        <v>0</v>
      </c>
      <c r="AA185" s="25">
        <f t="shared" si="122"/>
        <v>0</v>
      </c>
      <c r="AB185" s="25">
        <f t="shared" si="123"/>
        <v>0</v>
      </c>
      <c r="AC185" s="25">
        <f t="shared" si="124"/>
        <v>0</v>
      </c>
      <c r="AD185" s="25">
        <f t="shared" si="125"/>
        <v>0</v>
      </c>
      <c r="AE185" s="25">
        <f t="shared" si="126"/>
        <v>0</v>
      </c>
      <c r="AF185" s="25">
        <f t="shared" si="127"/>
        <v>0</v>
      </c>
      <c r="AG185" s="25">
        <f t="shared" si="128"/>
        <v>0</v>
      </c>
      <c r="AH185" s="25">
        <f t="shared" si="129"/>
        <v>0</v>
      </c>
      <c r="AI185" s="25">
        <f t="shared" si="130"/>
        <v>0</v>
      </c>
      <c r="AJ185" s="25">
        <f t="shared" si="131"/>
        <v>0</v>
      </c>
      <c r="AK185" s="25">
        <f t="shared" si="132"/>
        <v>0</v>
      </c>
      <c r="AL185" s="25">
        <f t="shared" si="133"/>
        <v>0</v>
      </c>
      <c r="AM185" s="25">
        <f t="shared" si="134"/>
        <v>0</v>
      </c>
      <c r="AN185" s="25">
        <f t="shared" si="135"/>
        <v>0</v>
      </c>
      <c r="AO185" s="25">
        <f t="shared" si="136"/>
        <v>0</v>
      </c>
      <c r="AP185" s="25">
        <f t="shared" si="137"/>
        <v>0</v>
      </c>
      <c r="AQ185" s="25">
        <f t="shared" si="138"/>
        <v>0</v>
      </c>
      <c r="AR185" s="25">
        <f t="shared" si="139"/>
        <v>0</v>
      </c>
      <c r="AS185" s="25">
        <f t="shared" si="140"/>
        <v>0</v>
      </c>
      <c r="AT185" s="25">
        <f t="shared" si="141"/>
        <v>0</v>
      </c>
      <c r="AU185" s="25">
        <f t="shared" si="142"/>
        <v>0</v>
      </c>
      <c r="AV185" s="25">
        <f t="shared" si="143"/>
        <v>0</v>
      </c>
      <c r="AW185" s="25"/>
      <c r="AX185" s="25"/>
      <c r="AY185" s="25"/>
      <c r="AZ185" s="25"/>
      <c r="BA185" s="25"/>
      <c r="BB185" s="25"/>
    </row>
    <row r="186" ht="12.75" customHeight="1">
      <c r="A186" s="25">
        <f t="shared" si="156"/>
        <v>13</v>
      </c>
      <c r="B186" s="16">
        <f t="shared" si="144"/>
        <v>0</v>
      </c>
      <c r="C186" s="16">
        <f t="shared" si="145"/>
        <v>0</v>
      </c>
      <c r="D186" s="16">
        <f t="shared" si="146"/>
        <v>0</v>
      </c>
      <c r="E186" s="16">
        <f t="shared" si="147"/>
        <v>1</v>
      </c>
      <c r="F186" s="16">
        <f t="shared" si="148"/>
        <v>1</v>
      </c>
      <c r="G186" s="16">
        <f t="shared" si="149"/>
        <v>0</v>
      </c>
      <c r="H186" s="16">
        <f t="shared" si="150"/>
        <v>0</v>
      </c>
      <c r="I186" s="16">
        <f t="shared" si="151"/>
        <v>0</v>
      </c>
      <c r="J186" s="16">
        <f t="shared" si="152"/>
        <v>0</v>
      </c>
      <c r="K186" s="16">
        <f t="shared" si="153"/>
        <v>0</v>
      </c>
      <c r="L186" s="16">
        <f t="shared" si="154"/>
        <v>0</v>
      </c>
      <c r="M186" s="16">
        <f t="shared" si="155"/>
        <v>0</v>
      </c>
      <c r="N186" s="16">
        <v>0.0</v>
      </c>
      <c r="O186" s="25"/>
      <c r="P186" s="25">
        <f t="shared" si="111"/>
        <v>0</v>
      </c>
      <c r="Q186" s="25">
        <f t="shared" si="112"/>
        <v>1</v>
      </c>
      <c r="R186" s="25">
        <f t="shared" si="113"/>
        <v>0</v>
      </c>
      <c r="S186" s="25">
        <f t="shared" si="114"/>
        <v>0</v>
      </c>
      <c r="T186" s="25">
        <f t="shared" si="115"/>
        <v>0</v>
      </c>
      <c r="U186" s="25">
        <f t="shared" si="116"/>
        <v>1</v>
      </c>
      <c r="V186" s="25">
        <f t="shared" si="117"/>
        <v>0</v>
      </c>
      <c r="W186" s="25">
        <f t="shared" si="118"/>
        <v>0</v>
      </c>
      <c r="X186" s="25">
        <f t="shared" si="119"/>
        <v>0</v>
      </c>
      <c r="Y186" s="25">
        <f t="shared" si="120"/>
        <v>0</v>
      </c>
      <c r="Z186" s="25">
        <f t="shared" si="121"/>
        <v>0</v>
      </c>
      <c r="AA186" s="25">
        <f t="shared" si="122"/>
        <v>0</v>
      </c>
      <c r="AB186" s="25">
        <f t="shared" si="123"/>
        <v>0</v>
      </c>
      <c r="AC186" s="25">
        <f t="shared" si="124"/>
        <v>0</v>
      </c>
      <c r="AD186" s="25">
        <f t="shared" si="125"/>
        <v>0</v>
      </c>
      <c r="AE186" s="25">
        <f t="shared" si="126"/>
        <v>0</v>
      </c>
      <c r="AF186" s="25">
        <f t="shared" si="127"/>
        <v>0</v>
      </c>
      <c r="AG186" s="25">
        <f t="shared" si="128"/>
        <v>0</v>
      </c>
      <c r="AH186" s="25">
        <f t="shared" si="129"/>
        <v>0</v>
      </c>
      <c r="AI186" s="25">
        <f t="shared" si="130"/>
        <v>0</v>
      </c>
      <c r="AJ186" s="25">
        <f t="shared" si="131"/>
        <v>0</v>
      </c>
      <c r="AK186" s="25">
        <f t="shared" si="132"/>
        <v>0</v>
      </c>
      <c r="AL186" s="25">
        <f t="shared" si="133"/>
        <v>0</v>
      </c>
      <c r="AM186" s="25">
        <f t="shared" si="134"/>
        <v>0</v>
      </c>
      <c r="AN186" s="25">
        <f t="shared" si="135"/>
        <v>0</v>
      </c>
      <c r="AO186" s="25">
        <f t="shared" si="136"/>
        <v>0</v>
      </c>
      <c r="AP186" s="25">
        <f t="shared" si="137"/>
        <v>1</v>
      </c>
      <c r="AQ186" s="25">
        <f t="shared" si="138"/>
        <v>0</v>
      </c>
      <c r="AR186" s="25">
        <f t="shared" si="139"/>
        <v>0</v>
      </c>
      <c r="AS186" s="25">
        <f t="shared" si="140"/>
        <v>0</v>
      </c>
      <c r="AT186" s="25">
        <f t="shared" si="141"/>
        <v>0</v>
      </c>
      <c r="AU186" s="25">
        <f t="shared" si="142"/>
        <v>0</v>
      </c>
      <c r="AV186" s="25">
        <f t="shared" si="143"/>
        <v>0</v>
      </c>
      <c r="AW186" s="25"/>
      <c r="AX186" s="25"/>
      <c r="AY186" s="25"/>
      <c r="AZ186" s="25"/>
      <c r="BA186" s="25"/>
      <c r="BB186" s="25"/>
    </row>
    <row r="187" ht="12.75" customHeight="1">
      <c r="A187" s="25">
        <f t="shared" si="156"/>
        <v>14</v>
      </c>
      <c r="B187" s="16">
        <f t="shared" si="144"/>
        <v>1</v>
      </c>
      <c r="C187" s="16">
        <f t="shared" si="145"/>
        <v>0</v>
      </c>
      <c r="D187" s="16">
        <f t="shared" si="146"/>
        <v>1</v>
      </c>
      <c r="E187" s="16">
        <f t="shared" si="147"/>
        <v>0</v>
      </c>
      <c r="F187" s="16">
        <f t="shared" si="148"/>
        <v>0</v>
      </c>
      <c r="G187" s="16">
        <f t="shared" si="149"/>
        <v>0</v>
      </c>
      <c r="H187" s="16">
        <f t="shared" si="150"/>
        <v>1</v>
      </c>
      <c r="I187" s="16">
        <f t="shared" si="151"/>
        <v>0</v>
      </c>
      <c r="J187" s="16">
        <f t="shared" si="152"/>
        <v>0</v>
      </c>
      <c r="K187" s="16">
        <f t="shared" si="153"/>
        <v>0</v>
      </c>
      <c r="L187" s="16">
        <f t="shared" si="154"/>
        <v>0</v>
      </c>
      <c r="M187" s="16">
        <f t="shared" si="155"/>
        <v>0</v>
      </c>
      <c r="N187" s="16">
        <v>0.0</v>
      </c>
      <c r="O187" s="25"/>
      <c r="P187" s="25">
        <f t="shared" si="111"/>
        <v>0</v>
      </c>
      <c r="Q187" s="25">
        <f t="shared" si="112"/>
        <v>0</v>
      </c>
      <c r="R187" s="25">
        <f t="shared" si="113"/>
        <v>0</v>
      </c>
      <c r="S187" s="25">
        <f t="shared" si="114"/>
        <v>0</v>
      </c>
      <c r="T187" s="25">
        <f t="shared" si="115"/>
        <v>0</v>
      </c>
      <c r="U187" s="25">
        <f t="shared" si="116"/>
        <v>0</v>
      </c>
      <c r="V187" s="25">
        <f t="shared" si="117"/>
        <v>0</v>
      </c>
      <c r="W187" s="25">
        <f t="shared" si="118"/>
        <v>1</v>
      </c>
      <c r="X187" s="25">
        <f t="shared" si="119"/>
        <v>0</v>
      </c>
      <c r="Y187" s="25">
        <f t="shared" si="120"/>
        <v>0</v>
      </c>
      <c r="Z187" s="25">
        <f t="shared" si="121"/>
        <v>0</v>
      </c>
      <c r="AA187" s="25">
        <f t="shared" si="122"/>
        <v>0</v>
      </c>
      <c r="AB187" s="25">
        <f t="shared" si="123"/>
        <v>0</v>
      </c>
      <c r="AC187" s="25">
        <f t="shared" si="124"/>
        <v>0</v>
      </c>
      <c r="AD187" s="25">
        <f t="shared" si="125"/>
        <v>0</v>
      </c>
      <c r="AE187" s="25">
        <f t="shared" si="126"/>
        <v>0</v>
      </c>
      <c r="AF187" s="25">
        <f t="shared" si="127"/>
        <v>0</v>
      </c>
      <c r="AG187" s="25">
        <f t="shared" si="128"/>
        <v>0</v>
      </c>
      <c r="AH187" s="25">
        <f t="shared" si="129"/>
        <v>0</v>
      </c>
      <c r="AI187" s="25">
        <f t="shared" si="130"/>
        <v>0</v>
      </c>
      <c r="AJ187" s="25">
        <f t="shared" si="131"/>
        <v>0</v>
      </c>
      <c r="AK187" s="25">
        <f t="shared" si="132"/>
        <v>0</v>
      </c>
      <c r="AL187" s="25">
        <f t="shared" si="133"/>
        <v>0</v>
      </c>
      <c r="AM187" s="25">
        <f t="shared" si="134"/>
        <v>0</v>
      </c>
      <c r="AN187" s="25">
        <f t="shared" si="135"/>
        <v>0</v>
      </c>
      <c r="AO187" s="25">
        <f t="shared" si="136"/>
        <v>0</v>
      </c>
      <c r="AP187" s="25">
        <f t="shared" si="137"/>
        <v>0</v>
      </c>
      <c r="AQ187" s="25">
        <f t="shared" si="138"/>
        <v>0</v>
      </c>
      <c r="AR187" s="25">
        <f t="shared" si="139"/>
        <v>0</v>
      </c>
      <c r="AS187" s="25">
        <f t="shared" si="140"/>
        <v>0</v>
      </c>
      <c r="AT187" s="25">
        <f t="shared" si="141"/>
        <v>0</v>
      </c>
      <c r="AU187" s="25">
        <f t="shared" si="142"/>
        <v>0</v>
      </c>
      <c r="AV187" s="25">
        <f t="shared" si="143"/>
        <v>0</v>
      </c>
      <c r="AW187" s="25"/>
      <c r="AX187" s="25"/>
      <c r="AY187" s="25"/>
      <c r="AZ187" s="25"/>
      <c r="BA187" s="25"/>
      <c r="BB187" s="25"/>
    </row>
    <row r="188" ht="12.75" customHeight="1">
      <c r="A188" s="25">
        <f t="shared" si="156"/>
        <v>15</v>
      </c>
      <c r="B188" s="16">
        <f t="shared" si="144"/>
        <v>1</v>
      </c>
      <c r="C188" s="16">
        <f t="shared" si="145"/>
        <v>0</v>
      </c>
      <c r="D188" s="16">
        <f t="shared" si="146"/>
        <v>0</v>
      </c>
      <c r="E188" s="16">
        <f t="shared" si="147"/>
        <v>0</v>
      </c>
      <c r="F188" s="16">
        <f t="shared" si="148"/>
        <v>0</v>
      </c>
      <c r="G188" s="16">
        <f t="shared" si="149"/>
        <v>0</v>
      </c>
      <c r="H188" s="16">
        <f t="shared" si="150"/>
        <v>0</v>
      </c>
      <c r="I188" s="16">
        <f t="shared" si="151"/>
        <v>0</v>
      </c>
      <c r="J188" s="16">
        <f t="shared" si="152"/>
        <v>1</v>
      </c>
      <c r="K188" s="16">
        <f t="shared" si="153"/>
        <v>0</v>
      </c>
      <c r="L188" s="16">
        <f t="shared" si="154"/>
        <v>0</v>
      </c>
      <c r="M188" s="16">
        <f t="shared" si="155"/>
        <v>0</v>
      </c>
      <c r="N188" s="16">
        <v>0.0</v>
      </c>
      <c r="O188" s="25"/>
      <c r="P188" s="25">
        <f t="shared" si="111"/>
        <v>0</v>
      </c>
      <c r="Q188" s="25">
        <f t="shared" si="112"/>
        <v>0</v>
      </c>
      <c r="R188" s="25">
        <f t="shared" si="113"/>
        <v>0</v>
      </c>
      <c r="S188" s="25">
        <f t="shared" si="114"/>
        <v>0</v>
      </c>
      <c r="T188" s="25">
        <f t="shared" si="115"/>
        <v>0</v>
      </c>
      <c r="U188" s="25">
        <f t="shared" si="116"/>
        <v>0</v>
      </c>
      <c r="V188" s="25">
        <f t="shared" si="117"/>
        <v>0</v>
      </c>
      <c r="W188" s="25">
        <f t="shared" si="118"/>
        <v>0</v>
      </c>
      <c r="X188" s="25">
        <f t="shared" si="119"/>
        <v>0</v>
      </c>
      <c r="Y188" s="25">
        <f t="shared" si="120"/>
        <v>0</v>
      </c>
      <c r="Z188" s="25">
        <f t="shared" si="121"/>
        <v>0</v>
      </c>
      <c r="AA188" s="25">
        <f t="shared" si="122"/>
        <v>0</v>
      </c>
      <c r="AB188" s="25">
        <f t="shared" si="123"/>
        <v>0</v>
      </c>
      <c r="AC188" s="25">
        <f t="shared" si="124"/>
        <v>0</v>
      </c>
      <c r="AD188" s="25">
        <f t="shared" si="125"/>
        <v>0</v>
      </c>
      <c r="AE188" s="25">
        <f t="shared" si="126"/>
        <v>0</v>
      </c>
      <c r="AF188" s="25">
        <f t="shared" si="127"/>
        <v>0</v>
      </c>
      <c r="AG188" s="25">
        <f t="shared" si="128"/>
        <v>0</v>
      </c>
      <c r="AH188" s="25">
        <f t="shared" si="129"/>
        <v>0</v>
      </c>
      <c r="AI188" s="25">
        <f t="shared" si="130"/>
        <v>0</v>
      </c>
      <c r="AJ188" s="25">
        <f t="shared" si="131"/>
        <v>0</v>
      </c>
      <c r="AK188" s="25">
        <f t="shared" si="132"/>
        <v>0</v>
      </c>
      <c r="AL188" s="25">
        <f t="shared" si="133"/>
        <v>0</v>
      </c>
      <c r="AM188" s="25">
        <f t="shared" si="134"/>
        <v>0</v>
      </c>
      <c r="AN188" s="25">
        <f t="shared" si="135"/>
        <v>0</v>
      </c>
      <c r="AO188" s="25">
        <f t="shared" si="136"/>
        <v>0</v>
      </c>
      <c r="AP188" s="25">
        <f t="shared" si="137"/>
        <v>0</v>
      </c>
      <c r="AQ188" s="25">
        <f t="shared" si="138"/>
        <v>0</v>
      </c>
      <c r="AR188" s="25">
        <f t="shared" si="139"/>
        <v>0</v>
      </c>
      <c r="AS188" s="25">
        <f t="shared" si="140"/>
        <v>0</v>
      </c>
      <c r="AT188" s="25">
        <f t="shared" si="141"/>
        <v>0</v>
      </c>
      <c r="AU188" s="25">
        <f t="shared" si="142"/>
        <v>0</v>
      </c>
      <c r="AV188" s="25">
        <f t="shared" si="143"/>
        <v>0</v>
      </c>
      <c r="AW188" s="25"/>
      <c r="AX188" s="25"/>
      <c r="AY188" s="25"/>
      <c r="AZ188" s="25"/>
      <c r="BA188" s="25"/>
      <c r="BB188" s="25"/>
    </row>
    <row r="189" ht="12.75" customHeight="1">
      <c r="A189" s="25">
        <f t="shared" si="156"/>
        <v>16</v>
      </c>
      <c r="B189" s="16">
        <f t="shared" si="144"/>
        <v>0</v>
      </c>
      <c r="C189" s="16">
        <f t="shared" si="145"/>
        <v>0</v>
      </c>
      <c r="D189" s="16">
        <f t="shared" si="146"/>
        <v>0</v>
      </c>
      <c r="E189" s="16">
        <f t="shared" si="147"/>
        <v>0</v>
      </c>
      <c r="F189" s="16">
        <f t="shared" si="148"/>
        <v>0</v>
      </c>
      <c r="G189" s="16">
        <f t="shared" si="149"/>
        <v>0</v>
      </c>
      <c r="H189" s="16">
        <f t="shared" si="150"/>
        <v>0</v>
      </c>
      <c r="I189" s="16">
        <f t="shared" si="151"/>
        <v>0</v>
      </c>
      <c r="J189" s="16">
        <f t="shared" si="152"/>
        <v>1</v>
      </c>
      <c r="K189" s="16">
        <f t="shared" si="153"/>
        <v>0</v>
      </c>
      <c r="L189" s="16">
        <f t="shared" si="154"/>
        <v>0</v>
      </c>
      <c r="M189" s="16">
        <f t="shared" si="155"/>
        <v>0</v>
      </c>
      <c r="N189" s="16">
        <v>0.0</v>
      </c>
      <c r="O189" s="25"/>
      <c r="P189" s="25">
        <f t="shared" si="111"/>
        <v>1</v>
      </c>
      <c r="Q189" s="25">
        <f t="shared" si="112"/>
        <v>1</v>
      </c>
      <c r="R189" s="25">
        <f t="shared" si="113"/>
        <v>0</v>
      </c>
      <c r="S189" s="25">
        <f t="shared" si="114"/>
        <v>0</v>
      </c>
      <c r="T189" s="25">
        <f t="shared" si="115"/>
        <v>0</v>
      </c>
      <c r="U189" s="25">
        <f t="shared" si="116"/>
        <v>0</v>
      </c>
      <c r="V189" s="25">
        <f t="shared" si="117"/>
        <v>0</v>
      </c>
      <c r="W189" s="25">
        <f t="shared" si="118"/>
        <v>1</v>
      </c>
      <c r="X189" s="25">
        <f t="shared" si="119"/>
        <v>0</v>
      </c>
      <c r="Y189" s="25">
        <f t="shared" si="120"/>
        <v>0</v>
      </c>
      <c r="Z189" s="25">
        <f t="shared" si="121"/>
        <v>0</v>
      </c>
      <c r="AA189" s="25">
        <f t="shared" si="122"/>
        <v>0</v>
      </c>
      <c r="AB189" s="25">
        <f t="shared" si="123"/>
        <v>1</v>
      </c>
      <c r="AC189" s="25">
        <f t="shared" si="124"/>
        <v>0</v>
      </c>
      <c r="AD189" s="25">
        <f t="shared" si="125"/>
        <v>0</v>
      </c>
      <c r="AE189" s="25">
        <f t="shared" si="126"/>
        <v>0</v>
      </c>
      <c r="AF189" s="25">
        <f t="shared" si="127"/>
        <v>0</v>
      </c>
      <c r="AG189" s="25">
        <f t="shared" si="128"/>
        <v>0</v>
      </c>
      <c r="AH189" s="25">
        <f t="shared" si="129"/>
        <v>1</v>
      </c>
      <c r="AI189" s="25">
        <f t="shared" si="130"/>
        <v>0</v>
      </c>
      <c r="AJ189" s="25">
        <f t="shared" si="131"/>
        <v>0</v>
      </c>
      <c r="AK189" s="25">
        <f t="shared" si="132"/>
        <v>0</v>
      </c>
      <c r="AL189" s="25">
        <f t="shared" si="133"/>
        <v>0</v>
      </c>
      <c r="AM189" s="25">
        <f t="shared" si="134"/>
        <v>0</v>
      </c>
      <c r="AN189" s="25">
        <f t="shared" si="135"/>
        <v>0</v>
      </c>
      <c r="AO189" s="25">
        <f t="shared" si="136"/>
        <v>0</v>
      </c>
      <c r="AP189" s="25">
        <f t="shared" si="137"/>
        <v>0</v>
      </c>
      <c r="AQ189" s="25">
        <f t="shared" si="138"/>
        <v>0</v>
      </c>
      <c r="AR189" s="25">
        <f t="shared" si="139"/>
        <v>1</v>
      </c>
      <c r="AS189" s="25">
        <f t="shared" si="140"/>
        <v>0</v>
      </c>
      <c r="AT189" s="25">
        <f t="shared" si="141"/>
        <v>0</v>
      </c>
      <c r="AU189" s="25">
        <f t="shared" si="142"/>
        <v>0</v>
      </c>
      <c r="AV189" s="25">
        <f t="shared" si="143"/>
        <v>0</v>
      </c>
      <c r="AW189" s="25"/>
      <c r="AX189" s="25"/>
      <c r="AY189" s="25"/>
      <c r="AZ189" s="25"/>
      <c r="BA189" s="25"/>
      <c r="BB189" s="25"/>
    </row>
    <row r="190" ht="12.75" customHeight="1">
      <c r="A190" s="25">
        <f t="shared" si="156"/>
        <v>17</v>
      </c>
      <c r="B190" s="16">
        <f t="shared" si="144"/>
        <v>1</v>
      </c>
      <c r="C190" s="16">
        <f t="shared" si="145"/>
        <v>1</v>
      </c>
      <c r="D190" s="16">
        <f t="shared" si="146"/>
        <v>1</v>
      </c>
      <c r="E190" s="16">
        <f t="shared" si="147"/>
        <v>0</v>
      </c>
      <c r="F190" s="16">
        <f t="shared" si="148"/>
        <v>0</v>
      </c>
      <c r="G190" s="16">
        <f t="shared" si="149"/>
        <v>0</v>
      </c>
      <c r="H190" s="16">
        <f t="shared" si="150"/>
        <v>0</v>
      </c>
      <c r="I190" s="16">
        <f t="shared" si="151"/>
        <v>0</v>
      </c>
      <c r="J190" s="16">
        <f t="shared" si="152"/>
        <v>1</v>
      </c>
      <c r="K190" s="16">
        <f t="shared" si="153"/>
        <v>0</v>
      </c>
      <c r="L190" s="16">
        <f t="shared" si="154"/>
        <v>0</v>
      </c>
      <c r="M190" s="16">
        <f t="shared" si="155"/>
        <v>0</v>
      </c>
      <c r="N190" s="16">
        <v>0.0</v>
      </c>
      <c r="O190" s="25"/>
      <c r="P190" s="25">
        <f t="shared" si="111"/>
        <v>0</v>
      </c>
      <c r="Q190" s="25">
        <f t="shared" si="112"/>
        <v>0</v>
      </c>
      <c r="R190" s="25">
        <f t="shared" si="113"/>
        <v>0</v>
      </c>
      <c r="S190" s="25">
        <f t="shared" si="114"/>
        <v>0</v>
      </c>
      <c r="T190" s="25">
        <f t="shared" si="115"/>
        <v>0</v>
      </c>
      <c r="U190" s="25">
        <f t="shared" si="116"/>
        <v>0</v>
      </c>
      <c r="V190" s="25">
        <f t="shared" si="117"/>
        <v>0</v>
      </c>
      <c r="W190" s="25">
        <f t="shared" si="118"/>
        <v>0</v>
      </c>
      <c r="X190" s="25">
        <f t="shared" si="119"/>
        <v>0</v>
      </c>
      <c r="Y190" s="25">
        <f t="shared" si="120"/>
        <v>0</v>
      </c>
      <c r="Z190" s="25">
        <f t="shared" si="121"/>
        <v>0</v>
      </c>
      <c r="AA190" s="25">
        <f t="shared" si="122"/>
        <v>0</v>
      </c>
      <c r="AB190" s="25">
        <f t="shared" si="123"/>
        <v>0</v>
      </c>
      <c r="AC190" s="25">
        <f t="shared" si="124"/>
        <v>0</v>
      </c>
      <c r="AD190" s="25">
        <f t="shared" si="125"/>
        <v>0</v>
      </c>
      <c r="AE190" s="25">
        <f t="shared" si="126"/>
        <v>0</v>
      </c>
      <c r="AF190" s="25">
        <f t="shared" si="127"/>
        <v>0</v>
      </c>
      <c r="AG190" s="25">
        <f t="shared" si="128"/>
        <v>0</v>
      </c>
      <c r="AH190" s="25">
        <f t="shared" si="129"/>
        <v>1</v>
      </c>
      <c r="AI190" s="25">
        <f t="shared" si="130"/>
        <v>0</v>
      </c>
      <c r="AJ190" s="25">
        <f t="shared" si="131"/>
        <v>0</v>
      </c>
      <c r="AK190" s="25">
        <f t="shared" si="132"/>
        <v>0</v>
      </c>
      <c r="AL190" s="25">
        <f t="shared" si="133"/>
        <v>0</v>
      </c>
      <c r="AM190" s="25">
        <f t="shared" si="134"/>
        <v>0</v>
      </c>
      <c r="AN190" s="25">
        <f t="shared" si="135"/>
        <v>0</v>
      </c>
      <c r="AO190" s="25">
        <f t="shared" si="136"/>
        <v>0</v>
      </c>
      <c r="AP190" s="25">
        <f t="shared" si="137"/>
        <v>0</v>
      </c>
      <c r="AQ190" s="25">
        <f t="shared" si="138"/>
        <v>0</v>
      </c>
      <c r="AR190" s="25">
        <f t="shared" si="139"/>
        <v>0</v>
      </c>
      <c r="AS190" s="25">
        <f t="shared" si="140"/>
        <v>0</v>
      </c>
      <c r="AT190" s="25">
        <f t="shared" si="141"/>
        <v>0</v>
      </c>
      <c r="AU190" s="25">
        <f t="shared" si="142"/>
        <v>0</v>
      </c>
      <c r="AV190" s="25">
        <f t="shared" si="143"/>
        <v>0</v>
      </c>
      <c r="AW190" s="25"/>
      <c r="AX190" s="25"/>
      <c r="AY190" s="25"/>
      <c r="AZ190" s="25"/>
      <c r="BA190" s="25"/>
      <c r="BB190" s="25"/>
    </row>
    <row r="191" ht="12.75" customHeight="1">
      <c r="A191" s="25">
        <f t="shared" si="156"/>
        <v>18</v>
      </c>
      <c r="B191" s="16">
        <f t="shared" si="144"/>
        <v>0</v>
      </c>
      <c r="C191" s="16">
        <f t="shared" si="145"/>
        <v>1</v>
      </c>
      <c r="D191" s="16">
        <f t="shared" si="146"/>
        <v>0</v>
      </c>
      <c r="E191" s="16">
        <f t="shared" si="147"/>
        <v>0</v>
      </c>
      <c r="F191" s="16">
        <f t="shared" si="148"/>
        <v>0</v>
      </c>
      <c r="G191" s="16">
        <f t="shared" si="149"/>
        <v>0</v>
      </c>
      <c r="H191" s="16">
        <f t="shared" si="150"/>
        <v>0</v>
      </c>
      <c r="I191" s="16">
        <f t="shared" si="151"/>
        <v>0</v>
      </c>
      <c r="J191" s="16">
        <f t="shared" si="152"/>
        <v>1</v>
      </c>
      <c r="K191" s="16">
        <f t="shared" si="153"/>
        <v>0</v>
      </c>
      <c r="L191" s="16">
        <f t="shared" si="154"/>
        <v>0</v>
      </c>
      <c r="M191" s="16">
        <f t="shared" si="155"/>
        <v>0</v>
      </c>
      <c r="N191" s="16">
        <v>0.0</v>
      </c>
      <c r="O191" s="25"/>
      <c r="P191" s="25">
        <f t="shared" si="111"/>
        <v>0</v>
      </c>
      <c r="Q191" s="25">
        <f t="shared" si="112"/>
        <v>0</v>
      </c>
      <c r="R191" s="25">
        <f t="shared" si="113"/>
        <v>0</v>
      </c>
      <c r="S191" s="25">
        <f t="shared" si="114"/>
        <v>0</v>
      </c>
      <c r="T191" s="25">
        <f t="shared" si="115"/>
        <v>0</v>
      </c>
      <c r="U191" s="25">
        <f t="shared" si="116"/>
        <v>0</v>
      </c>
      <c r="V191" s="25">
        <f t="shared" si="117"/>
        <v>0</v>
      </c>
      <c r="W191" s="25">
        <f t="shared" si="118"/>
        <v>0</v>
      </c>
      <c r="X191" s="25">
        <f t="shared" si="119"/>
        <v>0</v>
      </c>
      <c r="Y191" s="25">
        <f t="shared" si="120"/>
        <v>0</v>
      </c>
      <c r="Z191" s="25">
        <f t="shared" si="121"/>
        <v>0</v>
      </c>
      <c r="AA191" s="25">
        <f t="shared" si="122"/>
        <v>0</v>
      </c>
      <c r="AB191" s="25">
        <f t="shared" si="123"/>
        <v>0</v>
      </c>
      <c r="AC191" s="25">
        <f t="shared" si="124"/>
        <v>0</v>
      </c>
      <c r="AD191" s="25">
        <f t="shared" si="125"/>
        <v>0</v>
      </c>
      <c r="AE191" s="25">
        <f t="shared" si="126"/>
        <v>0</v>
      </c>
      <c r="AF191" s="25">
        <f t="shared" si="127"/>
        <v>0</v>
      </c>
      <c r="AG191" s="25">
        <f t="shared" si="128"/>
        <v>0</v>
      </c>
      <c r="AH191" s="25">
        <f t="shared" si="129"/>
        <v>0</v>
      </c>
      <c r="AI191" s="25">
        <f t="shared" si="130"/>
        <v>0</v>
      </c>
      <c r="AJ191" s="25">
        <f t="shared" si="131"/>
        <v>0</v>
      </c>
      <c r="AK191" s="25">
        <f t="shared" si="132"/>
        <v>0</v>
      </c>
      <c r="AL191" s="25">
        <f t="shared" si="133"/>
        <v>0</v>
      </c>
      <c r="AM191" s="25">
        <f t="shared" si="134"/>
        <v>0</v>
      </c>
      <c r="AN191" s="25">
        <f t="shared" si="135"/>
        <v>0</v>
      </c>
      <c r="AO191" s="25">
        <f t="shared" si="136"/>
        <v>0</v>
      </c>
      <c r="AP191" s="25">
        <f t="shared" si="137"/>
        <v>0</v>
      </c>
      <c r="AQ191" s="25">
        <f t="shared" si="138"/>
        <v>0</v>
      </c>
      <c r="AR191" s="25">
        <f t="shared" si="139"/>
        <v>0</v>
      </c>
      <c r="AS191" s="25">
        <f t="shared" si="140"/>
        <v>0</v>
      </c>
      <c r="AT191" s="25">
        <f t="shared" si="141"/>
        <v>0</v>
      </c>
      <c r="AU191" s="25">
        <f t="shared" si="142"/>
        <v>0</v>
      </c>
      <c r="AV191" s="25">
        <f t="shared" si="143"/>
        <v>0</v>
      </c>
      <c r="AW191" s="25"/>
      <c r="AX191" s="25"/>
      <c r="AY191" s="25"/>
      <c r="AZ191" s="25"/>
      <c r="BA191" s="25"/>
      <c r="BB191" s="25"/>
    </row>
    <row r="192" ht="12.75" customHeight="1">
      <c r="A192" s="25">
        <f t="shared" si="156"/>
        <v>19</v>
      </c>
      <c r="B192" s="16">
        <f t="shared" si="144"/>
        <v>0</v>
      </c>
      <c r="C192" s="16">
        <f t="shared" si="145"/>
        <v>0</v>
      </c>
      <c r="D192" s="16">
        <f t="shared" si="146"/>
        <v>0</v>
      </c>
      <c r="E192" s="16">
        <f t="shared" si="147"/>
        <v>0</v>
      </c>
      <c r="F192" s="16">
        <f t="shared" si="148"/>
        <v>0</v>
      </c>
      <c r="G192" s="16">
        <f t="shared" si="149"/>
        <v>0</v>
      </c>
      <c r="H192" s="16">
        <f t="shared" si="150"/>
        <v>0</v>
      </c>
      <c r="I192" s="16">
        <f t="shared" si="151"/>
        <v>0</v>
      </c>
      <c r="J192" s="16">
        <f t="shared" si="152"/>
        <v>1</v>
      </c>
      <c r="K192" s="16">
        <f t="shared" si="153"/>
        <v>0</v>
      </c>
      <c r="L192" s="16">
        <f t="shared" si="154"/>
        <v>0</v>
      </c>
      <c r="M192" s="16">
        <f t="shared" si="155"/>
        <v>0</v>
      </c>
      <c r="N192" s="16">
        <v>0.0</v>
      </c>
      <c r="O192" s="25"/>
      <c r="P192" s="25">
        <f t="shared" si="111"/>
        <v>1</v>
      </c>
      <c r="Q192" s="25">
        <f t="shared" si="112"/>
        <v>0</v>
      </c>
      <c r="R192" s="25">
        <f t="shared" si="113"/>
        <v>0</v>
      </c>
      <c r="S192" s="25">
        <f t="shared" si="114"/>
        <v>0</v>
      </c>
      <c r="T192" s="25">
        <f t="shared" si="115"/>
        <v>0</v>
      </c>
      <c r="U192" s="25">
        <f t="shared" si="116"/>
        <v>0</v>
      </c>
      <c r="V192" s="25">
        <f t="shared" si="117"/>
        <v>0</v>
      </c>
      <c r="W192" s="25">
        <f t="shared" si="118"/>
        <v>1</v>
      </c>
      <c r="X192" s="25">
        <f t="shared" si="119"/>
        <v>0</v>
      </c>
      <c r="Y192" s="25">
        <f t="shared" si="120"/>
        <v>0</v>
      </c>
      <c r="Z192" s="25">
        <f t="shared" si="121"/>
        <v>0</v>
      </c>
      <c r="AA192" s="25">
        <f t="shared" si="122"/>
        <v>0</v>
      </c>
      <c r="AB192" s="25">
        <f t="shared" si="123"/>
        <v>0</v>
      </c>
      <c r="AC192" s="25">
        <f t="shared" si="124"/>
        <v>0</v>
      </c>
      <c r="AD192" s="25">
        <f t="shared" si="125"/>
        <v>0</v>
      </c>
      <c r="AE192" s="25">
        <f t="shared" si="126"/>
        <v>0</v>
      </c>
      <c r="AF192" s="25">
        <f t="shared" si="127"/>
        <v>0</v>
      </c>
      <c r="AG192" s="25">
        <f t="shared" si="128"/>
        <v>0</v>
      </c>
      <c r="AH192" s="25">
        <f t="shared" si="129"/>
        <v>1</v>
      </c>
      <c r="AI192" s="25">
        <f t="shared" si="130"/>
        <v>0</v>
      </c>
      <c r="AJ192" s="25">
        <f t="shared" si="131"/>
        <v>0</v>
      </c>
      <c r="AK192" s="25">
        <f t="shared" si="132"/>
        <v>0</v>
      </c>
      <c r="AL192" s="25">
        <f t="shared" si="133"/>
        <v>0</v>
      </c>
      <c r="AM192" s="25">
        <f t="shared" si="134"/>
        <v>0</v>
      </c>
      <c r="AN192" s="25">
        <f t="shared" si="135"/>
        <v>0</v>
      </c>
      <c r="AO192" s="25">
        <f t="shared" si="136"/>
        <v>0</v>
      </c>
      <c r="AP192" s="25">
        <f t="shared" si="137"/>
        <v>0</v>
      </c>
      <c r="AQ192" s="25">
        <f t="shared" si="138"/>
        <v>0</v>
      </c>
      <c r="AR192" s="25">
        <f t="shared" si="139"/>
        <v>0</v>
      </c>
      <c r="AS192" s="25">
        <f t="shared" si="140"/>
        <v>0</v>
      </c>
      <c r="AT192" s="25">
        <f t="shared" si="141"/>
        <v>0</v>
      </c>
      <c r="AU192" s="25">
        <f t="shared" si="142"/>
        <v>0</v>
      </c>
      <c r="AV192" s="25">
        <f t="shared" si="143"/>
        <v>0</v>
      </c>
      <c r="AW192" s="25"/>
      <c r="AX192" s="25"/>
      <c r="AY192" s="25"/>
      <c r="AZ192" s="25"/>
      <c r="BA192" s="25"/>
      <c r="BB192" s="25"/>
    </row>
    <row r="193" ht="12.75" customHeight="1">
      <c r="A193" s="25">
        <f t="shared" si="156"/>
        <v>20</v>
      </c>
      <c r="B193" s="16">
        <f t="shared" si="144"/>
        <v>1</v>
      </c>
      <c r="C193" s="16">
        <f t="shared" si="145"/>
        <v>1</v>
      </c>
      <c r="D193" s="16">
        <f t="shared" si="146"/>
        <v>0</v>
      </c>
      <c r="E193" s="16">
        <f t="shared" si="147"/>
        <v>0</v>
      </c>
      <c r="F193" s="16">
        <f t="shared" si="148"/>
        <v>0</v>
      </c>
      <c r="G193" s="16">
        <f t="shared" si="149"/>
        <v>0</v>
      </c>
      <c r="H193" s="16">
        <f t="shared" si="150"/>
        <v>0</v>
      </c>
      <c r="I193" s="16">
        <f t="shared" si="151"/>
        <v>0</v>
      </c>
      <c r="J193" s="16">
        <f t="shared" si="152"/>
        <v>1</v>
      </c>
      <c r="K193" s="16">
        <f t="shared" si="153"/>
        <v>0</v>
      </c>
      <c r="L193" s="16">
        <f t="shared" si="154"/>
        <v>0</v>
      </c>
      <c r="M193" s="16">
        <f t="shared" si="155"/>
        <v>0</v>
      </c>
      <c r="N193" s="16">
        <v>0.0</v>
      </c>
      <c r="O193" s="25"/>
      <c r="P193" s="25">
        <f t="shared" si="111"/>
        <v>0</v>
      </c>
      <c r="Q193" s="25">
        <f t="shared" si="112"/>
        <v>0</v>
      </c>
      <c r="R193" s="25">
        <f t="shared" si="113"/>
        <v>0</v>
      </c>
      <c r="S193" s="25">
        <f t="shared" si="114"/>
        <v>0</v>
      </c>
      <c r="T193" s="25">
        <f t="shared" si="115"/>
        <v>0</v>
      </c>
      <c r="U193" s="25">
        <f t="shared" si="116"/>
        <v>0</v>
      </c>
      <c r="V193" s="25">
        <f t="shared" si="117"/>
        <v>0</v>
      </c>
      <c r="W193" s="25">
        <f t="shared" si="118"/>
        <v>0</v>
      </c>
      <c r="X193" s="25">
        <f t="shared" si="119"/>
        <v>0</v>
      </c>
      <c r="Y193" s="25">
        <f t="shared" si="120"/>
        <v>0</v>
      </c>
      <c r="Z193" s="25">
        <f t="shared" si="121"/>
        <v>0</v>
      </c>
      <c r="AA193" s="25">
        <f t="shared" si="122"/>
        <v>0</v>
      </c>
      <c r="AB193" s="25">
        <f t="shared" si="123"/>
        <v>0</v>
      </c>
      <c r="AC193" s="25">
        <f t="shared" si="124"/>
        <v>0</v>
      </c>
      <c r="AD193" s="25">
        <f t="shared" si="125"/>
        <v>0</v>
      </c>
      <c r="AE193" s="25">
        <f t="shared" si="126"/>
        <v>0</v>
      </c>
      <c r="AF193" s="25">
        <f t="shared" si="127"/>
        <v>0</v>
      </c>
      <c r="AG193" s="25">
        <f t="shared" si="128"/>
        <v>0</v>
      </c>
      <c r="AH193" s="25">
        <f t="shared" si="129"/>
        <v>0</v>
      </c>
      <c r="AI193" s="25">
        <f t="shared" si="130"/>
        <v>0</v>
      </c>
      <c r="AJ193" s="25">
        <f t="shared" si="131"/>
        <v>0</v>
      </c>
      <c r="AK193" s="25">
        <f t="shared" si="132"/>
        <v>0</v>
      </c>
      <c r="AL193" s="25">
        <f t="shared" si="133"/>
        <v>0</v>
      </c>
      <c r="AM193" s="25">
        <f t="shared" si="134"/>
        <v>0</v>
      </c>
      <c r="AN193" s="25">
        <f t="shared" si="135"/>
        <v>0</v>
      </c>
      <c r="AO193" s="25">
        <f t="shared" si="136"/>
        <v>0</v>
      </c>
      <c r="AP193" s="25">
        <f t="shared" si="137"/>
        <v>0</v>
      </c>
      <c r="AQ193" s="25">
        <f t="shared" si="138"/>
        <v>0</v>
      </c>
      <c r="AR193" s="25">
        <f t="shared" si="139"/>
        <v>0</v>
      </c>
      <c r="AS193" s="25">
        <f t="shared" si="140"/>
        <v>0</v>
      </c>
      <c r="AT193" s="25">
        <f t="shared" si="141"/>
        <v>0</v>
      </c>
      <c r="AU193" s="25">
        <f t="shared" si="142"/>
        <v>0</v>
      </c>
      <c r="AV193" s="25">
        <f t="shared" si="143"/>
        <v>0</v>
      </c>
      <c r="AW193" s="25"/>
      <c r="AX193" s="25"/>
      <c r="AY193" s="25"/>
      <c r="AZ193" s="25"/>
      <c r="BA193" s="25"/>
      <c r="BB193" s="25"/>
    </row>
    <row r="194" ht="12.75" customHeight="1">
      <c r="A194" s="25">
        <f t="shared" si="156"/>
        <v>21</v>
      </c>
      <c r="B194" s="16">
        <f t="shared" si="144"/>
        <v>0</v>
      </c>
      <c r="C194" s="16">
        <f t="shared" si="145"/>
        <v>0</v>
      </c>
      <c r="D194" s="16">
        <f t="shared" si="146"/>
        <v>0</v>
      </c>
      <c r="E194" s="16">
        <f t="shared" si="147"/>
        <v>0</v>
      </c>
      <c r="F194" s="16">
        <f t="shared" si="148"/>
        <v>0</v>
      </c>
      <c r="G194" s="16">
        <f t="shared" si="149"/>
        <v>0</v>
      </c>
      <c r="H194" s="16">
        <f t="shared" si="150"/>
        <v>0</v>
      </c>
      <c r="I194" s="16">
        <f t="shared" si="151"/>
        <v>0</v>
      </c>
      <c r="J194" s="16">
        <f t="shared" si="152"/>
        <v>1</v>
      </c>
      <c r="K194" s="16">
        <f t="shared" si="153"/>
        <v>0</v>
      </c>
      <c r="L194" s="16">
        <f t="shared" si="154"/>
        <v>0</v>
      </c>
      <c r="M194" s="16">
        <f t="shared" si="155"/>
        <v>0</v>
      </c>
      <c r="N194" s="16">
        <v>0.0</v>
      </c>
      <c r="O194" s="25"/>
      <c r="P194" s="25">
        <f t="shared" si="111"/>
        <v>1</v>
      </c>
      <c r="Q194" s="25">
        <f t="shared" si="112"/>
        <v>1</v>
      </c>
      <c r="R194" s="25">
        <f t="shared" si="113"/>
        <v>0</v>
      </c>
      <c r="S194" s="25">
        <f t="shared" si="114"/>
        <v>0</v>
      </c>
      <c r="T194" s="25">
        <f t="shared" si="115"/>
        <v>1</v>
      </c>
      <c r="U194" s="25">
        <f t="shared" si="116"/>
        <v>0</v>
      </c>
      <c r="V194" s="25">
        <f t="shared" si="117"/>
        <v>0</v>
      </c>
      <c r="W194" s="25">
        <f t="shared" si="118"/>
        <v>0</v>
      </c>
      <c r="X194" s="25">
        <f t="shared" si="119"/>
        <v>0</v>
      </c>
      <c r="Y194" s="25">
        <f t="shared" si="120"/>
        <v>0</v>
      </c>
      <c r="Z194" s="25">
        <f t="shared" si="121"/>
        <v>0</v>
      </c>
      <c r="AA194" s="25">
        <f t="shared" si="122"/>
        <v>0</v>
      </c>
      <c r="AB194" s="25">
        <f t="shared" si="123"/>
        <v>1</v>
      </c>
      <c r="AC194" s="25">
        <f t="shared" si="124"/>
        <v>0</v>
      </c>
      <c r="AD194" s="25">
        <f t="shared" si="125"/>
        <v>0</v>
      </c>
      <c r="AE194" s="25">
        <f t="shared" si="126"/>
        <v>1</v>
      </c>
      <c r="AF194" s="25">
        <f t="shared" si="127"/>
        <v>0</v>
      </c>
      <c r="AG194" s="25">
        <f t="shared" si="128"/>
        <v>0</v>
      </c>
      <c r="AH194" s="25">
        <f t="shared" si="129"/>
        <v>0</v>
      </c>
      <c r="AI194" s="25">
        <f t="shared" si="130"/>
        <v>0</v>
      </c>
      <c r="AJ194" s="25">
        <f t="shared" si="131"/>
        <v>0</v>
      </c>
      <c r="AK194" s="25">
        <f t="shared" si="132"/>
        <v>0</v>
      </c>
      <c r="AL194" s="25">
        <f t="shared" si="133"/>
        <v>0</v>
      </c>
      <c r="AM194" s="25">
        <f t="shared" si="134"/>
        <v>0</v>
      </c>
      <c r="AN194" s="25">
        <f t="shared" si="135"/>
        <v>0</v>
      </c>
      <c r="AO194" s="25">
        <f t="shared" si="136"/>
        <v>1</v>
      </c>
      <c r="AP194" s="25">
        <f t="shared" si="137"/>
        <v>0</v>
      </c>
      <c r="AQ194" s="25">
        <f t="shared" si="138"/>
        <v>0</v>
      </c>
      <c r="AR194" s="25">
        <f t="shared" si="139"/>
        <v>0</v>
      </c>
      <c r="AS194" s="25">
        <f t="shared" si="140"/>
        <v>0</v>
      </c>
      <c r="AT194" s="25">
        <f t="shared" si="141"/>
        <v>0</v>
      </c>
      <c r="AU194" s="25">
        <f t="shared" si="142"/>
        <v>0</v>
      </c>
      <c r="AV194" s="25">
        <f t="shared" si="143"/>
        <v>0</v>
      </c>
      <c r="AW194" s="25"/>
      <c r="AX194" s="25"/>
      <c r="AY194" s="25"/>
      <c r="AZ194" s="25"/>
      <c r="BA194" s="25"/>
      <c r="BB194" s="25"/>
    </row>
    <row r="195" ht="12.75" customHeight="1">
      <c r="A195" s="25">
        <f t="shared" si="156"/>
        <v>22</v>
      </c>
      <c r="B195" s="16">
        <f t="shared" si="144"/>
        <v>1</v>
      </c>
      <c r="C195" s="16">
        <f t="shared" si="145"/>
        <v>1</v>
      </c>
      <c r="D195" s="16">
        <f t="shared" si="146"/>
        <v>1</v>
      </c>
      <c r="E195" s="16">
        <f t="shared" si="147"/>
        <v>0</v>
      </c>
      <c r="F195" s="16">
        <f t="shared" si="148"/>
        <v>0</v>
      </c>
      <c r="G195" s="16">
        <f t="shared" si="149"/>
        <v>1</v>
      </c>
      <c r="H195" s="16">
        <f t="shared" si="150"/>
        <v>0</v>
      </c>
      <c r="I195" s="16">
        <f t="shared" si="151"/>
        <v>0</v>
      </c>
      <c r="J195" s="16">
        <f t="shared" si="152"/>
        <v>0</v>
      </c>
      <c r="K195" s="16">
        <f t="shared" si="153"/>
        <v>0</v>
      </c>
      <c r="L195" s="16">
        <f t="shared" si="154"/>
        <v>0</v>
      </c>
      <c r="M195" s="16">
        <f t="shared" si="155"/>
        <v>0</v>
      </c>
      <c r="N195" s="16">
        <v>0.0</v>
      </c>
      <c r="O195" s="25"/>
      <c r="P195" s="25">
        <f t="shared" si="111"/>
        <v>0</v>
      </c>
      <c r="Q195" s="25">
        <f t="shared" si="112"/>
        <v>0</v>
      </c>
      <c r="R195" s="25">
        <f t="shared" si="113"/>
        <v>0</v>
      </c>
      <c r="S195" s="25">
        <f t="shared" si="114"/>
        <v>0</v>
      </c>
      <c r="T195" s="25">
        <f t="shared" si="115"/>
        <v>0</v>
      </c>
      <c r="U195" s="25">
        <f t="shared" si="116"/>
        <v>0</v>
      </c>
      <c r="V195" s="25">
        <f t="shared" si="117"/>
        <v>0</v>
      </c>
      <c r="W195" s="25">
        <f t="shared" si="118"/>
        <v>0</v>
      </c>
      <c r="X195" s="25">
        <f t="shared" si="119"/>
        <v>0</v>
      </c>
      <c r="Y195" s="25">
        <f t="shared" si="120"/>
        <v>0</v>
      </c>
      <c r="Z195" s="25">
        <f t="shared" si="121"/>
        <v>0</v>
      </c>
      <c r="AA195" s="25">
        <f t="shared" si="122"/>
        <v>0</v>
      </c>
      <c r="AB195" s="25">
        <f t="shared" si="123"/>
        <v>0</v>
      </c>
      <c r="AC195" s="25">
        <f t="shared" si="124"/>
        <v>0</v>
      </c>
      <c r="AD195" s="25">
        <f t="shared" si="125"/>
        <v>0</v>
      </c>
      <c r="AE195" s="25">
        <f t="shared" si="126"/>
        <v>0</v>
      </c>
      <c r="AF195" s="25">
        <f t="shared" si="127"/>
        <v>0</v>
      </c>
      <c r="AG195" s="25">
        <f t="shared" si="128"/>
        <v>0</v>
      </c>
      <c r="AH195" s="25">
        <f t="shared" si="129"/>
        <v>0</v>
      </c>
      <c r="AI195" s="25">
        <f t="shared" si="130"/>
        <v>0</v>
      </c>
      <c r="AJ195" s="25">
        <f t="shared" si="131"/>
        <v>0</v>
      </c>
      <c r="AK195" s="25">
        <f t="shared" si="132"/>
        <v>0</v>
      </c>
      <c r="AL195" s="25">
        <f t="shared" si="133"/>
        <v>0</v>
      </c>
      <c r="AM195" s="25">
        <f t="shared" si="134"/>
        <v>0</v>
      </c>
      <c r="AN195" s="25">
        <f t="shared" si="135"/>
        <v>0</v>
      </c>
      <c r="AO195" s="25">
        <f t="shared" si="136"/>
        <v>0</v>
      </c>
      <c r="AP195" s="25">
        <f t="shared" si="137"/>
        <v>0</v>
      </c>
      <c r="AQ195" s="25">
        <f t="shared" si="138"/>
        <v>0</v>
      </c>
      <c r="AR195" s="25">
        <f t="shared" si="139"/>
        <v>0</v>
      </c>
      <c r="AS195" s="25">
        <f t="shared" si="140"/>
        <v>0</v>
      </c>
      <c r="AT195" s="25">
        <f t="shared" si="141"/>
        <v>0</v>
      </c>
      <c r="AU195" s="25">
        <f t="shared" si="142"/>
        <v>0</v>
      </c>
      <c r="AV195" s="25">
        <f t="shared" si="143"/>
        <v>0</v>
      </c>
      <c r="AW195" s="25"/>
      <c r="AX195" s="25"/>
      <c r="AY195" s="25"/>
      <c r="AZ195" s="25"/>
      <c r="BA195" s="25"/>
      <c r="BB195" s="25"/>
    </row>
    <row r="196" ht="12.75" customHeight="1">
      <c r="A196" s="25">
        <f t="shared" si="156"/>
        <v>23</v>
      </c>
      <c r="B196" s="16">
        <f t="shared" si="144"/>
        <v>0</v>
      </c>
      <c r="C196" s="16">
        <f t="shared" si="145"/>
        <v>0</v>
      </c>
      <c r="D196" s="16">
        <f t="shared" si="146"/>
        <v>0</v>
      </c>
      <c r="E196" s="16">
        <f t="shared" si="147"/>
        <v>0</v>
      </c>
      <c r="F196" s="16">
        <f t="shared" si="148"/>
        <v>0</v>
      </c>
      <c r="G196" s="16">
        <f t="shared" si="149"/>
        <v>0</v>
      </c>
      <c r="H196" s="16">
        <f t="shared" si="150"/>
        <v>0</v>
      </c>
      <c r="I196" s="16">
        <f t="shared" si="151"/>
        <v>0</v>
      </c>
      <c r="J196" s="16">
        <f t="shared" si="152"/>
        <v>1</v>
      </c>
      <c r="K196" s="16">
        <f t="shared" si="153"/>
        <v>0</v>
      </c>
      <c r="L196" s="16">
        <f t="shared" si="154"/>
        <v>0</v>
      </c>
      <c r="M196" s="16">
        <f t="shared" si="155"/>
        <v>0</v>
      </c>
      <c r="N196" s="16">
        <v>0.0</v>
      </c>
      <c r="O196" s="25"/>
      <c r="P196" s="25">
        <f t="shared" si="111"/>
        <v>1</v>
      </c>
      <c r="Q196" s="25">
        <f t="shared" si="112"/>
        <v>0</v>
      </c>
      <c r="R196" s="25">
        <f t="shared" si="113"/>
        <v>0</v>
      </c>
      <c r="S196" s="25">
        <f t="shared" si="114"/>
        <v>1</v>
      </c>
      <c r="T196" s="25">
        <f t="shared" si="115"/>
        <v>1</v>
      </c>
      <c r="U196" s="25">
        <f t="shared" si="116"/>
        <v>0</v>
      </c>
      <c r="V196" s="25">
        <f t="shared" si="117"/>
        <v>0</v>
      </c>
      <c r="W196" s="25">
        <f t="shared" si="118"/>
        <v>1</v>
      </c>
      <c r="X196" s="25">
        <f t="shared" si="119"/>
        <v>0</v>
      </c>
      <c r="Y196" s="25">
        <f t="shared" si="120"/>
        <v>0</v>
      </c>
      <c r="Z196" s="25">
        <f t="shared" si="121"/>
        <v>0</v>
      </c>
      <c r="AA196" s="25">
        <f t="shared" si="122"/>
        <v>0</v>
      </c>
      <c r="AB196" s="25">
        <f t="shared" si="123"/>
        <v>0</v>
      </c>
      <c r="AC196" s="25">
        <f t="shared" si="124"/>
        <v>0</v>
      </c>
      <c r="AD196" s="25">
        <f t="shared" si="125"/>
        <v>1</v>
      </c>
      <c r="AE196" s="25">
        <f t="shared" si="126"/>
        <v>1</v>
      </c>
      <c r="AF196" s="25">
        <f t="shared" si="127"/>
        <v>0</v>
      </c>
      <c r="AG196" s="25">
        <f t="shared" si="128"/>
        <v>0</v>
      </c>
      <c r="AH196" s="25">
        <f t="shared" si="129"/>
        <v>1</v>
      </c>
      <c r="AI196" s="25">
        <f t="shared" si="130"/>
        <v>0</v>
      </c>
      <c r="AJ196" s="25">
        <f t="shared" si="131"/>
        <v>0</v>
      </c>
      <c r="AK196" s="25">
        <f t="shared" si="132"/>
        <v>0</v>
      </c>
      <c r="AL196" s="25">
        <f t="shared" si="133"/>
        <v>0</v>
      </c>
      <c r="AM196" s="25">
        <f t="shared" si="134"/>
        <v>0</v>
      </c>
      <c r="AN196" s="25">
        <f t="shared" si="135"/>
        <v>0</v>
      </c>
      <c r="AO196" s="25">
        <f t="shared" si="136"/>
        <v>0</v>
      </c>
      <c r="AP196" s="25">
        <f t="shared" si="137"/>
        <v>0</v>
      </c>
      <c r="AQ196" s="25">
        <f t="shared" si="138"/>
        <v>0</v>
      </c>
      <c r="AR196" s="25">
        <f t="shared" si="139"/>
        <v>0</v>
      </c>
      <c r="AS196" s="25">
        <f t="shared" si="140"/>
        <v>0</v>
      </c>
      <c r="AT196" s="25">
        <f t="shared" si="141"/>
        <v>0</v>
      </c>
      <c r="AU196" s="25">
        <f t="shared" si="142"/>
        <v>0</v>
      </c>
      <c r="AV196" s="25">
        <f t="shared" si="143"/>
        <v>0</v>
      </c>
      <c r="AW196" s="25"/>
      <c r="AX196" s="25"/>
      <c r="AY196" s="25"/>
      <c r="AZ196" s="25"/>
      <c r="BA196" s="25"/>
      <c r="BB196" s="25"/>
    </row>
    <row r="197" ht="12.75" customHeight="1">
      <c r="A197" s="25">
        <f t="shared" si="156"/>
        <v>24</v>
      </c>
      <c r="B197" s="16">
        <f t="shared" si="144"/>
        <v>1</v>
      </c>
      <c r="C197" s="16">
        <f t="shared" si="145"/>
        <v>1</v>
      </c>
      <c r="D197" s="16">
        <f t="shared" si="146"/>
        <v>0</v>
      </c>
      <c r="E197" s="16">
        <f t="shared" si="147"/>
        <v>0</v>
      </c>
      <c r="F197" s="16">
        <f t="shared" si="148"/>
        <v>1</v>
      </c>
      <c r="G197" s="16">
        <f t="shared" si="149"/>
        <v>1</v>
      </c>
      <c r="H197" s="16">
        <f t="shared" si="150"/>
        <v>0</v>
      </c>
      <c r="I197" s="16">
        <f t="shared" si="151"/>
        <v>0</v>
      </c>
      <c r="J197" s="16">
        <f t="shared" si="152"/>
        <v>1</v>
      </c>
      <c r="K197" s="16">
        <f t="shared" si="153"/>
        <v>0</v>
      </c>
      <c r="L197" s="16">
        <f t="shared" si="154"/>
        <v>0</v>
      </c>
      <c r="M197" s="16">
        <f t="shared" si="155"/>
        <v>0</v>
      </c>
      <c r="N197" s="16">
        <v>0.0</v>
      </c>
      <c r="O197" s="25"/>
      <c r="P197" s="25">
        <f t="shared" si="111"/>
        <v>0</v>
      </c>
      <c r="Q197" s="25">
        <f t="shared" si="112"/>
        <v>0</v>
      </c>
      <c r="R197" s="25">
        <f t="shared" si="113"/>
        <v>0</v>
      </c>
      <c r="S197" s="25">
        <f t="shared" si="114"/>
        <v>0</v>
      </c>
      <c r="T197" s="25">
        <f t="shared" si="115"/>
        <v>0</v>
      </c>
      <c r="U197" s="25">
        <f t="shared" si="116"/>
        <v>0</v>
      </c>
      <c r="V197" s="25">
        <f t="shared" si="117"/>
        <v>0</v>
      </c>
      <c r="W197" s="25">
        <f t="shared" si="118"/>
        <v>0</v>
      </c>
      <c r="X197" s="25">
        <f t="shared" si="119"/>
        <v>0</v>
      </c>
      <c r="Y197" s="25">
        <f t="shared" si="120"/>
        <v>0</v>
      </c>
      <c r="Z197" s="25">
        <f t="shared" si="121"/>
        <v>0</v>
      </c>
      <c r="AA197" s="25">
        <f t="shared" si="122"/>
        <v>0</v>
      </c>
      <c r="AB197" s="25">
        <f t="shared" si="123"/>
        <v>0</v>
      </c>
      <c r="AC197" s="25">
        <f t="shared" si="124"/>
        <v>0</v>
      </c>
      <c r="AD197" s="25">
        <f t="shared" si="125"/>
        <v>0</v>
      </c>
      <c r="AE197" s="25">
        <f t="shared" si="126"/>
        <v>0</v>
      </c>
      <c r="AF197" s="25">
        <f t="shared" si="127"/>
        <v>0</v>
      </c>
      <c r="AG197" s="25">
        <f t="shared" si="128"/>
        <v>0</v>
      </c>
      <c r="AH197" s="25">
        <f t="shared" si="129"/>
        <v>0</v>
      </c>
      <c r="AI197" s="25">
        <f t="shared" si="130"/>
        <v>0</v>
      </c>
      <c r="AJ197" s="25">
        <f t="shared" si="131"/>
        <v>0</v>
      </c>
      <c r="AK197" s="25">
        <f t="shared" si="132"/>
        <v>0</v>
      </c>
      <c r="AL197" s="25">
        <f t="shared" si="133"/>
        <v>0</v>
      </c>
      <c r="AM197" s="25">
        <f t="shared" si="134"/>
        <v>0</v>
      </c>
      <c r="AN197" s="25">
        <f t="shared" si="135"/>
        <v>0</v>
      </c>
      <c r="AO197" s="25">
        <f t="shared" si="136"/>
        <v>0</v>
      </c>
      <c r="AP197" s="25">
        <f t="shared" si="137"/>
        <v>0</v>
      </c>
      <c r="AQ197" s="25">
        <f t="shared" si="138"/>
        <v>0</v>
      </c>
      <c r="AR197" s="25">
        <f t="shared" si="139"/>
        <v>0</v>
      </c>
      <c r="AS197" s="25">
        <f t="shared" si="140"/>
        <v>0</v>
      </c>
      <c r="AT197" s="25">
        <f t="shared" si="141"/>
        <v>0</v>
      </c>
      <c r="AU197" s="25">
        <f t="shared" si="142"/>
        <v>0</v>
      </c>
      <c r="AV197" s="25">
        <f t="shared" si="143"/>
        <v>0</v>
      </c>
      <c r="AW197" s="25"/>
      <c r="AX197" s="25"/>
      <c r="AY197" s="25"/>
      <c r="AZ197" s="25"/>
      <c r="BA197" s="25"/>
      <c r="BB197" s="25"/>
    </row>
    <row r="198" ht="12.75" customHeight="1">
      <c r="A198" s="25">
        <f t="shared" si="156"/>
        <v>25</v>
      </c>
      <c r="B198" s="16">
        <f t="shared" si="144"/>
        <v>0</v>
      </c>
      <c r="C198" s="16">
        <f t="shared" si="145"/>
        <v>1</v>
      </c>
      <c r="D198" s="16">
        <f t="shared" si="146"/>
        <v>0</v>
      </c>
      <c r="E198" s="16">
        <f t="shared" si="147"/>
        <v>0</v>
      </c>
      <c r="F198" s="16">
        <f t="shared" si="148"/>
        <v>0</v>
      </c>
      <c r="G198" s="16">
        <f t="shared" si="149"/>
        <v>0</v>
      </c>
      <c r="H198" s="16">
        <f t="shared" si="150"/>
        <v>0</v>
      </c>
      <c r="I198" s="16">
        <f t="shared" si="151"/>
        <v>0</v>
      </c>
      <c r="J198" s="16">
        <f t="shared" si="152"/>
        <v>0</v>
      </c>
      <c r="K198" s="16">
        <f t="shared" si="153"/>
        <v>0</v>
      </c>
      <c r="L198" s="16">
        <f t="shared" si="154"/>
        <v>0</v>
      </c>
      <c r="M198" s="16">
        <f t="shared" si="155"/>
        <v>0</v>
      </c>
      <c r="N198" s="16">
        <v>0.0</v>
      </c>
      <c r="O198" s="25"/>
      <c r="P198" s="25">
        <f t="shared" si="111"/>
        <v>0</v>
      </c>
      <c r="Q198" s="25">
        <f t="shared" si="112"/>
        <v>0</v>
      </c>
      <c r="R198" s="25">
        <f t="shared" si="113"/>
        <v>0</v>
      </c>
      <c r="S198" s="25">
        <f t="shared" si="114"/>
        <v>0</v>
      </c>
      <c r="T198" s="25">
        <f t="shared" si="115"/>
        <v>0</v>
      </c>
      <c r="U198" s="25">
        <f t="shared" si="116"/>
        <v>0</v>
      </c>
      <c r="V198" s="25">
        <f t="shared" si="117"/>
        <v>0</v>
      </c>
      <c r="W198" s="25">
        <f t="shared" si="118"/>
        <v>0</v>
      </c>
      <c r="X198" s="25">
        <f t="shared" si="119"/>
        <v>0</v>
      </c>
      <c r="Y198" s="25">
        <f t="shared" si="120"/>
        <v>0</v>
      </c>
      <c r="Z198" s="25">
        <f t="shared" si="121"/>
        <v>0</v>
      </c>
      <c r="AA198" s="25">
        <f t="shared" si="122"/>
        <v>0</v>
      </c>
      <c r="AB198" s="25">
        <f t="shared" si="123"/>
        <v>0</v>
      </c>
      <c r="AC198" s="25">
        <f t="shared" si="124"/>
        <v>0</v>
      </c>
      <c r="AD198" s="25">
        <f t="shared" si="125"/>
        <v>0</v>
      </c>
      <c r="AE198" s="25">
        <f t="shared" si="126"/>
        <v>0</v>
      </c>
      <c r="AF198" s="25">
        <f t="shared" si="127"/>
        <v>0</v>
      </c>
      <c r="AG198" s="25">
        <f t="shared" si="128"/>
        <v>0</v>
      </c>
      <c r="AH198" s="25">
        <f t="shared" si="129"/>
        <v>1</v>
      </c>
      <c r="AI198" s="25">
        <f t="shared" si="130"/>
        <v>0</v>
      </c>
      <c r="AJ198" s="25">
        <f t="shared" si="131"/>
        <v>0</v>
      </c>
      <c r="AK198" s="25">
        <f t="shared" si="132"/>
        <v>0</v>
      </c>
      <c r="AL198" s="25">
        <f t="shared" si="133"/>
        <v>0</v>
      </c>
      <c r="AM198" s="25">
        <f t="shared" si="134"/>
        <v>0</v>
      </c>
      <c r="AN198" s="25">
        <f t="shared" si="135"/>
        <v>0</v>
      </c>
      <c r="AO198" s="25">
        <f t="shared" si="136"/>
        <v>0</v>
      </c>
      <c r="AP198" s="25">
        <f t="shared" si="137"/>
        <v>0</v>
      </c>
      <c r="AQ198" s="25">
        <f t="shared" si="138"/>
        <v>0</v>
      </c>
      <c r="AR198" s="25">
        <f t="shared" si="139"/>
        <v>0</v>
      </c>
      <c r="AS198" s="25">
        <f t="shared" si="140"/>
        <v>0</v>
      </c>
      <c r="AT198" s="25">
        <f t="shared" si="141"/>
        <v>0</v>
      </c>
      <c r="AU198" s="25">
        <f t="shared" si="142"/>
        <v>0</v>
      </c>
      <c r="AV198" s="25">
        <f t="shared" si="143"/>
        <v>0</v>
      </c>
      <c r="AW198" s="25"/>
      <c r="AX198" s="25"/>
      <c r="AY198" s="25"/>
      <c r="AZ198" s="25"/>
      <c r="BA198" s="25"/>
      <c r="BB198" s="25"/>
    </row>
    <row r="199" ht="12.75" customHeight="1">
      <c r="A199" s="25">
        <f t="shared" si="156"/>
        <v>26</v>
      </c>
      <c r="B199" s="16">
        <f t="shared" si="144"/>
        <v>0</v>
      </c>
      <c r="C199" s="16">
        <f t="shared" si="145"/>
        <v>1</v>
      </c>
      <c r="D199" s="16">
        <f t="shared" si="146"/>
        <v>0</v>
      </c>
      <c r="E199" s="16">
        <f t="shared" si="147"/>
        <v>0</v>
      </c>
      <c r="F199" s="16">
        <f t="shared" si="148"/>
        <v>0</v>
      </c>
      <c r="G199" s="16">
        <f t="shared" si="149"/>
        <v>0</v>
      </c>
      <c r="H199" s="16">
        <f t="shared" si="150"/>
        <v>0</v>
      </c>
      <c r="I199" s="16">
        <f t="shared" si="151"/>
        <v>0</v>
      </c>
      <c r="J199" s="16">
        <f t="shared" si="152"/>
        <v>1</v>
      </c>
      <c r="K199" s="16">
        <f t="shared" si="153"/>
        <v>0</v>
      </c>
      <c r="L199" s="16">
        <f t="shared" si="154"/>
        <v>0</v>
      </c>
      <c r="M199" s="16">
        <f t="shared" si="155"/>
        <v>0</v>
      </c>
      <c r="N199" s="16">
        <v>0.0</v>
      </c>
      <c r="O199" s="25"/>
      <c r="P199" s="25">
        <f t="shared" si="111"/>
        <v>0</v>
      </c>
      <c r="Q199" s="25">
        <f t="shared" si="112"/>
        <v>0</v>
      </c>
      <c r="R199" s="25">
        <f t="shared" si="113"/>
        <v>0</v>
      </c>
      <c r="S199" s="25">
        <f t="shared" si="114"/>
        <v>0</v>
      </c>
      <c r="T199" s="25">
        <f t="shared" si="115"/>
        <v>0</v>
      </c>
      <c r="U199" s="25">
        <f t="shared" si="116"/>
        <v>0</v>
      </c>
      <c r="V199" s="25">
        <f t="shared" si="117"/>
        <v>0</v>
      </c>
      <c r="W199" s="25">
        <f t="shared" si="118"/>
        <v>0</v>
      </c>
      <c r="X199" s="25">
        <f t="shared" si="119"/>
        <v>0</v>
      </c>
      <c r="Y199" s="25">
        <f t="shared" si="120"/>
        <v>0</v>
      </c>
      <c r="Z199" s="25">
        <f t="shared" si="121"/>
        <v>0</v>
      </c>
      <c r="AA199" s="25">
        <f t="shared" si="122"/>
        <v>0</v>
      </c>
      <c r="AB199" s="25">
        <f t="shared" si="123"/>
        <v>0</v>
      </c>
      <c r="AC199" s="25">
        <f t="shared" si="124"/>
        <v>0</v>
      </c>
      <c r="AD199" s="25">
        <f t="shared" si="125"/>
        <v>0</v>
      </c>
      <c r="AE199" s="25">
        <f t="shared" si="126"/>
        <v>0</v>
      </c>
      <c r="AF199" s="25">
        <f t="shared" si="127"/>
        <v>0</v>
      </c>
      <c r="AG199" s="25">
        <f t="shared" si="128"/>
        <v>0</v>
      </c>
      <c r="AH199" s="25">
        <f t="shared" si="129"/>
        <v>0</v>
      </c>
      <c r="AI199" s="25">
        <f t="shared" si="130"/>
        <v>0</v>
      </c>
      <c r="AJ199" s="25">
        <f t="shared" si="131"/>
        <v>0</v>
      </c>
      <c r="AK199" s="25">
        <f t="shared" si="132"/>
        <v>0</v>
      </c>
      <c r="AL199" s="25">
        <f t="shared" si="133"/>
        <v>0</v>
      </c>
      <c r="AM199" s="25">
        <f t="shared" si="134"/>
        <v>0</v>
      </c>
      <c r="AN199" s="25">
        <f t="shared" si="135"/>
        <v>0</v>
      </c>
      <c r="AO199" s="25">
        <f t="shared" si="136"/>
        <v>0</v>
      </c>
      <c r="AP199" s="25">
        <f t="shared" si="137"/>
        <v>0</v>
      </c>
      <c r="AQ199" s="25">
        <f t="shared" si="138"/>
        <v>0</v>
      </c>
      <c r="AR199" s="25">
        <f t="shared" si="139"/>
        <v>0</v>
      </c>
      <c r="AS199" s="25">
        <f t="shared" si="140"/>
        <v>0</v>
      </c>
      <c r="AT199" s="25">
        <f t="shared" si="141"/>
        <v>0</v>
      </c>
      <c r="AU199" s="25">
        <f t="shared" si="142"/>
        <v>0</v>
      </c>
      <c r="AV199" s="25">
        <f t="shared" si="143"/>
        <v>0</v>
      </c>
      <c r="AW199" s="25"/>
      <c r="AX199" s="25"/>
      <c r="AY199" s="25"/>
      <c r="AZ199" s="25"/>
      <c r="BA199" s="25"/>
      <c r="BB199" s="25"/>
    </row>
    <row r="200" ht="12.75" customHeight="1">
      <c r="A200" s="25">
        <f t="shared" si="156"/>
        <v>27</v>
      </c>
      <c r="B200" s="16">
        <f t="shared" si="144"/>
        <v>0</v>
      </c>
      <c r="C200" s="16">
        <f t="shared" si="145"/>
        <v>0</v>
      </c>
      <c r="D200" s="16">
        <f t="shared" si="146"/>
        <v>0</v>
      </c>
      <c r="E200" s="16">
        <f t="shared" si="147"/>
        <v>0</v>
      </c>
      <c r="F200" s="16">
        <f t="shared" si="148"/>
        <v>0</v>
      </c>
      <c r="G200" s="16">
        <f t="shared" si="149"/>
        <v>0</v>
      </c>
      <c r="H200" s="16">
        <f t="shared" si="150"/>
        <v>0</v>
      </c>
      <c r="I200" s="16">
        <f t="shared" si="151"/>
        <v>0</v>
      </c>
      <c r="J200" s="16">
        <f t="shared" si="152"/>
        <v>1</v>
      </c>
      <c r="K200" s="16">
        <f t="shared" si="153"/>
        <v>0</v>
      </c>
      <c r="L200" s="16">
        <f t="shared" si="154"/>
        <v>0</v>
      </c>
      <c r="M200" s="16">
        <f t="shared" si="155"/>
        <v>0</v>
      </c>
      <c r="N200" s="16">
        <v>0.0</v>
      </c>
      <c r="O200" s="25"/>
      <c r="P200" s="25">
        <f t="shared" si="111"/>
        <v>0</v>
      </c>
      <c r="Q200" s="25">
        <f t="shared" si="112"/>
        <v>0</v>
      </c>
      <c r="R200" s="25">
        <f t="shared" si="113"/>
        <v>0</v>
      </c>
      <c r="S200" s="25">
        <f t="shared" si="114"/>
        <v>0</v>
      </c>
      <c r="T200" s="25">
        <f t="shared" si="115"/>
        <v>0</v>
      </c>
      <c r="U200" s="25">
        <f t="shared" si="116"/>
        <v>0</v>
      </c>
      <c r="V200" s="25">
        <f t="shared" si="117"/>
        <v>0</v>
      </c>
      <c r="W200" s="25">
        <f t="shared" si="118"/>
        <v>0</v>
      </c>
      <c r="X200" s="25">
        <f t="shared" si="119"/>
        <v>0</v>
      </c>
      <c r="Y200" s="25">
        <f t="shared" si="120"/>
        <v>0</v>
      </c>
      <c r="Z200" s="25">
        <f t="shared" si="121"/>
        <v>0</v>
      </c>
      <c r="AA200" s="25">
        <f t="shared" si="122"/>
        <v>0</v>
      </c>
      <c r="AB200" s="25">
        <f t="shared" si="123"/>
        <v>0</v>
      </c>
      <c r="AC200" s="25">
        <f t="shared" si="124"/>
        <v>0</v>
      </c>
      <c r="AD200" s="25">
        <f t="shared" si="125"/>
        <v>0</v>
      </c>
      <c r="AE200" s="25">
        <f t="shared" si="126"/>
        <v>1</v>
      </c>
      <c r="AF200" s="25">
        <f t="shared" si="127"/>
        <v>0</v>
      </c>
      <c r="AG200" s="25">
        <f t="shared" si="128"/>
        <v>0</v>
      </c>
      <c r="AH200" s="25">
        <f t="shared" si="129"/>
        <v>0</v>
      </c>
      <c r="AI200" s="25">
        <f t="shared" si="130"/>
        <v>0</v>
      </c>
      <c r="AJ200" s="25">
        <f t="shared" si="131"/>
        <v>0</v>
      </c>
      <c r="AK200" s="25">
        <f t="shared" si="132"/>
        <v>0</v>
      </c>
      <c r="AL200" s="25">
        <f t="shared" si="133"/>
        <v>0</v>
      </c>
      <c r="AM200" s="25">
        <f t="shared" si="134"/>
        <v>0</v>
      </c>
      <c r="AN200" s="25">
        <f t="shared" si="135"/>
        <v>0</v>
      </c>
      <c r="AO200" s="25">
        <f t="shared" si="136"/>
        <v>0</v>
      </c>
      <c r="AP200" s="25">
        <f t="shared" si="137"/>
        <v>0</v>
      </c>
      <c r="AQ200" s="25">
        <f t="shared" si="138"/>
        <v>0</v>
      </c>
      <c r="AR200" s="25">
        <f t="shared" si="139"/>
        <v>0</v>
      </c>
      <c r="AS200" s="25">
        <f t="shared" si="140"/>
        <v>0</v>
      </c>
      <c r="AT200" s="25">
        <f t="shared" si="141"/>
        <v>0</v>
      </c>
      <c r="AU200" s="25">
        <f t="shared" si="142"/>
        <v>0</v>
      </c>
      <c r="AV200" s="25">
        <f t="shared" si="143"/>
        <v>0</v>
      </c>
      <c r="AW200" s="25"/>
      <c r="AX200" s="25"/>
      <c r="AY200" s="25"/>
      <c r="AZ200" s="25"/>
      <c r="BA200" s="25"/>
      <c r="BB200" s="25"/>
    </row>
    <row r="201" ht="12.75" customHeight="1">
      <c r="A201" s="25">
        <f t="shared" si="156"/>
        <v>28</v>
      </c>
      <c r="B201" s="16">
        <f t="shared" si="144"/>
        <v>0</v>
      </c>
      <c r="C201" s="16">
        <f t="shared" si="145"/>
        <v>1</v>
      </c>
      <c r="D201" s="16">
        <f t="shared" si="146"/>
        <v>0</v>
      </c>
      <c r="E201" s="16">
        <f t="shared" si="147"/>
        <v>0</v>
      </c>
      <c r="F201" s="16">
        <f t="shared" si="148"/>
        <v>0</v>
      </c>
      <c r="G201" s="16">
        <f t="shared" si="149"/>
        <v>1</v>
      </c>
      <c r="H201" s="16">
        <f t="shared" si="150"/>
        <v>0</v>
      </c>
      <c r="I201" s="16">
        <f t="shared" si="151"/>
        <v>0</v>
      </c>
      <c r="J201" s="16">
        <f t="shared" si="152"/>
        <v>0</v>
      </c>
      <c r="K201" s="16">
        <f t="shared" si="153"/>
        <v>0</v>
      </c>
      <c r="L201" s="16">
        <f t="shared" si="154"/>
        <v>0</v>
      </c>
      <c r="M201" s="16">
        <f t="shared" si="155"/>
        <v>0</v>
      </c>
      <c r="N201" s="16">
        <v>0.0</v>
      </c>
      <c r="O201" s="25"/>
      <c r="P201" s="25">
        <f t="shared" si="111"/>
        <v>0</v>
      </c>
      <c r="Q201" s="25">
        <f t="shared" si="112"/>
        <v>0</v>
      </c>
      <c r="R201" s="25">
        <f t="shared" si="113"/>
        <v>0</v>
      </c>
      <c r="S201" s="25">
        <f t="shared" si="114"/>
        <v>0</v>
      </c>
      <c r="T201" s="25">
        <f t="shared" si="115"/>
        <v>0</v>
      </c>
      <c r="U201" s="25">
        <f t="shared" si="116"/>
        <v>0</v>
      </c>
      <c r="V201" s="25">
        <f t="shared" si="117"/>
        <v>0</v>
      </c>
      <c r="W201" s="25">
        <f t="shared" si="118"/>
        <v>0</v>
      </c>
      <c r="X201" s="25">
        <f t="shared" si="119"/>
        <v>0</v>
      </c>
      <c r="Y201" s="25">
        <f t="shared" si="120"/>
        <v>0</v>
      </c>
      <c r="Z201" s="25">
        <f t="shared" si="121"/>
        <v>0</v>
      </c>
      <c r="AA201" s="25">
        <f t="shared" si="122"/>
        <v>0</v>
      </c>
      <c r="AB201" s="25">
        <f t="shared" si="123"/>
        <v>0</v>
      </c>
      <c r="AC201" s="25">
        <f t="shared" si="124"/>
        <v>0</v>
      </c>
      <c r="AD201" s="25">
        <f t="shared" si="125"/>
        <v>0</v>
      </c>
      <c r="AE201" s="25">
        <f t="shared" si="126"/>
        <v>0</v>
      </c>
      <c r="AF201" s="25">
        <f t="shared" si="127"/>
        <v>0</v>
      </c>
      <c r="AG201" s="25">
        <f t="shared" si="128"/>
        <v>0</v>
      </c>
      <c r="AH201" s="25">
        <f t="shared" si="129"/>
        <v>0</v>
      </c>
      <c r="AI201" s="25">
        <f t="shared" si="130"/>
        <v>0</v>
      </c>
      <c r="AJ201" s="25">
        <f t="shared" si="131"/>
        <v>0</v>
      </c>
      <c r="AK201" s="25">
        <f t="shared" si="132"/>
        <v>0</v>
      </c>
      <c r="AL201" s="25">
        <f t="shared" si="133"/>
        <v>0</v>
      </c>
      <c r="AM201" s="25">
        <f t="shared" si="134"/>
        <v>0</v>
      </c>
      <c r="AN201" s="25">
        <f t="shared" si="135"/>
        <v>0</v>
      </c>
      <c r="AO201" s="25">
        <f t="shared" si="136"/>
        <v>0</v>
      </c>
      <c r="AP201" s="25">
        <f t="shared" si="137"/>
        <v>0</v>
      </c>
      <c r="AQ201" s="25">
        <f t="shared" si="138"/>
        <v>0</v>
      </c>
      <c r="AR201" s="25">
        <f t="shared" si="139"/>
        <v>0</v>
      </c>
      <c r="AS201" s="25">
        <f t="shared" si="140"/>
        <v>0</v>
      </c>
      <c r="AT201" s="25">
        <f t="shared" si="141"/>
        <v>0</v>
      </c>
      <c r="AU201" s="25">
        <f t="shared" si="142"/>
        <v>0</v>
      </c>
      <c r="AV201" s="25">
        <f t="shared" si="143"/>
        <v>0</v>
      </c>
      <c r="AW201" s="25"/>
      <c r="AX201" s="25"/>
      <c r="AY201" s="25"/>
      <c r="AZ201" s="25"/>
      <c r="BA201" s="25"/>
      <c r="BB201" s="25"/>
    </row>
    <row r="202" ht="12.75" customHeight="1">
      <c r="A202" s="25">
        <f t="shared" si="156"/>
        <v>29</v>
      </c>
      <c r="B202" s="16">
        <f t="shared" si="144"/>
        <v>0</v>
      </c>
      <c r="C202" s="16">
        <f t="shared" si="145"/>
        <v>0</v>
      </c>
      <c r="D202" s="16">
        <f t="shared" si="146"/>
        <v>0</v>
      </c>
      <c r="E202" s="16">
        <f t="shared" si="147"/>
        <v>0</v>
      </c>
      <c r="F202" s="16">
        <f t="shared" si="148"/>
        <v>0</v>
      </c>
      <c r="G202" s="16">
        <f t="shared" si="149"/>
        <v>1</v>
      </c>
      <c r="H202" s="16">
        <f t="shared" si="150"/>
        <v>1</v>
      </c>
      <c r="I202" s="16">
        <f t="shared" si="151"/>
        <v>0</v>
      </c>
      <c r="J202" s="16">
        <f t="shared" si="152"/>
        <v>0</v>
      </c>
      <c r="K202" s="16">
        <f t="shared" si="153"/>
        <v>0</v>
      </c>
      <c r="L202" s="16">
        <f t="shared" si="154"/>
        <v>0</v>
      </c>
      <c r="M202" s="16">
        <f t="shared" si="155"/>
        <v>1</v>
      </c>
      <c r="N202" s="16">
        <v>0.0</v>
      </c>
      <c r="O202" s="25"/>
      <c r="P202" s="25">
        <f t="shared" si="111"/>
        <v>0</v>
      </c>
      <c r="Q202" s="25">
        <f t="shared" si="112"/>
        <v>0</v>
      </c>
      <c r="R202" s="25">
        <f t="shared" si="113"/>
        <v>0</v>
      </c>
      <c r="S202" s="25">
        <f t="shared" si="114"/>
        <v>0</v>
      </c>
      <c r="T202" s="25">
        <f t="shared" si="115"/>
        <v>0</v>
      </c>
      <c r="U202" s="25">
        <f t="shared" si="116"/>
        <v>0</v>
      </c>
      <c r="V202" s="25">
        <f t="shared" si="117"/>
        <v>0</v>
      </c>
      <c r="W202" s="25">
        <f t="shared" si="118"/>
        <v>0</v>
      </c>
      <c r="X202" s="25">
        <f t="shared" si="119"/>
        <v>0</v>
      </c>
      <c r="Y202" s="25">
        <f t="shared" si="120"/>
        <v>0</v>
      </c>
      <c r="Z202" s="25">
        <f t="shared" si="121"/>
        <v>0</v>
      </c>
      <c r="AA202" s="25">
        <f t="shared" si="122"/>
        <v>0</v>
      </c>
      <c r="AB202" s="25">
        <f t="shared" si="123"/>
        <v>0</v>
      </c>
      <c r="AC202" s="25">
        <f t="shared" si="124"/>
        <v>0</v>
      </c>
      <c r="AD202" s="25">
        <f t="shared" si="125"/>
        <v>0</v>
      </c>
      <c r="AE202" s="25">
        <f t="shared" si="126"/>
        <v>0</v>
      </c>
      <c r="AF202" s="25">
        <f t="shared" si="127"/>
        <v>0</v>
      </c>
      <c r="AG202" s="25">
        <f t="shared" si="128"/>
        <v>0</v>
      </c>
      <c r="AH202" s="25">
        <f t="shared" si="129"/>
        <v>0</v>
      </c>
      <c r="AI202" s="25">
        <f t="shared" si="130"/>
        <v>0</v>
      </c>
      <c r="AJ202" s="25">
        <f t="shared" si="131"/>
        <v>0</v>
      </c>
      <c r="AK202" s="25">
        <f t="shared" si="132"/>
        <v>0</v>
      </c>
      <c r="AL202" s="25">
        <f t="shared" si="133"/>
        <v>0</v>
      </c>
      <c r="AM202" s="25">
        <f t="shared" si="134"/>
        <v>0</v>
      </c>
      <c r="AN202" s="25">
        <f t="shared" si="135"/>
        <v>0</v>
      </c>
      <c r="AO202" s="25">
        <f t="shared" si="136"/>
        <v>0</v>
      </c>
      <c r="AP202" s="25">
        <f t="shared" si="137"/>
        <v>0</v>
      </c>
      <c r="AQ202" s="25">
        <f t="shared" si="138"/>
        <v>0</v>
      </c>
      <c r="AR202" s="25">
        <f t="shared" si="139"/>
        <v>0</v>
      </c>
      <c r="AS202" s="25">
        <f t="shared" si="140"/>
        <v>0</v>
      </c>
      <c r="AT202" s="25">
        <f t="shared" si="141"/>
        <v>0</v>
      </c>
      <c r="AU202" s="25">
        <f t="shared" si="142"/>
        <v>0</v>
      </c>
      <c r="AV202" s="25">
        <f t="shared" si="143"/>
        <v>0</v>
      </c>
      <c r="AW202" s="25"/>
      <c r="AX202" s="25"/>
      <c r="AY202" s="25"/>
      <c r="AZ202" s="25"/>
      <c r="BA202" s="25"/>
      <c r="BB202" s="25"/>
    </row>
    <row r="203" ht="12.75" customHeight="1">
      <c r="A203" s="25">
        <f t="shared" si="156"/>
        <v>30</v>
      </c>
      <c r="B203" s="16">
        <f t="shared" si="144"/>
        <v>0</v>
      </c>
      <c r="C203" s="16">
        <f t="shared" si="145"/>
        <v>0</v>
      </c>
      <c r="D203" s="16">
        <f t="shared" si="146"/>
        <v>0</v>
      </c>
      <c r="E203" s="16">
        <f t="shared" si="147"/>
        <v>0</v>
      </c>
      <c r="F203" s="16">
        <f t="shared" si="148"/>
        <v>0</v>
      </c>
      <c r="G203" s="16">
        <f t="shared" si="149"/>
        <v>0</v>
      </c>
      <c r="H203" s="16">
        <f t="shared" si="150"/>
        <v>0</v>
      </c>
      <c r="I203" s="16">
        <f t="shared" si="151"/>
        <v>0</v>
      </c>
      <c r="J203" s="16">
        <f t="shared" si="152"/>
        <v>1</v>
      </c>
      <c r="K203" s="16">
        <f t="shared" si="153"/>
        <v>0</v>
      </c>
      <c r="L203" s="16">
        <f t="shared" si="154"/>
        <v>0</v>
      </c>
      <c r="M203" s="16">
        <f t="shared" si="155"/>
        <v>1</v>
      </c>
      <c r="N203" s="16">
        <v>0.0</v>
      </c>
      <c r="O203" s="25"/>
      <c r="P203" s="25">
        <f t="shared" si="111"/>
        <v>0</v>
      </c>
      <c r="Q203" s="25">
        <f t="shared" si="112"/>
        <v>0</v>
      </c>
      <c r="R203" s="25">
        <f t="shared" si="113"/>
        <v>0</v>
      </c>
      <c r="S203" s="25">
        <f t="shared" si="114"/>
        <v>0</v>
      </c>
      <c r="T203" s="25">
        <f t="shared" si="115"/>
        <v>0</v>
      </c>
      <c r="U203" s="25">
        <f t="shared" si="116"/>
        <v>0</v>
      </c>
      <c r="V203" s="25">
        <f t="shared" si="117"/>
        <v>0</v>
      </c>
      <c r="W203" s="25">
        <f t="shared" si="118"/>
        <v>0</v>
      </c>
      <c r="X203" s="25">
        <f t="shared" si="119"/>
        <v>0</v>
      </c>
      <c r="Y203" s="25">
        <f t="shared" si="120"/>
        <v>0</v>
      </c>
      <c r="Z203" s="25">
        <f t="shared" si="121"/>
        <v>0</v>
      </c>
      <c r="AA203" s="25">
        <f t="shared" si="122"/>
        <v>0</v>
      </c>
      <c r="AB203" s="25">
        <f t="shared" si="123"/>
        <v>0</v>
      </c>
      <c r="AC203" s="25">
        <f t="shared" si="124"/>
        <v>0</v>
      </c>
      <c r="AD203" s="25">
        <f t="shared" si="125"/>
        <v>0</v>
      </c>
      <c r="AE203" s="25">
        <f t="shared" si="126"/>
        <v>0</v>
      </c>
      <c r="AF203" s="25">
        <f t="shared" si="127"/>
        <v>0</v>
      </c>
      <c r="AG203" s="25">
        <f t="shared" si="128"/>
        <v>0</v>
      </c>
      <c r="AH203" s="25">
        <f t="shared" si="129"/>
        <v>0</v>
      </c>
      <c r="AI203" s="25">
        <f t="shared" si="130"/>
        <v>0</v>
      </c>
      <c r="AJ203" s="25">
        <f t="shared" si="131"/>
        <v>0</v>
      </c>
      <c r="AK203" s="25">
        <f t="shared" si="132"/>
        <v>0</v>
      </c>
      <c r="AL203" s="25">
        <f t="shared" si="133"/>
        <v>0</v>
      </c>
      <c r="AM203" s="25">
        <f t="shared" si="134"/>
        <v>0</v>
      </c>
      <c r="AN203" s="25">
        <f t="shared" si="135"/>
        <v>0</v>
      </c>
      <c r="AO203" s="25">
        <f t="shared" si="136"/>
        <v>0</v>
      </c>
      <c r="AP203" s="25">
        <f t="shared" si="137"/>
        <v>0</v>
      </c>
      <c r="AQ203" s="25">
        <f t="shared" si="138"/>
        <v>0</v>
      </c>
      <c r="AR203" s="25">
        <f t="shared" si="139"/>
        <v>0</v>
      </c>
      <c r="AS203" s="25">
        <f t="shared" si="140"/>
        <v>0</v>
      </c>
      <c r="AT203" s="25">
        <f t="shared" si="141"/>
        <v>0</v>
      </c>
      <c r="AU203" s="25">
        <f t="shared" si="142"/>
        <v>0</v>
      </c>
      <c r="AV203" s="25">
        <f t="shared" si="143"/>
        <v>0</v>
      </c>
      <c r="AW203" s="25"/>
      <c r="AX203" s="25"/>
      <c r="AY203" s="25"/>
      <c r="AZ203" s="25"/>
      <c r="BA203" s="25"/>
      <c r="BB203" s="25"/>
    </row>
    <row r="204" ht="12.75" customHeight="1">
      <c r="A204" s="25">
        <f t="shared" si="156"/>
        <v>31</v>
      </c>
      <c r="B204" s="16">
        <f t="shared" si="144"/>
        <v>0</v>
      </c>
      <c r="C204" s="16">
        <f t="shared" si="145"/>
        <v>0</v>
      </c>
      <c r="D204" s="16">
        <f t="shared" si="146"/>
        <v>0</v>
      </c>
      <c r="E204" s="16">
        <f t="shared" si="147"/>
        <v>0</v>
      </c>
      <c r="F204" s="16">
        <f t="shared" si="148"/>
        <v>1</v>
      </c>
      <c r="G204" s="16">
        <f t="shared" si="149"/>
        <v>0</v>
      </c>
      <c r="H204" s="16">
        <f t="shared" si="150"/>
        <v>0</v>
      </c>
      <c r="I204" s="16">
        <f t="shared" si="151"/>
        <v>0</v>
      </c>
      <c r="J204" s="16">
        <f t="shared" si="152"/>
        <v>1</v>
      </c>
      <c r="K204" s="16">
        <f t="shared" si="153"/>
        <v>0</v>
      </c>
      <c r="L204" s="16">
        <f t="shared" si="154"/>
        <v>0</v>
      </c>
      <c r="M204" s="16">
        <f t="shared" si="155"/>
        <v>0</v>
      </c>
      <c r="N204" s="16">
        <v>0.0</v>
      </c>
      <c r="O204" s="25"/>
      <c r="P204" s="25">
        <f t="shared" si="111"/>
        <v>0</v>
      </c>
      <c r="Q204" s="25">
        <f t="shared" si="112"/>
        <v>0</v>
      </c>
      <c r="R204" s="25">
        <f t="shared" si="113"/>
        <v>0</v>
      </c>
      <c r="S204" s="25">
        <f t="shared" si="114"/>
        <v>0</v>
      </c>
      <c r="T204" s="25">
        <f t="shared" si="115"/>
        <v>0</v>
      </c>
      <c r="U204" s="25">
        <f t="shared" si="116"/>
        <v>0</v>
      </c>
      <c r="V204" s="25">
        <f t="shared" si="117"/>
        <v>0</v>
      </c>
      <c r="W204" s="25">
        <f t="shared" si="118"/>
        <v>0</v>
      </c>
      <c r="X204" s="25">
        <f t="shared" si="119"/>
        <v>0</v>
      </c>
      <c r="Y204" s="25">
        <f t="shared" si="120"/>
        <v>0</v>
      </c>
      <c r="Z204" s="25">
        <f t="shared" si="121"/>
        <v>0</v>
      </c>
      <c r="AA204" s="25">
        <f t="shared" si="122"/>
        <v>0</v>
      </c>
      <c r="AB204" s="25">
        <f t="shared" si="123"/>
        <v>0</v>
      </c>
      <c r="AC204" s="25">
        <f t="shared" si="124"/>
        <v>0</v>
      </c>
      <c r="AD204" s="25">
        <f t="shared" si="125"/>
        <v>0</v>
      </c>
      <c r="AE204" s="25">
        <f t="shared" si="126"/>
        <v>1</v>
      </c>
      <c r="AF204" s="25">
        <f t="shared" si="127"/>
        <v>1</v>
      </c>
      <c r="AG204" s="25">
        <f t="shared" si="128"/>
        <v>1</v>
      </c>
      <c r="AH204" s="25">
        <f t="shared" si="129"/>
        <v>1</v>
      </c>
      <c r="AI204" s="25">
        <f t="shared" si="130"/>
        <v>0</v>
      </c>
      <c r="AJ204" s="25">
        <f t="shared" si="131"/>
        <v>1</v>
      </c>
      <c r="AK204" s="25">
        <f t="shared" si="132"/>
        <v>0</v>
      </c>
      <c r="AL204" s="25">
        <f t="shared" si="133"/>
        <v>0</v>
      </c>
      <c r="AM204" s="25">
        <f t="shared" si="134"/>
        <v>0</v>
      </c>
      <c r="AN204" s="25">
        <f t="shared" si="135"/>
        <v>0</v>
      </c>
      <c r="AO204" s="25">
        <f t="shared" si="136"/>
        <v>0</v>
      </c>
      <c r="AP204" s="25">
        <f t="shared" si="137"/>
        <v>0</v>
      </c>
      <c r="AQ204" s="25">
        <f t="shared" si="138"/>
        <v>0</v>
      </c>
      <c r="AR204" s="25">
        <f t="shared" si="139"/>
        <v>0</v>
      </c>
      <c r="AS204" s="25">
        <f t="shared" si="140"/>
        <v>0</v>
      </c>
      <c r="AT204" s="25">
        <f t="shared" si="141"/>
        <v>0</v>
      </c>
      <c r="AU204" s="25">
        <f t="shared" si="142"/>
        <v>0</v>
      </c>
      <c r="AV204" s="25">
        <f t="shared" si="143"/>
        <v>0</v>
      </c>
      <c r="AW204" s="25"/>
      <c r="AX204" s="25"/>
      <c r="AY204" s="25"/>
      <c r="AZ204" s="25"/>
      <c r="BA204" s="25"/>
      <c r="BB204" s="25"/>
    </row>
    <row r="205" ht="12.75" customHeight="1">
      <c r="A205" s="25">
        <f t="shared" si="156"/>
        <v>32</v>
      </c>
      <c r="B205" s="16">
        <f t="shared" si="144"/>
        <v>0</v>
      </c>
      <c r="C205" s="16">
        <f t="shared" si="145"/>
        <v>1</v>
      </c>
      <c r="D205" s="16">
        <f t="shared" si="146"/>
        <v>0</v>
      </c>
      <c r="E205" s="16">
        <f t="shared" si="147"/>
        <v>0</v>
      </c>
      <c r="F205" s="16">
        <f t="shared" si="148"/>
        <v>0</v>
      </c>
      <c r="G205" s="16">
        <f t="shared" si="149"/>
        <v>1</v>
      </c>
      <c r="H205" s="16">
        <f t="shared" si="150"/>
        <v>1</v>
      </c>
      <c r="I205" s="16">
        <f t="shared" si="151"/>
        <v>1</v>
      </c>
      <c r="J205" s="16">
        <f t="shared" si="152"/>
        <v>1</v>
      </c>
      <c r="K205" s="16">
        <f t="shared" si="153"/>
        <v>0</v>
      </c>
      <c r="L205" s="16">
        <f t="shared" si="154"/>
        <v>1</v>
      </c>
      <c r="M205" s="16">
        <f t="shared" si="155"/>
        <v>0</v>
      </c>
      <c r="N205" s="16">
        <v>0.0</v>
      </c>
      <c r="O205" s="25"/>
      <c r="P205" s="25">
        <f t="shared" si="111"/>
        <v>1</v>
      </c>
      <c r="Q205" s="25">
        <f t="shared" si="112"/>
        <v>0</v>
      </c>
      <c r="R205" s="25">
        <f t="shared" si="113"/>
        <v>0</v>
      </c>
      <c r="S205" s="25">
        <f t="shared" si="114"/>
        <v>1</v>
      </c>
      <c r="T205" s="25">
        <f t="shared" si="115"/>
        <v>0</v>
      </c>
      <c r="U205" s="25">
        <f t="shared" si="116"/>
        <v>0</v>
      </c>
      <c r="V205" s="25">
        <f t="shared" si="117"/>
        <v>0</v>
      </c>
      <c r="W205" s="25">
        <f t="shared" si="118"/>
        <v>1</v>
      </c>
      <c r="X205" s="25">
        <f t="shared" si="119"/>
        <v>0</v>
      </c>
      <c r="Y205" s="25">
        <f t="shared" si="120"/>
        <v>0</v>
      </c>
      <c r="Z205" s="25">
        <f t="shared" si="121"/>
        <v>0</v>
      </c>
      <c r="AA205" s="25">
        <f t="shared" si="122"/>
        <v>0</v>
      </c>
      <c r="AB205" s="25">
        <f t="shared" si="123"/>
        <v>0</v>
      </c>
      <c r="AC205" s="25">
        <f t="shared" si="124"/>
        <v>0</v>
      </c>
      <c r="AD205" s="25">
        <f t="shared" si="125"/>
        <v>1</v>
      </c>
      <c r="AE205" s="25">
        <f t="shared" si="126"/>
        <v>0</v>
      </c>
      <c r="AF205" s="25">
        <f t="shared" si="127"/>
        <v>0</v>
      </c>
      <c r="AG205" s="25">
        <f t="shared" si="128"/>
        <v>0</v>
      </c>
      <c r="AH205" s="25">
        <f t="shared" si="129"/>
        <v>1</v>
      </c>
      <c r="AI205" s="25">
        <f t="shared" si="130"/>
        <v>0</v>
      </c>
      <c r="AJ205" s="25">
        <f t="shared" si="131"/>
        <v>0</v>
      </c>
      <c r="AK205" s="25">
        <f t="shared" si="132"/>
        <v>0</v>
      </c>
      <c r="AL205" s="25">
        <f t="shared" si="133"/>
        <v>0</v>
      </c>
      <c r="AM205" s="25">
        <f t="shared" si="134"/>
        <v>0</v>
      </c>
      <c r="AN205" s="25">
        <f t="shared" si="135"/>
        <v>0</v>
      </c>
      <c r="AO205" s="25">
        <f t="shared" si="136"/>
        <v>0</v>
      </c>
      <c r="AP205" s="25">
        <f t="shared" si="137"/>
        <v>0</v>
      </c>
      <c r="AQ205" s="25">
        <f t="shared" si="138"/>
        <v>0</v>
      </c>
      <c r="AR205" s="25">
        <f t="shared" si="139"/>
        <v>0</v>
      </c>
      <c r="AS205" s="25">
        <f t="shared" si="140"/>
        <v>0</v>
      </c>
      <c r="AT205" s="25">
        <f t="shared" si="141"/>
        <v>0</v>
      </c>
      <c r="AU205" s="25">
        <f t="shared" si="142"/>
        <v>0</v>
      </c>
      <c r="AV205" s="25">
        <f t="shared" si="143"/>
        <v>0</v>
      </c>
      <c r="AW205" s="25"/>
      <c r="AX205" s="25"/>
      <c r="AY205" s="25"/>
      <c r="AZ205" s="25"/>
      <c r="BA205" s="25"/>
      <c r="BB205" s="25"/>
    </row>
    <row r="206" ht="12.75" customHeight="1">
      <c r="A206" s="25">
        <f t="shared" si="156"/>
        <v>33</v>
      </c>
      <c r="B206" s="16">
        <f t="shared" si="144"/>
        <v>1</v>
      </c>
      <c r="C206" s="16">
        <f t="shared" si="145"/>
        <v>1</v>
      </c>
      <c r="D206" s="16">
        <f t="shared" si="146"/>
        <v>0</v>
      </c>
      <c r="E206" s="16">
        <f t="shared" si="147"/>
        <v>0</v>
      </c>
      <c r="F206" s="16">
        <f t="shared" si="148"/>
        <v>1</v>
      </c>
      <c r="G206" s="16">
        <f t="shared" si="149"/>
        <v>0</v>
      </c>
      <c r="H206" s="16">
        <f t="shared" si="150"/>
        <v>0</v>
      </c>
      <c r="I206" s="16">
        <f t="shared" si="151"/>
        <v>0</v>
      </c>
      <c r="J206" s="16">
        <f t="shared" si="152"/>
        <v>1</v>
      </c>
      <c r="K206" s="16">
        <f t="shared" si="153"/>
        <v>0</v>
      </c>
      <c r="L206" s="16">
        <f t="shared" si="154"/>
        <v>0</v>
      </c>
      <c r="M206" s="16">
        <f t="shared" si="155"/>
        <v>0</v>
      </c>
      <c r="N206" s="16">
        <v>0.0</v>
      </c>
      <c r="O206" s="25"/>
      <c r="P206" s="25">
        <f t="shared" si="111"/>
        <v>0</v>
      </c>
      <c r="Q206" s="25">
        <f t="shared" si="112"/>
        <v>0</v>
      </c>
      <c r="R206" s="25">
        <f t="shared" si="113"/>
        <v>0</v>
      </c>
      <c r="S206" s="25">
        <f t="shared" si="114"/>
        <v>0</v>
      </c>
      <c r="T206" s="25">
        <f t="shared" si="115"/>
        <v>0</v>
      </c>
      <c r="U206" s="25">
        <f t="shared" si="116"/>
        <v>0</v>
      </c>
      <c r="V206" s="25">
        <f t="shared" si="117"/>
        <v>0</v>
      </c>
      <c r="W206" s="25">
        <f t="shared" si="118"/>
        <v>0</v>
      </c>
      <c r="X206" s="25">
        <f t="shared" si="119"/>
        <v>0</v>
      </c>
      <c r="Y206" s="25">
        <f t="shared" si="120"/>
        <v>0</v>
      </c>
      <c r="Z206" s="25">
        <f t="shared" si="121"/>
        <v>0</v>
      </c>
      <c r="AA206" s="25">
        <f t="shared" si="122"/>
        <v>0</v>
      </c>
      <c r="AB206" s="25">
        <f t="shared" si="123"/>
        <v>0</v>
      </c>
      <c r="AC206" s="25">
        <f t="shared" si="124"/>
        <v>0</v>
      </c>
      <c r="AD206" s="25">
        <f t="shared" si="125"/>
        <v>0</v>
      </c>
      <c r="AE206" s="25">
        <f t="shared" si="126"/>
        <v>0</v>
      </c>
      <c r="AF206" s="25">
        <f t="shared" si="127"/>
        <v>0</v>
      </c>
      <c r="AG206" s="25">
        <f t="shared" si="128"/>
        <v>0</v>
      </c>
      <c r="AH206" s="25">
        <f t="shared" si="129"/>
        <v>1</v>
      </c>
      <c r="AI206" s="25">
        <f t="shared" si="130"/>
        <v>0</v>
      </c>
      <c r="AJ206" s="25">
        <f t="shared" si="131"/>
        <v>0</v>
      </c>
      <c r="AK206" s="25">
        <f t="shared" si="132"/>
        <v>0</v>
      </c>
      <c r="AL206" s="25">
        <f t="shared" si="133"/>
        <v>0</v>
      </c>
      <c r="AM206" s="25">
        <f t="shared" si="134"/>
        <v>0</v>
      </c>
      <c r="AN206" s="25">
        <f t="shared" si="135"/>
        <v>0</v>
      </c>
      <c r="AO206" s="25">
        <f t="shared" si="136"/>
        <v>0</v>
      </c>
      <c r="AP206" s="25">
        <f t="shared" si="137"/>
        <v>0</v>
      </c>
      <c r="AQ206" s="25">
        <f t="shared" si="138"/>
        <v>0</v>
      </c>
      <c r="AR206" s="25">
        <f t="shared" si="139"/>
        <v>0</v>
      </c>
      <c r="AS206" s="25">
        <f t="shared" si="140"/>
        <v>0</v>
      </c>
      <c r="AT206" s="25">
        <f t="shared" si="141"/>
        <v>0</v>
      </c>
      <c r="AU206" s="25">
        <f t="shared" si="142"/>
        <v>0</v>
      </c>
      <c r="AV206" s="25">
        <f t="shared" si="143"/>
        <v>0</v>
      </c>
      <c r="AW206" s="25"/>
      <c r="AX206" s="25"/>
      <c r="AY206" s="25"/>
      <c r="AZ206" s="25"/>
      <c r="BA206" s="25"/>
      <c r="BB206" s="25"/>
    </row>
    <row r="207" ht="12.75" customHeight="1">
      <c r="A207" s="25">
        <f t="shared" si="156"/>
        <v>34</v>
      </c>
      <c r="B207" s="16">
        <f t="shared" si="144"/>
        <v>0</v>
      </c>
      <c r="C207" s="16">
        <f t="shared" si="145"/>
        <v>1</v>
      </c>
      <c r="D207" s="16">
        <f t="shared" si="146"/>
        <v>0</v>
      </c>
      <c r="E207" s="16">
        <f t="shared" si="147"/>
        <v>0</v>
      </c>
      <c r="F207" s="16">
        <f t="shared" si="148"/>
        <v>0</v>
      </c>
      <c r="G207" s="16">
        <f t="shared" si="149"/>
        <v>0</v>
      </c>
      <c r="H207" s="16">
        <f t="shared" si="150"/>
        <v>0</v>
      </c>
      <c r="I207" s="16">
        <f t="shared" si="151"/>
        <v>0</v>
      </c>
      <c r="J207" s="16">
        <f t="shared" si="152"/>
        <v>1</v>
      </c>
      <c r="K207" s="16">
        <f t="shared" si="153"/>
        <v>0</v>
      </c>
      <c r="L207" s="16">
        <f t="shared" si="154"/>
        <v>0</v>
      </c>
      <c r="M207" s="16">
        <f t="shared" si="155"/>
        <v>0</v>
      </c>
      <c r="N207" s="16">
        <v>0.0</v>
      </c>
      <c r="O207" s="25"/>
      <c r="P207" s="25">
        <f t="shared" si="111"/>
        <v>0</v>
      </c>
      <c r="Q207" s="25">
        <f t="shared" si="112"/>
        <v>0</v>
      </c>
      <c r="R207" s="25">
        <f t="shared" si="113"/>
        <v>1</v>
      </c>
      <c r="S207" s="25">
        <f t="shared" si="114"/>
        <v>0</v>
      </c>
      <c r="T207" s="25">
        <f t="shared" si="115"/>
        <v>0</v>
      </c>
      <c r="U207" s="25">
        <f t="shared" si="116"/>
        <v>1</v>
      </c>
      <c r="V207" s="25">
        <f t="shared" si="117"/>
        <v>0</v>
      </c>
      <c r="W207" s="25">
        <f t="shared" si="118"/>
        <v>0</v>
      </c>
      <c r="X207" s="25">
        <f t="shared" si="119"/>
        <v>0</v>
      </c>
      <c r="Y207" s="25">
        <f t="shared" si="120"/>
        <v>0</v>
      </c>
      <c r="Z207" s="25">
        <f t="shared" si="121"/>
        <v>0</v>
      </c>
      <c r="AA207" s="25">
        <f t="shared" si="122"/>
        <v>0</v>
      </c>
      <c r="AB207" s="25">
        <f t="shared" si="123"/>
        <v>0</v>
      </c>
      <c r="AC207" s="25">
        <f t="shared" si="124"/>
        <v>0</v>
      </c>
      <c r="AD207" s="25">
        <f t="shared" si="125"/>
        <v>0</v>
      </c>
      <c r="AE207" s="25">
        <f t="shared" si="126"/>
        <v>0</v>
      </c>
      <c r="AF207" s="25">
        <f t="shared" si="127"/>
        <v>0</v>
      </c>
      <c r="AG207" s="25">
        <f t="shared" si="128"/>
        <v>0</v>
      </c>
      <c r="AH207" s="25">
        <f t="shared" si="129"/>
        <v>0</v>
      </c>
      <c r="AI207" s="25">
        <f t="shared" si="130"/>
        <v>0</v>
      </c>
      <c r="AJ207" s="25">
        <f t="shared" si="131"/>
        <v>0</v>
      </c>
      <c r="AK207" s="25">
        <f t="shared" si="132"/>
        <v>0</v>
      </c>
      <c r="AL207" s="25">
        <f t="shared" si="133"/>
        <v>0</v>
      </c>
      <c r="AM207" s="25">
        <f t="shared" si="134"/>
        <v>0</v>
      </c>
      <c r="AN207" s="25">
        <f t="shared" si="135"/>
        <v>0</v>
      </c>
      <c r="AO207" s="25">
        <f t="shared" si="136"/>
        <v>0</v>
      </c>
      <c r="AP207" s="25">
        <f t="shared" si="137"/>
        <v>0</v>
      </c>
      <c r="AQ207" s="25">
        <f t="shared" si="138"/>
        <v>0</v>
      </c>
      <c r="AR207" s="25">
        <f t="shared" si="139"/>
        <v>0</v>
      </c>
      <c r="AS207" s="25">
        <f t="shared" si="140"/>
        <v>0</v>
      </c>
      <c r="AT207" s="25">
        <f t="shared" si="141"/>
        <v>0</v>
      </c>
      <c r="AU207" s="25">
        <f t="shared" si="142"/>
        <v>0</v>
      </c>
      <c r="AV207" s="25">
        <f t="shared" si="143"/>
        <v>0</v>
      </c>
      <c r="AW207" s="25"/>
      <c r="AX207" s="25"/>
      <c r="AY207" s="25"/>
      <c r="AZ207" s="25"/>
      <c r="BA207" s="25"/>
      <c r="BB207" s="25"/>
    </row>
    <row r="208" ht="12.75" customHeight="1">
      <c r="A208" s="25">
        <f t="shared" si="156"/>
        <v>35</v>
      </c>
      <c r="B208" s="16">
        <f t="shared" si="144"/>
        <v>1</v>
      </c>
      <c r="C208" s="16">
        <f t="shared" si="145"/>
        <v>0</v>
      </c>
      <c r="D208" s="16">
        <f t="shared" si="146"/>
        <v>0</v>
      </c>
      <c r="E208" s="16">
        <f t="shared" si="147"/>
        <v>1</v>
      </c>
      <c r="F208" s="16">
        <f t="shared" si="148"/>
        <v>0</v>
      </c>
      <c r="G208" s="16">
        <f t="shared" si="149"/>
        <v>0</v>
      </c>
      <c r="H208" s="16">
        <f t="shared" si="150"/>
        <v>1</v>
      </c>
      <c r="I208" s="16">
        <f t="shared" si="151"/>
        <v>0</v>
      </c>
      <c r="J208" s="16">
        <f t="shared" si="152"/>
        <v>0</v>
      </c>
      <c r="K208" s="16">
        <f t="shared" si="153"/>
        <v>0</v>
      </c>
      <c r="L208" s="16">
        <f t="shared" si="154"/>
        <v>0</v>
      </c>
      <c r="M208" s="16">
        <f t="shared" si="155"/>
        <v>0</v>
      </c>
      <c r="N208" s="16">
        <v>0.0</v>
      </c>
      <c r="O208" s="25"/>
      <c r="P208" s="25">
        <f t="shared" si="111"/>
        <v>0</v>
      </c>
      <c r="Q208" s="25">
        <f t="shared" si="112"/>
        <v>0</v>
      </c>
      <c r="R208" s="25">
        <f t="shared" si="113"/>
        <v>0</v>
      </c>
      <c r="S208" s="25">
        <f t="shared" si="114"/>
        <v>0</v>
      </c>
      <c r="T208" s="25">
        <f t="shared" si="115"/>
        <v>0</v>
      </c>
      <c r="U208" s="25">
        <f t="shared" si="116"/>
        <v>0</v>
      </c>
      <c r="V208" s="25">
        <f t="shared" si="117"/>
        <v>0</v>
      </c>
      <c r="W208" s="25">
        <f t="shared" si="118"/>
        <v>0</v>
      </c>
      <c r="X208" s="25">
        <f t="shared" si="119"/>
        <v>0</v>
      </c>
      <c r="Y208" s="25">
        <f t="shared" si="120"/>
        <v>0</v>
      </c>
      <c r="Z208" s="25">
        <f t="shared" si="121"/>
        <v>0</v>
      </c>
      <c r="AA208" s="25">
        <f t="shared" si="122"/>
        <v>0</v>
      </c>
      <c r="AB208" s="25">
        <f t="shared" si="123"/>
        <v>0</v>
      </c>
      <c r="AC208" s="25">
        <f t="shared" si="124"/>
        <v>0</v>
      </c>
      <c r="AD208" s="25">
        <f t="shared" si="125"/>
        <v>0</v>
      </c>
      <c r="AE208" s="25">
        <f t="shared" si="126"/>
        <v>0</v>
      </c>
      <c r="AF208" s="25">
        <f t="shared" si="127"/>
        <v>0</v>
      </c>
      <c r="AG208" s="25">
        <f t="shared" si="128"/>
        <v>0</v>
      </c>
      <c r="AH208" s="25">
        <f t="shared" si="129"/>
        <v>0</v>
      </c>
      <c r="AI208" s="25">
        <f t="shared" si="130"/>
        <v>0</v>
      </c>
      <c r="AJ208" s="25">
        <f t="shared" si="131"/>
        <v>0</v>
      </c>
      <c r="AK208" s="25">
        <f t="shared" si="132"/>
        <v>0</v>
      </c>
      <c r="AL208" s="25">
        <f t="shared" si="133"/>
        <v>0</v>
      </c>
      <c r="AM208" s="25">
        <f t="shared" si="134"/>
        <v>0</v>
      </c>
      <c r="AN208" s="25">
        <f t="shared" si="135"/>
        <v>0</v>
      </c>
      <c r="AO208" s="25">
        <f t="shared" si="136"/>
        <v>0</v>
      </c>
      <c r="AP208" s="25">
        <f t="shared" si="137"/>
        <v>0</v>
      </c>
      <c r="AQ208" s="25">
        <f t="shared" si="138"/>
        <v>0</v>
      </c>
      <c r="AR208" s="25">
        <f t="shared" si="139"/>
        <v>0</v>
      </c>
      <c r="AS208" s="25">
        <f t="shared" si="140"/>
        <v>0</v>
      </c>
      <c r="AT208" s="25">
        <f t="shared" si="141"/>
        <v>0</v>
      </c>
      <c r="AU208" s="25">
        <f t="shared" si="142"/>
        <v>0</v>
      </c>
      <c r="AV208" s="25">
        <f t="shared" si="143"/>
        <v>0</v>
      </c>
      <c r="AW208" s="25"/>
      <c r="AX208" s="25"/>
      <c r="AY208" s="25"/>
      <c r="AZ208" s="25"/>
      <c r="BA208" s="25"/>
      <c r="BB208" s="25"/>
    </row>
    <row r="209" ht="12.75" customHeight="1">
      <c r="A209" s="25">
        <f t="shared" si="156"/>
        <v>36</v>
      </c>
      <c r="B209" s="16">
        <f t="shared" si="144"/>
        <v>0</v>
      </c>
      <c r="C209" s="16">
        <f t="shared" si="145"/>
        <v>0</v>
      </c>
      <c r="D209" s="16">
        <f t="shared" si="146"/>
        <v>0</v>
      </c>
      <c r="E209" s="16">
        <f t="shared" si="147"/>
        <v>0</v>
      </c>
      <c r="F209" s="16">
        <f t="shared" si="148"/>
        <v>0</v>
      </c>
      <c r="G209" s="16">
        <f t="shared" si="149"/>
        <v>1</v>
      </c>
      <c r="H209" s="16">
        <f t="shared" si="150"/>
        <v>0</v>
      </c>
      <c r="I209" s="16">
        <f t="shared" si="151"/>
        <v>0</v>
      </c>
      <c r="J209" s="16">
        <f t="shared" si="152"/>
        <v>1</v>
      </c>
      <c r="K209" s="16">
        <f t="shared" si="153"/>
        <v>0</v>
      </c>
      <c r="L209" s="16">
        <f t="shared" si="154"/>
        <v>0</v>
      </c>
      <c r="M209" s="16">
        <f t="shared" si="155"/>
        <v>0</v>
      </c>
      <c r="N209" s="16">
        <v>0.0</v>
      </c>
      <c r="O209" s="25"/>
      <c r="P209" s="25">
        <f t="shared" si="111"/>
        <v>0</v>
      </c>
      <c r="Q209" s="25">
        <f t="shared" si="112"/>
        <v>0</v>
      </c>
      <c r="R209" s="25">
        <f t="shared" si="113"/>
        <v>0</v>
      </c>
      <c r="S209" s="25">
        <f t="shared" si="114"/>
        <v>0</v>
      </c>
      <c r="T209" s="25">
        <f t="shared" si="115"/>
        <v>0</v>
      </c>
      <c r="U209" s="25">
        <f t="shared" si="116"/>
        <v>0</v>
      </c>
      <c r="V209" s="25">
        <f t="shared" si="117"/>
        <v>0</v>
      </c>
      <c r="W209" s="25">
        <f t="shared" si="118"/>
        <v>0</v>
      </c>
      <c r="X209" s="25">
        <f t="shared" si="119"/>
        <v>0</v>
      </c>
      <c r="Y209" s="25">
        <f t="shared" si="120"/>
        <v>0</v>
      </c>
      <c r="Z209" s="25">
        <f t="shared" si="121"/>
        <v>0</v>
      </c>
      <c r="AA209" s="25">
        <f t="shared" si="122"/>
        <v>0</v>
      </c>
      <c r="AB209" s="25">
        <f t="shared" si="123"/>
        <v>0</v>
      </c>
      <c r="AC209" s="25">
        <f t="shared" si="124"/>
        <v>0</v>
      </c>
      <c r="AD209" s="25">
        <f t="shared" si="125"/>
        <v>0</v>
      </c>
      <c r="AE209" s="25">
        <f t="shared" si="126"/>
        <v>0</v>
      </c>
      <c r="AF209" s="25">
        <f t="shared" si="127"/>
        <v>0</v>
      </c>
      <c r="AG209" s="25">
        <f t="shared" si="128"/>
        <v>0</v>
      </c>
      <c r="AH209" s="25">
        <f t="shared" si="129"/>
        <v>1</v>
      </c>
      <c r="AI209" s="25">
        <f t="shared" si="130"/>
        <v>0</v>
      </c>
      <c r="AJ209" s="25">
        <f t="shared" si="131"/>
        <v>0</v>
      </c>
      <c r="AK209" s="25">
        <f t="shared" si="132"/>
        <v>1</v>
      </c>
      <c r="AL209" s="25">
        <f t="shared" si="133"/>
        <v>0</v>
      </c>
      <c r="AM209" s="25">
        <f t="shared" si="134"/>
        <v>0</v>
      </c>
      <c r="AN209" s="25">
        <f t="shared" si="135"/>
        <v>0</v>
      </c>
      <c r="AO209" s="25">
        <f t="shared" si="136"/>
        <v>0</v>
      </c>
      <c r="AP209" s="25">
        <f t="shared" si="137"/>
        <v>0</v>
      </c>
      <c r="AQ209" s="25">
        <f t="shared" si="138"/>
        <v>0</v>
      </c>
      <c r="AR209" s="25">
        <f t="shared" si="139"/>
        <v>0</v>
      </c>
      <c r="AS209" s="25">
        <f t="shared" si="140"/>
        <v>0</v>
      </c>
      <c r="AT209" s="25">
        <f t="shared" si="141"/>
        <v>0</v>
      </c>
      <c r="AU209" s="25">
        <f t="shared" si="142"/>
        <v>0</v>
      </c>
      <c r="AV209" s="25">
        <f t="shared" si="143"/>
        <v>0</v>
      </c>
      <c r="AW209" s="25"/>
      <c r="AX209" s="25"/>
      <c r="AY209" s="25"/>
      <c r="AZ209" s="25"/>
      <c r="BA209" s="25"/>
      <c r="BB209" s="25"/>
    </row>
    <row r="210" ht="12.75" customHeight="1">
      <c r="A210" s="25">
        <f t="shared" si="156"/>
        <v>37</v>
      </c>
      <c r="B210" s="16">
        <f t="shared" si="144"/>
        <v>0</v>
      </c>
      <c r="C210" s="16">
        <f t="shared" si="145"/>
        <v>1</v>
      </c>
      <c r="D210" s="16">
        <f t="shared" si="146"/>
        <v>0</v>
      </c>
      <c r="E210" s="16">
        <f t="shared" si="147"/>
        <v>0</v>
      </c>
      <c r="F210" s="16">
        <f t="shared" si="148"/>
        <v>0</v>
      </c>
      <c r="G210" s="16">
        <f t="shared" si="149"/>
        <v>0</v>
      </c>
      <c r="H210" s="16">
        <f t="shared" si="150"/>
        <v>0</v>
      </c>
      <c r="I210" s="16">
        <f t="shared" si="151"/>
        <v>0</v>
      </c>
      <c r="J210" s="16">
        <f t="shared" si="152"/>
        <v>1</v>
      </c>
      <c r="K210" s="16">
        <f t="shared" si="153"/>
        <v>0</v>
      </c>
      <c r="L210" s="16">
        <f t="shared" si="154"/>
        <v>0</v>
      </c>
      <c r="M210" s="16">
        <f t="shared" si="155"/>
        <v>1</v>
      </c>
      <c r="N210" s="16">
        <v>0.0</v>
      </c>
      <c r="O210" s="25"/>
      <c r="P210" s="25">
        <f t="shared" si="111"/>
        <v>1</v>
      </c>
      <c r="Q210" s="25">
        <f t="shared" si="112"/>
        <v>0</v>
      </c>
      <c r="R210" s="25">
        <f t="shared" si="113"/>
        <v>0</v>
      </c>
      <c r="S210" s="25">
        <f t="shared" si="114"/>
        <v>0</v>
      </c>
      <c r="T210" s="25">
        <f t="shared" si="115"/>
        <v>1</v>
      </c>
      <c r="U210" s="25">
        <f t="shared" si="116"/>
        <v>0</v>
      </c>
      <c r="V210" s="25">
        <f t="shared" si="117"/>
        <v>0</v>
      </c>
      <c r="W210" s="25">
        <f t="shared" si="118"/>
        <v>1</v>
      </c>
      <c r="X210" s="25">
        <f t="shared" si="119"/>
        <v>0</v>
      </c>
      <c r="Y210" s="25">
        <f t="shared" si="120"/>
        <v>1</v>
      </c>
      <c r="Z210" s="25">
        <f t="shared" si="121"/>
        <v>0</v>
      </c>
      <c r="AA210" s="25">
        <f t="shared" si="122"/>
        <v>0</v>
      </c>
      <c r="AB210" s="25">
        <f t="shared" si="123"/>
        <v>0</v>
      </c>
      <c r="AC210" s="25">
        <f t="shared" si="124"/>
        <v>0</v>
      </c>
      <c r="AD210" s="25">
        <f t="shared" si="125"/>
        <v>0</v>
      </c>
      <c r="AE210" s="25">
        <f t="shared" si="126"/>
        <v>1</v>
      </c>
      <c r="AF210" s="25">
        <f t="shared" si="127"/>
        <v>0</v>
      </c>
      <c r="AG210" s="25">
        <f t="shared" si="128"/>
        <v>0</v>
      </c>
      <c r="AH210" s="25">
        <f t="shared" si="129"/>
        <v>1</v>
      </c>
      <c r="AI210" s="25">
        <f t="shared" si="130"/>
        <v>0</v>
      </c>
      <c r="AJ210" s="25">
        <f t="shared" si="131"/>
        <v>1</v>
      </c>
      <c r="AK210" s="25">
        <f t="shared" si="132"/>
        <v>0</v>
      </c>
      <c r="AL210" s="25">
        <f t="shared" si="133"/>
        <v>0</v>
      </c>
      <c r="AM210" s="25">
        <f t="shared" si="134"/>
        <v>0</v>
      </c>
      <c r="AN210" s="25">
        <f t="shared" si="135"/>
        <v>0</v>
      </c>
      <c r="AO210" s="25">
        <f t="shared" si="136"/>
        <v>0</v>
      </c>
      <c r="AP210" s="25">
        <f t="shared" si="137"/>
        <v>0</v>
      </c>
      <c r="AQ210" s="25">
        <f t="shared" si="138"/>
        <v>0</v>
      </c>
      <c r="AR210" s="25">
        <f t="shared" si="139"/>
        <v>0</v>
      </c>
      <c r="AS210" s="25">
        <f t="shared" si="140"/>
        <v>0</v>
      </c>
      <c r="AT210" s="25">
        <f t="shared" si="141"/>
        <v>0</v>
      </c>
      <c r="AU210" s="25">
        <f t="shared" si="142"/>
        <v>0</v>
      </c>
      <c r="AV210" s="25">
        <f t="shared" si="143"/>
        <v>0</v>
      </c>
      <c r="AW210" s="25"/>
      <c r="AX210" s="25"/>
      <c r="AY210" s="25"/>
      <c r="AZ210" s="25"/>
      <c r="BA210" s="25"/>
      <c r="BB210" s="25"/>
    </row>
    <row r="211" ht="12.75" customHeight="1">
      <c r="A211" s="25">
        <f t="shared" si="156"/>
        <v>38</v>
      </c>
      <c r="B211" s="16">
        <f t="shared" si="144"/>
        <v>1</v>
      </c>
      <c r="C211" s="16">
        <f t="shared" si="145"/>
        <v>1</v>
      </c>
      <c r="D211" s="16">
        <f t="shared" si="146"/>
        <v>0</v>
      </c>
      <c r="E211" s="16">
        <f t="shared" si="147"/>
        <v>0</v>
      </c>
      <c r="F211" s="16">
        <f t="shared" si="148"/>
        <v>0</v>
      </c>
      <c r="G211" s="16">
        <f t="shared" si="149"/>
        <v>1</v>
      </c>
      <c r="H211" s="16">
        <f t="shared" si="150"/>
        <v>0</v>
      </c>
      <c r="I211" s="16">
        <f t="shared" si="151"/>
        <v>0</v>
      </c>
      <c r="J211" s="16">
        <f t="shared" si="152"/>
        <v>1</v>
      </c>
      <c r="K211" s="16">
        <f t="shared" si="153"/>
        <v>0</v>
      </c>
      <c r="L211" s="16">
        <f t="shared" si="154"/>
        <v>1</v>
      </c>
      <c r="M211" s="16">
        <f t="shared" si="155"/>
        <v>0</v>
      </c>
      <c r="N211" s="16">
        <v>0.0</v>
      </c>
      <c r="O211" s="25"/>
      <c r="P211" s="25">
        <f t="shared" si="111"/>
        <v>0</v>
      </c>
      <c r="Q211" s="25">
        <f t="shared" si="112"/>
        <v>0</v>
      </c>
      <c r="R211" s="25">
        <f t="shared" si="113"/>
        <v>0</v>
      </c>
      <c r="S211" s="25">
        <f t="shared" si="114"/>
        <v>0</v>
      </c>
      <c r="T211" s="25">
        <f t="shared" si="115"/>
        <v>0</v>
      </c>
      <c r="U211" s="25">
        <f t="shared" si="116"/>
        <v>0</v>
      </c>
      <c r="V211" s="25">
        <f t="shared" si="117"/>
        <v>0</v>
      </c>
      <c r="W211" s="25">
        <f t="shared" si="118"/>
        <v>0</v>
      </c>
      <c r="X211" s="25">
        <f t="shared" si="119"/>
        <v>0</v>
      </c>
      <c r="Y211" s="25">
        <f t="shared" si="120"/>
        <v>0</v>
      </c>
      <c r="Z211" s="25">
        <f t="shared" si="121"/>
        <v>0</v>
      </c>
      <c r="AA211" s="25">
        <f t="shared" si="122"/>
        <v>0</v>
      </c>
      <c r="AB211" s="25">
        <f t="shared" si="123"/>
        <v>0</v>
      </c>
      <c r="AC211" s="25">
        <f t="shared" si="124"/>
        <v>0</v>
      </c>
      <c r="AD211" s="25">
        <f t="shared" si="125"/>
        <v>0</v>
      </c>
      <c r="AE211" s="25">
        <f t="shared" si="126"/>
        <v>0</v>
      </c>
      <c r="AF211" s="25">
        <f t="shared" si="127"/>
        <v>0</v>
      </c>
      <c r="AG211" s="25">
        <f t="shared" si="128"/>
        <v>0</v>
      </c>
      <c r="AH211" s="25">
        <f t="shared" si="129"/>
        <v>0</v>
      </c>
      <c r="AI211" s="25">
        <f t="shared" si="130"/>
        <v>0</v>
      </c>
      <c r="AJ211" s="25">
        <f t="shared" si="131"/>
        <v>0</v>
      </c>
      <c r="AK211" s="25">
        <f t="shared" si="132"/>
        <v>0</v>
      </c>
      <c r="AL211" s="25">
        <f t="shared" si="133"/>
        <v>0</v>
      </c>
      <c r="AM211" s="25">
        <f t="shared" si="134"/>
        <v>0</v>
      </c>
      <c r="AN211" s="25">
        <f t="shared" si="135"/>
        <v>0</v>
      </c>
      <c r="AO211" s="25">
        <f t="shared" si="136"/>
        <v>0</v>
      </c>
      <c r="AP211" s="25">
        <f t="shared" si="137"/>
        <v>0</v>
      </c>
      <c r="AQ211" s="25">
        <f t="shared" si="138"/>
        <v>0</v>
      </c>
      <c r="AR211" s="25">
        <f t="shared" si="139"/>
        <v>0</v>
      </c>
      <c r="AS211" s="25">
        <f t="shared" si="140"/>
        <v>0</v>
      </c>
      <c r="AT211" s="25">
        <f t="shared" si="141"/>
        <v>0</v>
      </c>
      <c r="AU211" s="25">
        <f t="shared" si="142"/>
        <v>0</v>
      </c>
      <c r="AV211" s="25">
        <f t="shared" si="143"/>
        <v>0</v>
      </c>
      <c r="AW211" s="25"/>
      <c r="AX211" s="25"/>
      <c r="AY211" s="25"/>
      <c r="AZ211" s="25"/>
      <c r="BA211" s="25"/>
      <c r="BB211" s="25"/>
    </row>
    <row r="212" ht="12.75" customHeight="1">
      <c r="A212" s="25">
        <f t="shared" si="156"/>
        <v>39</v>
      </c>
      <c r="B212" s="16">
        <f t="shared" si="144"/>
        <v>0</v>
      </c>
      <c r="C212" s="16">
        <f t="shared" si="145"/>
        <v>1</v>
      </c>
      <c r="D212" s="16">
        <f t="shared" si="146"/>
        <v>0</v>
      </c>
      <c r="E212" s="16">
        <f t="shared" si="147"/>
        <v>0</v>
      </c>
      <c r="F212" s="16">
        <f t="shared" si="148"/>
        <v>0</v>
      </c>
      <c r="G212" s="16">
        <f t="shared" si="149"/>
        <v>0</v>
      </c>
      <c r="H212" s="16">
        <f t="shared" si="150"/>
        <v>0</v>
      </c>
      <c r="I212" s="16">
        <f t="shared" si="151"/>
        <v>0</v>
      </c>
      <c r="J212" s="16">
        <f t="shared" si="152"/>
        <v>0</v>
      </c>
      <c r="K212" s="16">
        <f t="shared" si="153"/>
        <v>0</v>
      </c>
      <c r="L212" s="16">
        <f t="shared" si="154"/>
        <v>0</v>
      </c>
      <c r="M212" s="16">
        <f t="shared" si="155"/>
        <v>0</v>
      </c>
      <c r="N212" s="16">
        <v>0.0</v>
      </c>
      <c r="O212" s="25"/>
      <c r="P212" s="25">
        <f t="shared" si="111"/>
        <v>0</v>
      </c>
      <c r="Q212" s="25">
        <f t="shared" si="112"/>
        <v>0</v>
      </c>
      <c r="R212" s="25">
        <f t="shared" si="113"/>
        <v>0</v>
      </c>
      <c r="S212" s="25">
        <f t="shared" si="114"/>
        <v>0</v>
      </c>
      <c r="T212" s="25">
        <f t="shared" si="115"/>
        <v>0</v>
      </c>
      <c r="U212" s="25">
        <f t="shared" si="116"/>
        <v>0</v>
      </c>
      <c r="V212" s="25">
        <f t="shared" si="117"/>
        <v>0</v>
      </c>
      <c r="W212" s="25">
        <f t="shared" si="118"/>
        <v>0</v>
      </c>
      <c r="X212" s="25">
        <f t="shared" si="119"/>
        <v>0</v>
      </c>
      <c r="Y212" s="25">
        <f t="shared" si="120"/>
        <v>0</v>
      </c>
      <c r="Z212" s="25">
        <f t="shared" si="121"/>
        <v>0</v>
      </c>
      <c r="AA212" s="25">
        <f t="shared" si="122"/>
        <v>0</v>
      </c>
      <c r="AB212" s="25">
        <f t="shared" si="123"/>
        <v>0</v>
      </c>
      <c r="AC212" s="25">
        <f t="shared" si="124"/>
        <v>0</v>
      </c>
      <c r="AD212" s="25">
        <f t="shared" si="125"/>
        <v>0</v>
      </c>
      <c r="AE212" s="25">
        <f t="shared" si="126"/>
        <v>0</v>
      </c>
      <c r="AF212" s="25">
        <f t="shared" si="127"/>
        <v>0</v>
      </c>
      <c r="AG212" s="25">
        <f t="shared" si="128"/>
        <v>0</v>
      </c>
      <c r="AH212" s="25">
        <f t="shared" si="129"/>
        <v>0</v>
      </c>
      <c r="AI212" s="25">
        <f t="shared" si="130"/>
        <v>0</v>
      </c>
      <c r="AJ212" s="25">
        <f t="shared" si="131"/>
        <v>0</v>
      </c>
      <c r="AK212" s="25">
        <f t="shared" si="132"/>
        <v>0</v>
      </c>
      <c r="AL212" s="25">
        <f t="shared" si="133"/>
        <v>0</v>
      </c>
      <c r="AM212" s="25">
        <f t="shared" si="134"/>
        <v>0</v>
      </c>
      <c r="AN212" s="25">
        <f t="shared" si="135"/>
        <v>0</v>
      </c>
      <c r="AO212" s="25">
        <f t="shared" si="136"/>
        <v>0</v>
      </c>
      <c r="AP212" s="25">
        <f t="shared" si="137"/>
        <v>0</v>
      </c>
      <c r="AQ212" s="25">
        <f t="shared" si="138"/>
        <v>0</v>
      </c>
      <c r="AR212" s="25">
        <f t="shared" si="139"/>
        <v>0</v>
      </c>
      <c r="AS212" s="25">
        <f t="shared" si="140"/>
        <v>0</v>
      </c>
      <c r="AT212" s="25">
        <f t="shared" si="141"/>
        <v>0</v>
      </c>
      <c r="AU212" s="25">
        <f t="shared" si="142"/>
        <v>0</v>
      </c>
      <c r="AV212" s="25">
        <f t="shared" si="143"/>
        <v>0</v>
      </c>
      <c r="AW212" s="25"/>
      <c r="AX212" s="25"/>
      <c r="AY212" s="25"/>
      <c r="AZ212" s="25"/>
      <c r="BA212" s="25"/>
      <c r="BB212" s="25"/>
    </row>
    <row r="213" ht="12.75" customHeight="1">
      <c r="A213" s="25">
        <f t="shared" si="156"/>
        <v>40</v>
      </c>
      <c r="B213" s="16">
        <f t="shared" si="144"/>
        <v>0</v>
      </c>
      <c r="C213" s="16">
        <f t="shared" si="145"/>
        <v>0</v>
      </c>
      <c r="D213" s="16">
        <f t="shared" si="146"/>
        <v>0</v>
      </c>
      <c r="E213" s="16">
        <f t="shared" si="147"/>
        <v>0</v>
      </c>
      <c r="F213" s="16">
        <f t="shared" si="148"/>
        <v>0</v>
      </c>
      <c r="G213" s="16">
        <f t="shared" si="149"/>
        <v>0</v>
      </c>
      <c r="H213" s="16">
        <f t="shared" si="150"/>
        <v>1</v>
      </c>
      <c r="I213" s="16">
        <f t="shared" si="151"/>
        <v>0</v>
      </c>
      <c r="J213" s="16">
        <f t="shared" si="152"/>
        <v>1</v>
      </c>
      <c r="K213" s="16">
        <f t="shared" si="153"/>
        <v>0</v>
      </c>
      <c r="L213" s="16">
        <f t="shared" si="154"/>
        <v>0</v>
      </c>
      <c r="M213" s="16">
        <f t="shared" si="155"/>
        <v>0</v>
      </c>
      <c r="N213" s="16">
        <v>0.0</v>
      </c>
      <c r="O213" s="25"/>
      <c r="P213" s="25">
        <f t="shared" si="111"/>
        <v>0</v>
      </c>
      <c r="Q213" s="25">
        <f t="shared" si="112"/>
        <v>0</v>
      </c>
      <c r="R213" s="25">
        <f t="shared" si="113"/>
        <v>0</v>
      </c>
      <c r="S213" s="25">
        <f t="shared" si="114"/>
        <v>0</v>
      </c>
      <c r="T213" s="25">
        <f t="shared" si="115"/>
        <v>0</v>
      </c>
      <c r="U213" s="25">
        <f t="shared" si="116"/>
        <v>0</v>
      </c>
      <c r="V213" s="25">
        <f t="shared" si="117"/>
        <v>0</v>
      </c>
      <c r="W213" s="25">
        <f t="shared" si="118"/>
        <v>0</v>
      </c>
      <c r="X213" s="25">
        <f t="shared" si="119"/>
        <v>0</v>
      </c>
      <c r="Y213" s="25">
        <f t="shared" si="120"/>
        <v>0</v>
      </c>
      <c r="Z213" s="25">
        <f t="shared" si="121"/>
        <v>0</v>
      </c>
      <c r="AA213" s="25">
        <f t="shared" si="122"/>
        <v>0</v>
      </c>
      <c r="AB213" s="25">
        <f t="shared" si="123"/>
        <v>0</v>
      </c>
      <c r="AC213" s="25">
        <f t="shared" si="124"/>
        <v>0</v>
      </c>
      <c r="AD213" s="25">
        <f t="shared" si="125"/>
        <v>0</v>
      </c>
      <c r="AE213" s="25">
        <f t="shared" si="126"/>
        <v>0</v>
      </c>
      <c r="AF213" s="25">
        <f t="shared" si="127"/>
        <v>0</v>
      </c>
      <c r="AG213" s="25">
        <f t="shared" si="128"/>
        <v>0</v>
      </c>
      <c r="AH213" s="25">
        <f t="shared" si="129"/>
        <v>0</v>
      </c>
      <c r="AI213" s="25">
        <f t="shared" si="130"/>
        <v>0</v>
      </c>
      <c r="AJ213" s="25">
        <f t="shared" si="131"/>
        <v>0</v>
      </c>
      <c r="AK213" s="25">
        <f t="shared" si="132"/>
        <v>0</v>
      </c>
      <c r="AL213" s="25">
        <f t="shared" si="133"/>
        <v>0</v>
      </c>
      <c r="AM213" s="25">
        <f t="shared" si="134"/>
        <v>0</v>
      </c>
      <c r="AN213" s="25">
        <f t="shared" si="135"/>
        <v>0</v>
      </c>
      <c r="AO213" s="25">
        <f t="shared" si="136"/>
        <v>0</v>
      </c>
      <c r="AP213" s="25">
        <f t="shared" si="137"/>
        <v>0</v>
      </c>
      <c r="AQ213" s="25">
        <f t="shared" si="138"/>
        <v>0</v>
      </c>
      <c r="AR213" s="25">
        <f t="shared" si="139"/>
        <v>0</v>
      </c>
      <c r="AS213" s="25">
        <f t="shared" si="140"/>
        <v>0</v>
      </c>
      <c r="AT213" s="25">
        <f t="shared" si="141"/>
        <v>0</v>
      </c>
      <c r="AU213" s="25">
        <f t="shared" si="142"/>
        <v>0</v>
      </c>
      <c r="AV213" s="25">
        <f t="shared" si="143"/>
        <v>0</v>
      </c>
      <c r="AW213" s="25"/>
      <c r="AX213" s="25"/>
      <c r="AY213" s="25"/>
      <c r="AZ213" s="25"/>
      <c r="BA213" s="25"/>
      <c r="BB213" s="25"/>
    </row>
    <row r="214" ht="12.75" customHeight="1">
      <c r="A214" s="25">
        <f t="shared" si="156"/>
        <v>41</v>
      </c>
      <c r="B214" s="16">
        <f t="shared" si="144"/>
        <v>0</v>
      </c>
      <c r="C214" s="16">
        <f t="shared" si="145"/>
        <v>1</v>
      </c>
      <c r="D214" s="16">
        <f t="shared" si="146"/>
        <v>0</v>
      </c>
      <c r="E214" s="16">
        <f t="shared" si="147"/>
        <v>0</v>
      </c>
      <c r="F214" s="16">
        <f t="shared" si="148"/>
        <v>0</v>
      </c>
      <c r="G214" s="16">
        <f t="shared" si="149"/>
        <v>0</v>
      </c>
      <c r="H214" s="16">
        <f t="shared" si="150"/>
        <v>0</v>
      </c>
      <c r="I214" s="16">
        <f t="shared" si="151"/>
        <v>0</v>
      </c>
      <c r="J214" s="16">
        <f t="shared" si="152"/>
        <v>0</v>
      </c>
      <c r="K214" s="16">
        <f t="shared" si="153"/>
        <v>0</v>
      </c>
      <c r="L214" s="16">
        <f t="shared" si="154"/>
        <v>0</v>
      </c>
      <c r="M214" s="16">
        <f t="shared" si="155"/>
        <v>0</v>
      </c>
      <c r="N214" s="16">
        <v>0.0</v>
      </c>
      <c r="O214" s="25"/>
      <c r="P214" s="25">
        <f t="shared" si="111"/>
        <v>0</v>
      </c>
      <c r="Q214" s="25">
        <f t="shared" si="112"/>
        <v>0</v>
      </c>
      <c r="R214" s="25">
        <f t="shared" si="113"/>
        <v>0</v>
      </c>
      <c r="S214" s="25">
        <f t="shared" si="114"/>
        <v>0</v>
      </c>
      <c r="T214" s="25">
        <f t="shared" si="115"/>
        <v>0</v>
      </c>
      <c r="U214" s="25">
        <f t="shared" si="116"/>
        <v>0</v>
      </c>
      <c r="V214" s="25">
        <f t="shared" si="117"/>
        <v>0</v>
      </c>
      <c r="W214" s="25">
        <f t="shared" si="118"/>
        <v>0</v>
      </c>
      <c r="X214" s="25">
        <f t="shared" si="119"/>
        <v>0</v>
      </c>
      <c r="Y214" s="25">
        <f t="shared" si="120"/>
        <v>0</v>
      </c>
      <c r="Z214" s="25">
        <f t="shared" si="121"/>
        <v>0</v>
      </c>
      <c r="AA214" s="25">
        <f t="shared" si="122"/>
        <v>0</v>
      </c>
      <c r="AB214" s="25">
        <f t="shared" si="123"/>
        <v>0</v>
      </c>
      <c r="AC214" s="25">
        <f t="shared" si="124"/>
        <v>0</v>
      </c>
      <c r="AD214" s="25">
        <f t="shared" si="125"/>
        <v>0</v>
      </c>
      <c r="AE214" s="25">
        <f t="shared" si="126"/>
        <v>0</v>
      </c>
      <c r="AF214" s="25">
        <f t="shared" si="127"/>
        <v>0</v>
      </c>
      <c r="AG214" s="25">
        <f t="shared" si="128"/>
        <v>0</v>
      </c>
      <c r="AH214" s="25">
        <f t="shared" si="129"/>
        <v>0</v>
      </c>
      <c r="AI214" s="25">
        <f t="shared" si="130"/>
        <v>0</v>
      </c>
      <c r="AJ214" s="25">
        <f t="shared" si="131"/>
        <v>0</v>
      </c>
      <c r="AK214" s="25">
        <f t="shared" si="132"/>
        <v>0</v>
      </c>
      <c r="AL214" s="25">
        <f t="shared" si="133"/>
        <v>0</v>
      </c>
      <c r="AM214" s="25">
        <f t="shared" si="134"/>
        <v>0</v>
      </c>
      <c r="AN214" s="25">
        <f t="shared" si="135"/>
        <v>0</v>
      </c>
      <c r="AO214" s="25">
        <f t="shared" si="136"/>
        <v>0</v>
      </c>
      <c r="AP214" s="25">
        <f t="shared" si="137"/>
        <v>0</v>
      </c>
      <c r="AQ214" s="25">
        <f t="shared" si="138"/>
        <v>0</v>
      </c>
      <c r="AR214" s="25">
        <f t="shared" si="139"/>
        <v>0</v>
      </c>
      <c r="AS214" s="25">
        <f t="shared" si="140"/>
        <v>0</v>
      </c>
      <c r="AT214" s="25">
        <f t="shared" si="141"/>
        <v>0</v>
      </c>
      <c r="AU214" s="25">
        <f t="shared" si="142"/>
        <v>0</v>
      </c>
      <c r="AV214" s="25">
        <f t="shared" si="143"/>
        <v>0</v>
      </c>
      <c r="AW214" s="25"/>
      <c r="AX214" s="25"/>
      <c r="AY214" s="25"/>
      <c r="AZ214" s="25"/>
      <c r="BA214" s="25"/>
      <c r="BB214" s="25"/>
    </row>
    <row r="215" ht="12.75" customHeight="1">
      <c r="A215" s="25">
        <f t="shared" si="156"/>
        <v>42</v>
      </c>
      <c r="B215" s="16">
        <f t="shared" si="144"/>
        <v>0</v>
      </c>
      <c r="C215" s="16">
        <f t="shared" si="145"/>
        <v>0</v>
      </c>
      <c r="D215" s="16">
        <f t="shared" si="146"/>
        <v>0</v>
      </c>
      <c r="E215" s="16">
        <f t="shared" si="147"/>
        <v>0</v>
      </c>
      <c r="F215" s="16">
        <f t="shared" si="148"/>
        <v>0</v>
      </c>
      <c r="G215" s="16">
        <f t="shared" si="149"/>
        <v>0</v>
      </c>
      <c r="H215" s="16">
        <f t="shared" si="150"/>
        <v>0</v>
      </c>
      <c r="I215" s="16">
        <f t="shared" si="151"/>
        <v>0</v>
      </c>
      <c r="J215" s="16">
        <f t="shared" si="152"/>
        <v>1</v>
      </c>
      <c r="K215" s="16">
        <f t="shared" si="153"/>
        <v>0</v>
      </c>
      <c r="L215" s="16">
        <f t="shared" si="154"/>
        <v>0</v>
      </c>
      <c r="M215" s="16">
        <f t="shared" si="155"/>
        <v>0</v>
      </c>
      <c r="N215" s="16">
        <v>0.0</v>
      </c>
      <c r="O215" s="25"/>
      <c r="P215" s="25">
        <f t="shared" si="111"/>
        <v>0</v>
      </c>
      <c r="Q215" s="25">
        <f t="shared" si="112"/>
        <v>0</v>
      </c>
      <c r="R215" s="25">
        <f t="shared" si="113"/>
        <v>0</v>
      </c>
      <c r="S215" s="25">
        <f t="shared" si="114"/>
        <v>0</v>
      </c>
      <c r="T215" s="25">
        <f t="shared" si="115"/>
        <v>0</v>
      </c>
      <c r="U215" s="25">
        <f t="shared" si="116"/>
        <v>0</v>
      </c>
      <c r="V215" s="25">
        <f t="shared" si="117"/>
        <v>0</v>
      </c>
      <c r="W215" s="25">
        <f t="shared" si="118"/>
        <v>0</v>
      </c>
      <c r="X215" s="25">
        <f t="shared" si="119"/>
        <v>0</v>
      </c>
      <c r="Y215" s="25">
        <f t="shared" si="120"/>
        <v>0</v>
      </c>
      <c r="Z215" s="25">
        <f t="shared" si="121"/>
        <v>0</v>
      </c>
      <c r="AA215" s="25">
        <f t="shared" si="122"/>
        <v>0</v>
      </c>
      <c r="AB215" s="25">
        <f t="shared" si="123"/>
        <v>0</v>
      </c>
      <c r="AC215" s="25">
        <f t="shared" si="124"/>
        <v>0</v>
      </c>
      <c r="AD215" s="25">
        <f t="shared" si="125"/>
        <v>0</v>
      </c>
      <c r="AE215" s="25">
        <f t="shared" si="126"/>
        <v>0</v>
      </c>
      <c r="AF215" s="25">
        <f t="shared" si="127"/>
        <v>0</v>
      </c>
      <c r="AG215" s="25">
        <f t="shared" si="128"/>
        <v>0</v>
      </c>
      <c r="AH215" s="25">
        <f t="shared" si="129"/>
        <v>1</v>
      </c>
      <c r="AI215" s="25">
        <f t="shared" si="130"/>
        <v>0</v>
      </c>
      <c r="AJ215" s="25">
        <f t="shared" si="131"/>
        <v>0</v>
      </c>
      <c r="AK215" s="25">
        <f t="shared" si="132"/>
        <v>0</v>
      </c>
      <c r="AL215" s="25">
        <f t="shared" si="133"/>
        <v>0</v>
      </c>
      <c r="AM215" s="25">
        <f t="shared" si="134"/>
        <v>0</v>
      </c>
      <c r="AN215" s="25">
        <f t="shared" si="135"/>
        <v>0</v>
      </c>
      <c r="AO215" s="25">
        <f t="shared" si="136"/>
        <v>0</v>
      </c>
      <c r="AP215" s="25">
        <f t="shared" si="137"/>
        <v>0</v>
      </c>
      <c r="AQ215" s="25">
        <f t="shared" si="138"/>
        <v>0</v>
      </c>
      <c r="AR215" s="25">
        <f t="shared" si="139"/>
        <v>0</v>
      </c>
      <c r="AS215" s="25">
        <f t="shared" si="140"/>
        <v>0</v>
      </c>
      <c r="AT215" s="25">
        <f t="shared" si="141"/>
        <v>0</v>
      </c>
      <c r="AU215" s="25">
        <f t="shared" si="142"/>
        <v>0</v>
      </c>
      <c r="AV215" s="25">
        <f t="shared" si="143"/>
        <v>0</v>
      </c>
      <c r="AW215" s="25"/>
      <c r="AX215" s="25"/>
      <c r="AY215" s="25"/>
      <c r="AZ215" s="25"/>
      <c r="BA215" s="25"/>
      <c r="BB215" s="25"/>
    </row>
    <row r="216" ht="12.75" customHeight="1">
      <c r="A216" s="25">
        <f t="shared" si="156"/>
        <v>43</v>
      </c>
      <c r="B216" s="16">
        <f t="shared" si="144"/>
        <v>0</v>
      </c>
      <c r="C216" s="16">
        <f t="shared" si="145"/>
        <v>1</v>
      </c>
      <c r="D216" s="16">
        <f t="shared" si="146"/>
        <v>0</v>
      </c>
      <c r="E216" s="16">
        <f t="shared" si="147"/>
        <v>0</v>
      </c>
      <c r="F216" s="16">
        <f t="shared" si="148"/>
        <v>0</v>
      </c>
      <c r="G216" s="16">
        <f t="shared" si="149"/>
        <v>0</v>
      </c>
      <c r="H216" s="16">
        <f t="shared" si="150"/>
        <v>0</v>
      </c>
      <c r="I216" s="16">
        <f t="shared" si="151"/>
        <v>0</v>
      </c>
      <c r="J216" s="16">
        <f t="shared" si="152"/>
        <v>1</v>
      </c>
      <c r="K216" s="16">
        <f t="shared" si="153"/>
        <v>0</v>
      </c>
      <c r="L216" s="16">
        <f t="shared" si="154"/>
        <v>0</v>
      </c>
      <c r="M216" s="16">
        <f t="shared" si="155"/>
        <v>0</v>
      </c>
      <c r="N216" s="16">
        <v>0.0</v>
      </c>
      <c r="O216" s="25"/>
      <c r="P216" s="25">
        <f t="shared" si="111"/>
        <v>0</v>
      </c>
      <c r="Q216" s="25">
        <f t="shared" si="112"/>
        <v>0</v>
      </c>
      <c r="R216" s="25">
        <f t="shared" si="113"/>
        <v>0</v>
      </c>
      <c r="S216" s="25">
        <f t="shared" si="114"/>
        <v>0</v>
      </c>
      <c r="T216" s="25">
        <f t="shared" si="115"/>
        <v>0</v>
      </c>
      <c r="U216" s="25">
        <f t="shared" si="116"/>
        <v>0</v>
      </c>
      <c r="V216" s="25">
        <f t="shared" si="117"/>
        <v>0</v>
      </c>
      <c r="W216" s="25">
        <f t="shared" si="118"/>
        <v>0</v>
      </c>
      <c r="X216" s="25">
        <f t="shared" si="119"/>
        <v>0</v>
      </c>
      <c r="Y216" s="25">
        <f t="shared" si="120"/>
        <v>0</v>
      </c>
      <c r="Z216" s="25">
        <f t="shared" si="121"/>
        <v>0</v>
      </c>
      <c r="AA216" s="25">
        <f t="shared" si="122"/>
        <v>0</v>
      </c>
      <c r="AB216" s="25">
        <f t="shared" si="123"/>
        <v>0</v>
      </c>
      <c r="AC216" s="25">
        <f t="shared" si="124"/>
        <v>0</v>
      </c>
      <c r="AD216" s="25">
        <f t="shared" si="125"/>
        <v>0</v>
      </c>
      <c r="AE216" s="25">
        <f t="shared" si="126"/>
        <v>0</v>
      </c>
      <c r="AF216" s="25">
        <f t="shared" si="127"/>
        <v>0</v>
      </c>
      <c r="AG216" s="25">
        <f t="shared" si="128"/>
        <v>0</v>
      </c>
      <c r="AH216" s="25">
        <f t="shared" si="129"/>
        <v>0</v>
      </c>
      <c r="AI216" s="25">
        <f t="shared" si="130"/>
        <v>0</v>
      </c>
      <c r="AJ216" s="25">
        <f t="shared" si="131"/>
        <v>0</v>
      </c>
      <c r="AK216" s="25">
        <f t="shared" si="132"/>
        <v>0</v>
      </c>
      <c r="AL216" s="25">
        <f t="shared" si="133"/>
        <v>0</v>
      </c>
      <c r="AM216" s="25">
        <f t="shared" si="134"/>
        <v>0</v>
      </c>
      <c r="AN216" s="25">
        <f t="shared" si="135"/>
        <v>0</v>
      </c>
      <c r="AO216" s="25">
        <f t="shared" si="136"/>
        <v>0</v>
      </c>
      <c r="AP216" s="25">
        <f t="shared" si="137"/>
        <v>0</v>
      </c>
      <c r="AQ216" s="25">
        <f t="shared" si="138"/>
        <v>0</v>
      </c>
      <c r="AR216" s="25">
        <f t="shared" si="139"/>
        <v>0</v>
      </c>
      <c r="AS216" s="25">
        <f t="shared" si="140"/>
        <v>0</v>
      </c>
      <c r="AT216" s="25">
        <f t="shared" si="141"/>
        <v>0</v>
      </c>
      <c r="AU216" s="25">
        <f t="shared" si="142"/>
        <v>0</v>
      </c>
      <c r="AV216" s="25">
        <f t="shared" si="143"/>
        <v>0</v>
      </c>
      <c r="AW216" s="25"/>
      <c r="AX216" s="25"/>
      <c r="AY216" s="25"/>
      <c r="AZ216" s="25"/>
      <c r="BA216" s="25"/>
      <c r="BB216" s="25"/>
    </row>
    <row r="217" ht="12.75" customHeight="1">
      <c r="A217" s="25">
        <f t="shared" si="156"/>
        <v>44</v>
      </c>
      <c r="B217" s="16">
        <f t="shared" si="144"/>
        <v>0</v>
      </c>
      <c r="C217" s="16">
        <f t="shared" si="145"/>
        <v>0</v>
      </c>
      <c r="D217" s="16">
        <f t="shared" si="146"/>
        <v>0</v>
      </c>
      <c r="E217" s="16">
        <f t="shared" si="147"/>
        <v>0</v>
      </c>
      <c r="F217" s="16">
        <f t="shared" si="148"/>
        <v>0</v>
      </c>
      <c r="G217" s="16">
        <f t="shared" si="149"/>
        <v>0</v>
      </c>
      <c r="H217" s="16">
        <f t="shared" si="150"/>
        <v>1</v>
      </c>
      <c r="I217" s="16">
        <f t="shared" si="151"/>
        <v>0</v>
      </c>
      <c r="J217" s="16">
        <f t="shared" si="152"/>
        <v>1</v>
      </c>
      <c r="K217" s="16">
        <f t="shared" si="153"/>
        <v>0</v>
      </c>
      <c r="L217" s="16">
        <f t="shared" si="154"/>
        <v>0</v>
      </c>
      <c r="M217" s="16">
        <f t="shared" si="155"/>
        <v>0</v>
      </c>
      <c r="N217" s="16">
        <v>0.0</v>
      </c>
      <c r="O217" s="25"/>
      <c r="P217" s="25">
        <f t="shared" si="111"/>
        <v>0</v>
      </c>
      <c r="Q217" s="25">
        <f t="shared" si="112"/>
        <v>0</v>
      </c>
      <c r="R217" s="25">
        <f t="shared" si="113"/>
        <v>0</v>
      </c>
      <c r="S217" s="25">
        <f t="shared" si="114"/>
        <v>0</v>
      </c>
      <c r="T217" s="25">
        <f t="shared" si="115"/>
        <v>0</v>
      </c>
      <c r="U217" s="25">
        <f t="shared" si="116"/>
        <v>0</v>
      </c>
      <c r="V217" s="25">
        <f t="shared" si="117"/>
        <v>0</v>
      </c>
      <c r="W217" s="25">
        <f t="shared" si="118"/>
        <v>0</v>
      </c>
      <c r="X217" s="25">
        <f t="shared" si="119"/>
        <v>0</v>
      </c>
      <c r="Y217" s="25">
        <f t="shared" si="120"/>
        <v>0</v>
      </c>
      <c r="Z217" s="25">
        <f t="shared" si="121"/>
        <v>0</v>
      </c>
      <c r="AA217" s="25">
        <f t="shared" si="122"/>
        <v>0</v>
      </c>
      <c r="AB217" s="25">
        <f t="shared" si="123"/>
        <v>0</v>
      </c>
      <c r="AC217" s="25">
        <f t="shared" si="124"/>
        <v>0</v>
      </c>
      <c r="AD217" s="25">
        <f t="shared" si="125"/>
        <v>0</v>
      </c>
      <c r="AE217" s="25">
        <f t="shared" si="126"/>
        <v>0</v>
      </c>
      <c r="AF217" s="25">
        <f t="shared" si="127"/>
        <v>0</v>
      </c>
      <c r="AG217" s="25">
        <f t="shared" si="128"/>
        <v>0</v>
      </c>
      <c r="AH217" s="25">
        <f t="shared" si="129"/>
        <v>0</v>
      </c>
      <c r="AI217" s="25">
        <f t="shared" si="130"/>
        <v>0</v>
      </c>
      <c r="AJ217" s="25">
        <f t="shared" si="131"/>
        <v>0</v>
      </c>
      <c r="AK217" s="25">
        <f t="shared" si="132"/>
        <v>0</v>
      </c>
      <c r="AL217" s="25">
        <f t="shared" si="133"/>
        <v>0</v>
      </c>
      <c r="AM217" s="25">
        <f t="shared" si="134"/>
        <v>0</v>
      </c>
      <c r="AN217" s="25">
        <f t="shared" si="135"/>
        <v>0</v>
      </c>
      <c r="AO217" s="25">
        <f t="shared" si="136"/>
        <v>0</v>
      </c>
      <c r="AP217" s="25">
        <f t="shared" si="137"/>
        <v>0</v>
      </c>
      <c r="AQ217" s="25">
        <f t="shared" si="138"/>
        <v>0</v>
      </c>
      <c r="AR217" s="25">
        <f t="shared" si="139"/>
        <v>0</v>
      </c>
      <c r="AS217" s="25">
        <f t="shared" si="140"/>
        <v>0</v>
      </c>
      <c r="AT217" s="25">
        <f t="shared" si="141"/>
        <v>0</v>
      </c>
      <c r="AU217" s="25">
        <f t="shared" si="142"/>
        <v>0</v>
      </c>
      <c r="AV217" s="25">
        <f t="shared" si="143"/>
        <v>0</v>
      </c>
      <c r="AW217" s="25"/>
      <c r="AX217" s="25"/>
      <c r="AY217" s="25"/>
      <c r="AZ217" s="25"/>
      <c r="BA217" s="25"/>
      <c r="BB217" s="25"/>
    </row>
    <row r="218" ht="12.75" customHeight="1">
      <c r="A218" s="25">
        <f t="shared" si="156"/>
        <v>45</v>
      </c>
      <c r="B218" s="16">
        <f t="shared" si="144"/>
        <v>0</v>
      </c>
      <c r="C218" s="16">
        <f t="shared" si="145"/>
        <v>0</v>
      </c>
      <c r="D218" s="16">
        <f t="shared" si="146"/>
        <v>0</v>
      </c>
      <c r="E218" s="16">
        <f t="shared" si="147"/>
        <v>0</v>
      </c>
      <c r="F218" s="16">
        <f t="shared" si="148"/>
        <v>0</v>
      </c>
      <c r="G218" s="16">
        <f t="shared" si="149"/>
        <v>0</v>
      </c>
      <c r="H218" s="16">
        <f t="shared" si="150"/>
        <v>0</v>
      </c>
      <c r="I218" s="16">
        <f t="shared" si="151"/>
        <v>0</v>
      </c>
      <c r="J218" s="16">
        <f t="shared" si="152"/>
        <v>1</v>
      </c>
      <c r="K218" s="16">
        <f t="shared" si="153"/>
        <v>0</v>
      </c>
      <c r="L218" s="16">
        <f t="shared" si="154"/>
        <v>0</v>
      </c>
      <c r="M218" s="16">
        <f t="shared" si="155"/>
        <v>0</v>
      </c>
      <c r="N218" s="16">
        <v>0.0</v>
      </c>
      <c r="O218" s="25"/>
      <c r="P218" s="25">
        <f t="shared" si="111"/>
        <v>0</v>
      </c>
      <c r="Q218" s="25">
        <f t="shared" si="112"/>
        <v>0</v>
      </c>
      <c r="R218" s="25">
        <f t="shared" si="113"/>
        <v>0</v>
      </c>
      <c r="S218" s="25">
        <f t="shared" si="114"/>
        <v>0</v>
      </c>
      <c r="T218" s="25">
        <f t="shared" si="115"/>
        <v>0</v>
      </c>
      <c r="U218" s="25">
        <f t="shared" si="116"/>
        <v>0</v>
      </c>
      <c r="V218" s="25">
        <f t="shared" si="117"/>
        <v>0</v>
      </c>
      <c r="W218" s="25">
        <f t="shared" si="118"/>
        <v>0</v>
      </c>
      <c r="X218" s="25">
        <f t="shared" si="119"/>
        <v>0</v>
      </c>
      <c r="Y218" s="25">
        <f t="shared" si="120"/>
        <v>0</v>
      </c>
      <c r="Z218" s="25">
        <f t="shared" si="121"/>
        <v>0</v>
      </c>
      <c r="AA218" s="25">
        <f t="shared" si="122"/>
        <v>0</v>
      </c>
      <c r="AB218" s="25">
        <f t="shared" si="123"/>
        <v>0</v>
      </c>
      <c r="AC218" s="25">
        <f t="shared" si="124"/>
        <v>0</v>
      </c>
      <c r="AD218" s="25">
        <f t="shared" si="125"/>
        <v>0</v>
      </c>
      <c r="AE218" s="25">
        <f t="shared" si="126"/>
        <v>0</v>
      </c>
      <c r="AF218" s="25">
        <f t="shared" si="127"/>
        <v>0</v>
      </c>
      <c r="AG218" s="25">
        <f t="shared" si="128"/>
        <v>0</v>
      </c>
      <c r="AH218" s="25">
        <f t="shared" si="129"/>
        <v>0</v>
      </c>
      <c r="AI218" s="25">
        <f t="shared" si="130"/>
        <v>0</v>
      </c>
      <c r="AJ218" s="25">
        <f t="shared" si="131"/>
        <v>0</v>
      </c>
      <c r="AK218" s="25">
        <f t="shared" si="132"/>
        <v>0</v>
      </c>
      <c r="AL218" s="25">
        <f t="shared" si="133"/>
        <v>0</v>
      </c>
      <c r="AM218" s="25">
        <f t="shared" si="134"/>
        <v>0</v>
      </c>
      <c r="AN218" s="25">
        <f t="shared" si="135"/>
        <v>0</v>
      </c>
      <c r="AO218" s="25">
        <f t="shared" si="136"/>
        <v>0</v>
      </c>
      <c r="AP218" s="25">
        <f t="shared" si="137"/>
        <v>0</v>
      </c>
      <c r="AQ218" s="25">
        <f t="shared" si="138"/>
        <v>0</v>
      </c>
      <c r="AR218" s="25">
        <f t="shared" si="139"/>
        <v>0</v>
      </c>
      <c r="AS218" s="25">
        <f t="shared" si="140"/>
        <v>0</v>
      </c>
      <c r="AT218" s="25">
        <f t="shared" si="141"/>
        <v>0</v>
      </c>
      <c r="AU218" s="25">
        <f t="shared" si="142"/>
        <v>0</v>
      </c>
      <c r="AV218" s="25">
        <f t="shared" si="143"/>
        <v>0</v>
      </c>
      <c r="AW218" s="25"/>
      <c r="AX218" s="25"/>
      <c r="AY218" s="25"/>
      <c r="AZ218" s="25"/>
      <c r="BA218" s="25"/>
      <c r="BB218" s="25"/>
    </row>
    <row r="219" ht="12.75" customHeight="1">
      <c r="A219" s="25">
        <f t="shared" si="156"/>
        <v>46</v>
      </c>
      <c r="B219" s="16">
        <f t="shared" si="144"/>
        <v>0</v>
      </c>
      <c r="C219" s="16">
        <f t="shared" si="145"/>
        <v>0</v>
      </c>
      <c r="D219" s="16">
        <f t="shared" si="146"/>
        <v>0</v>
      </c>
      <c r="E219" s="16">
        <f t="shared" si="147"/>
        <v>0</v>
      </c>
      <c r="F219" s="16">
        <f t="shared" si="148"/>
        <v>0</v>
      </c>
      <c r="G219" s="16">
        <f t="shared" si="149"/>
        <v>1</v>
      </c>
      <c r="H219" s="16">
        <f t="shared" si="150"/>
        <v>0</v>
      </c>
      <c r="I219" s="16">
        <f t="shared" si="151"/>
        <v>0</v>
      </c>
      <c r="J219" s="16">
        <f t="shared" si="152"/>
        <v>1</v>
      </c>
      <c r="K219" s="16">
        <f t="shared" si="153"/>
        <v>1</v>
      </c>
      <c r="L219" s="16">
        <f t="shared" si="154"/>
        <v>0</v>
      </c>
      <c r="M219" s="16">
        <f t="shared" si="155"/>
        <v>0</v>
      </c>
      <c r="N219" s="16">
        <v>0.0</v>
      </c>
      <c r="O219" s="25"/>
      <c r="P219" s="25">
        <f t="shared" si="111"/>
        <v>0</v>
      </c>
      <c r="Q219" s="25">
        <f t="shared" si="112"/>
        <v>0</v>
      </c>
      <c r="R219" s="25">
        <f t="shared" si="113"/>
        <v>0</v>
      </c>
      <c r="S219" s="25">
        <f t="shared" si="114"/>
        <v>0</v>
      </c>
      <c r="T219" s="25">
        <f t="shared" si="115"/>
        <v>0</v>
      </c>
      <c r="U219" s="25">
        <f t="shared" si="116"/>
        <v>0</v>
      </c>
      <c r="V219" s="25">
        <f t="shared" si="117"/>
        <v>0</v>
      </c>
      <c r="W219" s="25">
        <f t="shared" si="118"/>
        <v>0</v>
      </c>
      <c r="X219" s="25">
        <f t="shared" si="119"/>
        <v>0</v>
      </c>
      <c r="Y219" s="25">
        <f t="shared" si="120"/>
        <v>0</v>
      </c>
      <c r="Z219" s="25">
        <f t="shared" si="121"/>
        <v>0</v>
      </c>
      <c r="AA219" s="25">
        <f t="shared" si="122"/>
        <v>0</v>
      </c>
      <c r="AB219" s="25">
        <f t="shared" si="123"/>
        <v>0</v>
      </c>
      <c r="AC219" s="25">
        <f t="shared" si="124"/>
        <v>0</v>
      </c>
      <c r="AD219" s="25">
        <f t="shared" si="125"/>
        <v>0</v>
      </c>
      <c r="AE219" s="25">
        <f t="shared" si="126"/>
        <v>0</v>
      </c>
      <c r="AF219" s="25">
        <f t="shared" si="127"/>
        <v>1</v>
      </c>
      <c r="AG219" s="25">
        <f t="shared" si="128"/>
        <v>1</v>
      </c>
      <c r="AH219" s="25">
        <f t="shared" si="129"/>
        <v>1</v>
      </c>
      <c r="AI219" s="25">
        <f t="shared" si="130"/>
        <v>0</v>
      </c>
      <c r="AJ219" s="25">
        <f t="shared" si="131"/>
        <v>0</v>
      </c>
      <c r="AK219" s="25">
        <f t="shared" si="132"/>
        <v>0</v>
      </c>
      <c r="AL219" s="25">
        <f t="shared" si="133"/>
        <v>0</v>
      </c>
      <c r="AM219" s="25">
        <f t="shared" si="134"/>
        <v>0</v>
      </c>
      <c r="AN219" s="25">
        <f t="shared" si="135"/>
        <v>0</v>
      </c>
      <c r="AO219" s="25">
        <f t="shared" si="136"/>
        <v>0</v>
      </c>
      <c r="AP219" s="25">
        <f t="shared" si="137"/>
        <v>0</v>
      </c>
      <c r="AQ219" s="25">
        <f t="shared" si="138"/>
        <v>0</v>
      </c>
      <c r="AR219" s="25">
        <f t="shared" si="139"/>
        <v>0</v>
      </c>
      <c r="AS219" s="25">
        <f t="shared" si="140"/>
        <v>0</v>
      </c>
      <c r="AT219" s="25">
        <f t="shared" si="141"/>
        <v>0</v>
      </c>
      <c r="AU219" s="25">
        <f t="shared" si="142"/>
        <v>0</v>
      </c>
      <c r="AV219" s="25">
        <f t="shared" si="143"/>
        <v>0</v>
      </c>
      <c r="AW219" s="25"/>
      <c r="AX219" s="25"/>
      <c r="AY219" s="25"/>
      <c r="AZ219" s="25"/>
      <c r="BA219" s="25"/>
      <c r="BB219" s="25"/>
    </row>
    <row r="220" ht="12.75" customHeight="1">
      <c r="A220" s="25">
        <f t="shared" si="156"/>
        <v>47</v>
      </c>
      <c r="B220" s="16">
        <f t="shared" si="144"/>
        <v>0</v>
      </c>
      <c r="C220" s="16">
        <f t="shared" si="145"/>
        <v>1</v>
      </c>
      <c r="D220" s="16">
        <f t="shared" si="146"/>
        <v>0</v>
      </c>
      <c r="E220" s="16">
        <f t="shared" si="147"/>
        <v>0</v>
      </c>
      <c r="F220" s="16">
        <f t="shared" si="148"/>
        <v>0</v>
      </c>
      <c r="G220" s="16">
        <f t="shared" si="149"/>
        <v>0</v>
      </c>
      <c r="H220" s="16">
        <f t="shared" si="150"/>
        <v>1</v>
      </c>
      <c r="I220" s="16">
        <f t="shared" si="151"/>
        <v>1</v>
      </c>
      <c r="J220" s="16">
        <f t="shared" si="152"/>
        <v>1</v>
      </c>
      <c r="K220" s="16">
        <f t="shared" si="153"/>
        <v>0</v>
      </c>
      <c r="L220" s="16">
        <f t="shared" si="154"/>
        <v>0</v>
      </c>
      <c r="M220" s="16">
        <f t="shared" si="155"/>
        <v>0</v>
      </c>
      <c r="N220" s="16">
        <v>0.0</v>
      </c>
      <c r="O220" s="25"/>
      <c r="P220" s="25">
        <f t="shared" si="111"/>
        <v>0</v>
      </c>
      <c r="Q220" s="25">
        <f t="shared" si="112"/>
        <v>0</v>
      </c>
      <c r="R220" s="25">
        <f t="shared" si="113"/>
        <v>0</v>
      </c>
      <c r="S220" s="25">
        <f t="shared" si="114"/>
        <v>0</v>
      </c>
      <c r="T220" s="25">
        <f t="shared" si="115"/>
        <v>0</v>
      </c>
      <c r="U220" s="25">
        <f t="shared" si="116"/>
        <v>0</v>
      </c>
      <c r="V220" s="25">
        <f t="shared" si="117"/>
        <v>0</v>
      </c>
      <c r="W220" s="25">
        <f t="shared" si="118"/>
        <v>0</v>
      </c>
      <c r="X220" s="25">
        <f t="shared" si="119"/>
        <v>0</v>
      </c>
      <c r="Y220" s="25">
        <f t="shared" si="120"/>
        <v>0</v>
      </c>
      <c r="Z220" s="25">
        <f t="shared" si="121"/>
        <v>0</v>
      </c>
      <c r="AA220" s="25">
        <f t="shared" si="122"/>
        <v>0</v>
      </c>
      <c r="AB220" s="25">
        <f t="shared" si="123"/>
        <v>0</v>
      </c>
      <c r="AC220" s="25">
        <f t="shared" si="124"/>
        <v>0</v>
      </c>
      <c r="AD220" s="25">
        <f t="shared" si="125"/>
        <v>0</v>
      </c>
      <c r="AE220" s="25">
        <f t="shared" si="126"/>
        <v>0</v>
      </c>
      <c r="AF220" s="25">
        <f t="shared" si="127"/>
        <v>0</v>
      </c>
      <c r="AG220" s="25">
        <f t="shared" si="128"/>
        <v>0</v>
      </c>
      <c r="AH220" s="25">
        <f t="shared" si="129"/>
        <v>1</v>
      </c>
      <c r="AI220" s="25">
        <f t="shared" si="130"/>
        <v>0</v>
      </c>
      <c r="AJ220" s="25">
        <f t="shared" si="131"/>
        <v>0</v>
      </c>
      <c r="AK220" s="25">
        <f t="shared" si="132"/>
        <v>0</v>
      </c>
      <c r="AL220" s="25">
        <f t="shared" si="133"/>
        <v>0</v>
      </c>
      <c r="AM220" s="25">
        <f t="shared" si="134"/>
        <v>0</v>
      </c>
      <c r="AN220" s="25">
        <f t="shared" si="135"/>
        <v>0</v>
      </c>
      <c r="AO220" s="25">
        <f t="shared" si="136"/>
        <v>0</v>
      </c>
      <c r="AP220" s="25">
        <f t="shared" si="137"/>
        <v>0</v>
      </c>
      <c r="AQ220" s="25">
        <f t="shared" si="138"/>
        <v>0</v>
      </c>
      <c r="AR220" s="25">
        <f t="shared" si="139"/>
        <v>0</v>
      </c>
      <c r="AS220" s="25">
        <f t="shared" si="140"/>
        <v>0</v>
      </c>
      <c r="AT220" s="25">
        <f t="shared" si="141"/>
        <v>0</v>
      </c>
      <c r="AU220" s="25">
        <f t="shared" si="142"/>
        <v>0</v>
      </c>
      <c r="AV220" s="25">
        <f t="shared" si="143"/>
        <v>0</v>
      </c>
      <c r="AW220" s="25"/>
      <c r="AX220" s="25"/>
      <c r="AY220" s="25"/>
      <c r="AZ220" s="25"/>
      <c r="BA220" s="25"/>
      <c r="BB220" s="25"/>
    </row>
    <row r="221" ht="12.75" customHeight="1">
      <c r="A221" s="25">
        <f t="shared" si="156"/>
        <v>48</v>
      </c>
      <c r="B221" s="16">
        <f t="shared" si="144"/>
        <v>0</v>
      </c>
      <c r="C221" s="16">
        <f t="shared" si="145"/>
        <v>1</v>
      </c>
      <c r="D221" s="16">
        <f t="shared" si="146"/>
        <v>0</v>
      </c>
      <c r="E221" s="16">
        <f t="shared" si="147"/>
        <v>0</v>
      </c>
      <c r="F221" s="16">
        <f t="shared" si="148"/>
        <v>0</v>
      </c>
      <c r="G221" s="16">
        <f t="shared" si="149"/>
        <v>0</v>
      </c>
      <c r="H221" s="16">
        <f t="shared" si="150"/>
        <v>0</v>
      </c>
      <c r="I221" s="16">
        <f t="shared" si="151"/>
        <v>0</v>
      </c>
      <c r="J221" s="16">
        <f t="shared" si="152"/>
        <v>1</v>
      </c>
      <c r="K221" s="16">
        <f t="shared" si="153"/>
        <v>0</v>
      </c>
      <c r="L221" s="16">
        <f t="shared" si="154"/>
        <v>0</v>
      </c>
      <c r="M221" s="16">
        <f t="shared" si="155"/>
        <v>0</v>
      </c>
      <c r="N221" s="16">
        <v>0.0</v>
      </c>
      <c r="O221" s="25"/>
      <c r="P221" s="25">
        <f t="shared" si="111"/>
        <v>0</v>
      </c>
      <c r="Q221" s="25">
        <f t="shared" si="112"/>
        <v>0</v>
      </c>
      <c r="R221" s="25">
        <f t="shared" si="113"/>
        <v>0</v>
      </c>
      <c r="S221" s="25">
        <f t="shared" si="114"/>
        <v>0</v>
      </c>
      <c r="T221" s="25">
        <f t="shared" si="115"/>
        <v>0</v>
      </c>
      <c r="U221" s="25">
        <f t="shared" si="116"/>
        <v>0</v>
      </c>
      <c r="V221" s="25">
        <f t="shared" si="117"/>
        <v>0</v>
      </c>
      <c r="W221" s="25">
        <f t="shared" si="118"/>
        <v>0</v>
      </c>
      <c r="X221" s="25">
        <f t="shared" si="119"/>
        <v>0</v>
      </c>
      <c r="Y221" s="25">
        <f t="shared" si="120"/>
        <v>0</v>
      </c>
      <c r="Z221" s="25">
        <f t="shared" si="121"/>
        <v>0</v>
      </c>
      <c r="AA221" s="25">
        <f t="shared" si="122"/>
        <v>0</v>
      </c>
      <c r="AB221" s="25">
        <f t="shared" si="123"/>
        <v>0</v>
      </c>
      <c r="AC221" s="25">
        <f t="shared" si="124"/>
        <v>0</v>
      </c>
      <c r="AD221" s="25">
        <f t="shared" si="125"/>
        <v>0</v>
      </c>
      <c r="AE221" s="25">
        <f t="shared" si="126"/>
        <v>0</v>
      </c>
      <c r="AF221" s="25">
        <f t="shared" si="127"/>
        <v>0</v>
      </c>
      <c r="AG221" s="25">
        <f t="shared" si="128"/>
        <v>0</v>
      </c>
      <c r="AH221" s="25">
        <f t="shared" si="129"/>
        <v>0</v>
      </c>
      <c r="AI221" s="25">
        <f t="shared" si="130"/>
        <v>0</v>
      </c>
      <c r="AJ221" s="25">
        <f t="shared" si="131"/>
        <v>0</v>
      </c>
      <c r="AK221" s="25">
        <f t="shared" si="132"/>
        <v>0</v>
      </c>
      <c r="AL221" s="25">
        <f t="shared" si="133"/>
        <v>0</v>
      </c>
      <c r="AM221" s="25">
        <f t="shared" si="134"/>
        <v>0</v>
      </c>
      <c r="AN221" s="25">
        <f t="shared" si="135"/>
        <v>0</v>
      </c>
      <c r="AO221" s="25">
        <f t="shared" si="136"/>
        <v>0</v>
      </c>
      <c r="AP221" s="25">
        <f t="shared" si="137"/>
        <v>0</v>
      </c>
      <c r="AQ221" s="25">
        <f t="shared" si="138"/>
        <v>0</v>
      </c>
      <c r="AR221" s="25">
        <f t="shared" si="139"/>
        <v>0</v>
      </c>
      <c r="AS221" s="25">
        <f t="shared" si="140"/>
        <v>0</v>
      </c>
      <c r="AT221" s="25">
        <f t="shared" si="141"/>
        <v>0</v>
      </c>
      <c r="AU221" s="25">
        <f t="shared" si="142"/>
        <v>0</v>
      </c>
      <c r="AV221" s="25">
        <f t="shared" si="143"/>
        <v>0</v>
      </c>
      <c r="AW221" s="25"/>
      <c r="AX221" s="25"/>
      <c r="AY221" s="25"/>
      <c r="AZ221" s="25"/>
      <c r="BA221" s="25"/>
      <c r="BB221" s="25"/>
    </row>
    <row r="222" ht="12.75" customHeight="1">
      <c r="A222" s="25">
        <f t="shared" si="156"/>
        <v>49</v>
      </c>
      <c r="B222" s="16">
        <f t="shared" si="144"/>
        <v>0</v>
      </c>
      <c r="C222" s="16">
        <f t="shared" si="145"/>
        <v>0</v>
      </c>
      <c r="D222" s="16">
        <f t="shared" si="146"/>
        <v>0</v>
      </c>
      <c r="E222" s="16">
        <f t="shared" si="147"/>
        <v>0</v>
      </c>
      <c r="F222" s="16">
        <f t="shared" si="148"/>
        <v>0</v>
      </c>
      <c r="G222" s="16">
        <f t="shared" si="149"/>
        <v>1</v>
      </c>
      <c r="H222" s="16">
        <f t="shared" si="150"/>
        <v>1</v>
      </c>
      <c r="I222" s="16">
        <f t="shared" si="151"/>
        <v>1</v>
      </c>
      <c r="J222" s="16">
        <f t="shared" si="152"/>
        <v>1</v>
      </c>
      <c r="K222" s="16">
        <f t="shared" si="153"/>
        <v>0</v>
      </c>
      <c r="L222" s="16">
        <f t="shared" si="154"/>
        <v>0</v>
      </c>
      <c r="M222" s="16">
        <f t="shared" si="155"/>
        <v>0</v>
      </c>
      <c r="N222" s="16">
        <v>0.0</v>
      </c>
      <c r="O222" s="25"/>
      <c r="P222" s="25">
        <f t="shared" si="111"/>
        <v>0</v>
      </c>
      <c r="Q222" s="25">
        <f t="shared" si="112"/>
        <v>0</v>
      </c>
      <c r="R222" s="25">
        <f t="shared" si="113"/>
        <v>0</v>
      </c>
      <c r="S222" s="25">
        <f t="shared" si="114"/>
        <v>0</v>
      </c>
      <c r="T222" s="25">
        <f t="shared" si="115"/>
        <v>0</v>
      </c>
      <c r="U222" s="25">
        <f t="shared" si="116"/>
        <v>0</v>
      </c>
      <c r="V222" s="25">
        <f t="shared" si="117"/>
        <v>0</v>
      </c>
      <c r="W222" s="25">
        <f t="shared" si="118"/>
        <v>0</v>
      </c>
      <c r="X222" s="25">
        <f t="shared" si="119"/>
        <v>0</v>
      </c>
      <c r="Y222" s="25">
        <f t="shared" si="120"/>
        <v>0</v>
      </c>
      <c r="Z222" s="25">
        <f t="shared" si="121"/>
        <v>0</v>
      </c>
      <c r="AA222" s="25">
        <f t="shared" si="122"/>
        <v>0</v>
      </c>
      <c r="AB222" s="25">
        <f t="shared" si="123"/>
        <v>0</v>
      </c>
      <c r="AC222" s="25">
        <f t="shared" si="124"/>
        <v>0</v>
      </c>
      <c r="AD222" s="25">
        <f t="shared" si="125"/>
        <v>0</v>
      </c>
      <c r="AE222" s="25">
        <f t="shared" si="126"/>
        <v>0</v>
      </c>
      <c r="AF222" s="25">
        <f t="shared" si="127"/>
        <v>0</v>
      </c>
      <c r="AG222" s="25">
        <f t="shared" si="128"/>
        <v>0</v>
      </c>
      <c r="AH222" s="25">
        <f t="shared" si="129"/>
        <v>0</v>
      </c>
      <c r="AI222" s="25">
        <f t="shared" si="130"/>
        <v>0</v>
      </c>
      <c r="AJ222" s="25">
        <f t="shared" si="131"/>
        <v>0</v>
      </c>
      <c r="AK222" s="25">
        <f t="shared" si="132"/>
        <v>0</v>
      </c>
      <c r="AL222" s="25">
        <f t="shared" si="133"/>
        <v>0</v>
      </c>
      <c r="AM222" s="25">
        <f t="shared" si="134"/>
        <v>0</v>
      </c>
      <c r="AN222" s="25">
        <f t="shared" si="135"/>
        <v>0</v>
      </c>
      <c r="AO222" s="25">
        <f t="shared" si="136"/>
        <v>0</v>
      </c>
      <c r="AP222" s="25">
        <f t="shared" si="137"/>
        <v>0</v>
      </c>
      <c r="AQ222" s="25">
        <f t="shared" si="138"/>
        <v>0</v>
      </c>
      <c r="AR222" s="25">
        <f t="shared" si="139"/>
        <v>0</v>
      </c>
      <c r="AS222" s="25">
        <f t="shared" si="140"/>
        <v>0</v>
      </c>
      <c r="AT222" s="25">
        <f t="shared" si="141"/>
        <v>0</v>
      </c>
      <c r="AU222" s="25">
        <f t="shared" si="142"/>
        <v>0</v>
      </c>
      <c r="AV222" s="25">
        <f t="shared" si="143"/>
        <v>0</v>
      </c>
      <c r="AW222" s="25"/>
      <c r="AX222" s="25"/>
      <c r="AY222" s="25"/>
      <c r="AZ222" s="25"/>
      <c r="BA222" s="25"/>
      <c r="BB222" s="25"/>
    </row>
    <row r="223" ht="12.75" customHeight="1">
      <c r="A223" s="25">
        <f t="shared" si="156"/>
        <v>50</v>
      </c>
      <c r="B223" s="16">
        <f t="shared" si="144"/>
        <v>0</v>
      </c>
      <c r="C223" s="16">
        <f t="shared" si="145"/>
        <v>0</v>
      </c>
      <c r="D223" s="16">
        <f t="shared" si="146"/>
        <v>0</v>
      </c>
      <c r="E223" s="16">
        <f t="shared" si="147"/>
        <v>0</v>
      </c>
      <c r="F223" s="16">
        <f t="shared" si="148"/>
        <v>1</v>
      </c>
      <c r="G223" s="16">
        <f t="shared" si="149"/>
        <v>0</v>
      </c>
      <c r="H223" s="16">
        <f t="shared" si="150"/>
        <v>0</v>
      </c>
      <c r="I223" s="16">
        <f t="shared" si="151"/>
        <v>0</v>
      </c>
      <c r="J223" s="16">
        <f t="shared" si="152"/>
        <v>1</v>
      </c>
      <c r="K223" s="16">
        <f t="shared" si="153"/>
        <v>0</v>
      </c>
      <c r="L223" s="16">
        <f t="shared" si="154"/>
        <v>0</v>
      </c>
      <c r="M223" s="16">
        <f t="shared" si="155"/>
        <v>0</v>
      </c>
      <c r="N223" s="16">
        <v>0.0</v>
      </c>
      <c r="O223" s="25"/>
      <c r="P223" s="25">
        <f t="shared" si="111"/>
        <v>0</v>
      </c>
      <c r="Q223" s="25">
        <f t="shared" si="112"/>
        <v>0</v>
      </c>
      <c r="R223" s="25">
        <f t="shared" si="113"/>
        <v>0</v>
      </c>
      <c r="S223" s="25">
        <f t="shared" si="114"/>
        <v>0</v>
      </c>
      <c r="T223" s="25">
        <f t="shared" si="115"/>
        <v>0</v>
      </c>
      <c r="U223" s="25">
        <f t="shared" si="116"/>
        <v>0</v>
      </c>
      <c r="V223" s="25">
        <f t="shared" si="117"/>
        <v>0</v>
      </c>
      <c r="W223" s="25">
        <f t="shared" si="118"/>
        <v>0</v>
      </c>
      <c r="X223" s="25">
        <f t="shared" si="119"/>
        <v>0</v>
      </c>
      <c r="Y223" s="25">
        <f t="shared" si="120"/>
        <v>0</v>
      </c>
      <c r="Z223" s="25">
        <f t="shared" si="121"/>
        <v>0</v>
      </c>
      <c r="AA223" s="25">
        <f t="shared" si="122"/>
        <v>0</v>
      </c>
      <c r="AB223" s="25">
        <f t="shared" si="123"/>
        <v>0</v>
      </c>
      <c r="AC223" s="25">
        <f t="shared" si="124"/>
        <v>0</v>
      </c>
      <c r="AD223" s="25">
        <f t="shared" si="125"/>
        <v>0</v>
      </c>
      <c r="AE223" s="25">
        <f t="shared" si="126"/>
        <v>0</v>
      </c>
      <c r="AF223" s="25">
        <f t="shared" si="127"/>
        <v>0</v>
      </c>
      <c r="AG223" s="25">
        <f t="shared" si="128"/>
        <v>0</v>
      </c>
      <c r="AH223" s="25">
        <f t="shared" si="129"/>
        <v>0</v>
      </c>
      <c r="AI223" s="25">
        <f t="shared" si="130"/>
        <v>0</v>
      </c>
      <c r="AJ223" s="25">
        <f t="shared" si="131"/>
        <v>0</v>
      </c>
      <c r="AK223" s="25">
        <f t="shared" si="132"/>
        <v>0</v>
      </c>
      <c r="AL223" s="25">
        <f t="shared" si="133"/>
        <v>0</v>
      </c>
      <c r="AM223" s="25">
        <f t="shared" si="134"/>
        <v>0</v>
      </c>
      <c r="AN223" s="25">
        <f t="shared" si="135"/>
        <v>0</v>
      </c>
      <c r="AO223" s="25">
        <f t="shared" si="136"/>
        <v>0</v>
      </c>
      <c r="AP223" s="25">
        <f t="shared" si="137"/>
        <v>0</v>
      </c>
      <c r="AQ223" s="25">
        <f t="shared" si="138"/>
        <v>0</v>
      </c>
      <c r="AR223" s="25">
        <f t="shared" si="139"/>
        <v>0</v>
      </c>
      <c r="AS223" s="25">
        <f t="shared" si="140"/>
        <v>0</v>
      </c>
      <c r="AT223" s="25">
        <f t="shared" si="141"/>
        <v>0</v>
      </c>
      <c r="AU223" s="25">
        <f t="shared" si="142"/>
        <v>0</v>
      </c>
      <c r="AV223" s="25">
        <f t="shared" si="143"/>
        <v>0</v>
      </c>
      <c r="AW223" s="25"/>
      <c r="AX223" s="25"/>
      <c r="AY223" s="25"/>
      <c r="AZ223" s="25"/>
      <c r="BA223" s="25"/>
      <c r="BB223" s="25"/>
    </row>
    <row r="224" ht="12.75" customHeight="1">
      <c r="A224" s="25">
        <f t="shared" si="156"/>
        <v>51</v>
      </c>
      <c r="B224" s="16">
        <f t="shared" si="144"/>
        <v>0</v>
      </c>
      <c r="C224" s="16">
        <f t="shared" si="145"/>
        <v>0</v>
      </c>
      <c r="D224" s="16">
        <f t="shared" si="146"/>
        <v>0</v>
      </c>
      <c r="E224" s="16">
        <f t="shared" si="147"/>
        <v>0</v>
      </c>
      <c r="F224" s="16">
        <f t="shared" si="148"/>
        <v>0</v>
      </c>
      <c r="G224" s="16">
        <f t="shared" si="149"/>
        <v>1</v>
      </c>
      <c r="H224" s="16">
        <f t="shared" si="150"/>
        <v>0</v>
      </c>
      <c r="I224" s="16">
        <f t="shared" si="151"/>
        <v>0</v>
      </c>
      <c r="J224" s="16">
        <f t="shared" si="152"/>
        <v>1</v>
      </c>
      <c r="K224" s="16">
        <f t="shared" si="153"/>
        <v>0</v>
      </c>
      <c r="L224" s="16">
        <f t="shared" si="154"/>
        <v>0</v>
      </c>
      <c r="M224" s="16">
        <f t="shared" si="155"/>
        <v>0</v>
      </c>
      <c r="N224" s="16">
        <v>0.0</v>
      </c>
      <c r="O224" s="25"/>
      <c r="P224" s="25">
        <f t="shared" si="111"/>
        <v>0</v>
      </c>
      <c r="Q224" s="25">
        <f t="shared" si="112"/>
        <v>0</v>
      </c>
      <c r="R224" s="25">
        <f t="shared" si="113"/>
        <v>0</v>
      </c>
      <c r="S224" s="25">
        <f t="shared" si="114"/>
        <v>0</v>
      </c>
      <c r="T224" s="25">
        <f t="shared" si="115"/>
        <v>0</v>
      </c>
      <c r="U224" s="25">
        <f t="shared" si="116"/>
        <v>0</v>
      </c>
      <c r="V224" s="25">
        <f t="shared" si="117"/>
        <v>0</v>
      </c>
      <c r="W224" s="25">
        <f t="shared" si="118"/>
        <v>0</v>
      </c>
      <c r="X224" s="25">
        <f t="shared" si="119"/>
        <v>0</v>
      </c>
      <c r="Y224" s="25">
        <f t="shared" si="120"/>
        <v>0</v>
      </c>
      <c r="Z224" s="25">
        <f t="shared" si="121"/>
        <v>0</v>
      </c>
      <c r="AA224" s="25">
        <f t="shared" si="122"/>
        <v>0</v>
      </c>
      <c r="AB224" s="25">
        <f t="shared" si="123"/>
        <v>0</v>
      </c>
      <c r="AC224" s="25">
        <f t="shared" si="124"/>
        <v>0</v>
      </c>
      <c r="AD224" s="25">
        <f t="shared" si="125"/>
        <v>0</v>
      </c>
      <c r="AE224" s="25">
        <f t="shared" si="126"/>
        <v>0</v>
      </c>
      <c r="AF224" s="25">
        <f t="shared" si="127"/>
        <v>0</v>
      </c>
      <c r="AG224" s="25">
        <f t="shared" si="128"/>
        <v>0</v>
      </c>
      <c r="AH224" s="25">
        <f t="shared" si="129"/>
        <v>0</v>
      </c>
      <c r="AI224" s="25">
        <f t="shared" si="130"/>
        <v>0</v>
      </c>
      <c r="AJ224" s="25">
        <f t="shared" si="131"/>
        <v>0</v>
      </c>
      <c r="AK224" s="25">
        <f t="shared" si="132"/>
        <v>0</v>
      </c>
      <c r="AL224" s="25">
        <f t="shared" si="133"/>
        <v>0</v>
      </c>
      <c r="AM224" s="25">
        <f t="shared" si="134"/>
        <v>0</v>
      </c>
      <c r="AN224" s="25">
        <f t="shared" si="135"/>
        <v>0</v>
      </c>
      <c r="AO224" s="25">
        <f t="shared" si="136"/>
        <v>0</v>
      </c>
      <c r="AP224" s="25">
        <f t="shared" si="137"/>
        <v>0</v>
      </c>
      <c r="AQ224" s="25">
        <f t="shared" si="138"/>
        <v>0</v>
      </c>
      <c r="AR224" s="25">
        <f t="shared" si="139"/>
        <v>0</v>
      </c>
      <c r="AS224" s="25">
        <f t="shared" si="140"/>
        <v>0</v>
      </c>
      <c r="AT224" s="25">
        <f t="shared" si="141"/>
        <v>0</v>
      </c>
      <c r="AU224" s="25">
        <f t="shared" si="142"/>
        <v>0</v>
      </c>
      <c r="AV224" s="25">
        <f t="shared" si="143"/>
        <v>0</v>
      </c>
      <c r="AW224" s="25"/>
      <c r="AX224" s="25"/>
      <c r="AY224" s="25"/>
      <c r="AZ224" s="25"/>
      <c r="BA224" s="25"/>
      <c r="BB224" s="25"/>
    </row>
    <row r="225" ht="12.75" customHeight="1">
      <c r="A225" s="25">
        <f t="shared" si="156"/>
        <v>52</v>
      </c>
      <c r="B225" s="16">
        <f t="shared" si="144"/>
        <v>0</v>
      </c>
      <c r="C225" s="16">
        <f t="shared" si="145"/>
        <v>0</v>
      </c>
      <c r="D225" s="16">
        <f t="shared" si="146"/>
        <v>0</v>
      </c>
      <c r="E225" s="16">
        <f t="shared" si="147"/>
        <v>0</v>
      </c>
      <c r="F225" s="16">
        <f t="shared" si="148"/>
        <v>0</v>
      </c>
      <c r="G225" s="16">
        <f t="shared" si="149"/>
        <v>0</v>
      </c>
      <c r="H225" s="16">
        <f t="shared" si="150"/>
        <v>0</v>
      </c>
      <c r="I225" s="16">
        <f t="shared" si="151"/>
        <v>0</v>
      </c>
      <c r="J225" s="16">
        <f t="shared" si="152"/>
        <v>1</v>
      </c>
      <c r="K225" s="16">
        <f t="shared" si="153"/>
        <v>0</v>
      </c>
      <c r="L225" s="16">
        <f t="shared" si="154"/>
        <v>0</v>
      </c>
      <c r="M225" s="16">
        <f t="shared" si="155"/>
        <v>0</v>
      </c>
      <c r="N225" s="16">
        <v>0.0</v>
      </c>
      <c r="O225" s="25"/>
      <c r="P225" s="25">
        <f t="shared" si="111"/>
        <v>0</v>
      </c>
      <c r="Q225" s="25">
        <f t="shared" si="112"/>
        <v>0</v>
      </c>
      <c r="R225" s="25">
        <f t="shared" si="113"/>
        <v>0</v>
      </c>
      <c r="S225" s="25">
        <f t="shared" si="114"/>
        <v>0</v>
      </c>
      <c r="T225" s="25">
        <f t="shared" si="115"/>
        <v>0</v>
      </c>
      <c r="U225" s="25">
        <f t="shared" si="116"/>
        <v>0</v>
      </c>
      <c r="V225" s="25">
        <f t="shared" si="117"/>
        <v>0</v>
      </c>
      <c r="W225" s="25">
        <f t="shared" si="118"/>
        <v>0</v>
      </c>
      <c r="X225" s="25">
        <f t="shared" si="119"/>
        <v>0</v>
      </c>
      <c r="Y225" s="25">
        <f t="shared" si="120"/>
        <v>0</v>
      </c>
      <c r="Z225" s="25">
        <f t="shared" si="121"/>
        <v>0</v>
      </c>
      <c r="AA225" s="25">
        <f t="shared" si="122"/>
        <v>0</v>
      </c>
      <c r="AB225" s="25">
        <f t="shared" si="123"/>
        <v>0</v>
      </c>
      <c r="AC225" s="25">
        <f t="shared" si="124"/>
        <v>0</v>
      </c>
      <c r="AD225" s="25">
        <f t="shared" si="125"/>
        <v>0</v>
      </c>
      <c r="AE225" s="25">
        <f t="shared" si="126"/>
        <v>1</v>
      </c>
      <c r="AF225" s="25">
        <f t="shared" si="127"/>
        <v>0</v>
      </c>
      <c r="AG225" s="25">
        <f t="shared" si="128"/>
        <v>0</v>
      </c>
      <c r="AH225" s="25">
        <f t="shared" si="129"/>
        <v>1</v>
      </c>
      <c r="AI225" s="25">
        <f t="shared" si="130"/>
        <v>0</v>
      </c>
      <c r="AJ225" s="25">
        <f t="shared" si="131"/>
        <v>0</v>
      </c>
      <c r="AK225" s="25">
        <f t="shared" si="132"/>
        <v>0</v>
      </c>
      <c r="AL225" s="25">
        <f t="shared" si="133"/>
        <v>0</v>
      </c>
      <c r="AM225" s="25">
        <f t="shared" si="134"/>
        <v>0</v>
      </c>
      <c r="AN225" s="25">
        <f t="shared" si="135"/>
        <v>0</v>
      </c>
      <c r="AO225" s="25">
        <f t="shared" si="136"/>
        <v>0</v>
      </c>
      <c r="AP225" s="25">
        <f t="shared" si="137"/>
        <v>0</v>
      </c>
      <c r="AQ225" s="25">
        <f t="shared" si="138"/>
        <v>0</v>
      </c>
      <c r="AR225" s="25">
        <f t="shared" si="139"/>
        <v>0</v>
      </c>
      <c r="AS225" s="25">
        <f t="shared" si="140"/>
        <v>0</v>
      </c>
      <c r="AT225" s="25">
        <f t="shared" si="141"/>
        <v>0</v>
      </c>
      <c r="AU225" s="25">
        <f t="shared" si="142"/>
        <v>0</v>
      </c>
      <c r="AV225" s="25">
        <f t="shared" si="143"/>
        <v>0</v>
      </c>
      <c r="AW225" s="25"/>
      <c r="AX225" s="25"/>
      <c r="AY225" s="25"/>
      <c r="AZ225" s="25"/>
      <c r="BA225" s="25"/>
      <c r="BB225" s="25"/>
    </row>
    <row r="226" ht="12.75" customHeight="1">
      <c r="A226" s="25">
        <f t="shared" si="156"/>
        <v>53</v>
      </c>
      <c r="B226" s="16">
        <f t="shared" si="144"/>
        <v>0</v>
      </c>
      <c r="C226" s="16">
        <f t="shared" si="145"/>
        <v>1</v>
      </c>
      <c r="D226" s="16">
        <f t="shared" si="146"/>
        <v>0</v>
      </c>
      <c r="E226" s="16">
        <f t="shared" si="147"/>
        <v>0</v>
      </c>
      <c r="F226" s="16">
        <f t="shared" si="148"/>
        <v>0</v>
      </c>
      <c r="G226" s="16">
        <f t="shared" si="149"/>
        <v>1</v>
      </c>
      <c r="H226" s="16">
        <f t="shared" si="150"/>
        <v>0</v>
      </c>
      <c r="I226" s="16">
        <f t="shared" si="151"/>
        <v>0</v>
      </c>
      <c r="J226" s="16">
        <f t="shared" si="152"/>
        <v>1</v>
      </c>
      <c r="K226" s="16">
        <f t="shared" si="153"/>
        <v>0</v>
      </c>
      <c r="L226" s="16">
        <f t="shared" si="154"/>
        <v>0</v>
      </c>
      <c r="M226" s="16">
        <f t="shared" si="155"/>
        <v>0</v>
      </c>
      <c r="N226" s="16">
        <v>0.0</v>
      </c>
      <c r="O226" s="25"/>
      <c r="P226" s="25">
        <f t="shared" si="111"/>
        <v>0</v>
      </c>
      <c r="Q226" s="25">
        <f t="shared" si="112"/>
        <v>0</v>
      </c>
      <c r="R226" s="25">
        <f t="shared" si="113"/>
        <v>0</v>
      </c>
      <c r="S226" s="25">
        <f t="shared" si="114"/>
        <v>0</v>
      </c>
      <c r="T226" s="25">
        <f t="shared" si="115"/>
        <v>0</v>
      </c>
      <c r="U226" s="25">
        <f t="shared" si="116"/>
        <v>0</v>
      </c>
      <c r="V226" s="25">
        <f t="shared" si="117"/>
        <v>0</v>
      </c>
      <c r="W226" s="25">
        <f t="shared" si="118"/>
        <v>0</v>
      </c>
      <c r="X226" s="25">
        <f t="shared" si="119"/>
        <v>0</v>
      </c>
      <c r="Y226" s="25">
        <f t="shared" si="120"/>
        <v>0</v>
      </c>
      <c r="Z226" s="25">
        <f t="shared" si="121"/>
        <v>0</v>
      </c>
      <c r="AA226" s="25">
        <f t="shared" si="122"/>
        <v>0</v>
      </c>
      <c r="AB226" s="25">
        <f t="shared" si="123"/>
        <v>0</v>
      </c>
      <c r="AC226" s="25">
        <f t="shared" si="124"/>
        <v>0</v>
      </c>
      <c r="AD226" s="25">
        <f t="shared" si="125"/>
        <v>0</v>
      </c>
      <c r="AE226" s="25">
        <f t="shared" si="126"/>
        <v>0</v>
      </c>
      <c r="AF226" s="25">
        <f t="shared" si="127"/>
        <v>0</v>
      </c>
      <c r="AG226" s="25">
        <f t="shared" si="128"/>
        <v>0</v>
      </c>
      <c r="AH226" s="25">
        <f t="shared" si="129"/>
        <v>0</v>
      </c>
      <c r="AI226" s="25">
        <f t="shared" si="130"/>
        <v>0</v>
      </c>
      <c r="AJ226" s="25">
        <f t="shared" si="131"/>
        <v>0</v>
      </c>
      <c r="AK226" s="25">
        <f t="shared" si="132"/>
        <v>0</v>
      </c>
      <c r="AL226" s="25">
        <f t="shared" si="133"/>
        <v>0</v>
      </c>
      <c r="AM226" s="25">
        <f t="shared" si="134"/>
        <v>0</v>
      </c>
      <c r="AN226" s="25">
        <f t="shared" si="135"/>
        <v>0</v>
      </c>
      <c r="AO226" s="25">
        <f t="shared" si="136"/>
        <v>0</v>
      </c>
      <c r="AP226" s="25">
        <f t="shared" si="137"/>
        <v>0</v>
      </c>
      <c r="AQ226" s="25">
        <f t="shared" si="138"/>
        <v>0</v>
      </c>
      <c r="AR226" s="25">
        <f t="shared" si="139"/>
        <v>0</v>
      </c>
      <c r="AS226" s="25">
        <f t="shared" si="140"/>
        <v>0</v>
      </c>
      <c r="AT226" s="25">
        <f t="shared" si="141"/>
        <v>0</v>
      </c>
      <c r="AU226" s="25">
        <f t="shared" si="142"/>
        <v>0</v>
      </c>
      <c r="AV226" s="25">
        <f t="shared" si="143"/>
        <v>0</v>
      </c>
      <c r="AW226" s="25"/>
      <c r="AX226" s="25"/>
      <c r="AY226" s="25"/>
      <c r="AZ226" s="25"/>
      <c r="BA226" s="25"/>
      <c r="BB226" s="25"/>
    </row>
    <row r="227" ht="12.75" customHeight="1">
      <c r="A227" s="25">
        <f t="shared" si="156"/>
        <v>54</v>
      </c>
      <c r="B227" s="16">
        <f t="shared" si="144"/>
        <v>0</v>
      </c>
      <c r="C227" s="16">
        <f t="shared" si="145"/>
        <v>0</v>
      </c>
      <c r="D227" s="16">
        <f t="shared" si="146"/>
        <v>0</v>
      </c>
      <c r="E227" s="16">
        <f t="shared" si="147"/>
        <v>0</v>
      </c>
      <c r="F227" s="16">
        <f t="shared" si="148"/>
        <v>0</v>
      </c>
      <c r="G227" s="16">
        <f t="shared" si="149"/>
        <v>0</v>
      </c>
      <c r="H227" s="16">
        <f t="shared" si="150"/>
        <v>0</v>
      </c>
      <c r="I227" s="16">
        <f t="shared" si="151"/>
        <v>0</v>
      </c>
      <c r="J227" s="16">
        <f t="shared" si="152"/>
        <v>0</v>
      </c>
      <c r="K227" s="16">
        <f t="shared" si="153"/>
        <v>0</v>
      </c>
      <c r="L227" s="16">
        <f t="shared" si="154"/>
        <v>0</v>
      </c>
      <c r="M227" s="16">
        <f t="shared" si="155"/>
        <v>0</v>
      </c>
      <c r="N227" s="16">
        <v>0.0</v>
      </c>
      <c r="O227" s="25"/>
      <c r="P227" s="25">
        <f t="shared" si="111"/>
        <v>0</v>
      </c>
      <c r="Q227" s="25">
        <f t="shared" si="112"/>
        <v>0</v>
      </c>
      <c r="R227" s="25">
        <f t="shared" si="113"/>
        <v>0</v>
      </c>
      <c r="S227" s="25">
        <f t="shared" si="114"/>
        <v>0</v>
      </c>
      <c r="T227" s="25">
        <f t="shared" si="115"/>
        <v>0</v>
      </c>
      <c r="U227" s="25">
        <f t="shared" si="116"/>
        <v>0</v>
      </c>
      <c r="V227" s="25">
        <f t="shared" si="117"/>
        <v>0</v>
      </c>
      <c r="W227" s="25">
        <f t="shared" si="118"/>
        <v>0</v>
      </c>
      <c r="X227" s="25">
        <f t="shared" si="119"/>
        <v>0</v>
      </c>
      <c r="Y227" s="25">
        <f t="shared" si="120"/>
        <v>0</v>
      </c>
      <c r="Z227" s="25">
        <f t="shared" si="121"/>
        <v>0</v>
      </c>
      <c r="AA227" s="25">
        <f t="shared" si="122"/>
        <v>0</v>
      </c>
      <c r="AB227" s="25">
        <f t="shared" si="123"/>
        <v>0</v>
      </c>
      <c r="AC227" s="25">
        <f t="shared" si="124"/>
        <v>0</v>
      </c>
      <c r="AD227" s="25">
        <f t="shared" si="125"/>
        <v>0</v>
      </c>
      <c r="AE227" s="25">
        <f t="shared" si="126"/>
        <v>0</v>
      </c>
      <c r="AF227" s="25">
        <f t="shared" si="127"/>
        <v>0</v>
      </c>
      <c r="AG227" s="25">
        <f t="shared" si="128"/>
        <v>0</v>
      </c>
      <c r="AH227" s="25">
        <f t="shared" si="129"/>
        <v>0</v>
      </c>
      <c r="AI227" s="25">
        <f t="shared" si="130"/>
        <v>0</v>
      </c>
      <c r="AJ227" s="25">
        <f t="shared" si="131"/>
        <v>0</v>
      </c>
      <c r="AK227" s="25">
        <f t="shared" si="132"/>
        <v>0</v>
      </c>
      <c r="AL227" s="25">
        <f t="shared" si="133"/>
        <v>0</v>
      </c>
      <c r="AM227" s="25">
        <f t="shared" si="134"/>
        <v>0</v>
      </c>
      <c r="AN227" s="25">
        <f t="shared" si="135"/>
        <v>0</v>
      </c>
      <c r="AO227" s="25">
        <f t="shared" si="136"/>
        <v>0</v>
      </c>
      <c r="AP227" s="25">
        <f t="shared" si="137"/>
        <v>0</v>
      </c>
      <c r="AQ227" s="25">
        <f t="shared" si="138"/>
        <v>0</v>
      </c>
      <c r="AR227" s="25">
        <f t="shared" si="139"/>
        <v>0</v>
      </c>
      <c r="AS227" s="25">
        <f t="shared" si="140"/>
        <v>0</v>
      </c>
      <c r="AT227" s="25">
        <f t="shared" si="141"/>
        <v>0</v>
      </c>
      <c r="AU227" s="25">
        <f t="shared" si="142"/>
        <v>0</v>
      </c>
      <c r="AV227" s="25">
        <f t="shared" si="143"/>
        <v>0</v>
      </c>
      <c r="AW227" s="25"/>
      <c r="AX227" s="25"/>
      <c r="AY227" s="25"/>
      <c r="AZ227" s="25"/>
      <c r="BA227" s="25"/>
      <c r="BB227" s="25"/>
    </row>
    <row r="228" ht="12.75" customHeight="1">
      <c r="A228" s="25">
        <f t="shared" si="156"/>
        <v>55</v>
      </c>
      <c r="B228" s="16">
        <f t="shared" si="144"/>
        <v>0</v>
      </c>
      <c r="C228" s="16">
        <f t="shared" si="145"/>
        <v>0</v>
      </c>
      <c r="D228" s="16">
        <f t="shared" si="146"/>
        <v>0</v>
      </c>
      <c r="E228" s="16">
        <f t="shared" si="147"/>
        <v>0</v>
      </c>
      <c r="F228" s="16">
        <f t="shared" si="148"/>
        <v>0</v>
      </c>
      <c r="G228" s="16">
        <f t="shared" si="149"/>
        <v>0</v>
      </c>
      <c r="H228" s="16">
        <f t="shared" si="150"/>
        <v>0</v>
      </c>
      <c r="I228" s="16">
        <f t="shared" si="151"/>
        <v>0</v>
      </c>
      <c r="J228" s="16">
        <f t="shared" si="152"/>
        <v>1</v>
      </c>
      <c r="K228" s="16">
        <f t="shared" si="153"/>
        <v>0</v>
      </c>
      <c r="L228" s="16">
        <f t="shared" si="154"/>
        <v>0</v>
      </c>
      <c r="M228" s="16">
        <f t="shared" si="155"/>
        <v>0</v>
      </c>
      <c r="N228" s="16">
        <v>0.0</v>
      </c>
      <c r="O228" s="25"/>
      <c r="P228" s="25">
        <f t="shared" si="111"/>
        <v>1</v>
      </c>
      <c r="Q228" s="25">
        <f t="shared" si="112"/>
        <v>0</v>
      </c>
      <c r="R228" s="25">
        <f t="shared" si="113"/>
        <v>0</v>
      </c>
      <c r="S228" s="25">
        <f t="shared" si="114"/>
        <v>1</v>
      </c>
      <c r="T228" s="25">
        <f t="shared" si="115"/>
        <v>0</v>
      </c>
      <c r="U228" s="25">
        <f t="shared" si="116"/>
        <v>0</v>
      </c>
      <c r="V228" s="25">
        <f t="shared" si="117"/>
        <v>0</v>
      </c>
      <c r="W228" s="25">
        <f t="shared" si="118"/>
        <v>0</v>
      </c>
      <c r="X228" s="25">
        <f t="shared" si="119"/>
        <v>0</v>
      </c>
      <c r="Y228" s="25">
        <f t="shared" si="120"/>
        <v>0</v>
      </c>
      <c r="Z228" s="25">
        <f t="shared" si="121"/>
        <v>1</v>
      </c>
      <c r="AA228" s="25">
        <f t="shared" si="122"/>
        <v>0</v>
      </c>
      <c r="AB228" s="25">
        <f t="shared" si="123"/>
        <v>0</v>
      </c>
      <c r="AC228" s="25">
        <f t="shared" si="124"/>
        <v>0</v>
      </c>
      <c r="AD228" s="25">
        <f t="shared" si="125"/>
        <v>1</v>
      </c>
      <c r="AE228" s="25">
        <f t="shared" si="126"/>
        <v>0</v>
      </c>
      <c r="AF228" s="25">
        <f t="shared" si="127"/>
        <v>0</v>
      </c>
      <c r="AG228" s="25">
        <f t="shared" si="128"/>
        <v>0</v>
      </c>
      <c r="AH228" s="25">
        <f t="shared" si="129"/>
        <v>0</v>
      </c>
      <c r="AI228" s="25">
        <f t="shared" si="130"/>
        <v>0</v>
      </c>
      <c r="AJ228" s="25">
        <f t="shared" si="131"/>
        <v>0</v>
      </c>
      <c r="AK228" s="25">
        <f t="shared" si="132"/>
        <v>1</v>
      </c>
      <c r="AL228" s="25">
        <f t="shared" si="133"/>
        <v>0</v>
      </c>
      <c r="AM228" s="25">
        <f t="shared" si="134"/>
        <v>0</v>
      </c>
      <c r="AN228" s="25">
        <f t="shared" si="135"/>
        <v>0</v>
      </c>
      <c r="AO228" s="25">
        <f t="shared" si="136"/>
        <v>0</v>
      </c>
      <c r="AP228" s="25">
        <f t="shared" si="137"/>
        <v>0</v>
      </c>
      <c r="AQ228" s="25">
        <f t="shared" si="138"/>
        <v>0</v>
      </c>
      <c r="AR228" s="25">
        <f t="shared" si="139"/>
        <v>0</v>
      </c>
      <c r="AS228" s="25">
        <f t="shared" si="140"/>
        <v>0</v>
      </c>
      <c r="AT228" s="25">
        <f t="shared" si="141"/>
        <v>0</v>
      </c>
      <c r="AU228" s="25">
        <f t="shared" si="142"/>
        <v>0</v>
      </c>
      <c r="AV228" s="25">
        <f t="shared" si="143"/>
        <v>0</v>
      </c>
      <c r="AW228" s="25"/>
      <c r="AX228" s="25"/>
      <c r="AY228" s="25"/>
      <c r="AZ228" s="25"/>
      <c r="BA228" s="25"/>
      <c r="BB228" s="25"/>
    </row>
    <row r="229" ht="12.75" customHeight="1">
      <c r="A229" s="25">
        <f t="shared" si="156"/>
        <v>56</v>
      </c>
      <c r="B229" s="16">
        <f t="shared" si="144"/>
        <v>1</v>
      </c>
      <c r="C229" s="16">
        <f t="shared" si="145"/>
        <v>1</v>
      </c>
      <c r="D229" s="16">
        <f t="shared" si="146"/>
        <v>0</v>
      </c>
      <c r="E229" s="16">
        <f t="shared" si="147"/>
        <v>0</v>
      </c>
      <c r="F229" s="16">
        <f t="shared" si="148"/>
        <v>1</v>
      </c>
      <c r="G229" s="16">
        <f t="shared" si="149"/>
        <v>0</v>
      </c>
      <c r="H229" s="16">
        <f t="shared" si="150"/>
        <v>0</v>
      </c>
      <c r="I229" s="16">
        <f t="shared" si="151"/>
        <v>0</v>
      </c>
      <c r="J229" s="16">
        <f t="shared" si="152"/>
        <v>0</v>
      </c>
      <c r="K229" s="16">
        <f t="shared" si="153"/>
        <v>0</v>
      </c>
      <c r="L229" s="16">
        <f t="shared" si="154"/>
        <v>0</v>
      </c>
      <c r="M229" s="16">
        <f t="shared" si="155"/>
        <v>1</v>
      </c>
      <c r="N229" s="16">
        <v>0.0</v>
      </c>
      <c r="O229" s="25"/>
      <c r="P229" s="25">
        <f t="shared" si="111"/>
        <v>0</v>
      </c>
      <c r="Q229" s="25">
        <f t="shared" si="112"/>
        <v>0</v>
      </c>
      <c r="R229" s="25">
        <f t="shared" si="113"/>
        <v>0</v>
      </c>
      <c r="S229" s="25">
        <f t="shared" si="114"/>
        <v>0</v>
      </c>
      <c r="T229" s="25">
        <f t="shared" si="115"/>
        <v>0</v>
      </c>
      <c r="U229" s="25">
        <f t="shared" si="116"/>
        <v>0</v>
      </c>
      <c r="V229" s="25">
        <f t="shared" si="117"/>
        <v>0</v>
      </c>
      <c r="W229" s="25">
        <f t="shared" si="118"/>
        <v>0</v>
      </c>
      <c r="X229" s="25">
        <f t="shared" si="119"/>
        <v>0</v>
      </c>
      <c r="Y229" s="25">
        <f t="shared" si="120"/>
        <v>0</v>
      </c>
      <c r="Z229" s="25">
        <f t="shared" si="121"/>
        <v>0</v>
      </c>
      <c r="AA229" s="25">
        <f t="shared" si="122"/>
        <v>0</v>
      </c>
      <c r="AB229" s="25">
        <f t="shared" si="123"/>
        <v>0</v>
      </c>
      <c r="AC229" s="25">
        <f t="shared" si="124"/>
        <v>0</v>
      </c>
      <c r="AD229" s="25">
        <f t="shared" si="125"/>
        <v>0</v>
      </c>
      <c r="AE229" s="25">
        <f t="shared" si="126"/>
        <v>0</v>
      </c>
      <c r="AF229" s="25">
        <f t="shared" si="127"/>
        <v>0</v>
      </c>
      <c r="AG229" s="25">
        <f t="shared" si="128"/>
        <v>0</v>
      </c>
      <c r="AH229" s="25">
        <f t="shared" si="129"/>
        <v>0</v>
      </c>
      <c r="AI229" s="25">
        <f t="shared" si="130"/>
        <v>0</v>
      </c>
      <c r="AJ229" s="25">
        <f t="shared" si="131"/>
        <v>0</v>
      </c>
      <c r="AK229" s="25">
        <f t="shared" si="132"/>
        <v>0</v>
      </c>
      <c r="AL229" s="25">
        <f t="shared" si="133"/>
        <v>0</v>
      </c>
      <c r="AM229" s="25">
        <f t="shared" si="134"/>
        <v>0</v>
      </c>
      <c r="AN229" s="25">
        <f t="shared" si="135"/>
        <v>0</v>
      </c>
      <c r="AO229" s="25">
        <f t="shared" si="136"/>
        <v>0</v>
      </c>
      <c r="AP229" s="25">
        <f t="shared" si="137"/>
        <v>0</v>
      </c>
      <c r="AQ229" s="25">
        <f t="shared" si="138"/>
        <v>0</v>
      </c>
      <c r="AR229" s="25">
        <f t="shared" si="139"/>
        <v>0</v>
      </c>
      <c r="AS229" s="25">
        <f t="shared" si="140"/>
        <v>0</v>
      </c>
      <c r="AT229" s="25">
        <f t="shared" si="141"/>
        <v>0</v>
      </c>
      <c r="AU229" s="25">
        <f t="shared" si="142"/>
        <v>0</v>
      </c>
      <c r="AV229" s="25">
        <f t="shared" si="143"/>
        <v>0</v>
      </c>
      <c r="AW229" s="25"/>
      <c r="AX229" s="25"/>
      <c r="AY229" s="25"/>
      <c r="AZ229" s="25"/>
      <c r="BA229" s="25"/>
      <c r="BB229" s="25"/>
    </row>
    <row r="230" ht="12.75" customHeight="1">
      <c r="A230" s="25">
        <f t="shared" si="156"/>
        <v>57</v>
      </c>
      <c r="B230" s="16">
        <f t="shared" si="144"/>
        <v>0</v>
      </c>
      <c r="C230" s="16">
        <f t="shared" si="145"/>
        <v>0</v>
      </c>
      <c r="D230" s="16">
        <f t="shared" si="146"/>
        <v>0</v>
      </c>
      <c r="E230" s="16">
        <f t="shared" si="147"/>
        <v>0</v>
      </c>
      <c r="F230" s="16">
        <f t="shared" si="148"/>
        <v>1</v>
      </c>
      <c r="G230" s="16">
        <f t="shared" si="149"/>
        <v>1</v>
      </c>
      <c r="H230" s="16">
        <f t="shared" si="150"/>
        <v>0</v>
      </c>
      <c r="I230" s="16">
        <f t="shared" si="151"/>
        <v>0</v>
      </c>
      <c r="J230" s="16">
        <f t="shared" si="152"/>
        <v>1</v>
      </c>
      <c r="K230" s="16">
        <f t="shared" si="153"/>
        <v>1</v>
      </c>
      <c r="L230" s="16">
        <f t="shared" si="154"/>
        <v>1</v>
      </c>
      <c r="M230" s="16">
        <f t="shared" si="155"/>
        <v>0</v>
      </c>
      <c r="N230" s="16">
        <v>0.0</v>
      </c>
      <c r="O230" s="25"/>
      <c r="P230" s="25">
        <f t="shared" si="111"/>
        <v>1</v>
      </c>
      <c r="Q230" s="25">
        <f t="shared" si="112"/>
        <v>0</v>
      </c>
      <c r="R230" s="25">
        <f t="shared" si="113"/>
        <v>1</v>
      </c>
      <c r="S230" s="25">
        <f t="shared" si="114"/>
        <v>1</v>
      </c>
      <c r="T230" s="25">
        <f t="shared" si="115"/>
        <v>0</v>
      </c>
      <c r="U230" s="25">
        <f t="shared" si="116"/>
        <v>0</v>
      </c>
      <c r="V230" s="25">
        <f t="shared" si="117"/>
        <v>0</v>
      </c>
      <c r="W230" s="25">
        <f t="shared" si="118"/>
        <v>0</v>
      </c>
      <c r="X230" s="25">
        <f t="shared" si="119"/>
        <v>0</v>
      </c>
      <c r="Y230" s="25">
        <f t="shared" si="120"/>
        <v>1</v>
      </c>
      <c r="Z230" s="25">
        <f t="shared" si="121"/>
        <v>0</v>
      </c>
      <c r="AA230" s="25">
        <f t="shared" si="122"/>
        <v>0</v>
      </c>
      <c r="AB230" s="25">
        <f t="shared" si="123"/>
        <v>0</v>
      </c>
      <c r="AC230" s="25">
        <f t="shared" si="124"/>
        <v>1</v>
      </c>
      <c r="AD230" s="25">
        <f t="shared" si="125"/>
        <v>1</v>
      </c>
      <c r="AE230" s="25">
        <f t="shared" si="126"/>
        <v>0</v>
      </c>
      <c r="AF230" s="25">
        <f t="shared" si="127"/>
        <v>0</v>
      </c>
      <c r="AG230" s="25">
        <f t="shared" si="128"/>
        <v>0</v>
      </c>
      <c r="AH230" s="25">
        <f t="shared" si="129"/>
        <v>0</v>
      </c>
      <c r="AI230" s="25">
        <f t="shared" si="130"/>
        <v>0</v>
      </c>
      <c r="AJ230" s="25">
        <f t="shared" si="131"/>
        <v>1</v>
      </c>
      <c r="AK230" s="25">
        <f t="shared" si="132"/>
        <v>0</v>
      </c>
      <c r="AL230" s="25">
        <f t="shared" si="133"/>
        <v>0</v>
      </c>
      <c r="AM230" s="25">
        <f t="shared" si="134"/>
        <v>0</v>
      </c>
      <c r="AN230" s="25">
        <f t="shared" si="135"/>
        <v>0</v>
      </c>
      <c r="AO230" s="25">
        <f t="shared" si="136"/>
        <v>0</v>
      </c>
      <c r="AP230" s="25">
        <f t="shared" si="137"/>
        <v>0</v>
      </c>
      <c r="AQ230" s="25">
        <f t="shared" si="138"/>
        <v>0</v>
      </c>
      <c r="AR230" s="25">
        <f t="shared" si="139"/>
        <v>0</v>
      </c>
      <c r="AS230" s="25">
        <f t="shared" si="140"/>
        <v>0</v>
      </c>
      <c r="AT230" s="25">
        <f t="shared" si="141"/>
        <v>0</v>
      </c>
      <c r="AU230" s="25">
        <f t="shared" si="142"/>
        <v>0</v>
      </c>
      <c r="AV230" s="25">
        <f t="shared" si="143"/>
        <v>0</v>
      </c>
      <c r="AW230" s="25"/>
      <c r="AX230" s="25"/>
      <c r="AY230" s="25"/>
      <c r="AZ230" s="25"/>
      <c r="BA230" s="25"/>
      <c r="BB230" s="25"/>
    </row>
    <row r="231" ht="12.75" customHeight="1">
      <c r="A231" s="25">
        <f t="shared" si="156"/>
        <v>58</v>
      </c>
      <c r="B231" s="16">
        <f t="shared" si="144"/>
        <v>1</v>
      </c>
      <c r="C231" s="16">
        <f t="shared" si="145"/>
        <v>1</v>
      </c>
      <c r="D231" s="16">
        <f t="shared" si="146"/>
        <v>0</v>
      </c>
      <c r="E231" s="16">
        <f t="shared" si="147"/>
        <v>1</v>
      </c>
      <c r="F231" s="16">
        <f t="shared" si="148"/>
        <v>1</v>
      </c>
      <c r="G231" s="16">
        <f t="shared" si="149"/>
        <v>0</v>
      </c>
      <c r="H231" s="16">
        <f t="shared" si="150"/>
        <v>0</v>
      </c>
      <c r="I231" s="16">
        <f t="shared" si="151"/>
        <v>0</v>
      </c>
      <c r="J231" s="16">
        <f t="shared" si="152"/>
        <v>0</v>
      </c>
      <c r="K231" s="16">
        <f t="shared" si="153"/>
        <v>0</v>
      </c>
      <c r="L231" s="16">
        <f t="shared" si="154"/>
        <v>1</v>
      </c>
      <c r="M231" s="16">
        <f t="shared" si="155"/>
        <v>0</v>
      </c>
      <c r="N231" s="16">
        <v>0.0</v>
      </c>
      <c r="O231" s="25"/>
      <c r="P231" s="25">
        <f t="shared" si="111"/>
        <v>0</v>
      </c>
      <c r="Q231" s="25">
        <f t="shared" si="112"/>
        <v>0</v>
      </c>
      <c r="R231" s="25">
        <f t="shared" si="113"/>
        <v>0</v>
      </c>
      <c r="S231" s="25">
        <f t="shared" si="114"/>
        <v>0</v>
      </c>
      <c r="T231" s="25">
        <f t="shared" si="115"/>
        <v>0</v>
      </c>
      <c r="U231" s="25">
        <f t="shared" si="116"/>
        <v>0</v>
      </c>
      <c r="V231" s="25">
        <f t="shared" si="117"/>
        <v>0</v>
      </c>
      <c r="W231" s="25">
        <f t="shared" si="118"/>
        <v>0</v>
      </c>
      <c r="X231" s="25">
        <f t="shared" si="119"/>
        <v>0</v>
      </c>
      <c r="Y231" s="25">
        <f t="shared" si="120"/>
        <v>0</v>
      </c>
      <c r="Z231" s="25">
        <f t="shared" si="121"/>
        <v>0</v>
      </c>
      <c r="AA231" s="25">
        <f t="shared" si="122"/>
        <v>0</v>
      </c>
      <c r="AB231" s="25">
        <f t="shared" si="123"/>
        <v>0</v>
      </c>
      <c r="AC231" s="25">
        <f t="shared" si="124"/>
        <v>0</v>
      </c>
      <c r="AD231" s="25">
        <f t="shared" si="125"/>
        <v>0</v>
      </c>
      <c r="AE231" s="25">
        <f t="shared" si="126"/>
        <v>0</v>
      </c>
      <c r="AF231" s="25">
        <f t="shared" si="127"/>
        <v>0</v>
      </c>
      <c r="AG231" s="25">
        <f t="shared" si="128"/>
        <v>0</v>
      </c>
      <c r="AH231" s="25">
        <f t="shared" si="129"/>
        <v>0</v>
      </c>
      <c r="AI231" s="25">
        <f t="shared" si="130"/>
        <v>0</v>
      </c>
      <c r="AJ231" s="25">
        <f t="shared" si="131"/>
        <v>0</v>
      </c>
      <c r="AK231" s="25">
        <f t="shared" si="132"/>
        <v>0</v>
      </c>
      <c r="AL231" s="25">
        <f t="shared" si="133"/>
        <v>0</v>
      </c>
      <c r="AM231" s="25">
        <f t="shared" si="134"/>
        <v>0</v>
      </c>
      <c r="AN231" s="25">
        <f t="shared" si="135"/>
        <v>0</v>
      </c>
      <c r="AO231" s="25">
        <f t="shared" si="136"/>
        <v>0</v>
      </c>
      <c r="AP231" s="25">
        <f t="shared" si="137"/>
        <v>0</v>
      </c>
      <c r="AQ231" s="25">
        <f t="shared" si="138"/>
        <v>0</v>
      </c>
      <c r="AR231" s="25">
        <f t="shared" si="139"/>
        <v>0</v>
      </c>
      <c r="AS231" s="25">
        <f t="shared" si="140"/>
        <v>0</v>
      </c>
      <c r="AT231" s="25">
        <f t="shared" si="141"/>
        <v>0</v>
      </c>
      <c r="AU231" s="25">
        <f t="shared" si="142"/>
        <v>0</v>
      </c>
      <c r="AV231" s="25">
        <f t="shared" si="143"/>
        <v>0</v>
      </c>
      <c r="AW231" s="25"/>
      <c r="AX231" s="25"/>
      <c r="AY231" s="25"/>
      <c r="AZ231" s="25"/>
      <c r="BA231" s="25"/>
      <c r="BB231" s="25"/>
    </row>
    <row r="232" ht="12.75" customHeight="1">
      <c r="A232" s="25">
        <f t="shared" si="156"/>
        <v>59</v>
      </c>
      <c r="B232" s="16">
        <f t="shared" si="144"/>
        <v>0</v>
      </c>
      <c r="C232" s="16">
        <f t="shared" si="145"/>
        <v>0</v>
      </c>
      <c r="D232" s="16">
        <f t="shared" si="146"/>
        <v>0</v>
      </c>
      <c r="E232" s="16">
        <f t="shared" si="147"/>
        <v>0</v>
      </c>
      <c r="F232" s="16">
        <f t="shared" si="148"/>
        <v>0</v>
      </c>
      <c r="G232" s="16">
        <f t="shared" si="149"/>
        <v>0</v>
      </c>
      <c r="H232" s="16">
        <f t="shared" si="150"/>
        <v>0</v>
      </c>
      <c r="I232" s="16">
        <f t="shared" si="151"/>
        <v>0</v>
      </c>
      <c r="J232" s="16">
        <f t="shared" si="152"/>
        <v>0</v>
      </c>
      <c r="K232" s="16">
        <f t="shared" si="153"/>
        <v>0</v>
      </c>
      <c r="L232" s="16">
        <f t="shared" si="154"/>
        <v>0</v>
      </c>
      <c r="M232" s="16">
        <f t="shared" si="155"/>
        <v>1</v>
      </c>
      <c r="N232" s="16">
        <v>0.0</v>
      </c>
      <c r="O232" s="25"/>
      <c r="P232" s="25">
        <f t="shared" si="111"/>
        <v>0</v>
      </c>
      <c r="Q232" s="25">
        <f t="shared" si="112"/>
        <v>0</v>
      </c>
      <c r="R232" s="25">
        <f t="shared" si="113"/>
        <v>0</v>
      </c>
      <c r="S232" s="25">
        <f t="shared" si="114"/>
        <v>1</v>
      </c>
      <c r="T232" s="25">
        <f t="shared" si="115"/>
        <v>0</v>
      </c>
      <c r="U232" s="25">
        <f t="shared" si="116"/>
        <v>0</v>
      </c>
      <c r="V232" s="25">
        <f t="shared" si="117"/>
        <v>0</v>
      </c>
      <c r="W232" s="25">
        <f t="shared" si="118"/>
        <v>0</v>
      </c>
      <c r="X232" s="25">
        <f t="shared" si="119"/>
        <v>0</v>
      </c>
      <c r="Y232" s="25">
        <f t="shared" si="120"/>
        <v>0</v>
      </c>
      <c r="Z232" s="25">
        <f t="shared" si="121"/>
        <v>0</v>
      </c>
      <c r="AA232" s="25">
        <f t="shared" si="122"/>
        <v>0</v>
      </c>
      <c r="AB232" s="25">
        <f t="shared" si="123"/>
        <v>0</v>
      </c>
      <c r="AC232" s="25">
        <f t="shared" si="124"/>
        <v>0</v>
      </c>
      <c r="AD232" s="25">
        <f t="shared" si="125"/>
        <v>0</v>
      </c>
      <c r="AE232" s="25">
        <f t="shared" si="126"/>
        <v>0</v>
      </c>
      <c r="AF232" s="25">
        <f t="shared" si="127"/>
        <v>0</v>
      </c>
      <c r="AG232" s="25">
        <f t="shared" si="128"/>
        <v>0</v>
      </c>
      <c r="AH232" s="25">
        <f t="shared" si="129"/>
        <v>0</v>
      </c>
      <c r="AI232" s="25">
        <f t="shared" si="130"/>
        <v>0</v>
      </c>
      <c r="AJ232" s="25">
        <f t="shared" si="131"/>
        <v>0</v>
      </c>
      <c r="AK232" s="25">
        <f t="shared" si="132"/>
        <v>0</v>
      </c>
      <c r="AL232" s="25">
        <f t="shared" si="133"/>
        <v>0</v>
      </c>
      <c r="AM232" s="25">
        <f t="shared" si="134"/>
        <v>0</v>
      </c>
      <c r="AN232" s="25">
        <f t="shared" si="135"/>
        <v>0</v>
      </c>
      <c r="AO232" s="25">
        <f t="shared" si="136"/>
        <v>0</v>
      </c>
      <c r="AP232" s="25">
        <f t="shared" si="137"/>
        <v>0</v>
      </c>
      <c r="AQ232" s="25">
        <f t="shared" si="138"/>
        <v>0</v>
      </c>
      <c r="AR232" s="25">
        <f t="shared" si="139"/>
        <v>0</v>
      </c>
      <c r="AS232" s="25">
        <f t="shared" si="140"/>
        <v>0</v>
      </c>
      <c r="AT232" s="25">
        <f t="shared" si="141"/>
        <v>0</v>
      </c>
      <c r="AU232" s="25">
        <f t="shared" si="142"/>
        <v>0</v>
      </c>
      <c r="AV232" s="25">
        <f t="shared" si="143"/>
        <v>0</v>
      </c>
      <c r="AW232" s="25"/>
      <c r="AX232" s="25"/>
      <c r="AY232" s="25"/>
      <c r="AZ232" s="25"/>
      <c r="BA232" s="25"/>
      <c r="BB232" s="25"/>
    </row>
    <row r="233" ht="12.75" customHeight="1">
      <c r="A233" s="25">
        <f t="shared" si="156"/>
        <v>60</v>
      </c>
      <c r="B233" s="16">
        <f t="shared" si="144"/>
        <v>1</v>
      </c>
      <c r="C233" s="16">
        <f t="shared" si="145"/>
        <v>0</v>
      </c>
      <c r="D233" s="16">
        <f t="shared" si="146"/>
        <v>0</v>
      </c>
      <c r="E233" s="16">
        <f t="shared" si="147"/>
        <v>0</v>
      </c>
      <c r="F233" s="16">
        <f t="shared" si="148"/>
        <v>1</v>
      </c>
      <c r="G233" s="16">
        <f t="shared" si="149"/>
        <v>0</v>
      </c>
      <c r="H233" s="16">
        <f t="shared" si="150"/>
        <v>0</v>
      </c>
      <c r="I233" s="16">
        <f t="shared" si="151"/>
        <v>0</v>
      </c>
      <c r="J233" s="16">
        <f t="shared" si="152"/>
        <v>0</v>
      </c>
      <c r="K233" s="16">
        <f t="shared" si="153"/>
        <v>0</v>
      </c>
      <c r="L233" s="16">
        <f t="shared" si="154"/>
        <v>0</v>
      </c>
      <c r="M233" s="16">
        <f t="shared" si="155"/>
        <v>0</v>
      </c>
      <c r="N233" s="16">
        <v>0.0</v>
      </c>
      <c r="O233" s="25"/>
      <c r="P233" s="17">
        <f t="shared" ref="P233:AV233" si="157">SUM(P173:P232)</f>
        <v>13</v>
      </c>
      <c r="Q233" s="17">
        <f t="shared" si="157"/>
        <v>5</v>
      </c>
      <c r="R233" s="17">
        <f t="shared" si="157"/>
        <v>4</v>
      </c>
      <c r="S233" s="17">
        <f t="shared" si="157"/>
        <v>9</v>
      </c>
      <c r="T233" s="17">
        <f t="shared" si="157"/>
        <v>8</v>
      </c>
      <c r="U233" s="17">
        <f t="shared" si="157"/>
        <v>4</v>
      </c>
      <c r="V233" s="17">
        <f t="shared" si="157"/>
        <v>1</v>
      </c>
      <c r="W233" s="17">
        <f t="shared" si="157"/>
        <v>11</v>
      </c>
      <c r="X233" s="17">
        <f t="shared" si="157"/>
        <v>1</v>
      </c>
      <c r="Y233" s="17">
        <f t="shared" si="157"/>
        <v>5</v>
      </c>
      <c r="Z233" s="17">
        <f t="shared" si="157"/>
        <v>1</v>
      </c>
      <c r="AA233" s="17">
        <f t="shared" si="157"/>
        <v>0</v>
      </c>
      <c r="AB233" s="17">
        <f t="shared" si="157"/>
        <v>4</v>
      </c>
      <c r="AC233" s="17">
        <f t="shared" si="157"/>
        <v>4</v>
      </c>
      <c r="AD233" s="17">
        <f t="shared" si="157"/>
        <v>9</v>
      </c>
      <c r="AE233" s="17">
        <f t="shared" si="157"/>
        <v>11</v>
      </c>
      <c r="AF233" s="17">
        <f t="shared" si="157"/>
        <v>5</v>
      </c>
      <c r="AG233" s="17">
        <f t="shared" si="157"/>
        <v>3</v>
      </c>
      <c r="AH233" s="17">
        <f t="shared" si="157"/>
        <v>23</v>
      </c>
      <c r="AI233" s="17">
        <f t="shared" si="157"/>
        <v>1</v>
      </c>
      <c r="AJ233" s="17">
        <f t="shared" si="157"/>
        <v>6</v>
      </c>
      <c r="AK233" s="17">
        <f t="shared" si="157"/>
        <v>2</v>
      </c>
      <c r="AL233" s="17">
        <f t="shared" si="157"/>
        <v>0</v>
      </c>
      <c r="AM233" s="17">
        <f t="shared" si="157"/>
        <v>1</v>
      </c>
      <c r="AN233" s="17">
        <f t="shared" si="157"/>
        <v>1</v>
      </c>
      <c r="AO233" s="17">
        <f t="shared" si="157"/>
        <v>3</v>
      </c>
      <c r="AP233" s="17">
        <f t="shared" si="157"/>
        <v>1</v>
      </c>
      <c r="AQ233" s="17">
        <f t="shared" si="157"/>
        <v>0</v>
      </c>
      <c r="AR233" s="17">
        <f t="shared" si="157"/>
        <v>3</v>
      </c>
      <c r="AS233" s="17">
        <f t="shared" si="157"/>
        <v>1</v>
      </c>
      <c r="AT233" s="17">
        <f t="shared" si="157"/>
        <v>2</v>
      </c>
      <c r="AU233" s="17">
        <f t="shared" si="157"/>
        <v>0</v>
      </c>
      <c r="AV233" s="17">
        <f t="shared" si="157"/>
        <v>0</v>
      </c>
      <c r="AW233" s="25"/>
      <c r="AX233" s="25"/>
      <c r="AY233" s="25"/>
      <c r="AZ233" s="25"/>
      <c r="BA233" s="25"/>
      <c r="BB233" s="25"/>
    </row>
    <row r="234" ht="12.75" customHeight="1">
      <c r="A234" s="25"/>
      <c r="B234" s="19">
        <f t="shared" ref="B234:N234" si="158">SUM(B174:B233)</f>
        <v>17</v>
      </c>
      <c r="C234" s="19">
        <f t="shared" si="158"/>
        <v>30</v>
      </c>
      <c r="D234" s="19">
        <f t="shared" si="158"/>
        <v>5</v>
      </c>
      <c r="E234" s="19">
        <f t="shared" si="158"/>
        <v>6</v>
      </c>
      <c r="F234" s="19">
        <f t="shared" si="158"/>
        <v>15</v>
      </c>
      <c r="G234" s="19">
        <f t="shared" si="158"/>
        <v>18</v>
      </c>
      <c r="H234" s="19">
        <f t="shared" si="158"/>
        <v>11</v>
      </c>
      <c r="I234" s="19">
        <f t="shared" si="158"/>
        <v>4</v>
      </c>
      <c r="J234" s="19">
        <f t="shared" si="158"/>
        <v>46</v>
      </c>
      <c r="K234" s="19">
        <f t="shared" si="158"/>
        <v>4</v>
      </c>
      <c r="L234" s="19">
        <f t="shared" si="158"/>
        <v>7</v>
      </c>
      <c r="M234" s="19">
        <f t="shared" si="158"/>
        <v>5</v>
      </c>
      <c r="N234" s="19">
        <f t="shared" si="158"/>
        <v>0</v>
      </c>
      <c r="O234" s="25"/>
      <c r="P234" s="33" t="s">
        <v>325</v>
      </c>
      <c r="Q234" s="33" t="s">
        <v>326</v>
      </c>
      <c r="R234" s="33" t="s">
        <v>327</v>
      </c>
      <c r="S234" s="33" t="s">
        <v>328</v>
      </c>
      <c r="T234" s="33" t="s">
        <v>329</v>
      </c>
      <c r="U234" s="33" t="s">
        <v>330</v>
      </c>
      <c r="V234" s="33" t="s">
        <v>331</v>
      </c>
      <c r="W234" s="33" t="s">
        <v>332</v>
      </c>
      <c r="X234" s="33" t="s">
        <v>414</v>
      </c>
      <c r="Y234" s="33" t="s">
        <v>415</v>
      </c>
      <c r="Z234" s="33" t="s">
        <v>416</v>
      </c>
      <c r="AA234" s="33" t="s">
        <v>417</v>
      </c>
      <c r="AB234" s="33" t="s">
        <v>333</v>
      </c>
      <c r="AC234" s="33" t="s">
        <v>334</v>
      </c>
      <c r="AD234" s="33" t="s">
        <v>335</v>
      </c>
      <c r="AE234" s="33" t="s">
        <v>336</v>
      </c>
      <c r="AF234" s="33" t="s">
        <v>337</v>
      </c>
      <c r="AG234" s="33" t="s">
        <v>338</v>
      </c>
      <c r="AH234" s="33" t="s">
        <v>339</v>
      </c>
      <c r="AI234" s="33" t="s">
        <v>418</v>
      </c>
      <c r="AJ234" s="33" t="s">
        <v>419</v>
      </c>
      <c r="AK234" s="33" t="s">
        <v>420</v>
      </c>
      <c r="AL234" s="33" t="s">
        <v>421</v>
      </c>
      <c r="AM234" s="33" t="s">
        <v>340</v>
      </c>
      <c r="AN234" s="33" t="s">
        <v>341</v>
      </c>
      <c r="AO234" s="33" t="s">
        <v>342</v>
      </c>
      <c r="AP234" s="33" t="s">
        <v>343</v>
      </c>
      <c r="AQ234" s="33" t="s">
        <v>344</v>
      </c>
      <c r="AR234" s="33" t="s">
        <v>345</v>
      </c>
      <c r="AS234" s="33" t="s">
        <v>422</v>
      </c>
      <c r="AT234" s="33" t="s">
        <v>423</v>
      </c>
      <c r="AU234" s="33" t="s">
        <v>424</v>
      </c>
      <c r="AV234" s="33" t="s">
        <v>425</v>
      </c>
      <c r="AW234" s="25"/>
      <c r="AX234" s="25"/>
      <c r="AY234" s="25"/>
      <c r="AZ234" s="25"/>
      <c r="BA234" s="25"/>
      <c r="BB234" s="25"/>
    </row>
    <row r="235" ht="12.75" customHeight="1">
      <c r="A235" s="25"/>
      <c r="B235" s="33" t="s">
        <v>316</v>
      </c>
      <c r="C235" s="33" t="s">
        <v>317</v>
      </c>
      <c r="D235" s="33" t="s">
        <v>318</v>
      </c>
      <c r="E235" s="33" t="s">
        <v>319</v>
      </c>
      <c r="F235" s="33" t="s">
        <v>320</v>
      </c>
      <c r="G235" s="33" t="s">
        <v>321</v>
      </c>
      <c r="H235" s="33" t="s">
        <v>322</v>
      </c>
      <c r="I235" s="33" t="s">
        <v>323</v>
      </c>
      <c r="J235" s="33" t="s">
        <v>324</v>
      </c>
      <c r="K235" s="33" t="s">
        <v>410</v>
      </c>
      <c r="L235" s="33" t="s">
        <v>411</v>
      </c>
      <c r="M235" s="33" t="s">
        <v>412</v>
      </c>
      <c r="N235" s="33" t="s">
        <v>413</v>
      </c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</row>
    <row r="23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</row>
    <row r="237" ht="12.75" customHeight="1">
      <c r="A237" s="9" t="s">
        <v>267</v>
      </c>
      <c r="B237" s="8" t="s">
        <v>362</v>
      </c>
      <c r="C237" s="25"/>
      <c r="D237" s="25"/>
      <c r="E237" s="25"/>
      <c r="F237" s="25"/>
      <c r="G237" s="25"/>
      <c r="H237" s="8" t="s">
        <v>363</v>
      </c>
      <c r="I237" s="25"/>
      <c r="J237" s="25"/>
      <c r="K237" s="25"/>
      <c r="L237" s="25"/>
      <c r="M237" s="25"/>
      <c r="N237" s="25"/>
      <c r="O237" s="25"/>
      <c r="P237" s="33" t="s">
        <v>346</v>
      </c>
      <c r="Q237" s="33" t="s">
        <v>347</v>
      </c>
      <c r="R237" s="33" t="s">
        <v>348</v>
      </c>
      <c r="S237" s="33" t="s">
        <v>349</v>
      </c>
      <c r="T237" s="33" t="s">
        <v>350</v>
      </c>
      <c r="U237" s="33" t="s">
        <v>427</v>
      </c>
      <c r="V237" s="33" t="s">
        <v>428</v>
      </c>
      <c r="W237" s="33" t="s">
        <v>429</v>
      </c>
      <c r="X237" s="33" t="s">
        <v>430</v>
      </c>
      <c r="Y237" s="33" t="s">
        <v>351</v>
      </c>
      <c r="Z237" s="33" t="s">
        <v>352</v>
      </c>
      <c r="AA237" s="33" t="s">
        <v>353</v>
      </c>
      <c r="AB237" s="33" t="s">
        <v>354</v>
      </c>
      <c r="AC237" s="33" t="s">
        <v>431</v>
      </c>
      <c r="AD237" s="33" t="s">
        <v>432</v>
      </c>
      <c r="AE237" s="33" t="s">
        <v>433</v>
      </c>
      <c r="AF237" s="33" t="s">
        <v>434</v>
      </c>
      <c r="AG237" s="33" t="s">
        <v>355</v>
      </c>
      <c r="AH237" s="33" t="s">
        <v>356</v>
      </c>
      <c r="AI237" s="33" t="s">
        <v>357</v>
      </c>
      <c r="AJ237" s="33" t="s">
        <v>435</v>
      </c>
      <c r="AK237" s="33" t="s">
        <v>436</v>
      </c>
      <c r="AL237" s="33" t="s">
        <v>437</v>
      </c>
      <c r="AM237" s="33" t="s">
        <v>438</v>
      </c>
      <c r="AN237" s="33" t="s">
        <v>360</v>
      </c>
      <c r="AO237" s="33" t="s">
        <v>439</v>
      </c>
      <c r="AP237" s="33" t="s">
        <v>440</v>
      </c>
      <c r="AQ237" s="33" t="s">
        <v>441</v>
      </c>
      <c r="AR237" s="33" t="s">
        <v>442</v>
      </c>
      <c r="AS237" s="33" t="s">
        <v>443</v>
      </c>
      <c r="AT237" s="33" t="s">
        <v>444</v>
      </c>
      <c r="AU237" s="33" t="s">
        <v>445</v>
      </c>
      <c r="AV237" s="33" t="s">
        <v>446</v>
      </c>
      <c r="AW237" s="33" t="s">
        <v>447</v>
      </c>
      <c r="AX237" s="33" t="s">
        <v>448</v>
      </c>
      <c r="AY237" s="33" t="s">
        <v>449</v>
      </c>
      <c r="AZ237" s="33" t="s">
        <v>450</v>
      </c>
      <c r="BA237" s="33" t="s">
        <v>451</v>
      </c>
      <c r="BB237" s="33" t="s">
        <v>452</v>
      </c>
    </row>
    <row r="238" ht="12.75" customHeight="1">
      <c r="A238" s="16" t="s">
        <v>365</v>
      </c>
      <c r="B238" s="16" t="s">
        <v>366</v>
      </c>
      <c r="C238" s="16" t="s">
        <v>367</v>
      </c>
      <c r="D238" s="23" t="s">
        <v>391</v>
      </c>
      <c r="E238" s="23" t="s">
        <v>392</v>
      </c>
      <c r="F238" s="16" t="s">
        <v>255</v>
      </c>
      <c r="G238" s="25"/>
      <c r="H238" s="16" t="s">
        <v>365</v>
      </c>
      <c r="I238" s="16" t="s">
        <v>366</v>
      </c>
      <c r="J238" s="16" t="s">
        <v>367</v>
      </c>
      <c r="K238" s="23" t="s">
        <v>391</v>
      </c>
      <c r="L238" s="23" t="s">
        <v>392</v>
      </c>
      <c r="M238" s="16" t="s">
        <v>255</v>
      </c>
      <c r="N238" s="25"/>
      <c r="O238" s="25"/>
      <c r="P238" s="25">
        <f t="shared" ref="P238:P297" si="162">E174*F174</f>
        <v>0</v>
      </c>
      <c r="Q238" s="25">
        <f t="shared" ref="Q238:Q297" si="163">E174*G174</f>
        <v>0</v>
      </c>
      <c r="R238" s="25">
        <f t="shared" ref="R238:R297" si="164">E174*H174</f>
        <v>0</v>
      </c>
      <c r="S238" s="25">
        <f t="shared" ref="S238:S297" si="165">E174*I174</f>
        <v>0</v>
      </c>
      <c r="T238" s="25">
        <f t="shared" ref="T238:T297" si="166">E174*J174</f>
        <v>0</v>
      </c>
      <c r="U238" s="25">
        <f t="shared" ref="U238:U297" si="167">E174*K174</f>
        <v>0</v>
      </c>
      <c r="V238" s="25">
        <f t="shared" ref="V238:V297" si="168">E174*L174</f>
        <v>0</v>
      </c>
      <c r="W238" s="25">
        <f t="shared" ref="W238:W297" si="169">E174*M174</f>
        <v>0</v>
      </c>
      <c r="X238" s="25">
        <f t="shared" ref="X238:X297" si="170">E174*N174</f>
        <v>0</v>
      </c>
      <c r="Y238" s="25">
        <f t="shared" ref="Y238:Y297" si="171">F174*G174</f>
        <v>1</v>
      </c>
      <c r="Z238" s="25">
        <f t="shared" ref="Z238:Z297" si="172">F174*H174</f>
        <v>0</v>
      </c>
      <c r="AA238" s="25">
        <f t="shared" ref="AA238:AA297" si="173">F174*I174</f>
        <v>0</v>
      </c>
      <c r="AB238" s="25">
        <f t="shared" ref="AB238:AB297" si="174">F174*J174</f>
        <v>1</v>
      </c>
      <c r="AC238" s="25">
        <f t="shared" ref="AC238:AC297" si="175">F174*K174</f>
        <v>0</v>
      </c>
      <c r="AD238" s="25">
        <f t="shared" ref="AD238:AD297" si="176">F174*L174</f>
        <v>1</v>
      </c>
      <c r="AE238" s="25">
        <f t="shared" ref="AE238:AE297" si="177">F174*M174</f>
        <v>0</v>
      </c>
      <c r="AF238" s="25">
        <f t="shared" ref="AF238:AF297" si="178">F174*N174</f>
        <v>0</v>
      </c>
      <c r="AG238" s="25">
        <f t="shared" ref="AG238:AG297" si="179">G174*H174</f>
        <v>0</v>
      </c>
      <c r="AH238" s="25">
        <f t="shared" ref="AH238:AH297" si="180">G174*I174</f>
        <v>0</v>
      </c>
      <c r="AI238" s="25">
        <f t="shared" ref="AI238:AI297" si="181">G174*J174</f>
        <v>1</v>
      </c>
      <c r="AJ238" s="25">
        <f t="shared" ref="AJ238:AJ297" si="182">G174*K174</f>
        <v>0</v>
      </c>
      <c r="AK238" s="25">
        <f t="shared" ref="AK238:AK297" si="183">G174*L174</f>
        <v>1</v>
      </c>
      <c r="AL238" s="25">
        <f t="shared" ref="AL238:AL297" si="184">G174*M174</f>
        <v>0</v>
      </c>
      <c r="AM238" s="25">
        <f t="shared" ref="AM238:AM297" si="185">G174*N174</f>
        <v>0</v>
      </c>
      <c r="AN238" s="25">
        <f t="shared" ref="AN238:AN297" si="186">I174*J174</f>
        <v>0</v>
      </c>
      <c r="AO238" s="25">
        <f t="shared" ref="AO238:AO297" si="187">I174*K174</f>
        <v>0</v>
      </c>
      <c r="AP238" s="25">
        <f t="shared" ref="AP238:AP297" si="188">I174*L174</f>
        <v>0</v>
      </c>
      <c r="AQ238" s="25">
        <f t="shared" ref="AQ238:AQ297" si="189">I174*M174</f>
        <v>0</v>
      </c>
      <c r="AR238" s="25">
        <f t="shared" ref="AR238:AR297" si="190">I174*N174</f>
        <v>0</v>
      </c>
      <c r="AS238" s="25">
        <f t="shared" ref="AS238:AS297" si="191">J174*K174</f>
        <v>0</v>
      </c>
      <c r="AT238" s="25">
        <f t="shared" ref="AT238:AT297" si="192">J174*L174</f>
        <v>1</v>
      </c>
      <c r="AU238" s="25">
        <f t="shared" ref="AU238:AU297" si="193">J174*M174</f>
        <v>0</v>
      </c>
      <c r="AV238" s="25">
        <f t="shared" ref="AV238:AV297" si="194">J174*N174</f>
        <v>0</v>
      </c>
      <c r="AW238" s="25">
        <f t="shared" ref="AW238:AW297" si="195">K174*L174</f>
        <v>0</v>
      </c>
      <c r="AX238" s="25">
        <f t="shared" ref="AX238:AX297" si="196">K174*M174</f>
        <v>0</v>
      </c>
      <c r="AY238" s="25">
        <f t="shared" ref="AY238:AY297" si="197">K174*N174</f>
        <v>0</v>
      </c>
      <c r="AZ238" s="25">
        <f t="shared" ref="AZ238:AZ297" si="198">L174*M174</f>
        <v>0</v>
      </c>
      <c r="BA238" s="25">
        <f t="shared" ref="BA238:BA297" si="199">L174*N174</f>
        <v>0</v>
      </c>
      <c r="BB238" s="25">
        <f t="shared" ref="BB238:BB297" si="200">M174*N174</f>
        <v>0</v>
      </c>
    </row>
    <row r="239" ht="12.75" customHeight="1">
      <c r="A239" s="16">
        <f t="shared" ref="A239:B239" si="159">B234</f>
        <v>17</v>
      </c>
      <c r="B239" s="16">
        <f t="shared" si="159"/>
        <v>30</v>
      </c>
      <c r="C239" s="16">
        <f>P233</f>
        <v>13</v>
      </c>
      <c r="D239" s="16">
        <f t="shared" ref="D239:E239" si="160">SQRT(A239)</f>
        <v>4.123105626</v>
      </c>
      <c r="E239" s="16">
        <f t="shared" si="160"/>
        <v>5.477225575</v>
      </c>
      <c r="F239" s="16">
        <f>C239/(D239*E239)</f>
        <v>0.5756496756</v>
      </c>
      <c r="G239" s="25"/>
      <c r="H239" s="16">
        <f>A239</f>
        <v>17</v>
      </c>
      <c r="I239" s="16">
        <f>D234</f>
        <v>5</v>
      </c>
      <c r="J239" s="16">
        <f>Q233</f>
        <v>5</v>
      </c>
      <c r="K239" s="16">
        <f t="shared" ref="K239:L239" si="161">SQRT(H239)</f>
        <v>4.123105626</v>
      </c>
      <c r="L239" s="16">
        <f t="shared" si="161"/>
        <v>2.236067977</v>
      </c>
      <c r="M239" s="16">
        <f>J239/(K239*L239)</f>
        <v>0.5423261445</v>
      </c>
      <c r="N239" s="25"/>
      <c r="O239" s="25"/>
      <c r="P239" s="25">
        <f t="shared" si="162"/>
        <v>0</v>
      </c>
      <c r="Q239" s="25">
        <f t="shared" si="163"/>
        <v>0</v>
      </c>
      <c r="R239" s="25">
        <f t="shared" si="164"/>
        <v>0</v>
      </c>
      <c r="S239" s="25">
        <f t="shared" si="165"/>
        <v>0</v>
      </c>
      <c r="T239" s="25">
        <f t="shared" si="166"/>
        <v>0</v>
      </c>
      <c r="U239" s="25">
        <f t="shared" si="167"/>
        <v>0</v>
      </c>
      <c r="V239" s="25">
        <f t="shared" si="168"/>
        <v>0</v>
      </c>
      <c r="W239" s="25">
        <f t="shared" si="169"/>
        <v>0</v>
      </c>
      <c r="X239" s="25">
        <f t="shared" si="170"/>
        <v>0</v>
      </c>
      <c r="Y239" s="25">
        <f t="shared" si="171"/>
        <v>0</v>
      </c>
      <c r="Z239" s="25">
        <f t="shared" si="172"/>
        <v>0</v>
      </c>
      <c r="AA239" s="25">
        <f t="shared" si="173"/>
        <v>0</v>
      </c>
      <c r="AB239" s="25">
        <f t="shared" si="174"/>
        <v>0</v>
      </c>
      <c r="AC239" s="25">
        <f t="shared" si="175"/>
        <v>0</v>
      </c>
      <c r="AD239" s="25">
        <f t="shared" si="176"/>
        <v>0</v>
      </c>
      <c r="AE239" s="25">
        <f t="shared" si="177"/>
        <v>0</v>
      </c>
      <c r="AF239" s="25">
        <f t="shared" si="178"/>
        <v>0</v>
      </c>
      <c r="AG239" s="25">
        <f t="shared" si="179"/>
        <v>0</v>
      </c>
      <c r="AH239" s="25">
        <f t="shared" si="180"/>
        <v>0</v>
      </c>
      <c r="AI239" s="25">
        <f t="shared" si="181"/>
        <v>1</v>
      </c>
      <c r="AJ239" s="25">
        <f t="shared" si="182"/>
        <v>0</v>
      </c>
      <c r="AK239" s="25">
        <f t="shared" si="183"/>
        <v>0</v>
      </c>
      <c r="AL239" s="25">
        <f t="shared" si="184"/>
        <v>0</v>
      </c>
      <c r="AM239" s="25">
        <f t="shared" si="185"/>
        <v>0</v>
      </c>
      <c r="AN239" s="25">
        <f t="shared" si="186"/>
        <v>0</v>
      </c>
      <c r="AO239" s="25">
        <f t="shared" si="187"/>
        <v>0</v>
      </c>
      <c r="AP239" s="25">
        <f t="shared" si="188"/>
        <v>0</v>
      </c>
      <c r="AQ239" s="25">
        <f t="shared" si="189"/>
        <v>0</v>
      </c>
      <c r="AR239" s="25">
        <f t="shared" si="190"/>
        <v>0</v>
      </c>
      <c r="AS239" s="25">
        <f t="shared" si="191"/>
        <v>0</v>
      </c>
      <c r="AT239" s="25">
        <f t="shared" si="192"/>
        <v>0</v>
      </c>
      <c r="AU239" s="25">
        <f t="shared" si="193"/>
        <v>0</v>
      </c>
      <c r="AV239" s="25">
        <f t="shared" si="194"/>
        <v>0</v>
      </c>
      <c r="AW239" s="25">
        <f t="shared" si="195"/>
        <v>0</v>
      </c>
      <c r="AX239" s="25">
        <f t="shared" si="196"/>
        <v>0</v>
      </c>
      <c r="AY239" s="25">
        <f t="shared" si="197"/>
        <v>0</v>
      </c>
      <c r="AZ239" s="25">
        <f t="shared" si="198"/>
        <v>0</v>
      </c>
      <c r="BA239" s="25">
        <f t="shared" si="199"/>
        <v>0</v>
      </c>
      <c r="BB239" s="25">
        <f t="shared" si="200"/>
        <v>0</v>
      </c>
    </row>
    <row r="240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>
        <f t="shared" si="162"/>
        <v>1</v>
      </c>
      <c r="Q240" s="25">
        <f t="shared" si="163"/>
        <v>1</v>
      </c>
      <c r="R240" s="25">
        <f t="shared" si="164"/>
        <v>0</v>
      </c>
      <c r="S240" s="25">
        <f t="shared" si="165"/>
        <v>0</v>
      </c>
      <c r="T240" s="25">
        <f t="shared" si="166"/>
        <v>1</v>
      </c>
      <c r="U240" s="25">
        <f t="shared" si="167"/>
        <v>1</v>
      </c>
      <c r="V240" s="25">
        <f t="shared" si="168"/>
        <v>1</v>
      </c>
      <c r="W240" s="25">
        <f t="shared" si="169"/>
        <v>0</v>
      </c>
      <c r="X240" s="25">
        <f t="shared" si="170"/>
        <v>0</v>
      </c>
      <c r="Y240" s="25">
        <f t="shared" si="171"/>
        <v>1</v>
      </c>
      <c r="Z240" s="25">
        <f t="shared" si="172"/>
        <v>0</v>
      </c>
      <c r="AA240" s="25">
        <f t="shared" si="173"/>
        <v>0</v>
      </c>
      <c r="AB240" s="25">
        <f t="shared" si="174"/>
        <v>1</v>
      </c>
      <c r="AC240" s="25">
        <f t="shared" si="175"/>
        <v>1</v>
      </c>
      <c r="AD240" s="25">
        <f t="shared" si="176"/>
        <v>1</v>
      </c>
      <c r="AE240" s="25">
        <f t="shared" si="177"/>
        <v>0</v>
      </c>
      <c r="AF240" s="25">
        <f t="shared" si="178"/>
        <v>0</v>
      </c>
      <c r="AG240" s="25">
        <f t="shared" si="179"/>
        <v>0</v>
      </c>
      <c r="AH240" s="25">
        <f t="shared" si="180"/>
        <v>0</v>
      </c>
      <c r="AI240" s="25">
        <f t="shared" si="181"/>
        <v>1</v>
      </c>
      <c r="AJ240" s="25">
        <f t="shared" si="182"/>
        <v>1</v>
      </c>
      <c r="AK240" s="25">
        <f t="shared" si="183"/>
        <v>1</v>
      </c>
      <c r="AL240" s="25">
        <f t="shared" si="184"/>
        <v>0</v>
      </c>
      <c r="AM240" s="25">
        <f t="shared" si="185"/>
        <v>0</v>
      </c>
      <c r="AN240" s="25">
        <f t="shared" si="186"/>
        <v>0</v>
      </c>
      <c r="AO240" s="25">
        <f t="shared" si="187"/>
        <v>0</v>
      </c>
      <c r="AP240" s="25">
        <f t="shared" si="188"/>
        <v>0</v>
      </c>
      <c r="AQ240" s="25">
        <f t="shared" si="189"/>
        <v>0</v>
      </c>
      <c r="AR240" s="25">
        <f t="shared" si="190"/>
        <v>0</v>
      </c>
      <c r="AS240" s="25">
        <f t="shared" si="191"/>
        <v>1</v>
      </c>
      <c r="AT240" s="25">
        <f t="shared" si="192"/>
        <v>1</v>
      </c>
      <c r="AU240" s="25">
        <f t="shared" si="193"/>
        <v>0</v>
      </c>
      <c r="AV240" s="25">
        <f t="shared" si="194"/>
        <v>0</v>
      </c>
      <c r="AW240" s="25">
        <f t="shared" si="195"/>
        <v>1</v>
      </c>
      <c r="AX240" s="25">
        <f t="shared" si="196"/>
        <v>0</v>
      </c>
      <c r="AY240" s="25">
        <f t="shared" si="197"/>
        <v>0</v>
      </c>
      <c r="AZ240" s="25">
        <f t="shared" si="198"/>
        <v>0</v>
      </c>
      <c r="BA240" s="25">
        <f t="shared" si="199"/>
        <v>0</v>
      </c>
      <c r="BB240" s="25">
        <f t="shared" si="200"/>
        <v>0</v>
      </c>
    </row>
    <row r="241" ht="12.75" customHeight="1">
      <c r="A241" s="8" t="s">
        <v>364</v>
      </c>
      <c r="B241" s="25"/>
      <c r="C241" s="25"/>
      <c r="D241" s="25"/>
      <c r="E241" s="25"/>
      <c r="F241" s="25"/>
      <c r="G241" s="25"/>
      <c r="H241" s="8" t="s">
        <v>372</v>
      </c>
      <c r="I241" s="25"/>
      <c r="J241" s="25"/>
      <c r="K241" s="25"/>
      <c r="L241" s="25"/>
      <c r="M241" s="25"/>
      <c r="N241" s="25"/>
      <c r="O241" s="25"/>
      <c r="P241" s="25">
        <f t="shared" si="162"/>
        <v>0</v>
      </c>
      <c r="Q241" s="25">
        <f t="shared" si="163"/>
        <v>0</v>
      </c>
      <c r="R241" s="25">
        <f t="shared" si="164"/>
        <v>0</v>
      </c>
      <c r="S241" s="25">
        <f t="shared" si="165"/>
        <v>0</v>
      </c>
      <c r="T241" s="25">
        <f t="shared" si="166"/>
        <v>0</v>
      </c>
      <c r="U241" s="25">
        <f t="shared" si="167"/>
        <v>0</v>
      </c>
      <c r="V241" s="25">
        <f t="shared" si="168"/>
        <v>0</v>
      </c>
      <c r="W241" s="25">
        <f t="shared" si="169"/>
        <v>0</v>
      </c>
      <c r="X241" s="25">
        <f t="shared" si="170"/>
        <v>0</v>
      </c>
      <c r="Y241" s="25">
        <f t="shared" si="171"/>
        <v>0</v>
      </c>
      <c r="Z241" s="25">
        <f t="shared" si="172"/>
        <v>0</v>
      </c>
      <c r="AA241" s="25">
        <f t="shared" si="173"/>
        <v>0</v>
      </c>
      <c r="AB241" s="25">
        <f t="shared" si="174"/>
        <v>0</v>
      </c>
      <c r="AC241" s="25">
        <f t="shared" si="175"/>
        <v>0</v>
      </c>
      <c r="AD241" s="25">
        <f t="shared" si="176"/>
        <v>0</v>
      </c>
      <c r="AE241" s="25">
        <f t="shared" si="177"/>
        <v>0</v>
      </c>
      <c r="AF241" s="25">
        <f t="shared" si="178"/>
        <v>0</v>
      </c>
      <c r="AG241" s="25">
        <f t="shared" si="179"/>
        <v>0</v>
      </c>
      <c r="AH241" s="25">
        <f t="shared" si="180"/>
        <v>0</v>
      </c>
      <c r="AI241" s="25">
        <f t="shared" si="181"/>
        <v>0</v>
      </c>
      <c r="AJ241" s="25">
        <f t="shared" si="182"/>
        <v>0</v>
      </c>
      <c r="AK241" s="25">
        <f t="shared" si="183"/>
        <v>0</v>
      </c>
      <c r="AL241" s="25">
        <f t="shared" si="184"/>
        <v>0</v>
      </c>
      <c r="AM241" s="25">
        <f t="shared" si="185"/>
        <v>0</v>
      </c>
      <c r="AN241" s="25">
        <f t="shared" si="186"/>
        <v>0</v>
      </c>
      <c r="AO241" s="25">
        <f t="shared" si="187"/>
        <v>0</v>
      </c>
      <c r="AP241" s="25">
        <f t="shared" si="188"/>
        <v>0</v>
      </c>
      <c r="AQ241" s="25">
        <f t="shared" si="189"/>
        <v>0</v>
      </c>
      <c r="AR241" s="25">
        <f t="shared" si="190"/>
        <v>0</v>
      </c>
      <c r="AS241" s="25">
        <f t="shared" si="191"/>
        <v>0</v>
      </c>
      <c r="AT241" s="25">
        <f t="shared" si="192"/>
        <v>0</v>
      </c>
      <c r="AU241" s="25">
        <f t="shared" si="193"/>
        <v>0</v>
      </c>
      <c r="AV241" s="25">
        <f t="shared" si="194"/>
        <v>0</v>
      </c>
      <c r="AW241" s="25">
        <f t="shared" si="195"/>
        <v>0</v>
      </c>
      <c r="AX241" s="25">
        <f t="shared" si="196"/>
        <v>0</v>
      </c>
      <c r="AY241" s="25">
        <f t="shared" si="197"/>
        <v>0</v>
      </c>
      <c r="AZ241" s="25">
        <f t="shared" si="198"/>
        <v>0</v>
      </c>
      <c r="BA241" s="25">
        <f t="shared" si="199"/>
        <v>0</v>
      </c>
      <c r="BB241" s="25">
        <f t="shared" si="200"/>
        <v>0</v>
      </c>
    </row>
    <row r="242" ht="12.75" customHeight="1">
      <c r="A242" s="16" t="s">
        <v>365</v>
      </c>
      <c r="B242" s="16" t="s">
        <v>366</v>
      </c>
      <c r="C242" s="16" t="s">
        <v>367</v>
      </c>
      <c r="D242" s="23" t="s">
        <v>391</v>
      </c>
      <c r="E242" s="23" t="s">
        <v>392</v>
      </c>
      <c r="F242" s="16" t="s">
        <v>255</v>
      </c>
      <c r="G242" s="25"/>
      <c r="H242" s="16" t="s">
        <v>365</v>
      </c>
      <c r="I242" s="16" t="s">
        <v>366</v>
      </c>
      <c r="J242" s="16" t="s">
        <v>367</v>
      </c>
      <c r="K242" s="23" t="s">
        <v>391</v>
      </c>
      <c r="L242" s="23" t="s">
        <v>392</v>
      </c>
      <c r="M242" s="16" t="s">
        <v>255</v>
      </c>
      <c r="N242" s="25"/>
      <c r="O242" s="25"/>
      <c r="P242" s="25">
        <f t="shared" si="162"/>
        <v>0</v>
      </c>
      <c r="Q242" s="25">
        <f t="shared" si="163"/>
        <v>0</v>
      </c>
      <c r="R242" s="25">
        <f t="shared" si="164"/>
        <v>0</v>
      </c>
      <c r="S242" s="25">
        <f t="shared" si="165"/>
        <v>0</v>
      </c>
      <c r="T242" s="25">
        <f t="shared" si="166"/>
        <v>0</v>
      </c>
      <c r="U242" s="25">
        <f t="shared" si="167"/>
        <v>0</v>
      </c>
      <c r="V242" s="25">
        <f t="shared" si="168"/>
        <v>0</v>
      </c>
      <c r="W242" s="25">
        <f t="shared" si="169"/>
        <v>0</v>
      </c>
      <c r="X242" s="25">
        <f t="shared" si="170"/>
        <v>0</v>
      </c>
      <c r="Y242" s="25">
        <f t="shared" si="171"/>
        <v>0</v>
      </c>
      <c r="Z242" s="25">
        <f t="shared" si="172"/>
        <v>0</v>
      </c>
      <c r="AA242" s="25">
        <f t="shared" si="173"/>
        <v>0</v>
      </c>
      <c r="AB242" s="25">
        <f t="shared" si="174"/>
        <v>1</v>
      </c>
      <c r="AC242" s="25">
        <f t="shared" si="175"/>
        <v>1</v>
      </c>
      <c r="AD242" s="25">
        <f t="shared" si="176"/>
        <v>0</v>
      </c>
      <c r="AE242" s="25">
        <f t="shared" si="177"/>
        <v>0</v>
      </c>
      <c r="AF242" s="25">
        <f t="shared" si="178"/>
        <v>0</v>
      </c>
      <c r="AG242" s="25">
        <f t="shared" si="179"/>
        <v>0</v>
      </c>
      <c r="AH242" s="25">
        <f t="shared" si="180"/>
        <v>0</v>
      </c>
      <c r="AI242" s="25">
        <f t="shared" si="181"/>
        <v>0</v>
      </c>
      <c r="AJ242" s="25">
        <f t="shared" si="182"/>
        <v>0</v>
      </c>
      <c r="AK242" s="25">
        <f t="shared" si="183"/>
        <v>0</v>
      </c>
      <c r="AL242" s="25">
        <f t="shared" si="184"/>
        <v>0</v>
      </c>
      <c r="AM242" s="25">
        <f t="shared" si="185"/>
        <v>0</v>
      </c>
      <c r="AN242" s="25">
        <f t="shared" si="186"/>
        <v>0</v>
      </c>
      <c r="AO242" s="25">
        <f t="shared" si="187"/>
        <v>0</v>
      </c>
      <c r="AP242" s="25">
        <f t="shared" si="188"/>
        <v>0</v>
      </c>
      <c r="AQ242" s="25">
        <f t="shared" si="189"/>
        <v>0</v>
      </c>
      <c r="AR242" s="25">
        <f t="shared" si="190"/>
        <v>0</v>
      </c>
      <c r="AS242" s="25">
        <f t="shared" si="191"/>
        <v>1</v>
      </c>
      <c r="AT242" s="25">
        <f t="shared" si="192"/>
        <v>0</v>
      </c>
      <c r="AU242" s="25">
        <f t="shared" si="193"/>
        <v>0</v>
      </c>
      <c r="AV242" s="25">
        <f t="shared" si="194"/>
        <v>0</v>
      </c>
      <c r="AW242" s="25">
        <f t="shared" si="195"/>
        <v>0</v>
      </c>
      <c r="AX242" s="25">
        <f t="shared" si="196"/>
        <v>0</v>
      </c>
      <c r="AY242" s="25">
        <f t="shared" si="197"/>
        <v>0</v>
      </c>
      <c r="AZ242" s="25">
        <f t="shared" si="198"/>
        <v>0</v>
      </c>
      <c r="BA242" s="25">
        <f t="shared" si="199"/>
        <v>0</v>
      </c>
      <c r="BB242" s="25">
        <f t="shared" si="200"/>
        <v>0</v>
      </c>
    </row>
    <row r="243" ht="12.75" customHeight="1">
      <c r="A243" s="16">
        <f>A239</f>
        <v>17</v>
      </c>
      <c r="B243" s="16">
        <f>E234</f>
        <v>6</v>
      </c>
      <c r="C243" s="16">
        <f>R233</f>
        <v>4</v>
      </c>
      <c r="D243" s="16">
        <f t="shared" ref="D243:E243" si="201">SQRT(A243)</f>
        <v>4.123105626</v>
      </c>
      <c r="E243" s="16">
        <f t="shared" si="201"/>
        <v>2.449489743</v>
      </c>
      <c r="F243" s="16">
        <f>C243/(D243*E243)</f>
        <v>0.3960590172</v>
      </c>
      <c r="G243" s="25"/>
      <c r="H243" s="16">
        <f>H239</f>
        <v>17</v>
      </c>
      <c r="I243" s="16">
        <f>F234</f>
        <v>15</v>
      </c>
      <c r="J243" s="16">
        <f>S233</f>
        <v>9</v>
      </c>
      <c r="K243" s="16">
        <f t="shared" ref="K243:L243" si="202">SQRT(H243)</f>
        <v>4.123105626</v>
      </c>
      <c r="L243" s="16">
        <f t="shared" si="202"/>
        <v>3.872983346</v>
      </c>
      <c r="M243" s="16">
        <f>J243/(K243*L243)</f>
        <v>0.563601862</v>
      </c>
      <c r="N243" s="25"/>
      <c r="O243" s="25"/>
      <c r="P243" s="25">
        <f t="shared" si="162"/>
        <v>0</v>
      </c>
      <c r="Q243" s="25">
        <f t="shared" si="163"/>
        <v>0</v>
      </c>
      <c r="R243" s="25">
        <f t="shared" si="164"/>
        <v>0</v>
      </c>
      <c r="S243" s="25">
        <f t="shared" si="165"/>
        <v>0</v>
      </c>
      <c r="T243" s="25">
        <f t="shared" si="166"/>
        <v>0</v>
      </c>
      <c r="U243" s="25">
        <f t="shared" si="167"/>
        <v>0</v>
      </c>
      <c r="V243" s="25">
        <f t="shared" si="168"/>
        <v>0</v>
      </c>
      <c r="W243" s="25">
        <f t="shared" si="169"/>
        <v>0</v>
      </c>
      <c r="X243" s="25">
        <f t="shared" si="170"/>
        <v>0</v>
      </c>
      <c r="Y243" s="25">
        <f t="shared" si="171"/>
        <v>0</v>
      </c>
      <c r="Z243" s="25">
        <f t="shared" si="172"/>
        <v>0</v>
      </c>
      <c r="AA243" s="25">
        <f t="shared" si="173"/>
        <v>0</v>
      </c>
      <c r="AB243" s="25">
        <f t="shared" si="174"/>
        <v>0</v>
      </c>
      <c r="AC243" s="25">
        <f t="shared" si="175"/>
        <v>0</v>
      </c>
      <c r="AD243" s="25">
        <f t="shared" si="176"/>
        <v>0</v>
      </c>
      <c r="AE243" s="25">
        <f t="shared" si="177"/>
        <v>0</v>
      </c>
      <c r="AF243" s="25">
        <f t="shared" si="178"/>
        <v>0</v>
      </c>
      <c r="AG243" s="25">
        <f t="shared" si="179"/>
        <v>0</v>
      </c>
      <c r="AH243" s="25">
        <f t="shared" si="180"/>
        <v>0</v>
      </c>
      <c r="AI243" s="25">
        <f t="shared" si="181"/>
        <v>1</v>
      </c>
      <c r="AJ243" s="25">
        <f t="shared" si="182"/>
        <v>0</v>
      </c>
      <c r="AK243" s="25">
        <f t="shared" si="183"/>
        <v>1</v>
      </c>
      <c r="AL243" s="25">
        <f t="shared" si="184"/>
        <v>0</v>
      </c>
      <c r="AM243" s="25">
        <f t="shared" si="185"/>
        <v>0</v>
      </c>
      <c r="AN243" s="25">
        <f t="shared" si="186"/>
        <v>0</v>
      </c>
      <c r="AO243" s="25">
        <f t="shared" si="187"/>
        <v>0</v>
      </c>
      <c r="AP243" s="25">
        <f t="shared" si="188"/>
        <v>0</v>
      </c>
      <c r="AQ243" s="25">
        <f t="shared" si="189"/>
        <v>0</v>
      </c>
      <c r="AR243" s="25">
        <f t="shared" si="190"/>
        <v>0</v>
      </c>
      <c r="AS243" s="25">
        <f t="shared" si="191"/>
        <v>0</v>
      </c>
      <c r="AT243" s="25">
        <f t="shared" si="192"/>
        <v>1</v>
      </c>
      <c r="AU243" s="25">
        <f t="shared" si="193"/>
        <v>0</v>
      </c>
      <c r="AV243" s="25">
        <f t="shared" si="194"/>
        <v>0</v>
      </c>
      <c r="AW243" s="25">
        <f t="shared" si="195"/>
        <v>0</v>
      </c>
      <c r="AX243" s="25">
        <f t="shared" si="196"/>
        <v>0</v>
      </c>
      <c r="AY243" s="25">
        <f t="shared" si="197"/>
        <v>0</v>
      </c>
      <c r="AZ243" s="25">
        <f t="shared" si="198"/>
        <v>0</v>
      </c>
      <c r="BA243" s="25">
        <f t="shared" si="199"/>
        <v>0</v>
      </c>
      <c r="BB243" s="25">
        <f t="shared" si="200"/>
        <v>0</v>
      </c>
    </row>
    <row r="244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>
        <f t="shared" si="162"/>
        <v>1</v>
      </c>
      <c r="Q244" s="25">
        <f t="shared" si="163"/>
        <v>1</v>
      </c>
      <c r="R244" s="25">
        <f t="shared" si="164"/>
        <v>1</v>
      </c>
      <c r="S244" s="25">
        <f t="shared" si="165"/>
        <v>0</v>
      </c>
      <c r="T244" s="25">
        <f t="shared" si="166"/>
        <v>1</v>
      </c>
      <c r="U244" s="25">
        <f t="shared" si="167"/>
        <v>0</v>
      </c>
      <c r="V244" s="25">
        <f t="shared" si="168"/>
        <v>0</v>
      </c>
      <c r="W244" s="25">
        <f t="shared" si="169"/>
        <v>0</v>
      </c>
      <c r="X244" s="25">
        <f t="shared" si="170"/>
        <v>0</v>
      </c>
      <c r="Y244" s="25">
        <f t="shared" si="171"/>
        <v>1</v>
      </c>
      <c r="Z244" s="25">
        <f t="shared" si="172"/>
        <v>1</v>
      </c>
      <c r="AA244" s="25">
        <f t="shared" si="173"/>
        <v>0</v>
      </c>
      <c r="AB244" s="25">
        <f t="shared" si="174"/>
        <v>1</v>
      </c>
      <c r="AC244" s="25">
        <f t="shared" si="175"/>
        <v>0</v>
      </c>
      <c r="AD244" s="25">
        <f t="shared" si="176"/>
        <v>0</v>
      </c>
      <c r="AE244" s="25">
        <f t="shared" si="177"/>
        <v>0</v>
      </c>
      <c r="AF244" s="25">
        <f t="shared" si="178"/>
        <v>0</v>
      </c>
      <c r="AG244" s="25">
        <f t="shared" si="179"/>
        <v>1</v>
      </c>
      <c r="AH244" s="25">
        <f t="shared" si="180"/>
        <v>0</v>
      </c>
      <c r="AI244" s="25">
        <f t="shared" si="181"/>
        <v>1</v>
      </c>
      <c r="AJ244" s="25">
        <f t="shared" si="182"/>
        <v>0</v>
      </c>
      <c r="AK244" s="25">
        <f t="shared" si="183"/>
        <v>0</v>
      </c>
      <c r="AL244" s="25">
        <f t="shared" si="184"/>
        <v>0</v>
      </c>
      <c r="AM244" s="25">
        <f t="shared" si="185"/>
        <v>0</v>
      </c>
      <c r="AN244" s="25">
        <f t="shared" si="186"/>
        <v>0</v>
      </c>
      <c r="AO244" s="25">
        <f t="shared" si="187"/>
        <v>0</v>
      </c>
      <c r="AP244" s="25">
        <f t="shared" si="188"/>
        <v>0</v>
      </c>
      <c r="AQ244" s="25">
        <f t="shared" si="189"/>
        <v>0</v>
      </c>
      <c r="AR244" s="25">
        <f t="shared" si="190"/>
        <v>0</v>
      </c>
      <c r="AS244" s="25">
        <f t="shared" si="191"/>
        <v>0</v>
      </c>
      <c r="AT244" s="25">
        <f t="shared" si="192"/>
        <v>0</v>
      </c>
      <c r="AU244" s="25">
        <f t="shared" si="193"/>
        <v>0</v>
      </c>
      <c r="AV244" s="25">
        <f t="shared" si="194"/>
        <v>0</v>
      </c>
      <c r="AW244" s="25">
        <f t="shared" si="195"/>
        <v>0</v>
      </c>
      <c r="AX244" s="25">
        <f t="shared" si="196"/>
        <v>0</v>
      </c>
      <c r="AY244" s="25">
        <f t="shared" si="197"/>
        <v>0</v>
      </c>
      <c r="AZ244" s="25">
        <f t="shared" si="198"/>
        <v>0</v>
      </c>
      <c r="BA244" s="25">
        <f t="shared" si="199"/>
        <v>0</v>
      </c>
      <c r="BB244" s="25">
        <f t="shared" si="200"/>
        <v>0</v>
      </c>
    </row>
    <row r="245" ht="12.75" customHeight="1">
      <c r="A245" s="8" t="s">
        <v>373</v>
      </c>
      <c r="B245" s="25"/>
      <c r="C245" s="25"/>
      <c r="D245" s="25"/>
      <c r="E245" s="25"/>
      <c r="F245" s="25"/>
      <c r="G245" s="25"/>
      <c r="H245" s="8" t="s">
        <v>374</v>
      </c>
      <c r="I245" s="25"/>
      <c r="J245" s="25"/>
      <c r="K245" s="25"/>
      <c r="L245" s="25"/>
      <c r="M245" s="25"/>
      <c r="N245" s="25"/>
      <c r="O245" s="25"/>
      <c r="P245" s="25">
        <f t="shared" si="162"/>
        <v>0</v>
      </c>
      <c r="Q245" s="25">
        <f t="shared" si="163"/>
        <v>0</v>
      </c>
      <c r="R245" s="25">
        <f t="shared" si="164"/>
        <v>0</v>
      </c>
      <c r="S245" s="25">
        <f t="shared" si="165"/>
        <v>0</v>
      </c>
      <c r="T245" s="25">
        <f t="shared" si="166"/>
        <v>0</v>
      </c>
      <c r="U245" s="25">
        <f t="shared" si="167"/>
        <v>0</v>
      </c>
      <c r="V245" s="25">
        <f t="shared" si="168"/>
        <v>0</v>
      </c>
      <c r="W245" s="25">
        <f t="shared" si="169"/>
        <v>0</v>
      </c>
      <c r="X245" s="25">
        <f t="shared" si="170"/>
        <v>0</v>
      </c>
      <c r="Y245" s="25">
        <f t="shared" si="171"/>
        <v>0</v>
      </c>
      <c r="Z245" s="25">
        <f t="shared" si="172"/>
        <v>0</v>
      </c>
      <c r="AA245" s="25">
        <f t="shared" si="173"/>
        <v>0</v>
      </c>
      <c r="AB245" s="25">
        <f t="shared" si="174"/>
        <v>0</v>
      </c>
      <c r="AC245" s="25">
        <f t="shared" si="175"/>
        <v>0</v>
      </c>
      <c r="AD245" s="25">
        <f t="shared" si="176"/>
        <v>0</v>
      </c>
      <c r="AE245" s="25">
        <f t="shared" si="177"/>
        <v>0</v>
      </c>
      <c r="AF245" s="25">
        <f t="shared" si="178"/>
        <v>0</v>
      </c>
      <c r="AG245" s="25">
        <f t="shared" si="179"/>
        <v>0</v>
      </c>
      <c r="AH245" s="25">
        <f t="shared" si="180"/>
        <v>0</v>
      </c>
      <c r="AI245" s="25">
        <f t="shared" si="181"/>
        <v>0</v>
      </c>
      <c r="AJ245" s="25">
        <f t="shared" si="182"/>
        <v>0</v>
      </c>
      <c r="AK245" s="25">
        <f t="shared" si="183"/>
        <v>0</v>
      </c>
      <c r="AL245" s="25">
        <f t="shared" si="184"/>
        <v>0</v>
      </c>
      <c r="AM245" s="25">
        <f t="shared" si="185"/>
        <v>0</v>
      </c>
      <c r="AN245" s="25">
        <f t="shared" si="186"/>
        <v>0</v>
      </c>
      <c r="AO245" s="25">
        <f t="shared" si="187"/>
        <v>0</v>
      </c>
      <c r="AP245" s="25">
        <f t="shared" si="188"/>
        <v>0</v>
      </c>
      <c r="AQ245" s="25">
        <f t="shared" si="189"/>
        <v>0</v>
      </c>
      <c r="AR245" s="25">
        <f t="shared" si="190"/>
        <v>0</v>
      </c>
      <c r="AS245" s="25">
        <f t="shared" si="191"/>
        <v>0</v>
      </c>
      <c r="AT245" s="25">
        <f t="shared" si="192"/>
        <v>0</v>
      </c>
      <c r="AU245" s="25">
        <f t="shared" si="193"/>
        <v>0</v>
      </c>
      <c r="AV245" s="25">
        <f t="shared" si="194"/>
        <v>0</v>
      </c>
      <c r="AW245" s="25">
        <f t="shared" si="195"/>
        <v>0</v>
      </c>
      <c r="AX245" s="25">
        <f t="shared" si="196"/>
        <v>0</v>
      </c>
      <c r="AY245" s="25">
        <f t="shared" si="197"/>
        <v>0</v>
      </c>
      <c r="AZ245" s="25">
        <f t="shared" si="198"/>
        <v>0</v>
      </c>
      <c r="BA245" s="25">
        <f t="shared" si="199"/>
        <v>0</v>
      </c>
      <c r="BB245" s="25">
        <f t="shared" si="200"/>
        <v>0</v>
      </c>
    </row>
    <row r="246" ht="12.75" customHeight="1">
      <c r="A246" s="16" t="s">
        <v>365</v>
      </c>
      <c r="B246" s="16" t="s">
        <v>366</v>
      </c>
      <c r="C246" s="16" t="s">
        <v>367</v>
      </c>
      <c r="D246" s="23" t="s">
        <v>391</v>
      </c>
      <c r="E246" s="23" t="s">
        <v>392</v>
      </c>
      <c r="F246" s="16" t="s">
        <v>255</v>
      </c>
      <c r="G246" s="25"/>
      <c r="H246" s="16" t="s">
        <v>365</v>
      </c>
      <c r="I246" s="16" t="s">
        <v>366</v>
      </c>
      <c r="J246" s="16" t="s">
        <v>367</v>
      </c>
      <c r="K246" s="23" t="s">
        <v>391</v>
      </c>
      <c r="L246" s="23" t="s">
        <v>392</v>
      </c>
      <c r="M246" s="16" t="s">
        <v>255</v>
      </c>
      <c r="N246" s="25"/>
      <c r="O246" s="25"/>
      <c r="P246" s="25">
        <f t="shared" si="162"/>
        <v>0</v>
      </c>
      <c r="Q246" s="25">
        <f t="shared" si="163"/>
        <v>0</v>
      </c>
      <c r="R246" s="25">
        <f t="shared" si="164"/>
        <v>0</v>
      </c>
      <c r="S246" s="25">
        <f t="shared" si="165"/>
        <v>0</v>
      </c>
      <c r="T246" s="25">
        <f t="shared" si="166"/>
        <v>0</v>
      </c>
      <c r="U246" s="25">
        <f t="shared" si="167"/>
        <v>0</v>
      </c>
      <c r="V246" s="25">
        <f t="shared" si="168"/>
        <v>0</v>
      </c>
      <c r="W246" s="25">
        <f t="shared" si="169"/>
        <v>0</v>
      </c>
      <c r="X246" s="25">
        <f t="shared" si="170"/>
        <v>0</v>
      </c>
      <c r="Y246" s="25">
        <f t="shared" si="171"/>
        <v>0</v>
      </c>
      <c r="Z246" s="25">
        <f t="shared" si="172"/>
        <v>0</v>
      </c>
      <c r="AA246" s="25">
        <f t="shared" si="173"/>
        <v>0</v>
      </c>
      <c r="AB246" s="25">
        <f t="shared" si="174"/>
        <v>0</v>
      </c>
      <c r="AC246" s="25">
        <f t="shared" si="175"/>
        <v>0</v>
      </c>
      <c r="AD246" s="25">
        <f t="shared" si="176"/>
        <v>0</v>
      </c>
      <c r="AE246" s="25">
        <f t="shared" si="177"/>
        <v>0</v>
      </c>
      <c r="AF246" s="25">
        <f t="shared" si="178"/>
        <v>0</v>
      </c>
      <c r="AG246" s="25">
        <f t="shared" si="179"/>
        <v>0</v>
      </c>
      <c r="AH246" s="25">
        <f t="shared" si="180"/>
        <v>0</v>
      </c>
      <c r="AI246" s="25">
        <f t="shared" si="181"/>
        <v>0</v>
      </c>
      <c r="AJ246" s="25">
        <f t="shared" si="182"/>
        <v>0</v>
      </c>
      <c r="AK246" s="25">
        <f t="shared" si="183"/>
        <v>0</v>
      </c>
      <c r="AL246" s="25">
        <f t="shared" si="184"/>
        <v>0</v>
      </c>
      <c r="AM246" s="25">
        <f t="shared" si="185"/>
        <v>0</v>
      </c>
      <c r="AN246" s="25">
        <f t="shared" si="186"/>
        <v>0</v>
      </c>
      <c r="AO246" s="25">
        <f t="shared" si="187"/>
        <v>0</v>
      </c>
      <c r="AP246" s="25">
        <f t="shared" si="188"/>
        <v>0</v>
      </c>
      <c r="AQ246" s="25">
        <f t="shared" si="189"/>
        <v>0</v>
      </c>
      <c r="AR246" s="25">
        <f t="shared" si="190"/>
        <v>0</v>
      </c>
      <c r="AS246" s="25">
        <f t="shared" si="191"/>
        <v>0</v>
      </c>
      <c r="AT246" s="25">
        <f t="shared" si="192"/>
        <v>0</v>
      </c>
      <c r="AU246" s="25">
        <f t="shared" si="193"/>
        <v>0</v>
      </c>
      <c r="AV246" s="25">
        <f t="shared" si="194"/>
        <v>0</v>
      </c>
      <c r="AW246" s="25">
        <f t="shared" si="195"/>
        <v>0</v>
      </c>
      <c r="AX246" s="25">
        <f t="shared" si="196"/>
        <v>0</v>
      </c>
      <c r="AY246" s="25">
        <f t="shared" si="197"/>
        <v>0</v>
      </c>
      <c r="AZ246" s="25">
        <f t="shared" si="198"/>
        <v>0</v>
      </c>
      <c r="BA246" s="25">
        <f t="shared" si="199"/>
        <v>0</v>
      </c>
      <c r="BB246" s="25">
        <f t="shared" si="200"/>
        <v>0</v>
      </c>
    </row>
    <row r="247" ht="12.75" customHeight="1">
      <c r="A247" s="16">
        <f>B234</f>
        <v>17</v>
      </c>
      <c r="B247" s="16">
        <f>G234</f>
        <v>18</v>
      </c>
      <c r="C247" s="16">
        <f>T233</f>
        <v>8</v>
      </c>
      <c r="D247" s="16">
        <f t="shared" ref="D247:E247" si="203">SQRT(A247)</f>
        <v>4.123105626</v>
      </c>
      <c r="E247" s="16">
        <f t="shared" si="203"/>
        <v>4.242640687</v>
      </c>
      <c r="F247" s="16">
        <f>C247/(D247*E247)</f>
        <v>0.4573295604</v>
      </c>
      <c r="G247" s="25"/>
      <c r="H247" s="16">
        <f>A247</f>
        <v>17</v>
      </c>
      <c r="I247" s="16">
        <f>H234</f>
        <v>11</v>
      </c>
      <c r="J247" s="16">
        <f>U233</f>
        <v>4</v>
      </c>
      <c r="K247" s="16">
        <f t="shared" ref="K247:L247" si="204">SQRT(H247)</f>
        <v>4.123105626</v>
      </c>
      <c r="L247" s="16">
        <f t="shared" si="204"/>
        <v>3.31662479</v>
      </c>
      <c r="M247" s="16">
        <f>J247/(K247*L247)</f>
        <v>0.2925089697</v>
      </c>
      <c r="N247" s="25"/>
      <c r="O247" s="25"/>
      <c r="P247" s="25">
        <f t="shared" si="162"/>
        <v>1</v>
      </c>
      <c r="Q247" s="25">
        <f t="shared" si="163"/>
        <v>0</v>
      </c>
      <c r="R247" s="25">
        <f t="shared" si="164"/>
        <v>1</v>
      </c>
      <c r="S247" s="25">
        <f t="shared" si="165"/>
        <v>0</v>
      </c>
      <c r="T247" s="25">
        <f t="shared" si="166"/>
        <v>1</v>
      </c>
      <c r="U247" s="25">
        <f t="shared" si="167"/>
        <v>0</v>
      </c>
      <c r="V247" s="25">
        <f t="shared" si="168"/>
        <v>0</v>
      </c>
      <c r="W247" s="25">
        <f t="shared" si="169"/>
        <v>0</v>
      </c>
      <c r="X247" s="25">
        <f t="shared" si="170"/>
        <v>0</v>
      </c>
      <c r="Y247" s="25">
        <f t="shared" si="171"/>
        <v>0</v>
      </c>
      <c r="Z247" s="25">
        <f t="shared" si="172"/>
        <v>1</v>
      </c>
      <c r="AA247" s="25">
        <f t="shared" si="173"/>
        <v>0</v>
      </c>
      <c r="AB247" s="25">
        <f t="shared" si="174"/>
        <v>1</v>
      </c>
      <c r="AC247" s="25">
        <f t="shared" si="175"/>
        <v>0</v>
      </c>
      <c r="AD247" s="25">
        <f t="shared" si="176"/>
        <v>0</v>
      </c>
      <c r="AE247" s="25">
        <f t="shared" si="177"/>
        <v>0</v>
      </c>
      <c r="AF247" s="25">
        <f t="shared" si="178"/>
        <v>0</v>
      </c>
      <c r="AG247" s="25">
        <f t="shared" si="179"/>
        <v>0</v>
      </c>
      <c r="AH247" s="25">
        <f t="shared" si="180"/>
        <v>0</v>
      </c>
      <c r="AI247" s="25">
        <f t="shared" si="181"/>
        <v>0</v>
      </c>
      <c r="AJ247" s="25">
        <f t="shared" si="182"/>
        <v>0</v>
      </c>
      <c r="AK247" s="25">
        <f t="shared" si="183"/>
        <v>0</v>
      </c>
      <c r="AL247" s="25">
        <f t="shared" si="184"/>
        <v>0</v>
      </c>
      <c r="AM247" s="25">
        <f t="shared" si="185"/>
        <v>0</v>
      </c>
      <c r="AN247" s="25">
        <f t="shared" si="186"/>
        <v>0</v>
      </c>
      <c r="AO247" s="25">
        <f t="shared" si="187"/>
        <v>0</v>
      </c>
      <c r="AP247" s="25">
        <f t="shared" si="188"/>
        <v>0</v>
      </c>
      <c r="AQ247" s="25">
        <f t="shared" si="189"/>
        <v>0</v>
      </c>
      <c r="AR247" s="25">
        <f t="shared" si="190"/>
        <v>0</v>
      </c>
      <c r="AS247" s="25">
        <f t="shared" si="191"/>
        <v>0</v>
      </c>
      <c r="AT247" s="25">
        <f t="shared" si="192"/>
        <v>0</v>
      </c>
      <c r="AU247" s="25">
        <f t="shared" si="193"/>
        <v>0</v>
      </c>
      <c r="AV247" s="25">
        <f t="shared" si="194"/>
        <v>0</v>
      </c>
      <c r="AW247" s="25">
        <f t="shared" si="195"/>
        <v>0</v>
      </c>
      <c r="AX247" s="25">
        <f t="shared" si="196"/>
        <v>0</v>
      </c>
      <c r="AY247" s="25">
        <f t="shared" si="197"/>
        <v>0</v>
      </c>
      <c r="AZ247" s="25">
        <f t="shared" si="198"/>
        <v>0</v>
      </c>
      <c r="BA247" s="25">
        <f t="shared" si="199"/>
        <v>0</v>
      </c>
      <c r="BB247" s="25">
        <f t="shared" si="200"/>
        <v>0</v>
      </c>
    </row>
    <row r="248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>
        <f t="shared" si="162"/>
        <v>0</v>
      </c>
      <c r="Q248" s="25">
        <f t="shared" si="163"/>
        <v>0</v>
      </c>
      <c r="R248" s="25">
        <f t="shared" si="164"/>
        <v>0</v>
      </c>
      <c r="S248" s="25">
        <f t="shared" si="165"/>
        <v>0</v>
      </c>
      <c r="T248" s="25">
        <f t="shared" si="166"/>
        <v>0</v>
      </c>
      <c r="U248" s="25">
        <f t="shared" si="167"/>
        <v>0</v>
      </c>
      <c r="V248" s="25">
        <f t="shared" si="168"/>
        <v>0</v>
      </c>
      <c r="W248" s="25">
        <f t="shared" si="169"/>
        <v>0</v>
      </c>
      <c r="X248" s="25">
        <f t="shared" si="170"/>
        <v>0</v>
      </c>
      <c r="Y248" s="25">
        <f t="shared" si="171"/>
        <v>1</v>
      </c>
      <c r="Z248" s="25">
        <f t="shared" si="172"/>
        <v>1</v>
      </c>
      <c r="AA248" s="25">
        <f t="shared" si="173"/>
        <v>1</v>
      </c>
      <c r="AB248" s="25">
        <f t="shared" si="174"/>
        <v>1</v>
      </c>
      <c r="AC248" s="25">
        <f t="shared" si="175"/>
        <v>0</v>
      </c>
      <c r="AD248" s="25">
        <f t="shared" si="176"/>
        <v>0</v>
      </c>
      <c r="AE248" s="25">
        <f t="shared" si="177"/>
        <v>0</v>
      </c>
      <c r="AF248" s="25">
        <f t="shared" si="178"/>
        <v>0</v>
      </c>
      <c r="AG248" s="25">
        <f t="shared" si="179"/>
        <v>1</v>
      </c>
      <c r="AH248" s="25">
        <f t="shared" si="180"/>
        <v>1</v>
      </c>
      <c r="AI248" s="25">
        <f t="shared" si="181"/>
        <v>1</v>
      </c>
      <c r="AJ248" s="25">
        <f t="shared" si="182"/>
        <v>0</v>
      </c>
      <c r="AK248" s="25">
        <f t="shared" si="183"/>
        <v>0</v>
      </c>
      <c r="AL248" s="25">
        <f t="shared" si="184"/>
        <v>0</v>
      </c>
      <c r="AM248" s="25">
        <f t="shared" si="185"/>
        <v>0</v>
      </c>
      <c r="AN248" s="25">
        <f t="shared" si="186"/>
        <v>1</v>
      </c>
      <c r="AO248" s="25">
        <f t="shared" si="187"/>
        <v>0</v>
      </c>
      <c r="AP248" s="25">
        <f t="shared" si="188"/>
        <v>0</v>
      </c>
      <c r="AQ248" s="25">
        <f t="shared" si="189"/>
        <v>0</v>
      </c>
      <c r="AR248" s="25">
        <f t="shared" si="190"/>
        <v>0</v>
      </c>
      <c r="AS248" s="25">
        <f t="shared" si="191"/>
        <v>0</v>
      </c>
      <c r="AT248" s="25">
        <f t="shared" si="192"/>
        <v>0</v>
      </c>
      <c r="AU248" s="25">
        <f t="shared" si="193"/>
        <v>0</v>
      </c>
      <c r="AV248" s="25">
        <f t="shared" si="194"/>
        <v>0</v>
      </c>
      <c r="AW248" s="25">
        <f t="shared" si="195"/>
        <v>0</v>
      </c>
      <c r="AX248" s="25">
        <f t="shared" si="196"/>
        <v>0</v>
      </c>
      <c r="AY248" s="25">
        <f t="shared" si="197"/>
        <v>0</v>
      </c>
      <c r="AZ248" s="25">
        <f t="shared" si="198"/>
        <v>0</v>
      </c>
      <c r="BA248" s="25">
        <f t="shared" si="199"/>
        <v>0</v>
      </c>
      <c r="BB248" s="25">
        <f t="shared" si="200"/>
        <v>0</v>
      </c>
    </row>
    <row r="249" ht="12.75" customHeight="1">
      <c r="A249" s="8" t="s">
        <v>375</v>
      </c>
      <c r="B249" s="25"/>
      <c r="C249" s="25"/>
      <c r="D249" s="25"/>
      <c r="E249" s="25"/>
      <c r="F249" s="25"/>
      <c r="G249" s="25"/>
      <c r="H249" s="8" t="s">
        <v>453</v>
      </c>
      <c r="I249" s="25"/>
      <c r="J249" s="25"/>
      <c r="K249" s="25"/>
      <c r="L249" s="25"/>
      <c r="M249" s="25"/>
      <c r="N249" s="25"/>
      <c r="O249" s="25"/>
      <c r="P249" s="25">
        <f t="shared" si="162"/>
        <v>0</v>
      </c>
      <c r="Q249" s="25">
        <f t="shared" si="163"/>
        <v>0</v>
      </c>
      <c r="R249" s="25">
        <f t="shared" si="164"/>
        <v>0</v>
      </c>
      <c r="S249" s="25">
        <f t="shared" si="165"/>
        <v>0</v>
      </c>
      <c r="T249" s="25">
        <f t="shared" si="166"/>
        <v>0</v>
      </c>
      <c r="U249" s="25">
        <f t="shared" si="167"/>
        <v>0</v>
      </c>
      <c r="V249" s="25">
        <f t="shared" si="168"/>
        <v>0</v>
      </c>
      <c r="W249" s="25">
        <f t="shared" si="169"/>
        <v>0</v>
      </c>
      <c r="X249" s="25">
        <f t="shared" si="170"/>
        <v>0</v>
      </c>
      <c r="Y249" s="25">
        <f t="shared" si="171"/>
        <v>0</v>
      </c>
      <c r="Z249" s="25">
        <f t="shared" si="172"/>
        <v>0</v>
      </c>
      <c r="AA249" s="25">
        <f t="shared" si="173"/>
        <v>0</v>
      </c>
      <c r="AB249" s="25">
        <f t="shared" si="174"/>
        <v>0</v>
      </c>
      <c r="AC249" s="25">
        <f t="shared" si="175"/>
        <v>0</v>
      </c>
      <c r="AD249" s="25">
        <f t="shared" si="176"/>
        <v>0</v>
      </c>
      <c r="AE249" s="25">
        <f t="shared" si="177"/>
        <v>0</v>
      </c>
      <c r="AF249" s="25">
        <f t="shared" si="178"/>
        <v>0</v>
      </c>
      <c r="AG249" s="25">
        <f t="shared" si="179"/>
        <v>0</v>
      </c>
      <c r="AH249" s="25">
        <f t="shared" si="180"/>
        <v>0</v>
      </c>
      <c r="AI249" s="25">
        <f t="shared" si="181"/>
        <v>0</v>
      </c>
      <c r="AJ249" s="25">
        <f t="shared" si="182"/>
        <v>0</v>
      </c>
      <c r="AK249" s="25">
        <f t="shared" si="183"/>
        <v>0</v>
      </c>
      <c r="AL249" s="25">
        <f t="shared" si="184"/>
        <v>0</v>
      </c>
      <c r="AM249" s="25">
        <f t="shared" si="185"/>
        <v>0</v>
      </c>
      <c r="AN249" s="25">
        <f t="shared" si="186"/>
        <v>0</v>
      </c>
      <c r="AO249" s="25">
        <f t="shared" si="187"/>
        <v>0</v>
      </c>
      <c r="AP249" s="25">
        <f t="shared" si="188"/>
        <v>0</v>
      </c>
      <c r="AQ249" s="25">
        <f t="shared" si="189"/>
        <v>0</v>
      </c>
      <c r="AR249" s="25">
        <f t="shared" si="190"/>
        <v>0</v>
      </c>
      <c r="AS249" s="25">
        <f t="shared" si="191"/>
        <v>0</v>
      </c>
      <c r="AT249" s="25">
        <f t="shared" si="192"/>
        <v>0</v>
      </c>
      <c r="AU249" s="25">
        <f t="shared" si="193"/>
        <v>0</v>
      </c>
      <c r="AV249" s="25">
        <f t="shared" si="194"/>
        <v>0</v>
      </c>
      <c r="AW249" s="25">
        <f t="shared" si="195"/>
        <v>0</v>
      </c>
      <c r="AX249" s="25">
        <f t="shared" si="196"/>
        <v>0</v>
      </c>
      <c r="AY249" s="25">
        <f t="shared" si="197"/>
        <v>0</v>
      </c>
      <c r="AZ249" s="25">
        <f t="shared" si="198"/>
        <v>0</v>
      </c>
      <c r="BA249" s="25">
        <f t="shared" si="199"/>
        <v>0</v>
      </c>
      <c r="BB249" s="25">
        <f t="shared" si="200"/>
        <v>0</v>
      </c>
    </row>
    <row r="250" ht="12.75" customHeight="1">
      <c r="A250" s="16" t="s">
        <v>365</v>
      </c>
      <c r="B250" s="16" t="s">
        <v>366</v>
      </c>
      <c r="C250" s="16" t="s">
        <v>367</v>
      </c>
      <c r="D250" s="23" t="s">
        <v>391</v>
      </c>
      <c r="E250" s="23" t="s">
        <v>392</v>
      </c>
      <c r="F250" s="16" t="s">
        <v>255</v>
      </c>
      <c r="G250" s="25"/>
      <c r="H250" s="16" t="s">
        <v>365</v>
      </c>
      <c r="I250" s="16" t="s">
        <v>366</v>
      </c>
      <c r="J250" s="16" t="s">
        <v>367</v>
      </c>
      <c r="K250" s="23" t="s">
        <v>391</v>
      </c>
      <c r="L250" s="23" t="s">
        <v>392</v>
      </c>
      <c r="M250" s="16" t="s">
        <v>255</v>
      </c>
      <c r="N250" s="25"/>
      <c r="O250" s="25"/>
      <c r="P250" s="25">
        <f t="shared" si="162"/>
        <v>1</v>
      </c>
      <c r="Q250" s="25">
        <f t="shared" si="163"/>
        <v>0</v>
      </c>
      <c r="R250" s="25">
        <f t="shared" si="164"/>
        <v>0</v>
      </c>
      <c r="S250" s="25">
        <f t="shared" si="165"/>
        <v>0</v>
      </c>
      <c r="T250" s="25">
        <f t="shared" si="166"/>
        <v>0</v>
      </c>
      <c r="U250" s="25">
        <f t="shared" si="167"/>
        <v>0</v>
      </c>
      <c r="V250" s="25">
        <f t="shared" si="168"/>
        <v>0</v>
      </c>
      <c r="W250" s="25">
        <f t="shared" si="169"/>
        <v>0</v>
      </c>
      <c r="X250" s="25">
        <f t="shared" si="170"/>
        <v>0</v>
      </c>
      <c r="Y250" s="25">
        <f t="shared" si="171"/>
        <v>0</v>
      </c>
      <c r="Z250" s="25">
        <f t="shared" si="172"/>
        <v>0</v>
      </c>
      <c r="AA250" s="25">
        <f t="shared" si="173"/>
        <v>0</v>
      </c>
      <c r="AB250" s="25">
        <f t="shared" si="174"/>
        <v>0</v>
      </c>
      <c r="AC250" s="25">
        <f t="shared" si="175"/>
        <v>0</v>
      </c>
      <c r="AD250" s="25">
        <f t="shared" si="176"/>
        <v>0</v>
      </c>
      <c r="AE250" s="25">
        <f t="shared" si="177"/>
        <v>0</v>
      </c>
      <c r="AF250" s="25">
        <f t="shared" si="178"/>
        <v>0</v>
      </c>
      <c r="AG250" s="25">
        <f t="shared" si="179"/>
        <v>0</v>
      </c>
      <c r="AH250" s="25">
        <f t="shared" si="180"/>
        <v>0</v>
      </c>
      <c r="AI250" s="25">
        <f t="shared" si="181"/>
        <v>0</v>
      </c>
      <c r="AJ250" s="25">
        <f t="shared" si="182"/>
        <v>0</v>
      </c>
      <c r="AK250" s="25">
        <f t="shared" si="183"/>
        <v>0</v>
      </c>
      <c r="AL250" s="25">
        <f t="shared" si="184"/>
        <v>0</v>
      </c>
      <c r="AM250" s="25">
        <f t="shared" si="185"/>
        <v>0</v>
      </c>
      <c r="AN250" s="25">
        <f t="shared" si="186"/>
        <v>0</v>
      </c>
      <c r="AO250" s="25">
        <f t="shared" si="187"/>
        <v>0</v>
      </c>
      <c r="AP250" s="25">
        <f t="shared" si="188"/>
        <v>0</v>
      </c>
      <c r="AQ250" s="25">
        <f t="shared" si="189"/>
        <v>0</v>
      </c>
      <c r="AR250" s="25">
        <f t="shared" si="190"/>
        <v>0</v>
      </c>
      <c r="AS250" s="25">
        <f t="shared" si="191"/>
        <v>0</v>
      </c>
      <c r="AT250" s="25">
        <f t="shared" si="192"/>
        <v>0</v>
      </c>
      <c r="AU250" s="25">
        <f t="shared" si="193"/>
        <v>0</v>
      </c>
      <c r="AV250" s="25">
        <f t="shared" si="194"/>
        <v>0</v>
      </c>
      <c r="AW250" s="25">
        <f t="shared" si="195"/>
        <v>0</v>
      </c>
      <c r="AX250" s="25">
        <f t="shared" si="196"/>
        <v>0</v>
      </c>
      <c r="AY250" s="25">
        <f t="shared" si="197"/>
        <v>0</v>
      </c>
      <c r="AZ250" s="25">
        <f t="shared" si="198"/>
        <v>0</v>
      </c>
      <c r="BA250" s="25">
        <f t="shared" si="199"/>
        <v>0</v>
      </c>
      <c r="BB250" s="25">
        <f t="shared" si="200"/>
        <v>0</v>
      </c>
    </row>
    <row r="251" ht="12.75" customHeight="1">
      <c r="A251" s="16">
        <f>A247</f>
        <v>17</v>
      </c>
      <c r="B251" s="16">
        <f>I234</f>
        <v>4</v>
      </c>
      <c r="C251" s="16">
        <f>V233</f>
        <v>1</v>
      </c>
      <c r="D251" s="16">
        <f t="shared" ref="D251:E251" si="205">SQRT(A251)</f>
        <v>4.123105626</v>
      </c>
      <c r="E251" s="16">
        <f t="shared" si="205"/>
        <v>2</v>
      </c>
      <c r="F251" s="16">
        <f>C251/(D251*E251)</f>
        <v>0.1212678125</v>
      </c>
      <c r="G251" s="25"/>
      <c r="H251" s="16">
        <f>H247</f>
        <v>17</v>
      </c>
      <c r="I251" s="16">
        <f>J234</f>
        <v>46</v>
      </c>
      <c r="J251" s="16">
        <f>W233</f>
        <v>11</v>
      </c>
      <c r="K251" s="16">
        <f t="shared" ref="K251:L251" si="206">SQRT(H251)</f>
        <v>4.123105626</v>
      </c>
      <c r="L251" s="16">
        <f t="shared" si="206"/>
        <v>6.782329983</v>
      </c>
      <c r="M251" s="16">
        <f>J251/(K251*L251)</f>
        <v>0.3933591969</v>
      </c>
      <c r="N251" s="25"/>
      <c r="O251" s="25"/>
      <c r="P251" s="25">
        <f t="shared" si="162"/>
        <v>0</v>
      </c>
      <c r="Q251" s="25">
        <f t="shared" si="163"/>
        <v>0</v>
      </c>
      <c r="R251" s="25">
        <f t="shared" si="164"/>
        <v>0</v>
      </c>
      <c r="S251" s="25">
        <f t="shared" si="165"/>
        <v>0</v>
      </c>
      <c r="T251" s="25">
        <f t="shared" si="166"/>
        <v>0</v>
      </c>
      <c r="U251" s="25">
        <f t="shared" si="167"/>
        <v>0</v>
      </c>
      <c r="V251" s="25">
        <f t="shared" si="168"/>
        <v>0</v>
      </c>
      <c r="W251" s="25">
        <f t="shared" si="169"/>
        <v>0</v>
      </c>
      <c r="X251" s="25">
        <f t="shared" si="170"/>
        <v>0</v>
      </c>
      <c r="Y251" s="25">
        <f t="shared" si="171"/>
        <v>0</v>
      </c>
      <c r="Z251" s="25">
        <f t="shared" si="172"/>
        <v>0</v>
      </c>
      <c r="AA251" s="25">
        <f t="shared" si="173"/>
        <v>0</v>
      </c>
      <c r="AB251" s="25">
        <f t="shared" si="174"/>
        <v>0</v>
      </c>
      <c r="AC251" s="25">
        <f t="shared" si="175"/>
        <v>0</v>
      </c>
      <c r="AD251" s="25">
        <f t="shared" si="176"/>
        <v>0</v>
      </c>
      <c r="AE251" s="25">
        <f t="shared" si="177"/>
        <v>0</v>
      </c>
      <c r="AF251" s="25">
        <f t="shared" si="178"/>
        <v>0</v>
      </c>
      <c r="AG251" s="25">
        <f t="shared" si="179"/>
        <v>0</v>
      </c>
      <c r="AH251" s="25">
        <f t="shared" si="180"/>
        <v>0</v>
      </c>
      <c r="AI251" s="25">
        <f t="shared" si="181"/>
        <v>0</v>
      </c>
      <c r="AJ251" s="25">
        <f t="shared" si="182"/>
        <v>0</v>
      </c>
      <c r="AK251" s="25">
        <f t="shared" si="183"/>
        <v>0</v>
      </c>
      <c r="AL251" s="25">
        <f t="shared" si="184"/>
        <v>0</v>
      </c>
      <c r="AM251" s="25">
        <f t="shared" si="185"/>
        <v>0</v>
      </c>
      <c r="AN251" s="25">
        <f t="shared" si="186"/>
        <v>0</v>
      </c>
      <c r="AO251" s="25">
        <f t="shared" si="187"/>
        <v>0</v>
      </c>
      <c r="AP251" s="25">
        <f t="shared" si="188"/>
        <v>0</v>
      </c>
      <c r="AQ251" s="25">
        <f t="shared" si="189"/>
        <v>0</v>
      </c>
      <c r="AR251" s="25">
        <f t="shared" si="190"/>
        <v>0</v>
      </c>
      <c r="AS251" s="25">
        <f t="shared" si="191"/>
        <v>0</v>
      </c>
      <c r="AT251" s="25">
        <f t="shared" si="192"/>
        <v>0</v>
      </c>
      <c r="AU251" s="25">
        <f t="shared" si="193"/>
        <v>0</v>
      </c>
      <c r="AV251" s="25">
        <f t="shared" si="194"/>
        <v>0</v>
      </c>
      <c r="AW251" s="25">
        <f t="shared" si="195"/>
        <v>0</v>
      </c>
      <c r="AX251" s="25">
        <f t="shared" si="196"/>
        <v>0</v>
      </c>
      <c r="AY251" s="25">
        <f t="shared" si="197"/>
        <v>0</v>
      </c>
      <c r="AZ251" s="25">
        <f t="shared" si="198"/>
        <v>0</v>
      </c>
      <c r="BA251" s="25">
        <f t="shared" si="199"/>
        <v>0</v>
      </c>
      <c r="BB251" s="25">
        <f t="shared" si="200"/>
        <v>0</v>
      </c>
    </row>
    <row r="252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>
        <f t="shared" si="162"/>
        <v>0</v>
      </c>
      <c r="Q252" s="25">
        <f t="shared" si="163"/>
        <v>0</v>
      </c>
      <c r="R252" s="25">
        <f t="shared" si="164"/>
        <v>0</v>
      </c>
      <c r="S252" s="25">
        <f t="shared" si="165"/>
        <v>0</v>
      </c>
      <c r="T252" s="25">
        <f t="shared" si="166"/>
        <v>0</v>
      </c>
      <c r="U252" s="25">
        <f t="shared" si="167"/>
        <v>0</v>
      </c>
      <c r="V252" s="25">
        <f t="shared" si="168"/>
        <v>0</v>
      </c>
      <c r="W252" s="25">
        <f t="shared" si="169"/>
        <v>0</v>
      </c>
      <c r="X252" s="25">
        <f t="shared" si="170"/>
        <v>0</v>
      </c>
      <c r="Y252" s="25">
        <f t="shared" si="171"/>
        <v>0</v>
      </c>
      <c r="Z252" s="25">
        <f t="shared" si="172"/>
        <v>0</v>
      </c>
      <c r="AA252" s="25">
        <f t="shared" si="173"/>
        <v>0</v>
      </c>
      <c r="AB252" s="25">
        <f t="shared" si="174"/>
        <v>0</v>
      </c>
      <c r="AC252" s="25">
        <f t="shared" si="175"/>
        <v>0</v>
      </c>
      <c r="AD252" s="25">
        <f t="shared" si="176"/>
        <v>0</v>
      </c>
      <c r="AE252" s="25">
        <f t="shared" si="177"/>
        <v>0</v>
      </c>
      <c r="AF252" s="25">
        <f t="shared" si="178"/>
        <v>0</v>
      </c>
      <c r="AG252" s="25">
        <f t="shared" si="179"/>
        <v>0</v>
      </c>
      <c r="AH252" s="25">
        <f t="shared" si="180"/>
        <v>0</v>
      </c>
      <c r="AI252" s="25">
        <f t="shared" si="181"/>
        <v>0</v>
      </c>
      <c r="AJ252" s="25">
        <f t="shared" si="182"/>
        <v>0</v>
      </c>
      <c r="AK252" s="25">
        <f t="shared" si="183"/>
        <v>0</v>
      </c>
      <c r="AL252" s="25">
        <f t="shared" si="184"/>
        <v>0</v>
      </c>
      <c r="AM252" s="25">
        <f t="shared" si="185"/>
        <v>0</v>
      </c>
      <c r="AN252" s="25">
        <f t="shared" si="186"/>
        <v>0</v>
      </c>
      <c r="AO252" s="25">
        <f t="shared" si="187"/>
        <v>0</v>
      </c>
      <c r="AP252" s="25">
        <f t="shared" si="188"/>
        <v>0</v>
      </c>
      <c r="AQ252" s="25">
        <f t="shared" si="189"/>
        <v>0</v>
      </c>
      <c r="AR252" s="25">
        <f t="shared" si="190"/>
        <v>0</v>
      </c>
      <c r="AS252" s="25">
        <f t="shared" si="191"/>
        <v>0</v>
      </c>
      <c r="AT252" s="25">
        <f t="shared" si="192"/>
        <v>0</v>
      </c>
      <c r="AU252" s="25">
        <f t="shared" si="193"/>
        <v>0</v>
      </c>
      <c r="AV252" s="25">
        <f t="shared" si="194"/>
        <v>0</v>
      </c>
      <c r="AW252" s="25">
        <f t="shared" si="195"/>
        <v>0</v>
      </c>
      <c r="AX252" s="25">
        <f t="shared" si="196"/>
        <v>0</v>
      </c>
      <c r="AY252" s="25">
        <f t="shared" si="197"/>
        <v>0</v>
      </c>
      <c r="AZ252" s="25">
        <f t="shared" si="198"/>
        <v>0</v>
      </c>
      <c r="BA252" s="25">
        <f t="shared" si="199"/>
        <v>0</v>
      </c>
      <c r="BB252" s="25">
        <f t="shared" si="200"/>
        <v>0</v>
      </c>
    </row>
    <row r="253" ht="12.75" customHeight="1">
      <c r="A253" s="8" t="s">
        <v>454</v>
      </c>
      <c r="B253" s="25"/>
      <c r="C253" s="25"/>
      <c r="D253" s="25"/>
      <c r="E253" s="25"/>
      <c r="F253" s="25"/>
      <c r="G253" s="25"/>
      <c r="H253" s="8" t="s">
        <v>455</v>
      </c>
      <c r="I253" s="25"/>
      <c r="J253" s="25"/>
      <c r="K253" s="25"/>
      <c r="L253" s="25"/>
      <c r="M253" s="25"/>
      <c r="N253" s="25"/>
      <c r="O253" s="25"/>
      <c r="P253" s="25">
        <f t="shared" si="162"/>
        <v>0</v>
      </c>
      <c r="Q253" s="25">
        <f t="shared" si="163"/>
        <v>0</v>
      </c>
      <c r="R253" s="25">
        <f t="shared" si="164"/>
        <v>0</v>
      </c>
      <c r="S253" s="25">
        <f t="shared" si="165"/>
        <v>0</v>
      </c>
      <c r="T253" s="25">
        <f t="shared" si="166"/>
        <v>0</v>
      </c>
      <c r="U253" s="25">
        <f t="shared" si="167"/>
        <v>0</v>
      </c>
      <c r="V253" s="25">
        <f t="shared" si="168"/>
        <v>0</v>
      </c>
      <c r="W253" s="25">
        <f t="shared" si="169"/>
        <v>0</v>
      </c>
      <c r="X253" s="25">
        <f t="shared" si="170"/>
        <v>0</v>
      </c>
      <c r="Y253" s="25">
        <f t="shared" si="171"/>
        <v>0</v>
      </c>
      <c r="Z253" s="25">
        <f t="shared" si="172"/>
        <v>0</v>
      </c>
      <c r="AA253" s="25">
        <f t="shared" si="173"/>
        <v>0</v>
      </c>
      <c r="AB253" s="25">
        <f t="shared" si="174"/>
        <v>0</v>
      </c>
      <c r="AC253" s="25">
        <f t="shared" si="175"/>
        <v>0</v>
      </c>
      <c r="AD253" s="25">
        <f t="shared" si="176"/>
        <v>0</v>
      </c>
      <c r="AE253" s="25">
        <f t="shared" si="177"/>
        <v>0</v>
      </c>
      <c r="AF253" s="25">
        <f t="shared" si="178"/>
        <v>0</v>
      </c>
      <c r="AG253" s="25">
        <f t="shared" si="179"/>
        <v>0</v>
      </c>
      <c r="AH253" s="25">
        <f t="shared" si="180"/>
        <v>0</v>
      </c>
      <c r="AI253" s="25">
        <f t="shared" si="181"/>
        <v>0</v>
      </c>
      <c r="AJ253" s="25">
        <f t="shared" si="182"/>
        <v>0</v>
      </c>
      <c r="AK253" s="25">
        <f t="shared" si="183"/>
        <v>0</v>
      </c>
      <c r="AL253" s="25">
        <f t="shared" si="184"/>
        <v>0</v>
      </c>
      <c r="AM253" s="25">
        <f t="shared" si="185"/>
        <v>0</v>
      </c>
      <c r="AN253" s="25">
        <f t="shared" si="186"/>
        <v>0</v>
      </c>
      <c r="AO253" s="25">
        <f t="shared" si="187"/>
        <v>0</v>
      </c>
      <c r="AP253" s="25">
        <f t="shared" si="188"/>
        <v>0</v>
      </c>
      <c r="AQ253" s="25">
        <f t="shared" si="189"/>
        <v>0</v>
      </c>
      <c r="AR253" s="25">
        <f t="shared" si="190"/>
        <v>0</v>
      </c>
      <c r="AS253" s="25">
        <f t="shared" si="191"/>
        <v>0</v>
      </c>
      <c r="AT253" s="25">
        <f t="shared" si="192"/>
        <v>0</v>
      </c>
      <c r="AU253" s="25">
        <f t="shared" si="193"/>
        <v>0</v>
      </c>
      <c r="AV253" s="25">
        <f t="shared" si="194"/>
        <v>0</v>
      </c>
      <c r="AW253" s="25">
        <f t="shared" si="195"/>
        <v>0</v>
      </c>
      <c r="AX253" s="25">
        <f t="shared" si="196"/>
        <v>0</v>
      </c>
      <c r="AY253" s="25">
        <f t="shared" si="197"/>
        <v>0</v>
      </c>
      <c r="AZ253" s="25">
        <f t="shared" si="198"/>
        <v>0</v>
      </c>
      <c r="BA253" s="25">
        <f t="shared" si="199"/>
        <v>0</v>
      </c>
      <c r="BB253" s="25">
        <f t="shared" si="200"/>
        <v>0</v>
      </c>
    </row>
    <row r="254" ht="12.75" customHeight="1">
      <c r="A254" s="16" t="s">
        <v>365</v>
      </c>
      <c r="B254" s="16" t="s">
        <v>366</v>
      </c>
      <c r="C254" s="16" t="s">
        <v>367</v>
      </c>
      <c r="D254" s="23" t="s">
        <v>391</v>
      </c>
      <c r="E254" s="23" t="s">
        <v>392</v>
      </c>
      <c r="F254" s="16" t="s">
        <v>255</v>
      </c>
      <c r="G254" s="25"/>
      <c r="H254" s="16" t="s">
        <v>365</v>
      </c>
      <c r="I254" s="16" t="s">
        <v>366</v>
      </c>
      <c r="J254" s="16" t="s">
        <v>367</v>
      </c>
      <c r="K254" s="23" t="s">
        <v>391</v>
      </c>
      <c r="L254" s="23" t="s">
        <v>392</v>
      </c>
      <c r="M254" s="16" t="s">
        <v>255</v>
      </c>
      <c r="N254" s="25"/>
      <c r="O254" s="25"/>
      <c r="P254" s="25">
        <f t="shared" si="162"/>
        <v>0</v>
      </c>
      <c r="Q254" s="25">
        <f t="shared" si="163"/>
        <v>0</v>
      </c>
      <c r="R254" s="25">
        <f t="shared" si="164"/>
        <v>0</v>
      </c>
      <c r="S254" s="25">
        <f t="shared" si="165"/>
        <v>0</v>
      </c>
      <c r="T254" s="25">
        <f t="shared" si="166"/>
        <v>0</v>
      </c>
      <c r="U254" s="25">
        <f t="shared" si="167"/>
        <v>0</v>
      </c>
      <c r="V254" s="25">
        <f t="shared" si="168"/>
        <v>0</v>
      </c>
      <c r="W254" s="25">
        <f t="shared" si="169"/>
        <v>0</v>
      </c>
      <c r="X254" s="25">
        <f t="shared" si="170"/>
        <v>0</v>
      </c>
      <c r="Y254" s="25">
        <f t="shared" si="171"/>
        <v>0</v>
      </c>
      <c r="Z254" s="25">
        <f t="shared" si="172"/>
        <v>0</v>
      </c>
      <c r="AA254" s="25">
        <f t="shared" si="173"/>
        <v>0</v>
      </c>
      <c r="AB254" s="25">
        <f t="shared" si="174"/>
        <v>0</v>
      </c>
      <c r="AC254" s="25">
        <f t="shared" si="175"/>
        <v>0</v>
      </c>
      <c r="AD254" s="25">
        <f t="shared" si="176"/>
        <v>0</v>
      </c>
      <c r="AE254" s="25">
        <f t="shared" si="177"/>
        <v>0</v>
      </c>
      <c r="AF254" s="25">
        <f t="shared" si="178"/>
        <v>0</v>
      </c>
      <c r="AG254" s="25">
        <f t="shared" si="179"/>
        <v>0</v>
      </c>
      <c r="AH254" s="25">
        <f t="shared" si="180"/>
        <v>0</v>
      </c>
      <c r="AI254" s="25">
        <f t="shared" si="181"/>
        <v>0</v>
      </c>
      <c r="AJ254" s="25">
        <f t="shared" si="182"/>
        <v>0</v>
      </c>
      <c r="AK254" s="25">
        <f t="shared" si="183"/>
        <v>0</v>
      </c>
      <c r="AL254" s="25">
        <f t="shared" si="184"/>
        <v>0</v>
      </c>
      <c r="AM254" s="25">
        <f t="shared" si="185"/>
        <v>0</v>
      </c>
      <c r="AN254" s="25">
        <f t="shared" si="186"/>
        <v>0</v>
      </c>
      <c r="AO254" s="25">
        <f t="shared" si="187"/>
        <v>0</v>
      </c>
      <c r="AP254" s="25">
        <f t="shared" si="188"/>
        <v>0</v>
      </c>
      <c r="AQ254" s="25">
        <f t="shared" si="189"/>
        <v>0</v>
      </c>
      <c r="AR254" s="25">
        <f t="shared" si="190"/>
        <v>0</v>
      </c>
      <c r="AS254" s="25">
        <f t="shared" si="191"/>
        <v>0</v>
      </c>
      <c r="AT254" s="25">
        <f t="shared" si="192"/>
        <v>0</v>
      </c>
      <c r="AU254" s="25">
        <f t="shared" si="193"/>
        <v>0</v>
      </c>
      <c r="AV254" s="25">
        <f t="shared" si="194"/>
        <v>0</v>
      </c>
      <c r="AW254" s="25">
        <f t="shared" si="195"/>
        <v>0</v>
      </c>
      <c r="AX254" s="25">
        <f t="shared" si="196"/>
        <v>0</v>
      </c>
      <c r="AY254" s="25">
        <f t="shared" si="197"/>
        <v>0</v>
      </c>
      <c r="AZ254" s="25">
        <f t="shared" si="198"/>
        <v>0</v>
      </c>
      <c r="BA254" s="25">
        <f t="shared" si="199"/>
        <v>0</v>
      </c>
      <c r="BB254" s="25">
        <f t="shared" si="200"/>
        <v>0</v>
      </c>
    </row>
    <row r="255" ht="12.75" customHeight="1">
      <c r="A255" s="16">
        <f>A251</f>
        <v>17</v>
      </c>
      <c r="B255" s="16">
        <f>K234</f>
        <v>4</v>
      </c>
      <c r="C255" s="16">
        <f>X233</f>
        <v>1</v>
      </c>
      <c r="D255" s="16">
        <f t="shared" ref="D255:E255" si="207">SQRT(A255)</f>
        <v>4.123105626</v>
      </c>
      <c r="E255" s="16">
        <f t="shared" si="207"/>
        <v>2</v>
      </c>
      <c r="F255" s="16">
        <f>C255/(D255*E255)</f>
        <v>0.1212678125</v>
      </c>
      <c r="G255" s="25"/>
      <c r="H255" s="16">
        <f>H251</f>
        <v>17</v>
      </c>
      <c r="I255" s="16">
        <f>L234</f>
        <v>7</v>
      </c>
      <c r="J255" s="16">
        <f>Y233</f>
        <v>5</v>
      </c>
      <c r="K255" s="16">
        <f t="shared" ref="K255:L255" si="208">SQRT(H255)</f>
        <v>4.123105626</v>
      </c>
      <c r="L255" s="16">
        <f t="shared" si="208"/>
        <v>2.645751311</v>
      </c>
      <c r="M255" s="16">
        <f>J255/(K255*L255)</f>
        <v>0.4583492485</v>
      </c>
      <c r="N255" s="25"/>
      <c r="O255" s="25"/>
      <c r="P255" s="25">
        <f t="shared" si="162"/>
        <v>0</v>
      </c>
      <c r="Q255" s="25">
        <f t="shared" si="163"/>
        <v>0</v>
      </c>
      <c r="R255" s="25">
        <f t="shared" si="164"/>
        <v>0</v>
      </c>
      <c r="S255" s="25">
        <f t="shared" si="165"/>
        <v>0</v>
      </c>
      <c r="T255" s="25">
        <f t="shared" si="166"/>
        <v>0</v>
      </c>
      <c r="U255" s="25">
        <f t="shared" si="167"/>
        <v>0</v>
      </c>
      <c r="V255" s="25">
        <f t="shared" si="168"/>
        <v>0</v>
      </c>
      <c r="W255" s="25">
        <f t="shared" si="169"/>
        <v>0</v>
      </c>
      <c r="X255" s="25">
        <f t="shared" si="170"/>
        <v>0</v>
      </c>
      <c r="Y255" s="25">
        <f t="shared" si="171"/>
        <v>0</v>
      </c>
      <c r="Z255" s="25">
        <f t="shared" si="172"/>
        <v>0</v>
      </c>
      <c r="AA255" s="25">
        <f t="shared" si="173"/>
        <v>0</v>
      </c>
      <c r="AB255" s="25">
        <f t="shared" si="174"/>
        <v>0</v>
      </c>
      <c r="AC255" s="25">
        <f t="shared" si="175"/>
        <v>0</v>
      </c>
      <c r="AD255" s="25">
        <f t="shared" si="176"/>
        <v>0</v>
      </c>
      <c r="AE255" s="25">
        <f t="shared" si="177"/>
        <v>0</v>
      </c>
      <c r="AF255" s="25">
        <f t="shared" si="178"/>
        <v>0</v>
      </c>
      <c r="AG255" s="25">
        <f t="shared" si="179"/>
        <v>0</v>
      </c>
      <c r="AH255" s="25">
        <f t="shared" si="180"/>
        <v>0</v>
      </c>
      <c r="AI255" s="25">
        <f t="shared" si="181"/>
        <v>0</v>
      </c>
      <c r="AJ255" s="25">
        <f t="shared" si="182"/>
        <v>0</v>
      </c>
      <c r="AK255" s="25">
        <f t="shared" si="183"/>
        <v>0</v>
      </c>
      <c r="AL255" s="25">
        <f t="shared" si="184"/>
        <v>0</v>
      </c>
      <c r="AM255" s="25">
        <f t="shared" si="185"/>
        <v>0</v>
      </c>
      <c r="AN255" s="25">
        <f t="shared" si="186"/>
        <v>0</v>
      </c>
      <c r="AO255" s="25">
        <f t="shared" si="187"/>
        <v>0</v>
      </c>
      <c r="AP255" s="25">
        <f t="shared" si="188"/>
        <v>0</v>
      </c>
      <c r="AQ255" s="25">
        <f t="shared" si="189"/>
        <v>0</v>
      </c>
      <c r="AR255" s="25">
        <f t="shared" si="190"/>
        <v>0</v>
      </c>
      <c r="AS255" s="25">
        <f t="shared" si="191"/>
        <v>0</v>
      </c>
      <c r="AT255" s="25">
        <f t="shared" si="192"/>
        <v>0</v>
      </c>
      <c r="AU255" s="25">
        <f t="shared" si="193"/>
        <v>0</v>
      </c>
      <c r="AV255" s="25">
        <f t="shared" si="194"/>
        <v>0</v>
      </c>
      <c r="AW255" s="25">
        <f t="shared" si="195"/>
        <v>0</v>
      </c>
      <c r="AX255" s="25">
        <f t="shared" si="196"/>
        <v>0</v>
      </c>
      <c r="AY255" s="25">
        <f t="shared" si="197"/>
        <v>0</v>
      </c>
      <c r="AZ255" s="25">
        <f t="shared" si="198"/>
        <v>0</v>
      </c>
      <c r="BA255" s="25">
        <f t="shared" si="199"/>
        <v>0</v>
      </c>
      <c r="BB255" s="25">
        <f t="shared" si="200"/>
        <v>0</v>
      </c>
    </row>
    <row r="25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>
        <f t="shared" si="162"/>
        <v>0</v>
      </c>
      <c r="Q256" s="25">
        <f t="shared" si="163"/>
        <v>0</v>
      </c>
      <c r="R256" s="25">
        <f t="shared" si="164"/>
        <v>0</v>
      </c>
      <c r="S256" s="25">
        <f t="shared" si="165"/>
        <v>0</v>
      </c>
      <c r="T256" s="25">
        <f t="shared" si="166"/>
        <v>0</v>
      </c>
      <c r="U256" s="25">
        <f t="shared" si="167"/>
        <v>0</v>
      </c>
      <c r="V256" s="25">
        <f t="shared" si="168"/>
        <v>0</v>
      </c>
      <c r="W256" s="25">
        <f t="shared" si="169"/>
        <v>0</v>
      </c>
      <c r="X256" s="25">
        <f t="shared" si="170"/>
        <v>0</v>
      </c>
      <c r="Y256" s="25">
        <f t="shared" si="171"/>
        <v>0</v>
      </c>
      <c r="Z256" s="25">
        <f t="shared" si="172"/>
        <v>0</v>
      </c>
      <c r="AA256" s="25">
        <f t="shared" si="173"/>
        <v>0</v>
      </c>
      <c r="AB256" s="25">
        <f t="shared" si="174"/>
        <v>0</v>
      </c>
      <c r="AC256" s="25">
        <f t="shared" si="175"/>
        <v>0</v>
      </c>
      <c r="AD256" s="25">
        <f t="shared" si="176"/>
        <v>0</v>
      </c>
      <c r="AE256" s="25">
        <f t="shared" si="177"/>
        <v>0</v>
      </c>
      <c r="AF256" s="25">
        <f t="shared" si="178"/>
        <v>0</v>
      </c>
      <c r="AG256" s="25">
        <f t="shared" si="179"/>
        <v>0</v>
      </c>
      <c r="AH256" s="25">
        <f t="shared" si="180"/>
        <v>0</v>
      </c>
      <c r="AI256" s="25">
        <f t="shared" si="181"/>
        <v>0</v>
      </c>
      <c r="AJ256" s="25">
        <f t="shared" si="182"/>
        <v>0</v>
      </c>
      <c r="AK256" s="25">
        <f t="shared" si="183"/>
        <v>0</v>
      </c>
      <c r="AL256" s="25">
        <f t="shared" si="184"/>
        <v>0</v>
      </c>
      <c r="AM256" s="25">
        <f t="shared" si="185"/>
        <v>0</v>
      </c>
      <c r="AN256" s="25">
        <f t="shared" si="186"/>
        <v>0</v>
      </c>
      <c r="AO256" s="25">
        <f t="shared" si="187"/>
        <v>0</v>
      </c>
      <c r="AP256" s="25">
        <f t="shared" si="188"/>
        <v>0</v>
      </c>
      <c r="AQ256" s="25">
        <f t="shared" si="189"/>
        <v>0</v>
      </c>
      <c r="AR256" s="25">
        <f t="shared" si="190"/>
        <v>0</v>
      </c>
      <c r="AS256" s="25">
        <f t="shared" si="191"/>
        <v>0</v>
      </c>
      <c r="AT256" s="25">
        <f t="shared" si="192"/>
        <v>0</v>
      </c>
      <c r="AU256" s="25">
        <f t="shared" si="193"/>
        <v>0</v>
      </c>
      <c r="AV256" s="25">
        <f t="shared" si="194"/>
        <v>0</v>
      </c>
      <c r="AW256" s="25">
        <f t="shared" si="195"/>
        <v>0</v>
      </c>
      <c r="AX256" s="25">
        <f t="shared" si="196"/>
        <v>0</v>
      </c>
      <c r="AY256" s="25">
        <f t="shared" si="197"/>
        <v>0</v>
      </c>
      <c r="AZ256" s="25">
        <f t="shared" si="198"/>
        <v>0</v>
      </c>
      <c r="BA256" s="25">
        <f t="shared" si="199"/>
        <v>0</v>
      </c>
      <c r="BB256" s="25">
        <f t="shared" si="200"/>
        <v>0</v>
      </c>
    </row>
    <row r="257" ht="12.75" customHeight="1">
      <c r="A257" s="8" t="s">
        <v>456</v>
      </c>
      <c r="B257" s="25"/>
      <c r="C257" s="25"/>
      <c r="D257" s="25"/>
      <c r="E257" s="25"/>
      <c r="F257" s="25"/>
      <c r="G257" s="25"/>
      <c r="H257" s="8" t="s">
        <v>457</v>
      </c>
      <c r="I257" s="25"/>
      <c r="J257" s="25"/>
      <c r="K257" s="25"/>
      <c r="L257" s="25"/>
      <c r="M257" s="25"/>
      <c r="N257" s="25"/>
      <c r="O257" s="25"/>
      <c r="P257" s="25">
        <f t="shared" si="162"/>
        <v>0</v>
      </c>
      <c r="Q257" s="25">
        <f t="shared" si="163"/>
        <v>0</v>
      </c>
      <c r="R257" s="25">
        <f t="shared" si="164"/>
        <v>0</v>
      </c>
      <c r="S257" s="25">
        <f t="shared" si="165"/>
        <v>0</v>
      </c>
      <c r="T257" s="25">
        <f t="shared" si="166"/>
        <v>0</v>
      </c>
      <c r="U257" s="25">
        <f t="shared" si="167"/>
        <v>0</v>
      </c>
      <c r="V257" s="25">
        <f t="shared" si="168"/>
        <v>0</v>
      </c>
      <c r="W257" s="25">
        <f t="shared" si="169"/>
        <v>0</v>
      </c>
      <c r="X257" s="25">
        <f t="shared" si="170"/>
        <v>0</v>
      </c>
      <c r="Y257" s="25">
        <f t="shared" si="171"/>
        <v>0</v>
      </c>
      <c r="Z257" s="25">
        <f t="shared" si="172"/>
        <v>0</v>
      </c>
      <c r="AA257" s="25">
        <f t="shared" si="173"/>
        <v>0</v>
      </c>
      <c r="AB257" s="25">
        <f t="shared" si="174"/>
        <v>0</v>
      </c>
      <c r="AC257" s="25">
        <f t="shared" si="175"/>
        <v>0</v>
      </c>
      <c r="AD257" s="25">
        <f t="shared" si="176"/>
        <v>0</v>
      </c>
      <c r="AE257" s="25">
        <f t="shared" si="177"/>
        <v>0</v>
      </c>
      <c r="AF257" s="25">
        <f t="shared" si="178"/>
        <v>0</v>
      </c>
      <c r="AG257" s="25">
        <f t="shared" si="179"/>
        <v>0</v>
      </c>
      <c r="AH257" s="25">
        <f t="shared" si="180"/>
        <v>0</v>
      </c>
      <c r="AI257" s="25">
        <f t="shared" si="181"/>
        <v>0</v>
      </c>
      <c r="AJ257" s="25">
        <f t="shared" si="182"/>
        <v>0</v>
      </c>
      <c r="AK257" s="25">
        <f t="shared" si="183"/>
        <v>0</v>
      </c>
      <c r="AL257" s="25">
        <f t="shared" si="184"/>
        <v>0</v>
      </c>
      <c r="AM257" s="25">
        <f t="shared" si="185"/>
        <v>0</v>
      </c>
      <c r="AN257" s="25">
        <f t="shared" si="186"/>
        <v>0</v>
      </c>
      <c r="AO257" s="25">
        <f t="shared" si="187"/>
        <v>0</v>
      </c>
      <c r="AP257" s="25">
        <f t="shared" si="188"/>
        <v>0</v>
      </c>
      <c r="AQ257" s="25">
        <f t="shared" si="189"/>
        <v>0</v>
      </c>
      <c r="AR257" s="25">
        <f t="shared" si="190"/>
        <v>0</v>
      </c>
      <c r="AS257" s="25">
        <f t="shared" si="191"/>
        <v>0</v>
      </c>
      <c r="AT257" s="25">
        <f t="shared" si="192"/>
        <v>0</v>
      </c>
      <c r="AU257" s="25">
        <f t="shared" si="193"/>
        <v>0</v>
      </c>
      <c r="AV257" s="25">
        <f t="shared" si="194"/>
        <v>0</v>
      </c>
      <c r="AW257" s="25">
        <f t="shared" si="195"/>
        <v>0</v>
      </c>
      <c r="AX257" s="25">
        <f t="shared" si="196"/>
        <v>0</v>
      </c>
      <c r="AY257" s="25">
        <f t="shared" si="197"/>
        <v>0</v>
      </c>
      <c r="AZ257" s="25">
        <f t="shared" si="198"/>
        <v>0</v>
      </c>
      <c r="BA257" s="25">
        <f t="shared" si="199"/>
        <v>0</v>
      </c>
      <c r="BB257" s="25">
        <f t="shared" si="200"/>
        <v>0</v>
      </c>
    </row>
    <row r="258" ht="12.75" customHeight="1">
      <c r="A258" s="16" t="s">
        <v>365</v>
      </c>
      <c r="B258" s="16" t="s">
        <v>366</v>
      </c>
      <c r="C258" s="16" t="s">
        <v>367</v>
      </c>
      <c r="D258" s="23" t="s">
        <v>391</v>
      </c>
      <c r="E258" s="23" t="s">
        <v>392</v>
      </c>
      <c r="F258" s="16" t="s">
        <v>255</v>
      </c>
      <c r="G258" s="25"/>
      <c r="H258" s="16" t="s">
        <v>365</v>
      </c>
      <c r="I258" s="16" t="s">
        <v>366</v>
      </c>
      <c r="J258" s="16" t="s">
        <v>367</v>
      </c>
      <c r="K258" s="23" t="s">
        <v>391</v>
      </c>
      <c r="L258" s="23" t="s">
        <v>392</v>
      </c>
      <c r="M258" s="16" t="s">
        <v>255</v>
      </c>
      <c r="N258" s="25"/>
      <c r="O258" s="25"/>
      <c r="P258" s="25">
        <f t="shared" si="162"/>
        <v>0</v>
      </c>
      <c r="Q258" s="25">
        <f t="shared" si="163"/>
        <v>0</v>
      </c>
      <c r="R258" s="25">
        <f t="shared" si="164"/>
        <v>0</v>
      </c>
      <c r="S258" s="25">
        <f t="shared" si="165"/>
        <v>0</v>
      </c>
      <c r="T258" s="25">
        <f t="shared" si="166"/>
        <v>0</v>
      </c>
      <c r="U258" s="25">
        <f t="shared" si="167"/>
        <v>0</v>
      </c>
      <c r="V258" s="25">
        <f t="shared" si="168"/>
        <v>0</v>
      </c>
      <c r="W258" s="25">
        <f t="shared" si="169"/>
        <v>0</v>
      </c>
      <c r="X258" s="25">
        <f t="shared" si="170"/>
        <v>0</v>
      </c>
      <c r="Y258" s="25">
        <f t="shared" si="171"/>
        <v>0</v>
      </c>
      <c r="Z258" s="25">
        <f t="shared" si="172"/>
        <v>0</v>
      </c>
      <c r="AA258" s="25">
        <f t="shared" si="173"/>
        <v>0</v>
      </c>
      <c r="AB258" s="25">
        <f t="shared" si="174"/>
        <v>0</v>
      </c>
      <c r="AC258" s="25">
        <f t="shared" si="175"/>
        <v>0</v>
      </c>
      <c r="AD258" s="25">
        <f t="shared" si="176"/>
        <v>0</v>
      </c>
      <c r="AE258" s="25">
        <f t="shared" si="177"/>
        <v>0</v>
      </c>
      <c r="AF258" s="25">
        <f t="shared" si="178"/>
        <v>0</v>
      </c>
      <c r="AG258" s="25">
        <f t="shared" si="179"/>
        <v>0</v>
      </c>
      <c r="AH258" s="25">
        <f t="shared" si="180"/>
        <v>0</v>
      </c>
      <c r="AI258" s="25">
        <f t="shared" si="181"/>
        <v>0</v>
      </c>
      <c r="AJ258" s="25">
        <f t="shared" si="182"/>
        <v>0</v>
      </c>
      <c r="AK258" s="25">
        <f t="shared" si="183"/>
        <v>0</v>
      </c>
      <c r="AL258" s="25">
        <f t="shared" si="184"/>
        <v>0</v>
      </c>
      <c r="AM258" s="25">
        <f t="shared" si="185"/>
        <v>0</v>
      </c>
      <c r="AN258" s="25">
        <f t="shared" si="186"/>
        <v>0</v>
      </c>
      <c r="AO258" s="25">
        <f t="shared" si="187"/>
        <v>0</v>
      </c>
      <c r="AP258" s="25">
        <f t="shared" si="188"/>
        <v>0</v>
      </c>
      <c r="AQ258" s="25">
        <f t="shared" si="189"/>
        <v>0</v>
      </c>
      <c r="AR258" s="25">
        <f t="shared" si="190"/>
        <v>0</v>
      </c>
      <c r="AS258" s="25">
        <f t="shared" si="191"/>
        <v>0</v>
      </c>
      <c r="AT258" s="25">
        <f t="shared" si="192"/>
        <v>0</v>
      </c>
      <c r="AU258" s="25">
        <f t="shared" si="193"/>
        <v>0</v>
      </c>
      <c r="AV258" s="25">
        <f t="shared" si="194"/>
        <v>0</v>
      </c>
      <c r="AW258" s="25">
        <f t="shared" si="195"/>
        <v>0</v>
      </c>
      <c r="AX258" s="25">
        <f t="shared" si="196"/>
        <v>0</v>
      </c>
      <c r="AY258" s="25">
        <f t="shared" si="197"/>
        <v>0</v>
      </c>
      <c r="AZ258" s="25">
        <f t="shared" si="198"/>
        <v>0</v>
      </c>
      <c r="BA258" s="25">
        <f t="shared" si="199"/>
        <v>0</v>
      </c>
      <c r="BB258" s="25">
        <f t="shared" si="200"/>
        <v>0</v>
      </c>
    </row>
    <row r="259" ht="12.75" customHeight="1">
      <c r="A259" s="16">
        <f>A255</f>
        <v>17</v>
      </c>
      <c r="B259" s="16">
        <f>M234</f>
        <v>5</v>
      </c>
      <c r="C259" s="16">
        <f>Z233</f>
        <v>1</v>
      </c>
      <c r="D259" s="16">
        <f t="shared" ref="D259:E259" si="209">SQRT(A259)</f>
        <v>4.123105626</v>
      </c>
      <c r="E259" s="16">
        <f t="shared" si="209"/>
        <v>2.236067977</v>
      </c>
      <c r="F259" s="16">
        <f>C259/(D259*E259)</f>
        <v>0.1084652289</v>
      </c>
      <c r="G259" s="25"/>
      <c r="H259" s="16">
        <f>H255</f>
        <v>17</v>
      </c>
      <c r="I259" s="16">
        <f>N234</f>
        <v>0</v>
      </c>
      <c r="J259" s="16">
        <f>AA233</f>
        <v>0</v>
      </c>
      <c r="K259" s="16">
        <f t="shared" ref="K259:L259" si="210">SQRT(H259)</f>
        <v>4.123105626</v>
      </c>
      <c r="L259" s="16">
        <f t="shared" si="210"/>
        <v>0</v>
      </c>
      <c r="M259" s="16" t="s">
        <v>458</v>
      </c>
      <c r="N259" s="25"/>
      <c r="O259" s="25"/>
      <c r="P259" s="25">
        <f t="shared" si="162"/>
        <v>0</v>
      </c>
      <c r="Q259" s="25">
        <f t="shared" si="163"/>
        <v>0</v>
      </c>
      <c r="R259" s="25">
        <f t="shared" si="164"/>
        <v>0</v>
      </c>
      <c r="S259" s="25">
        <f t="shared" si="165"/>
        <v>0</v>
      </c>
      <c r="T259" s="25">
        <f t="shared" si="166"/>
        <v>0</v>
      </c>
      <c r="U259" s="25">
        <f t="shared" si="167"/>
        <v>0</v>
      </c>
      <c r="V259" s="25">
        <f t="shared" si="168"/>
        <v>0</v>
      </c>
      <c r="W259" s="25">
        <f t="shared" si="169"/>
        <v>0</v>
      </c>
      <c r="X259" s="25">
        <f t="shared" si="170"/>
        <v>0</v>
      </c>
      <c r="Y259" s="25">
        <f t="shared" si="171"/>
        <v>0</v>
      </c>
      <c r="Z259" s="25">
        <f t="shared" si="172"/>
        <v>0</v>
      </c>
      <c r="AA259" s="25">
        <f t="shared" si="173"/>
        <v>0</v>
      </c>
      <c r="AB259" s="25">
        <f t="shared" si="174"/>
        <v>0</v>
      </c>
      <c r="AC259" s="25">
        <f t="shared" si="175"/>
        <v>0</v>
      </c>
      <c r="AD259" s="25">
        <f t="shared" si="176"/>
        <v>0</v>
      </c>
      <c r="AE259" s="25">
        <f t="shared" si="177"/>
        <v>0</v>
      </c>
      <c r="AF259" s="25">
        <f t="shared" si="178"/>
        <v>0</v>
      </c>
      <c r="AG259" s="25">
        <f t="shared" si="179"/>
        <v>0</v>
      </c>
      <c r="AH259" s="25">
        <f t="shared" si="180"/>
        <v>0</v>
      </c>
      <c r="AI259" s="25">
        <f t="shared" si="181"/>
        <v>0</v>
      </c>
      <c r="AJ259" s="25">
        <f t="shared" si="182"/>
        <v>0</v>
      </c>
      <c r="AK259" s="25">
        <f t="shared" si="183"/>
        <v>0</v>
      </c>
      <c r="AL259" s="25">
        <f t="shared" si="184"/>
        <v>0</v>
      </c>
      <c r="AM259" s="25">
        <f t="shared" si="185"/>
        <v>0</v>
      </c>
      <c r="AN259" s="25">
        <f t="shared" si="186"/>
        <v>0</v>
      </c>
      <c r="AO259" s="25">
        <f t="shared" si="187"/>
        <v>0</v>
      </c>
      <c r="AP259" s="25">
        <f t="shared" si="188"/>
        <v>0</v>
      </c>
      <c r="AQ259" s="25">
        <f t="shared" si="189"/>
        <v>0</v>
      </c>
      <c r="AR259" s="25">
        <f t="shared" si="190"/>
        <v>0</v>
      </c>
      <c r="AS259" s="25">
        <f t="shared" si="191"/>
        <v>0</v>
      </c>
      <c r="AT259" s="25">
        <f t="shared" si="192"/>
        <v>0</v>
      </c>
      <c r="AU259" s="25">
        <f t="shared" si="193"/>
        <v>0</v>
      </c>
      <c r="AV259" s="25">
        <f t="shared" si="194"/>
        <v>0</v>
      </c>
      <c r="AW259" s="25">
        <f t="shared" si="195"/>
        <v>0</v>
      </c>
      <c r="AX259" s="25">
        <f t="shared" si="196"/>
        <v>0</v>
      </c>
      <c r="AY259" s="25">
        <f t="shared" si="197"/>
        <v>0</v>
      </c>
      <c r="AZ259" s="25">
        <f t="shared" si="198"/>
        <v>0</v>
      </c>
      <c r="BA259" s="25">
        <f t="shared" si="199"/>
        <v>0</v>
      </c>
      <c r="BB259" s="25">
        <f t="shared" si="200"/>
        <v>0</v>
      </c>
    </row>
    <row r="260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>
        <f t="shared" si="162"/>
        <v>0</v>
      </c>
      <c r="Q260" s="25">
        <f t="shared" si="163"/>
        <v>0</v>
      </c>
      <c r="R260" s="25">
        <f t="shared" si="164"/>
        <v>0</v>
      </c>
      <c r="S260" s="25">
        <f t="shared" si="165"/>
        <v>0</v>
      </c>
      <c r="T260" s="25">
        <f t="shared" si="166"/>
        <v>0</v>
      </c>
      <c r="U260" s="25">
        <f t="shared" si="167"/>
        <v>0</v>
      </c>
      <c r="V260" s="25">
        <f t="shared" si="168"/>
        <v>0</v>
      </c>
      <c r="W260" s="25">
        <f t="shared" si="169"/>
        <v>0</v>
      </c>
      <c r="X260" s="25">
        <f t="shared" si="170"/>
        <v>0</v>
      </c>
      <c r="Y260" s="25">
        <f t="shared" si="171"/>
        <v>0</v>
      </c>
      <c r="Z260" s="25">
        <f t="shared" si="172"/>
        <v>0</v>
      </c>
      <c r="AA260" s="25">
        <f t="shared" si="173"/>
        <v>0</v>
      </c>
      <c r="AB260" s="25">
        <f t="shared" si="174"/>
        <v>0</v>
      </c>
      <c r="AC260" s="25">
        <f t="shared" si="175"/>
        <v>0</v>
      </c>
      <c r="AD260" s="25">
        <f t="shared" si="176"/>
        <v>0</v>
      </c>
      <c r="AE260" s="25">
        <f t="shared" si="177"/>
        <v>0</v>
      </c>
      <c r="AF260" s="25">
        <f t="shared" si="178"/>
        <v>0</v>
      </c>
      <c r="AG260" s="25">
        <f t="shared" si="179"/>
        <v>0</v>
      </c>
      <c r="AH260" s="25">
        <f t="shared" si="180"/>
        <v>0</v>
      </c>
      <c r="AI260" s="25">
        <f t="shared" si="181"/>
        <v>0</v>
      </c>
      <c r="AJ260" s="25">
        <f t="shared" si="182"/>
        <v>0</v>
      </c>
      <c r="AK260" s="25">
        <f t="shared" si="183"/>
        <v>0</v>
      </c>
      <c r="AL260" s="25">
        <f t="shared" si="184"/>
        <v>0</v>
      </c>
      <c r="AM260" s="25">
        <f t="shared" si="185"/>
        <v>0</v>
      </c>
      <c r="AN260" s="25">
        <f t="shared" si="186"/>
        <v>0</v>
      </c>
      <c r="AO260" s="25">
        <f t="shared" si="187"/>
        <v>0</v>
      </c>
      <c r="AP260" s="25">
        <f t="shared" si="188"/>
        <v>0</v>
      </c>
      <c r="AQ260" s="25">
        <f t="shared" si="189"/>
        <v>0</v>
      </c>
      <c r="AR260" s="25">
        <f t="shared" si="190"/>
        <v>0</v>
      </c>
      <c r="AS260" s="25">
        <f t="shared" si="191"/>
        <v>0</v>
      </c>
      <c r="AT260" s="25">
        <f t="shared" si="192"/>
        <v>0</v>
      </c>
      <c r="AU260" s="25">
        <f t="shared" si="193"/>
        <v>0</v>
      </c>
      <c r="AV260" s="25">
        <f t="shared" si="194"/>
        <v>0</v>
      </c>
      <c r="AW260" s="25">
        <f t="shared" si="195"/>
        <v>0</v>
      </c>
      <c r="AX260" s="25">
        <f t="shared" si="196"/>
        <v>0</v>
      </c>
      <c r="AY260" s="25">
        <f t="shared" si="197"/>
        <v>0</v>
      </c>
      <c r="AZ260" s="25">
        <f t="shared" si="198"/>
        <v>0</v>
      </c>
      <c r="BA260" s="25">
        <f t="shared" si="199"/>
        <v>0</v>
      </c>
      <c r="BB260" s="25">
        <f t="shared" si="200"/>
        <v>0</v>
      </c>
    </row>
    <row r="261" ht="12.75" customHeight="1">
      <c r="A261" s="8" t="s">
        <v>377</v>
      </c>
      <c r="B261" s="25"/>
      <c r="C261" s="25"/>
      <c r="D261" s="25"/>
      <c r="E261" s="25"/>
      <c r="F261" s="25"/>
      <c r="G261" s="25"/>
      <c r="H261" s="8" t="s">
        <v>378</v>
      </c>
      <c r="I261" s="25"/>
      <c r="J261" s="25"/>
      <c r="K261" s="25"/>
      <c r="L261" s="25"/>
      <c r="M261" s="25"/>
      <c r="N261" s="25"/>
      <c r="O261" s="25"/>
      <c r="P261" s="25">
        <f t="shared" si="162"/>
        <v>0</v>
      </c>
      <c r="Q261" s="25">
        <f t="shared" si="163"/>
        <v>0</v>
      </c>
      <c r="R261" s="25">
        <f t="shared" si="164"/>
        <v>0</v>
      </c>
      <c r="S261" s="25">
        <f t="shared" si="165"/>
        <v>0</v>
      </c>
      <c r="T261" s="25">
        <f t="shared" si="166"/>
        <v>0</v>
      </c>
      <c r="U261" s="25">
        <f t="shared" si="167"/>
        <v>0</v>
      </c>
      <c r="V261" s="25">
        <f t="shared" si="168"/>
        <v>0</v>
      </c>
      <c r="W261" s="25">
        <f t="shared" si="169"/>
        <v>0</v>
      </c>
      <c r="X261" s="25">
        <f t="shared" si="170"/>
        <v>0</v>
      </c>
      <c r="Y261" s="25">
        <f t="shared" si="171"/>
        <v>1</v>
      </c>
      <c r="Z261" s="25">
        <f t="shared" si="172"/>
        <v>0</v>
      </c>
      <c r="AA261" s="25">
        <f t="shared" si="173"/>
        <v>0</v>
      </c>
      <c r="AB261" s="25">
        <f t="shared" si="174"/>
        <v>1</v>
      </c>
      <c r="AC261" s="25">
        <f t="shared" si="175"/>
        <v>0</v>
      </c>
      <c r="AD261" s="25">
        <f t="shared" si="176"/>
        <v>0</v>
      </c>
      <c r="AE261" s="25">
        <f t="shared" si="177"/>
        <v>0</v>
      </c>
      <c r="AF261" s="25">
        <f t="shared" si="178"/>
        <v>0</v>
      </c>
      <c r="AG261" s="25">
        <f t="shared" si="179"/>
        <v>0</v>
      </c>
      <c r="AH261" s="25">
        <f t="shared" si="180"/>
        <v>0</v>
      </c>
      <c r="AI261" s="25">
        <f t="shared" si="181"/>
        <v>1</v>
      </c>
      <c r="AJ261" s="25">
        <f t="shared" si="182"/>
        <v>0</v>
      </c>
      <c r="AK261" s="25">
        <f t="shared" si="183"/>
        <v>0</v>
      </c>
      <c r="AL261" s="25">
        <f t="shared" si="184"/>
        <v>0</v>
      </c>
      <c r="AM261" s="25">
        <f t="shared" si="185"/>
        <v>0</v>
      </c>
      <c r="AN261" s="25">
        <f t="shared" si="186"/>
        <v>0</v>
      </c>
      <c r="AO261" s="25">
        <f t="shared" si="187"/>
        <v>0</v>
      </c>
      <c r="AP261" s="25">
        <f t="shared" si="188"/>
        <v>0</v>
      </c>
      <c r="AQ261" s="25">
        <f t="shared" si="189"/>
        <v>0</v>
      </c>
      <c r="AR261" s="25">
        <f t="shared" si="190"/>
        <v>0</v>
      </c>
      <c r="AS261" s="25">
        <f t="shared" si="191"/>
        <v>0</v>
      </c>
      <c r="AT261" s="25">
        <f t="shared" si="192"/>
        <v>0</v>
      </c>
      <c r="AU261" s="25">
        <f t="shared" si="193"/>
        <v>0</v>
      </c>
      <c r="AV261" s="25">
        <f t="shared" si="194"/>
        <v>0</v>
      </c>
      <c r="AW261" s="25">
        <f t="shared" si="195"/>
        <v>0</v>
      </c>
      <c r="AX261" s="25">
        <f t="shared" si="196"/>
        <v>0</v>
      </c>
      <c r="AY261" s="25">
        <f t="shared" si="197"/>
        <v>0</v>
      </c>
      <c r="AZ261" s="25">
        <f t="shared" si="198"/>
        <v>0</v>
      </c>
      <c r="BA261" s="25">
        <f t="shared" si="199"/>
        <v>0</v>
      </c>
      <c r="BB261" s="25">
        <f t="shared" si="200"/>
        <v>0</v>
      </c>
    </row>
    <row r="262" ht="12.75" customHeight="1">
      <c r="A262" s="16" t="s">
        <v>365</v>
      </c>
      <c r="B262" s="16" t="s">
        <v>366</v>
      </c>
      <c r="C262" s="16" t="s">
        <v>367</v>
      </c>
      <c r="D262" s="23" t="s">
        <v>391</v>
      </c>
      <c r="E262" s="23" t="s">
        <v>392</v>
      </c>
      <c r="F262" s="16" t="s">
        <v>255</v>
      </c>
      <c r="G262" s="25"/>
      <c r="H262" s="16" t="s">
        <v>365</v>
      </c>
      <c r="I262" s="16" t="s">
        <v>366</v>
      </c>
      <c r="J262" s="16" t="s">
        <v>367</v>
      </c>
      <c r="K262" s="23" t="s">
        <v>391</v>
      </c>
      <c r="L262" s="23" t="s">
        <v>392</v>
      </c>
      <c r="M262" s="16" t="s">
        <v>255</v>
      </c>
      <c r="N262" s="25"/>
      <c r="O262" s="25"/>
      <c r="P262" s="25">
        <f t="shared" si="162"/>
        <v>0</v>
      </c>
      <c r="Q262" s="25">
        <f t="shared" si="163"/>
        <v>0</v>
      </c>
      <c r="R262" s="25">
        <f t="shared" si="164"/>
        <v>0</v>
      </c>
      <c r="S262" s="25">
        <f t="shared" si="165"/>
        <v>0</v>
      </c>
      <c r="T262" s="25">
        <f t="shared" si="166"/>
        <v>0</v>
      </c>
      <c r="U262" s="25">
        <f t="shared" si="167"/>
        <v>0</v>
      </c>
      <c r="V262" s="25">
        <f t="shared" si="168"/>
        <v>0</v>
      </c>
      <c r="W262" s="25">
        <f t="shared" si="169"/>
        <v>0</v>
      </c>
      <c r="X262" s="25">
        <f t="shared" si="170"/>
        <v>0</v>
      </c>
      <c r="Y262" s="25">
        <f t="shared" si="171"/>
        <v>0</v>
      </c>
      <c r="Z262" s="25">
        <f t="shared" si="172"/>
        <v>0</v>
      </c>
      <c r="AA262" s="25">
        <f t="shared" si="173"/>
        <v>0</v>
      </c>
      <c r="AB262" s="25">
        <f t="shared" si="174"/>
        <v>0</v>
      </c>
      <c r="AC262" s="25">
        <f t="shared" si="175"/>
        <v>0</v>
      </c>
      <c r="AD262" s="25">
        <f t="shared" si="176"/>
        <v>0</v>
      </c>
      <c r="AE262" s="25">
        <f t="shared" si="177"/>
        <v>0</v>
      </c>
      <c r="AF262" s="25">
        <f t="shared" si="178"/>
        <v>0</v>
      </c>
      <c r="AG262" s="25">
        <f t="shared" si="179"/>
        <v>0</v>
      </c>
      <c r="AH262" s="25">
        <f t="shared" si="180"/>
        <v>0</v>
      </c>
      <c r="AI262" s="25">
        <f t="shared" si="181"/>
        <v>0</v>
      </c>
      <c r="AJ262" s="25">
        <f t="shared" si="182"/>
        <v>0</v>
      </c>
      <c r="AK262" s="25">
        <f t="shared" si="183"/>
        <v>0</v>
      </c>
      <c r="AL262" s="25">
        <f t="shared" si="184"/>
        <v>0</v>
      </c>
      <c r="AM262" s="25">
        <f t="shared" si="185"/>
        <v>0</v>
      </c>
      <c r="AN262" s="25">
        <f t="shared" si="186"/>
        <v>0</v>
      </c>
      <c r="AO262" s="25">
        <f t="shared" si="187"/>
        <v>0</v>
      </c>
      <c r="AP262" s="25">
        <f t="shared" si="188"/>
        <v>0</v>
      </c>
      <c r="AQ262" s="25">
        <f t="shared" si="189"/>
        <v>0</v>
      </c>
      <c r="AR262" s="25">
        <f t="shared" si="190"/>
        <v>0</v>
      </c>
      <c r="AS262" s="25">
        <f t="shared" si="191"/>
        <v>0</v>
      </c>
      <c r="AT262" s="25">
        <f t="shared" si="192"/>
        <v>0</v>
      </c>
      <c r="AU262" s="25">
        <f t="shared" si="193"/>
        <v>0</v>
      </c>
      <c r="AV262" s="25">
        <f t="shared" si="194"/>
        <v>0</v>
      </c>
      <c r="AW262" s="25">
        <f t="shared" si="195"/>
        <v>0</v>
      </c>
      <c r="AX262" s="25">
        <f t="shared" si="196"/>
        <v>0</v>
      </c>
      <c r="AY262" s="25">
        <f t="shared" si="197"/>
        <v>0</v>
      </c>
      <c r="AZ262" s="25">
        <f t="shared" si="198"/>
        <v>0</v>
      </c>
      <c r="BA262" s="25">
        <f t="shared" si="199"/>
        <v>0</v>
      </c>
      <c r="BB262" s="25">
        <f t="shared" si="200"/>
        <v>0</v>
      </c>
    </row>
    <row r="263" ht="12.75" customHeight="1">
      <c r="A263" s="16">
        <f t="shared" ref="A263:B263" si="211">C234</f>
        <v>30</v>
      </c>
      <c r="B263" s="16">
        <f t="shared" si="211"/>
        <v>5</v>
      </c>
      <c r="C263" s="16">
        <f>AB233</f>
        <v>4</v>
      </c>
      <c r="D263" s="16">
        <f t="shared" ref="D263:E263" si="212">SQRT(A263)</f>
        <v>5.477225575</v>
      </c>
      <c r="E263" s="16">
        <f t="shared" si="212"/>
        <v>2.236067977</v>
      </c>
      <c r="F263" s="16">
        <f>C263/(D263*E263)</f>
        <v>0.3265986324</v>
      </c>
      <c r="G263" s="25"/>
      <c r="H263" s="16">
        <f>A263</f>
        <v>30</v>
      </c>
      <c r="I263" s="16">
        <f>E234</f>
        <v>6</v>
      </c>
      <c r="J263" s="16">
        <f>AC233</f>
        <v>4</v>
      </c>
      <c r="K263" s="16">
        <f t="shared" ref="K263:L263" si="213">SQRT(H263)</f>
        <v>5.477225575</v>
      </c>
      <c r="L263" s="16">
        <f t="shared" si="213"/>
        <v>2.449489743</v>
      </c>
      <c r="M263" s="16">
        <f>J263/(K263*L263)</f>
        <v>0.298142397</v>
      </c>
      <c r="N263" s="25"/>
      <c r="O263" s="25"/>
      <c r="P263" s="25">
        <f t="shared" si="162"/>
        <v>0</v>
      </c>
      <c r="Q263" s="25">
        <f t="shared" si="163"/>
        <v>0</v>
      </c>
      <c r="R263" s="25">
        <f t="shared" si="164"/>
        <v>0</v>
      </c>
      <c r="S263" s="25">
        <f t="shared" si="165"/>
        <v>0</v>
      </c>
      <c r="T263" s="25">
        <f t="shared" si="166"/>
        <v>0</v>
      </c>
      <c r="U263" s="25">
        <f t="shared" si="167"/>
        <v>0</v>
      </c>
      <c r="V263" s="25">
        <f t="shared" si="168"/>
        <v>0</v>
      </c>
      <c r="W263" s="25">
        <f t="shared" si="169"/>
        <v>0</v>
      </c>
      <c r="X263" s="25">
        <f t="shared" si="170"/>
        <v>0</v>
      </c>
      <c r="Y263" s="25">
        <f t="shared" si="171"/>
        <v>0</v>
      </c>
      <c r="Z263" s="25">
        <f t="shared" si="172"/>
        <v>0</v>
      </c>
      <c r="AA263" s="25">
        <f t="shared" si="173"/>
        <v>0</v>
      </c>
      <c r="AB263" s="25">
        <f t="shared" si="174"/>
        <v>0</v>
      </c>
      <c r="AC263" s="25">
        <f t="shared" si="175"/>
        <v>0</v>
      </c>
      <c r="AD263" s="25">
        <f t="shared" si="176"/>
        <v>0</v>
      </c>
      <c r="AE263" s="25">
        <f t="shared" si="177"/>
        <v>0</v>
      </c>
      <c r="AF263" s="25">
        <f t="shared" si="178"/>
        <v>0</v>
      </c>
      <c r="AG263" s="25">
        <f t="shared" si="179"/>
        <v>0</v>
      </c>
      <c r="AH263" s="25">
        <f t="shared" si="180"/>
        <v>0</v>
      </c>
      <c r="AI263" s="25">
        <f t="shared" si="181"/>
        <v>0</v>
      </c>
      <c r="AJ263" s="25">
        <f t="shared" si="182"/>
        <v>0</v>
      </c>
      <c r="AK263" s="25">
        <f t="shared" si="183"/>
        <v>0</v>
      </c>
      <c r="AL263" s="25">
        <f t="shared" si="184"/>
        <v>0</v>
      </c>
      <c r="AM263" s="25">
        <f t="shared" si="185"/>
        <v>0</v>
      </c>
      <c r="AN263" s="25">
        <f t="shared" si="186"/>
        <v>0</v>
      </c>
      <c r="AO263" s="25">
        <f t="shared" si="187"/>
        <v>0</v>
      </c>
      <c r="AP263" s="25">
        <f t="shared" si="188"/>
        <v>0</v>
      </c>
      <c r="AQ263" s="25">
        <f t="shared" si="189"/>
        <v>0</v>
      </c>
      <c r="AR263" s="25">
        <f t="shared" si="190"/>
        <v>0</v>
      </c>
      <c r="AS263" s="25">
        <f t="shared" si="191"/>
        <v>0</v>
      </c>
      <c r="AT263" s="25">
        <f t="shared" si="192"/>
        <v>0</v>
      </c>
      <c r="AU263" s="25">
        <f t="shared" si="193"/>
        <v>0</v>
      </c>
      <c r="AV263" s="25">
        <f t="shared" si="194"/>
        <v>0</v>
      </c>
      <c r="AW263" s="25">
        <f t="shared" si="195"/>
        <v>0</v>
      </c>
      <c r="AX263" s="25">
        <f t="shared" si="196"/>
        <v>0</v>
      </c>
      <c r="AY263" s="25">
        <f t="shared" si="197"/>
        <v>0</v>
      </c>
      <c r="AZ263" s="25">
        <f t="shared" si="198"/>
        <v>0</v>
      </c>
      <c r="BA263" s="25">
        <f t="shared" si="199"/>
        <v>0</v>
      </c>
      <c r="BB263" s="25">
        <f t="shared" si="200"/>
        <v>0</v>
      </c>
    </row>
    <row r="264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>
        <f t="shared" si="162"/>
        <v>0</v>
      </c>
      <c r="Q264" s="25">
        <f t="shared" si="163"/>
        <v>0</v>
      </c>
      <c r="R264" s="25">
        <f t="shared" si="164"/>
        <v>0</v>
      </c>
      <c r="S264" s="25">
        <f t="shared" si="165"/>
        <v>0</v>
      </c>
      <c r="T264" s="25">
        <f t="shared" si="166"/>
        <v>0</v>
      </c>
      <c r="U264" s="25">
        <f t="shared" si="167"/>
        <v>0</v>
      </c>
      <c r="V264" s="25">
        <f t="shared" si="168"/>
        <v>0</v>
      </c>
      <c r="W264" s="25">
        <f t="shared" si="169"/>
        <v>0</v>
      </c>
      <c r="X264" s="25">
        <f t="shared" si="170"/>
        <v>0</v>
      </c>
      <c r="Y264" s="25">
        <f t="shared" si="171"/>
        <v>0</v>
      </c>
      <c r="Z264" s="25">
        <f t="shared" si="172"/>
        <v>0</v>
      </c>
      <c r="AA264" s="25">
        <f t="shared" si="173"/>
        <v>0</v>
      </c>
      <c r="AB264" s="25">
        <f t="shared" si="174"/>
        <v>0</v>
      </c>
      <c r="AC264" s="25">
        <f t="shared" si="175"/>
        <v>0</v>
      </c>
      <c r="AD264" s="25">
        <f t="shared" si="176"/>
        <v>0</v>
      </c>
      <c r="AE264" s="25">
        <f t="shared" si="177"/>
        <v>0</v>
      </c>
      <c r="AF264" s="25">
        <f t="shared" si="178"/>
        <v>0</v>
      </c>
      <c r="AG264" s="25">
        <f t="shared" si="179"/>
        <v>0</v>
      </c>
      <c r="AH264" s="25">
        <f t="shared" si="180"/>
        <v>0</v>
      </c>
      <c r="AI264" s="25">
        <f t="shared" si="181"/>
        <v>0</v>
      </c>
      <c r="AJ264" s="25">
        <f t="shared" si="182"/>
        <v>0</v>
      </c>
      <c r="AK264" s="25">
        <f t="shared" si="183"/>
        <v>0</v>
      </c>
      <c r="AL264" s="25">
        <f t="shared" si="184"/>
        <v>0</v>
      </c>
      <c r="AM264" s="25">
        <f t="shared" si="185"/>
        <v>0</v>
      </c>
      <c r="AN264" s="25">
        <f t="shared" si="186"/>
        <v>0</v>
      </c>
      <c r="AO264" s="25">
        <f t="shared" si="187"/>
        <v>0</v>
      </c>
      <c r="AP264" s="25">
        <f t="shared" si="188"/>
        <v>0</v>
      </c>
      <c r="AQ264" s="25">
        <f t="shared" si="189"/>
        <v>0</v>
      </c>
      <c r="AR264" s="25">
        <f t="shared" si="190"/>
        <v>0</v>
      </c>
      <c r="AS264" s="25">
        <f t="shared" si="191"/>
        <v>0</v>
      </c>
      <c r="AT264" s="25">
        <f t="shared" si="192"/>
        <v>0</v>
      </c>
      <c r="AU264" s="25">
        <f t="shared" si="193"/>
        <v>0</v>
      </c>
      <c r="AV264" s="25">
        <f t="shared" si="194"/>
        <v>0</v>
      </c>
      <c r="AW264" s="25">
        <f t="shared" si="195"/>
        <v>0</v>
      </c>
      <c r="AX264" s="25">
        <f t="shared" si="196"/>
        <v>0</v>
      </c>
      <c r="AY264" s="25">
        <f t="shared" si="197"/>
        <v>0</v>
      </c>
      <c r="AZ264" s="25">
        <f t="shared" si="198"/>
        <v>0</v>
      </c>
      <c r="BA264" s="25">
        <f t="shared" si="199"/>
        <v>0</v>
      </c>
      <c r="BB264" s="25">
        <f t="shared" si="200"/>
        <v>0</v>
      </c>
    </row>
    <row r="265" ht="12.75" customHeight="1">
      <c r="A265" s="8" t="s">
        <v>379</v>
      </c>
      <c r="B265" s="25"/>
      <c r="C265" s="25"/>
      <c r="D265" s="25"/>
      <c r="E265" s="25"/>
      <c r="F265" s="25"/>
      <c r="G265" s="25"/>
      <c r="H265" s="8" t="s">
        <v>380</v>
      </c>
      <c r="I265" s="25"/>
      <c r="J265" s="25"/>
      <c r="K265" s="25"/>
      <c r="L265" s="25"/>
      <c r="M265" s="25"/>
      <c r="N265" s="25"/>
      <c r="O265" s="25"/>
      <c r="P265" s="25">
        <f t="shared" si="162"/>
        <v>0</v>
      </c>
      <c r="Q265" s="25">
        <f t="shared" si="163"/>
        <v>0</v>
      </c>
      <c r="R265" s="25">
        <f t="shared" si="164"/>
        <v>0</v>
      </c>
      <c r="S265" s="25">
        <f t="shared" si="165"/>
        <v>0</v>
      </c>
      <c r="T265" s="25">
        <f t="shared" si="166"/>
        <v>0</v>
      </c>
      <c r="U265" s="25">
        <f t="shared" si="167"/>
        <v>0</v>
      </c>
      <c r="V265" s="25">
        <f t="shared" si="168"/>
        <v>0</v>
      </c>
      <c r="W265" s="25">
        <f t="shared" si="169"/>
        <v>0</v>
      </c>
      <c r="X265" s="25">
        <f t="shared" si="170"/>
        <v>0</v>
      </c>
      <c r="Y265" s="25">
        <f t="shared" si="171"/>
        <v>0</v>
      </c>
      <c r="Z265" s="25">
        <f t="shared" si="172"/>
        <v>0</v>
      </c>
      <c r="AA265" s="25">
        <f t="shared" si="173"/>
        <v>0</v>
      </c>
      <c r="AB265" s="25">
        <f t="shared" si="174"/>
        <v>0</v>
      </c>
      <c r="AC265" s="25">
        <f t="shared" si="175"/>
        <v>0</v>
      </c>
      <c r="AD265" s="25">
        <f t="shared" si="176"/>
        <v>0</v>
      </c>
      <c r="AE265" s="25">
        <f t="shared" si="177"/>
        <v>0</v>
      </c>
      <c r="AF265" s="25">
        <f t="shared" si="178"/>
        <v>0</v>
      </c>
      <c r="AG265" s="25">
        <f t="shared" si="179"/>
        <v>0</v>
      </c>
      <c r="AH265" s="25">
        <f t="shared" si="180"/>
        <v>0</v>
      </c>
      <c r="AI265" s="25">
        <f t="shared" si="181"/>
        <v>0</v>
      </c>
      <c r="AJ265" s="25">
        <f t="shared" si="182"/>
        <v>0</v>
      </c>
      <c r="AK265" s="25">
        <f t="shared" si="183"/>
        <v>0</v>
      </c>
      <c r="AL265" s="25">
        <f t="shared" si="184"/>
        <v>0</v>
      </c>
      <c r="AM265" s="25">
        <f t="shared" si="185"/>
        <v>0</v>
      </c>
      <c r="AN265" s="25">
        <f t="shared" si="186"/>
        <v>0</v>
      </c>
      <c r="AO265" s="25">
        <f t="shared" si="187"/>
        <v>0</v>
      </c>
      <c r="AP265" s="25">
        <f t="shared" si="188"/>
        <v>0</v>
      </c>
      <c r="AQ265" s="25">
        <f t="shared" si="189"/>
        <v>0</v>
      </c>
      <c r="AR265" s="25">
        <f t="shared" si="190"/>
        <v>0</v>
      </c>
      <c r="AS265" s="25">
        <f t="shared" si="191"/>
        <v>0</v>
      </c>
      <c r="AT265" s="25">
        <f t="shared" si="192"/>
        <v>0</v>
      </c>
      <c r="AU265" s="25">
        <f t="shared" si="193"/>
        <v>0</v>
      </c>
      <c r="AV265" s="25">
        <f t="shared" si="194"/>
        <v>0</v>
      </c>
      <c r="AW265" s="25">
        <f t="shared" si="195"/>
        <v>0</v>
      </c>
      <c r="AX265" s="25">
        <f t="shared" si="196"/>
        <v>0</v>
      </c>
      <c r="AY265" s="25">
        <f t="shared" si="197"/>
        <v>0</v>
      </c>
      <c r="AZ265" s="25">
        <f t="shared" si="198"/>
        <v>0</v>
      </c>
      <c r="BA265" s="25">
        <f t="shared" si="199"/>
        <v>0</v>
      </c>
      <c r="BB265" s="25">
        <f t="shared" si="200"/>
        <v>0</v>
      </c>
    </row>
    <row r="266" ht="12.75" customHeight="1">
      <c r="A266" s="16" t="s">
        <v>365</v>
      </c>
      <c r="B266" s="16" t="s">
        <v>366</v>
      </c>
      <c r="C266" s="16" t="s">
        <v>367</v>
      </c>
      <c r="D266" s="23" t="s">
        <v>391</v>
      </c>
      <c r="E266" s="23" t="s">
        <v>392</v>
      </c>
      <c r="F266" s="16" t="s">
        <v>255</v>
      </c>
      <c r="G266" s="25"/>
      <c r="H266" s="16" t="s">
        <v>365</v>
      </c>
      <c r="I266" s="16" t="s">
        <v>366</v>
      </c>
      <c r="J266" s="16" t="s">
        <v>367</v>
      </c>
      <c r="K266" s="23" t="s">
        <v>391</v>
      </c>
      <c r="L266" s="23" t="s">
        <v>392</v>
      </c>
      <c r="M266" s="16" t="s">
        <v>255</v>
      </c>
      <c r="N266" s="25"/>
      <c r="O266" s="25"/>
      <c r="P266" s="25">
        <f t="shared" si="162"/>
        <v>0</v>
      </c>
      <c r="Q266" s="25">
        <f t="shared" si="163"/>
        <v>0</v>
      </c>
      <c r="R266" s="25">
        <f t="shared" si="164"/>
        <v>0</v>
      </c>
      <c r="S266" s="25">
        <f t="shared" si="165"/>
        <v>0</v>
      </c>
      <c r="T266" s="25">
        <f t="shared" si="166"/>
        <v>0</v>
      </c>
      <c r="U266" s="25">
        <f t="shared" si="167"/>
        <v>0</v>
      </c>
      <c r="V266" s="25">
        <f t="shared" si="168"/>
        <v>0</v>
      </c>
      <c r="W266" s="25">
        <f t="shared" si="169"/>
        <v>0</v>
      </c>
      <c r="X266" s="25">
        <f t="shared" si="170"/>
        <v>0</v>
      </c>
      <c r="Y266" s="25">
        <f t="shared" si="171"/>
        <v>0</v>
      </c>
      <c r="Z266" s="25">
        <f t="shared" si="172"/>
        <v>0</v>
      </c>
      <c r="AA266" s="25">
        <f t="shared" si="173"/>
        <v>0</v>
      </c>
      <c r="AB266" s="25">
        <f t="shared" si="174"/>
        <v>0</v>
      </c>
      <c r="AC266" s="25">
        <f t="shared" si="175"/>
        <v>0</v>
      </c>
      <c r="AD266" s="25">
        <f t="shared" si="176"/>
        <v>0</v>
      </c>
      <c r="AE266" s="25">
        <f t="shared" si="177"/>
        <v>0</v>
      </c>
      <c r="AF266" s="25">
        <f t="shared" si="178"/>
        <v>0</v>
      </c>
      <c r="AG266" s="25">
        <f t="shared" si="179"/>
        <v>1</v>
      </c>
      <c r="AH266" s="25">
        <f t="shared" si="180"/>
        <v>0</v>
      </c>
      <c r="AI266" s="25">
        <f t="shared" si="181"/>
        <v>0</v>
      </c>
      <c r="AJ266" s="25">
        <f t="shared" si="182"/>
        <v>0</v>
      </c>
      <c r="AK266" s="25">
        <f t="shared" si="183"/>
        <v>0</v>
      </c>
      <c r="AL266" s="25">
        <f t="shared" si="184"/>
        <v>1</v>
      </c>
      <c r="AM266" s="25">
        <f t="shared" si="185"/>
        <v>0</v>
      </c>
      <c r="AN266" s="25">
        <f t="shared" si="186"/>
        <v>0</v>
      </c>
      <c r="AO266" s="25">
        <f t="shared" si="187"/>
        <v>0</v>
      </c>
      <c r="AP266" s="25">
        <f t="shared" si="188"/>
        <v>0</v>
      </c>
      <c r="AQ266" s="25">
        <f t="shared" si="189"/>
        <v>0</v>
      </c>
      <c r="AR266" s="25">
        <f t="shared" si="190"/>
        <v>0</v>
      </c>
      <c r="AS266" s="25">
        <f t="shared" si="191"/>
        <v>0</v>
      </c>
      <c r="AT266" s="25">
        <f t="shared" si="192"/>
        <v>0</v>
      </c>
      <c r="AU266" s="25">
        <f t="shared" si="193"/>
        <v>0</v>
      </c>
      <c r="AV266" s="25">
        <f t="shared" si="194"/>
        <v>0</v>
      </c>
      <c r="AW266" s="25">
        <f t="shared" si="195"/>
        <v>0</v>
      </c>
      <c r="AX266" s="25">
        <f t="shared" si="196"/>
        <v>0</v>
      </c>
      <c r="AY266" s="25">
        <f t="shared" si="197"/>
        <v>0</v>
      </c>
      <c r="AZ266" s="25">
        <f t="shared" si="198"/>
        <v>0</v>
      </c>
      <c r="BA266" s="25">
        <f t="shared" si="199"/>
        <v>0</v>
      </c>
      <c r="BB266" s="25">
        <f t="shared" si="200"/>
        <v>0</v>
      </c>
    </row>
    <row r="267" ht="12.75" customHeight="1">
      <c r="A267" s="16">
        <f>A263</f>
        <v>30</v>
      </c>
      <c r="B267" s="16">
        <f>F234</f>
        <v>15</v>
      </c>
      <c r="C267" s="16">
        <f>AD233</f>
        <v>9</v>
      </c>
      <c r="D267" s="16">
        <f t="shared" ref="D267:E267" si="214">SQRT(A267)</f>
        <v>5.477225575</v>
      </c>
      <c r="E267" s="16">
        <f t="shared" si="214"/>
        <v>3.872983346</v>
      </c>
      <c r="F267" s="16">
        <f>C267/(D267*E267)</f>
        <v>0.4242640687</v>
      </c>
      <c r="G267" s="25"/>
      <c r="H267" s="16">
        <f>H263</f>
        <v>30</v>
      </c>
      <c r="I267" s="16">
        <f>G234</f>
        <v>18</v>
      </c>
      <c r="J267" s="16">
        <f>AE233</f>
        <v>11</v>
      </c>
      <c r="K267" s="16">
        <f t="shared" ref="K267:L267" si="215">SQRT(H267)</f>
        <v>5.477225575</v>
      </c>
      <c r="L267" s="16">
        <f t="shared" si="215"/>
        <v>4.242640687</v>
      </c>
      <c r="M267" s="16">
        <f>J267/(K267*L267)</f>
        <v>0.4733646312</v>
      </c>
      <c r="N267" s="25"/>
      <c r="O267" s="25"/>
      <c r="P267" s="25">
        <f t="shared" si="162"/>
        <v>0</v>
      </c>
      <c r="Q267" s="25">
        <f t="shared" si="163"/>
        <v>0</v>
      </c>
      <c r="R267" s="25">
        <f t="shared" si="164"/>
        <v>0</v>
      </c>
      <c r="S267" s="25">
        <f t="shared" si="165"/>
        <v>0</v>
      </c>
      <c r="T267" s="25">
        <f t="shared" si="166"/>
        <v>0</v>
      </c>
      <c r="U267" s="25">
        <f t="shared" si="167"/>
        <v>0</v>
      </c>
      <c r="V267" s="25">
        <f t="shared" si="168"/>
        <v>0</v>
      </c>
      <c r="W267" s="25">
        <f t="shared" si="169"/>
        <v>0</v>
      </c>
      <c r="X267" s="25">
        <f t="shared" si="170"/>
        <v>0</v>
      </c>
      <c r="Y267" s="25">
        <f t="shared" si="171"/>
        <v>0</v>
      </c>
      <c r="Z267" s="25">
        <f t="shared" si="172"/>
        <v>0</v>
      </c>
      <c r="AA267" s="25">
        <f t="shared" si="173"/>
        <v>0</v>
      </c>
      <c r="AB267" s="25">
        <f t="shared" si="174"/>
        <v>0</v>
      </c>
      <c r="AC267" s="25">
        <f t="shared" si="175"/>
        <v>0</v>
      </c>
      <c r="AD267" s="25">
        <f t="shared" si="176"/>
        <v>0</v>
      </c>
      <c r="AE267" s="25">
        <f t="shared" si="177"/>
        <v>0</v>
      </c>
      <c r="AF267" s="25">
        <f t="shared" si="178"/>
        <v>0</v>
      </c>
      <c r="AG267" s="25">
        <f t="shared" si="179"/>
        <v>0</v>
      </c>
      <c r="AH267" s="25">
        <f t="shared" si="180"/>
        <v>0</v>
      </c>
      <c r="AI267" s="25">
        <f t="shared" si="181"/>
        <v>0</v>
      </c>
      <c r="AJ267" s="25">
        <f t="shared" si="182"/>
        <v>0</v>
      </c>
      <c r="AK267" s="25">
        <f t="shared" si="183"/>
        <v>0</v>
      </c>
      <c r="AL267" s="25">
        <f t="shared" si="184"/>
        <v>0</v>
      </c>
      <c r="AM267" s="25">
        <f t="shared" si="185"/>
        <v>0</v>
      </c>
      <c r="AN267" s="25">
        <f t="shared" si="186"/>
        <v>0</v>
      </c>
      <c r="AO267" s="25">
        <f t="shared" si="187"/>
        <v>0</v>
      </c>
      <c r="AP267" s="25">
        <f t="shared" si="188"/>
        <v>0</v>
      </c>
      <c r="AQ267" s="25">
        <f t="shared" si="189"/>
        <v>0</v>
      </c>
      <c r="AR267" s="25">
        <f t="shared" si="190"/>
        <v>0</v>
      </c>
      <c r="AS267" s="25">
        <f t="shared" si="191"/>
        <v>0</v>
      </c>
      <c r="AT267" s="25">
        <f t="shared" si="192"/>
        <v>0</v>
      </c>
      <c r="AU267" s="25">
        <f t="shared" si="193"/>
        <v>1</v>
      </c>
      <c r="AV267" s="25">
        <f t="shared" si="194"/>
        <v>0</v>
      </c>
      <c r="AW267" s="25">
        <f t="shared" si="195"/>
        <v>0</v>
      </c>
      <c r="AX267" s="25">
        <f t="shared" si="196"/>
        <v>0</v>
      </c>
      <c r="AY267" s="25">
        <f t="shared" si="197"/>
        <v>0</v>
      </c>
      <c r="AZ267" s="25">
        <f t="shared" si="198"/>
        <v>0</v>
      </c>
      <c r="BA267" s="25">
        <f t="shared" si="199"/>
        <v>0</v>
      </c>
      <c r="BB267" s="25">
        <f t="shared" si="200"/>
        <v>0</v>
      </c>
    </row>
    <row r="268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>
        <f t="shared" si="162"/>
        <v>0</v>
      </c>
      <c r="Q268" s="25">
        <f t="shared" si="163"/>
        <v>0</v>
      </c>
      <c r="R268" s="25">
        <f t="shared" si="164"/>
        <v>0</v>
      </c>
      <c r="S268" s="25">
        <f t="shared" si="165"/>
        <v>0</v>
      </c>
      <c r="T268" s="25">
        <f t="shared" si="166"/>
        <v>0</v>
      </c>
      <c r="U268" s="25">
        <f t="shared" si="167"/>
        <v>0</v>
      </c>
      <c r="V268" s="25">
        <f t="shared" si="168"/>
        <v>0</v>
      </c>
      <c r="W268" s="25">
        <f t="shared" si="169"/>
        <v>0</v>
      </c>
      <c r="X268" s="25">
        <f t="shared" si="170"/>
        <v>0</v>
      </c>
      <c r="Y268" s="25">
        <f t="shared" si="171"/>
        <v>0</v>
      </c>
      <c r="Z268" s="25">
        <f t="shared" si="172"/>
        <v>0</v>
      </c>
      <c r="AA268" s="25">
        <f t="shared" si="173"/>
        <v>0</v>
      </c>
      <c r="AB268" s="25">
        <f t="shared" si="174"/>
        <v>1</v>
      </c>
      <c r="AC268" s="25">
        <f t="shared" si="175"/>
        <v>0</v>
      </c>
      <c r="AD268" s="25">
        <f t="shared" si="176"/>
        <v>0</v>
      </c>
      <c r="AE268" s="25">
        <f t="shared" si="177"/>
        <v>0</v>
      </c>
      <c r="AF268" s="25">
        <f t="shared" si="178"/>
        <v>0</v>
      </c>
      <c r="AG268" s="25">
        <f t="shared" si="179"/>
        <v>0</v>
      </c>
      <c r="AH268" s="25">
        <f t="shared" si="180"/>
        <v>0</v>
      </c>
      <c r="AI268" s="25">
        <f t="shared" si="181"/>
        <v>0</v>
      </c>
      <c r="AJ268" s="25">
        <f t="shared" si="182"/>
        <v>0</v>
      </c>
      <c r="AK268" s="25">
        <f t="shared" si="183"/>
        <v>0</v>
      </c>
      <c r="AL268" s="25">
        <f t="shared" si="184"/>
        <v>0</v>
      </c>
      <c r="AM268" s="25">
        <f t="shared" si="185"/>
        <v>0</v>
      </c>
      <c r="AN268" s="25">
        <f t="shared" si="186"/>
        <v>0</v>
      </c>
      <c r="AO268" s="25">
        <f t="shared" si="187"/>
        <v>0</v>
      </c>
      <c r="AP268" s="25">
        <f t="shared" si="188"/>
        <v>0</v>
      </c>
      <c r="AQ268" s="25">
        <f t="shared" si="189"/>
        <v>0</v>
      </c>
      <c r="AR268" s="25">
        <f t="shared" si="190"/>
        <v>0</v>
      </c>
      <c r="AS268" s="25">
        <f t="shared" si="191"/>
        <v>0</v>
      </c>
      <c r="AT268" s="25">
        <f t="shared" si="192"/>
        <v>0</v>
      </c>
      <c r="AU268" s="25">
        <f t="shared" si="193"/>
        <v>0</v>
      </c>
      <c r="AV268" s="25">
        <f t="shared" si="194"/>
        <v>0</v>
      </c>
      <c r="AW268" s="25">
        <f t="shared" si="195"/>
        <v>0</v>
      </c>
      <c r="AX268" s="25">
        <f t="shared" si="196"/>
        <v>0</v>
      </c>
      <c r="AY268" s="25">
        <f t="shared" si="197"/>
        <v>0</v>
      </c>
      <c r="AZ268" s="25">
        <f t="shared" si="198"/>
        <v>0</v>
      </c>
      <c r="BA268" s="25">
        <f t="shared" si="199"/>
        <v>0</v>
      </c>
      <c r="BB268" s="25">
        <f t="shared" si="200"/>
        <v>0</v>
      </c>
    </row>
    <row r="269" ht="12.75" customHeight="1">
      <c r="A269" s="8" t="s">
        <v>459</v>
      </c>
      <c r="B269" s="25"/>
      <c r="C269" s="25"/>
      <c r="D269" s="25"/>
      <c r="E269" s="25"/>
      <c r="F269" s="25"/>
      <c r="G269" s="25"/>
      <c r="H269" s="8" t="s">
        <v>382</v>
      </c>
      <c r="I269" s="25"/>
      <c r="J269" s="25"/>
      <c r="K269" s="25"/>
      <c r="L269" s="25"/>
      <c r="M269" s="25"/>
      <c r="N269" s="25"/>
      <c r="O269" s="25"/>
      <c r="P269" s="25">
        <f t="shared" si="162"/>
        <v>0</v>
      </c>
      <c r="Q269" s="25">
        <f t="shared" si="163"/>
        <v>0</v>
      </c>
      <c r="R269" s="25">
        <f t="shared" si="164"/>
        <v>0</v>
      </c>
      <c r="S269" s="25">
        <f t="shared" si="165"/>
        <v>0</v>
      </c>
      <c r="T269" s="25">
        <f t="shared" si="166"/>
        <v>0</v>
      </c>
      <c r="U269" s="25">
        <f t="shared" si="167"/>
        <v>0</v>
      </c>
      <c r="V269" s="25">
        <f t="shared" si="168"/>
        <v>0</v>
      </c>
      <c r="W269" s="25">
        <f t="shared" si="169"/>
        <v>0</v>
      </c>
      <c r="X269" s="25">
        <f t="shared" si="170"/>
        <v>0</v>
      </c>
      <c r="Y269" s="25">
        <f t="shared" si="171"/>
        <v>0</v>
      </c>
      <c r="Z269" s="25">
        <f t="shared" si="172"/>
        <v>0</v>
      </c>
      <c r="AA269" s="25">
        <f t="shared" si="173"/>
        <v>0</v>
      </c>
      <c r="AB269" s="25">
        <f t="shared" si="174"/>
        <v>0</v>
      </c>
      <c r="AC269" s="25">
        <f t="shared" si="175"/>
        <v>0</v>
      </c>
      <c r="AD269" s="25">
        <f t="shared" si="176"/>
        <v>0</v>
      </c>
      <c r="AE269" s="25">
        <f t="shared" si="177"/>
        <v>0</v>
      </c>
      <c r="AF269" s="25">
        <f t="shared" si="178"/>
        <v>0</v>
      </c>
      <c r="AG269" s="25">
        <f t="shared" si="179"/>
        <v>1</v>
      </c>
      <c r="AH269" s="25">
        <f t="shared" si="180"/>
        <v>1</v>
      </c>
      <c r="AI269" s="25">
        <f t="shared" si="181"/>
        <v>1</v>
      </c>
      <c r="AJ269" s="25">
        <f t="shared" si="182"/>
        <v>0</v>
      </c>
      <c r="AK269" s="25">
        <f t="shared" si="183"/>
        <v>1</v>
      </c>
      <c r="AL269" s="25">
        <f t="shared" si="184"/>
        <v>0</v>
      </c>
      <c r="AM269" s="25">
        <f t="shared" si="185"/>
        <v>0</v>
      </c>
      <c r="AN269" s="25">
        <f t="shared" si="186"/>
        <v>1</v>
      </c>
      <c r="AO269" s="25">
        <f t="shared" si="187"/>
        <v>0</v>
      </c>
      <c r="AP269" s="25">
        <f t="shared" si="188"/>
        <v>1</v>
      </c>
      <c r="AQ269" s="25">
        <f t="shared" si="189"/>
        <v>0</v>
      </c>
      <c r="AR269" s="25">
        <f t="shared" si="190"/>
        <v>0</v>
      </c>
      <c r="AS269" s="25">
        <f t="shared" si="191"/>
        <v>0</v>
      </c>
      <c r="AT269" s="25">
        <f t="shared" si="192"/>
        <v>1</v>
      </c>
      <c r="AU269" s="25">
        <f t="shared" si="193"/>
        <v>0</v>
      </c>
      <c r="AV269" s="25">
        <f t="shared" si="194"/>
        <v>0</v>
      </c>
      <c r="AW269" s="25">
        <f t="shared" si="195"/>
        <v>0</v>
      </c>
      <c r="AX269" s="25">
        <f t="shared" si="196"/>
        <v>0</v>
      </c>
      <c r="AY269" s="25">
        <f t="shared" si="197"/>
        <v>0</v>
      </c>
      <c r="AZ269" s="25">
        <f t="shared" si="198"/>
        <v>0</v>
      </c>
      <c r="BA269" s="25">
        <f t="shared" si="199"/>
        <v>0</v>
      </c>
      <c r="BB269" s="25">
        <f t="shared" si="200"/>
        <v>0</v>
      </c>
    </row>
    <row r="270" ht="12.75" customHeight="1">
      <c r="A270" s="16" t="s">
        <v>365</v>
      </c>
      <c r="B270" s="16" t="s">
        <v>366</v>
      </c>
      <c r="C270" s="16" t="s">
        <v>367</v>
      </c>
      <c r="D270" s="23" t="s">
        <v>391</v>
      </c>
      <c r="E270" s="23" t="s">
        <v>392</v>
      </c>
      <c r="F270" s="16" t="s">
        <v>255</v>
      </c>
      <c r="G270" s="25"/>
      <c r="H270" s="16" t="s">
        <v>365</v>
      </c>
      <c r="I270" s="16" t="s">
        <v>366</v>
      </c>
      <c r="J270" s="16" t="s">
        <v>367</v>
      </c>
      <c r="K270" s="23" t="s">
        <v>391</v>
      </c>
      <c r="L270" s="23" t="s">
        <v>392</v>
      </c>
      <c r="M270" s="16" t="s">
        <v>255</v>
      </c>
      <c r="N270" s="25"/>
      <c r="O270" s="25"/>
      <c r="P270" s="25">
        <f t="shared" si="162"/>
        <v>0</v>
      </c>
      <c r="Q270" s="25">
        <f t="shared" si="163"/>
        <v>0</v>
      </c>
      <c r="R270" s="25">
        <f t="shared" si="164"/>
        <v>0</v>
      </c>
      <c r="S270" s="25">
        <f t="shared" si="165"/>
        <v>0</v>
      </c>
      <c r="T270" s="25">
        <f t="shared" si="166"/>
        <v>0</v>
      </c>
      <c r="U270" s="25">
        <f t="shared" si="167"/>
        <v>0</v>
      </c>
      <c r="V270" s="25">
        <f t="shared" si="168"/>
        <v>0</v>
      </c>
      <c r="W270" s="25">
        <f t="shared" si="169"/>
        <v>0</v>
      </c>
      <c r="X270" s="25">
        <f t="shared" si="170"/>
        <v>0</v>
      </c>
      <c r="Y270" s="25">
        <f t="shared" si="171"/>
        <v>0</v>
      </c>
      <c r="Z270" s="25">
        <f t="shared" si="172"/>
        <v>0</v>
      </c>
      <c r="AA270" s="25">
        <f t="shared" si="173"/>
        <v>0</v>
      </c>
      <c r="AB270" s="25">
        <f t="shared" si="174"/>
        <v>1</v>
      </c>
      <c r="AC270" s="25">
        <f t="shared" si="175"/>
        <v>0</v>
      </c>
      <c r="AD270" s="25">
        <f t="shared" si="176"/>
        <v>0</v>
      </c>
      <c r="AE270" s="25">
        <f t="shared" si="177"/>
        <v>0</v>
      </c>
      <c r="AF270" s="25">
        <f t="shared" si="178"/>
        <v>0</v>
      </c>
      <c r="AG270" s="25">
        <f t="shared" si="179"/>
        <v>0</v>
      </c>
      <c r="AH270" s="25">
        <f t="shared" si="180"/>
        <v>0</v>
      </c>
      <c r="AI270" s="25">
        <f t="shared" si="181"/>
        <v>0</v>
      </c>
      <c r="AJ270" s="25">
        <f t="shared" si="182"/>
        <v>0</v>
      </c>
      <c r="AK270" s="25">
        <f t="shared" si="183"/>
        <v>0</v>
      </c>
      <c r="AL270" s="25">
        <f t="shared" si="184"/>
        <v>0</v>
      </c>
      <c r="AM270" s="25">
        <f t="shared" si="185"/>
        <v>0</v>
      </c>
      <c r="AN270" s="25">
        <f t="shared" si="186"/>
        <v>0</v>
      </c>
      <c r="AO270" s="25">
        <f t="shared" si="187"/>
        <v>0</v>
      </c>
      <c r="AP270" s="25">
        <f t="shared" si="188"/>
        <v>0</v>
      </c>
      <c r="AQ270" s="25">
        <f t="shared" si="189"/>
        <v>0</v>
      </c>
      <c r="AR270" s="25">
        <f t="shared" si="190"/>
        <v>0</v>
      </c>
      <c r="AS270" s="25">
        <f t="shared" si="191"/>
        <v>0</v>
      </c>
      <c r="AT270" s="25">
        <f t="shared" si="192"/>
        <v>0</v>
      </c>
      <c r="AU270" s="25">
        <f t="shared" si="193"/>
        <v>0</v>
      </c>
      <c r="AV270" s="25">
        <f t="shared" si="194"/>
        <v>0</v>
      </c>
      <c r="AW270" s="25">
        <f t="shared" si="195"/>
        <v>0</v>
      </c>
      <c r="AX270" s="25">
        <f t="shared" si="196"/>
        <v>0</v>
      </c>
      <c r="AY270" s="25">
        <f t="shared" si="197"/>
        <v>0</v>
      </c>
      <c r="AZ270" s="25">
        <f t="shared" si="198"/>
        <v>0</v>
      </c>
      <c r="BA270" s="25">
        <f t="shared" si="199"/>
        <v>0</v>
      </c>
      <c r="BB270" s="25">
        <f t="shared" si="200"/>
        <v>0</v>
      </c>
    </row>
    <row r="271" ht="12.75" customHeight="1">
      <c r="A271" s="16">
        <f>A267</f>
        <v>30</v>
      </c>
      <c r="B271" s="16">
        <f>H234</f>
        <v>11</v>
      </c>
      <c r="C271" s="16">
        <f>AF233</f>
        <v>5</v>
      </c>
      <c r="D271" s="16">
        <f t="shared" ref="D271:E271" si="216">SQRT(A271)</f>
        <v>5.477225575</v>
      </c>
      <c r="E271" s="16">
        <f t="shared" si="216"/>
        <v>3.31662479</v>
      </c>
      <c r="F271" s="16">
        <f>C271/(D271*E271)</f>
        <v>0.2752409413</v>
      </c>
      <c r="G271" s="25"/>
      <c r="H271" s="16">
        <f>H267</f>
        <v>30</v>
      </c>
      <c r="I271" s="16">
        <f>I234</f>
        <v>4</v>
      </c>
      <c r="J271" s="16">
        <f>AG233</f>
        <v>3</v>
      </c>
      <c r="K271" s="16">
        <f t="shared" ref="K271:L271" si="217">SQRT(H271)</f>
        <v>5.477225575</v>
      </c>
      <c r="L271" s="16">
        <f t="shared" si="217"/>
        <v>2</v>
      </c>
      <c r="M271" s="16">
        <f>J271/(K271*L271)</f>
        <v>0.2738612788</v>
      </c>
      <c r="N271" s="25"/>
      <c r="O271" s="25"/>
      <c r="P271" s="25">
        <f t="shared" si="162"/>
        <v>0</v>
      </c>
      <c r="Q271" s="25">
        <f t="shared" si="163"/>
        <v>0</v>
      </c>
      <c r="R271" s="25">
        <f t="shared" si="164"/>
        <v>0</v>
      </c>
      <c r="S271" s="25">
        <f t="shared" si="165"/>
        <v>0</v>
      </c>
      <c r="T271" s="25">
        <f t="shared" si="166"/>
        <v>0</v>
      </c>
      <c r="U271" s="25">
        <f t="shared" si="167"/>
        <v>0</v>
      </c>
      <c r="V271" s="25">
        <f t="shared" si="168"/>
        <v>0</v>
      </c>
      <c r="W271" s="25">
        <f t="shared" si="169"/>
        <v>0</v>
      </c>
      <c r="X271" s="25">
        <f t="shared" si="170"/>
        <v>0</v>
      </c>
      <c r="Y271" s="25">
        <f t="shared" si="171"/>
        <v>0</v>
      </c>
      <c r="Z271" s="25">
        <f t="shared" si="172"/>
        <v>0</v>
      </c>
      <c r="AA271" s="25">
        <f t="shared" si="173"/>
        <v>0</v>
      </c>
      <c r="AB271" s="25">
        <f t="shared" si="174"/>
        <v>0</v>
      </c>
      <c r="AC271" s="25">
        <f t="shared" si="175"/>
        <v>0</v>
      </c>
      <c r="AD271" s="25">
        <f t="shared" si="176"/>
        <v>0</v>
      </c>
      <c r="AE271" s="25">
        <f t="shared" si="177"/>
        <v>0</v>
      </c>
      <c r="AF271" s="25">
        <f t="shared" si="178"/>
        <v>0</v>
      </c>
      <c r="AG271" s="25">
        <f t="shared" si="179"/>
        <v>0</v>
      </c>
      <c r="AH271" s="25">
        <f t="shared" si="180"/>
        <v>0</v>
      </c>
      <c r="AI271" s="25">
        <f t="shared" si="181"/>
        <v>0</v>
      </c>
      <c r="AJ271" s="25">
        <f t="shared" si="182"/>
        <v>0</v>
      </c>
      <c r="AK271" s="25">
        <f t="shared" si="183"/>
        <v>0</v>
      </c>
      <c r="AL271" s="25">
        <f t="shared" si="184"/>
        <v>0</v>
      </c>
      <c r="AM271" s="25">
        <f t="shared" si="185"/>
        <v>0</v>
      </c>
      <c r="AN271" s="25">
        <f t="shared" si="186"/>
        <v>0</v>
      </c>
      <c r="AO271" s="25">
        <f t="shared" si="187"/>
        <v>0</v>
      </c>
      <c r="AP271" s="25">
        <f t="shared" si="188"/>
        <v>0</v>
      </c>
      <c r="AQ271" s="25">
        <f t="shared" si="189"/>
        <v>0</v>
      </c>
      <c r="AR271" s="25">
        <f t="shared" si="190"/>
        <v>0</v>
      </c>
      <c r="AS271" s="25">
        <f t="shared" si="191"/>
        <v>0</v>
      </c>
      <c r="AT271" s="25">
        <f t="shared" si="192"/>
        <v>0</v>
      </c>
      <c r="AU271" s="25">
        <f t="shared" si="193"/>
        <v>0</v>
      </c>
      <c r="AV271" s="25">
        <f t="shared" si="194"/>
        <v>0</v>
      </c>
      <c r="AW271" s="25">
        <f t="shared" si="195"/>
        <v>0</v>
      </c>
      <c r="AX271" s="25">
        <f t="shared" si="196"/>
        <v>0</v>
      </c>
      <c r="AY271" s="25">
        <f t="shared" si="197"/>
        <v>0</v>
      </c>
      <c r="AZ271" s="25">
        <f t="shared" si="198"/>
        <v>0</v>
      </c>
      <c r="BA271" s="25">
        <f t="shared" si="199"/>
        <v>0</v>
      </c>
      <c r="BB271" s="25">
        <f t="shared" si="200"/>
        <v>0</v>
      </c>
    </row>
    <row r="272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>
        <f t="shared" si="162"/>
        <v>0</v>
      </c>
      <c r="Q272" s="25">
        <f t="shared" si="163"/>
        <v>0</v>
      </c>
      <c r="R272" s="25">
        <f t="shared" si="164"/>
        <v>1</v>
      </c>
      <c r="S272" s="25">
        <f t="shared" si="165"/>
        <v>0</v>
      </c>
      <c r="T272" s="25">
        <f t="shared" si="166"/>
        <v>0</v>
      </c>
      <c r="U272" s="25">
        <f t="shared" si="167"/>
        <v>0</v>
      </c>
      <c r="V272" s="25">
        <f t="shared" si="168"/>
        <v>0</v>
      </c>
      <c r="W272" s="25">
        <f t="shared" si="169"/>
        <v>0</v>
      </c>
      <c r="X272" s="25">
        <f t="shared" si="170"/>
        <v>0</v>
      </c>
      <c r="Y272" s="25">
        <f t="shared" si="171"/>
        <v>0</v>
      </c>
      <c r="Z272" s="25">
        <f t="shared" si="172"/>
        <v>0</v>
      </c>
      <c r="AA272" s="25">
        <f t="shared" si="173"/>
        <v>0</v>
      </c>
      <c r="AB272" s="25">
        <f t="shared" si="174"/>
        <v>0</v>
      </c>
      <c r="AC272" s="25">
        <f t="shared" si="175"/>
        <v>0</v>
      </c>
      <c r="AD272" s="25">
        <f t="shared" si="176"/>
        <v>0</v>
      </c>
      <c r="AE272" s="25">
        <f t="shared" si="177"/>
        <v>0</v>
      </c>
      <c r="AF272" s="25">
        <f t="shared" si="178"/>
        <v>0</v>
      </c>
      <c r="AG272" s="25">
        <f t="shared" si="179"/>
        <v>0</v>
      </c>
      <c r="AH272" s="25">
        <f t="shared" si="180"/>
        <v>0</v>
      </c>
      <c r="AI272" s="25">
        <f t="shared" si="181"/>
        <v>0</v>
      </c>
      <c r="AJ272" s="25">
        <f t="shared" si="182"/>
        <v>0</v>
      </c>
      <c r="AK272" s="25">
        <f t="shared" si="183"/>
        <v>0</v>
      </c>
      <c r="AL272" s="25">
        <f t="shared" si="184"/>
        <v>0</v>
      </c>
      <c r="AM272" s="25">
        <f t="shared" si="185"/>
        <v>0</v>
      </c>
      <c r="AN272" s="25">
        <f t="shared" si="186"/>
        <v>0</v>
      </c>
      <c r="AO272" s="25">
        <f t="shared" si="187"/>
        <v>0</v>
      </c>
      <c r="AP272" s="25">
        <f t="shared" si="188"/>
        <v>0</v>
      </c>
      <c r="AQ272" s="25">
        <f t="shared" si="189"/>
        <v>0</v>
      </c>
      <c r="AR272" s="25">
        <f t="shared" si="190"/>
        <v>0</v>
      </c>
      <c r="AS272" s="25">
        <f t="shared" si="191"/>
        <v>0</v>
      </c>
      <c r="AT272" s="25">
        <f t="shared" si="192"/>
        <v>0</v>
      </c>
      <c r="AU272" s="25">
        <f t="shared" si="193"/>
        <v>0</v>
      </c>
      <c r="AV272" s="25">
        <f t="shared" si="194"/>
        <v>0</v>
      </c>
      <c r="AW272" s="25">
        <f t="shared" si="195"/>
        <v>0</v>
      </c>
      <c r="AX272" s="25">
        <f t="shared" si="196"/>
        <v>0</v>
      </c>
      <c r="AY272" s="25">
        <f t="shared" si="197"/>
        <v>0</v>
      </c>
      <c r="AZ272" s="25">
        <f t="shared" si="198"/>
        <v>0</v>
      </c>
      <c r="BA272" s="25">
        <f t="shared" si="199"/>
        <v>0</v>
      </c>
      <c r="BB272" s="25">
        <f t="shared" si="200"/>
        <v>0</v>
      </c>
    </row>
    <row r="273" ht="12.75" customHeight="1">
      <c r="A273" s="8" t="s">
        <v>383</v>
      </c>
      <c r="B273" s="25"/>
      <c r="C273" s="25"/>
      <c r="D273" s="25"/>
      <c r="E273" s="25"/>
      <c r="F273" s="25"/>
      <c r="G273" s="25"/>
      <c r="H273" s="8" t="s">
        <v>460</v>
      </c>
      <c r="I273" s="25"/>
      <c r="J273" s="25"/>
      <c r="K273" s="25"/>
      <c r="L273" s="25"/>
      <c r="M273" s="25"/>
      <c r="N273" s="25"/>
      <c r="O273" s="25"/>
      <c r="P273" s="25">
        <f t="shared" si="162"/>
        <v>0</v>
      </c>
      <c r="Q273" s="25">
        <f t="shared" si="163"/>
        <v>0</v>
      </c>
      <c r="R273" s="25">
        <f t="shared" si="164"/>
        <v>0</v>
      </c>
      <c r="S273" s="25">
        <f t="shared" si="165"/>
        <v>0</v>
      </c>
      <c r="T273" s="25">
        <f t="shared" si="166"/>
        <v>0</v>
      </c>
      <c r="U273" s="25">
        <f t="shared" si="167"/>
        <v>0</v>
      </c>
      <c r="V273" s="25">
        <f t="shared" si="168"/>
        <v>0</v>
      </c>
      <c r="W273" s="25">
        <f t="shared" si="169"/>
        <v>0</v>
      </c>
      <c r="X273" s="25">
        <f t="shared" si="170"/>
        <v>0</v>
      </c>
      <c r="Y273" s="25">
        <f t="shared" si="171"/>
        <v>0</v>
      </c>
      <c r="Z273" s="25">
        <f t="shared" si="172"/>
        <v>0</v>
      </c>
      <c r="AA273" s="25">
        <f t="shared" si="173"/>
        <v>0</v>
      </c>
      <c r="AB273" s="25">
        <f t="shared" si="174"/>
        <v>0</v>
      </c>
      <c r="AC273" s="25">
        <f t="shared" si="175"/>
        <v>0</v>
      </c>
      <c r="AD273" s="25">
        <f t="shared" si="176"/>
        <v>0</v>
      </c>
      <c r="AE273" s="25">
        <f t="shared" si="177"/>
        <v>0</v>
      </c>
      <c r="AF273" s="25">
        <f t="shared" si="178"/>
        <v>0</v>
      </c>
      <c r="AG273" s="25">
        <f t="shared" si="179"/>
        <v>0</v>
      </c>
      <c r="AH273" s="25">
        <f t="shared" si="180"/>
        <v>0</v>
      </c>
      <c r="AI273" s="25">
        <f t="shared" si="181"/>
        <v>1</v>
      </c>
      <c r="AJ273" s="25">
        <f t="shared" si="182"/>
        <v>0</v>
      </c>
      <c r="AK273" s="25">
        <f t="shared" si="183"/>
        <v>0</v>
      </c>
      <c r="AL273" s="25">
        <f t="shared" si="184"/>
        <v>0</v>
      </c>
      <c r="AM273" s="25">
        <f t="shared" si="185"/>
        <v>0</v>
      </c>
      <c r="AN273" s="25">
        <f t="shared" si="186"/>
        <v>0</v>
      </c>
      <c r="AO273" s="25">
        <f t="shared" si="187"/>
        <v>0</v>
      </c>
      <c r="AP273" s="25">
        <f t="shared" si="188"/>
        <v>0</v>
      </c>
      <c r="AQ273" s="25">
        <f t="shared" si="189"/>
        <v>0</v>
      </c>
      <c r="AR273" s="25">
        <f t="shared" si="190"/>
        <v>0</v>
      </c>
      <c r="AS273" s="25">
        <f t="shared" si="191"/>
        <v>0</v>
      </c>
      <c r="AT273" s="25">
        <f t="shared" si="192"/>
        <v>0</v>
      </c>
      <c r="AU273" s="25">
        <f t="shared" si="193"/>
        <v>0</v>
      </c>
      <c r="AV273" s="25">
        <f t="shared" si="194"/>
        <v>0</v>
      </c>
      <c r="AW273" s="25">
        <f t="shared" si="195"/>
        <v>0</v>
      </c>
      <c r="AX273" s="25">
        <f t="shared" si="196"/>
        <v>0</v>
      </c>
      <c r="AY273" s="25">
        <f t="shared" si="197"/>
        <v>0</v>
      </c>
      <c r="AZ273" s="25">
        <f t="shared" si="198"/>
        <v>0</v>
      </c>
      <c r="BA273" s="25">
        <f t="shared" si="199"/>
        <v>0</v>
      </c>
      <c r="BB273" s="25">
        <f t="shared" si="200"/>
        <v>0</v>
      </c>
    </row>
    <row r="274" ht="12.75" customHeight="1">
      <c r="A274" s="16" t="s">
        <v>365</v>
      </c>
      <c r="B274" s="16" t="s">
        <v>366</v>
      </c>
      <c r="C274" s="16" t="s">
        <v>367</v>
      </c>
      <c r="D274" s="23" t="s">
        <v>391</v>
      </c>
      <c r="E274" s="23" t="s">
        <v>392</v>
      </c>
      <c r="F274" s="16" t="s">
        <v>255</v>
      </c>
      <c r="G274" s="25"/>
      <c r="H274" s="16" t="s">
        <v>365</v>
      </c>
      <c r="I274" s="16" t="s">
        <v>366</v>
      </c>
      <c r="J274" s="16" t="s">
        <v>367</v>
      </c>
      <c r="K274" s="23" t="s">
        <v>391</v>
      </c>
      <c r="L274" s="23" t="s">
        <v>392</v>
      </c>
      <c r="M274" s="16" t="s">
        <v>255</v>
      </c>
      <c r="N274" s="25"/>
      <c r="O274" s="25"/>
      <c r="P274" s="25">
        <f t="shared" si="162"/>
        <v>0</v>
      </c>
      <c r="Q274" s="25">
        <f t="shared" si="163"/>
        <v>0</v>
      </c>
      <c r="R274" s="25">
        <f t="shared" si="164"/>
        <v>0</v>
      </c>
      <c r="S274" s="25">
        <f t="shared" si="165"/>
        <v>0</v>
      </c>
      <c r="T274" s="25">
        <f t="shared" si="166"/>
        <v>0</v>
      </c>
      <c r="U274" s="25">
        <f t="shared" si="167"/>
        <v>0</v>
      </c>
      <c r="V274" s="25">
        <f t="shared" si="168"/>
        <v>0</v>
      </c>
      <c r="W274" s="25">
        <f t="shared" si="169"/>
        <v>0</v>
      </c>
      <c r="X274" s="25">
        <f t="shared" si="170"/>
        <v>0</v>
      </c>
      <c r="Y274" s="25">
        <f t="shared" si="171"/>
        <v>0</v>
      </c>
      <c r="Z274" s="25">
        <f t="shared" si="172"/>
        <v>0</v>
      </c>
      <c r="AA274" s="25">
        <f t="shared" si="173"/>
        <v>0</v>
      </c>
      <c r="AB274" s="25">
        <f t="shared" si="174"/>
        <v>0</v>
      </c>
      <c r="AC274" s="25">
        <f t="shared" si="175"/>
        <v>0</v>
      </c>
      <c r="AD274" s="25">
        <f t="shared" si="176"/>
        <v>0</v>
      </c>
      <c r="AE274" s="25">
        <f t="shared" si="177"/>
        <v>0</v>
      </c>
      <c r="AF274" s="25">
        <f t="shared" si="178"/>
        <v>0</v>
      </c>
      <c r="AG274" s="25">
        <f t="shared" si="179"/>
        <v>0</v>
      </c>
      <c r="AH274" s="25">
        <f t="shared" si="180"/>
        <v>0</v>
      </c>
      <c r="AI274" s="25">
        <f t="shared" si="181"/>
        <v>0</v>
      </c>
      <c r="AJ274" s="25">
        <f t="shared" si="182"/>
        <v>0</v>
      </c>
      <c r="AK274" s="25">
        <f t="shared" si="183"/>
        <v>0</v>
      </c>
      <c r="AL274" s="25">
        <f t="shared" si="184"/>
        <v>0</v>
      </c>
      <c r="AM274" s="25">
        <f t="shared" si="185"/>
        <v>0</v>
      </c>
      <c r="AN274" s="25">
        <f t="shared" si="186"/>
        <v>0</v>
      </c>
      <c r="AO274" s="25">
        <f t="shared" si="187"/>
        <v>0</v>
      </c>
      <c r="AP274" s="25">
        <f t="shared" si="188"/>
        <v>0</v>
      </c>
      <c r="AQ274" s="25">
        <f t="shared" si="189"/>
        <v>0</v>
      </c>
      <c r="AR274" s="25">
        <f t="shared" si="190"/>
        <v>0</v>
      </c>
      <c r="AS274" s="25">
        <f t="shared" si="191"/>
        <v>0</v>
      </c>
      <c r="AT274" s="25">
        <f t="shared" si="192"/>
        <v>0</v>
      </c>
      <c r="AU274" s="25">
        <f t="shared" si="193"/>
        <v>1</v>
      </c>
      <c r="AV274" s="25">
        <f t="shared" si="194"/>
        <v>0</v>
      </c>
      <c r="AW274" s="25">
        <f t="shared" si="195"/>
        <v>0</v>
      </c>
      <c r="AX274" s="25">
        <f t="shared" si="196"/>
        <v>0</v>
      </c>
      <c r="AY274" s="25">
        <f t="shared" si="197"/>
        <v>0</v>
      </c>
      <c r="AZ274" s="25">
        <f t="shared" si="198"/>
        <v>0</v>
      </c>
      <c r="BA274" s="25">
        <f t="shared" si="199"/>
        <v>0</v>
      </c>
      <c r="BB274" s="25">
        <f t="shared" si="200"/>
        <v>0</v>
      </c>
    </row>
    <row r="275" ht="12.75" customHeight="1">
      <c r="A275" s="16">
        <f>A271</f>
        <v>30</v>
      </c>
      <c r="B275" s="16">
        <f>J234</f>
        <v>46</v>
      </c>
      <c r="C275" s="16">
        <f>AH233</f>
        <v>23</v>
      </c>
      <c r="D275" s="16">
        <f t="shared" ref="D275:E275" si="218">SQRT(A275)</f>
        <v>5.477225575</v>
      </c>
      <c r="E275" s="16">
        <f t="shared" si="218"/>
        <v>6.782329983</v>
      </c>
      <c r="F275" s="16">
        <f>C275/(D275*E275)</f>
        <v>0.6191391874</v>
      </c>
      <c r="G275" s="25"/>
      <c r="H275" s="16">
        <f>H271</f>
        <v>30</v>
      </c>
      <c r="I275" s="16">
        <f>K234</f>
        <v>4</v>
      </c>
      <c r="J275" s="16">
        <f>AI233</f>
        <v>1</v>
      </c>
      <c r="K275" s="16">
        <f t="shared" ref="K275:L275" si="219">SQRT(H275)</f>
        <v>5.477225575</v>
      </c>
      <c r="L275" s="16">
        <f t="shared" si="219"/>
        <v>2</v>
      </c>
      <c r="M275" s="16">
        <f>J275/(K275*L275)</f>
        <v>0.09128709292</v>
      </c>
      <c r="N275" s="25"/>
      <c r="O275" s="25"/>
      <c r="P275" s="25">
        <f t="shared" si="162"/>
        <v>0</v>
      </c>
      <c r="Q275" s="25">
        <f t="shared" si="163"/>
        <v>0</v>
      </c>
      <c r="R275" s="25">
        <f t="shared" si="164"/>
        <v>0</v>
      </c>
      <c r="S275" s="25">
        <f t="shared" si="165"/>
        <v>0</v>
      </c>
      <c r="T275" s="25">
        <f t="shared" si="166"/>
        <v>0</v>
      </c>
      <c r="U275" s="25">
        <f t="shared" si="167"/>
        <v>0</v>
      </c>
      <c r="V275" s="25">
        <f t="shared" si="168"/>
        <v>0</v>
      </c>
      <c r="W275" s="25">
        <f t="shared" si="169"/>
        <v>0</v>
      </c>
      <c r="X275" s="25">
        <f t="shared" si="170"/>
        <v>0</v>
      </c>
      <c r="Y275" s="25">
        <f t="shared" si="171"/>
        <v>0</v>
      </c>
      <c r="Z275" s="25">
        <f t="shared" si="172"/>
        <v>0</v>
      </c>
      <c r="AA275" s="25">
        <f t="shared" si="173"/>
        <v>0</v>
      </c>
      <c r="AB275" s="25">
        <f t="shared" si="174"/>
        <v>0</v>
      </c>
      <c r="AC275" s="25">
        <f t="shared" si="175"/>
        <v>0</v>
      </c>
      <c r="AD275" s="25">
        <f t="shared" si="176"/>
        <v>0</v>
      </c>
      <c r="AE275" s="25">
        <f t="shared" si="177"/>
        <v>0</v>
      </c>
      <c r="AF275" s="25">
        <f t="shared" si="178"/>
        <v>0</v>
      </c>
      <c r="AG275" s="25">
        <f t="shared" si="179"/>
        <v>0</v>
      </c>
      <c r="AH275" s="25">
        <f t="shared" si="180"/>
        <v>0</v>
      </c>
      <c r="AI275" s="25">
        <f t="shared" si="181"/>
        <v>1</v>
      </c>
      <c r="AJ275" s="25">
        <f t="shared" si="182"/>
        <v>0</v>
      </c>
      <c r="AK275" s="25">
        <f t="shared" si="183"/>
        <v>1</v>
      </c>
      <c r="AL275" s="25">
        <f t="shared" si="184"/>
        <v>0</v>
      </c>
      <c r="AM275" s="25">
        <f t="shared" si="185"/>
        <v>0</v>
      </c>
      <c r="AN275" s="25">
        <f t="shared" si="186"/>
        <v>0</v>
      </c>
      <c r="AO275" s="25">
        <f t="shared" si="187"/>
        <v>0</v>
      </c>
      <c r="AP275" s="25">
        <f t="shared" si="188"/>
        <v>0</v>
      </c>
      <c r="AQ275" s="25">
        <f t="shared" si="189"/>
        <v>0</v>
      </c>
      <c r="AR275" s="25">
        <f t="shared" si="190"/>
        <v>0</v>
      </c>
      <c r="AS275" s="25">
        <f t="shared" si="191"/>
        <v>0</v>
      </c>
      <c r="AT275" s="25">
        <f t="shared" si="192"/>
        <v>1</v>
      </c>
      <c r="AU275" s="25">
        <f t="shared" si="193"/>
        <v>0</v>
      </c>
      <c r="AV275" s="25">
        <f t="shared" si="194"/>
        <v>0</v>
      </c>
      <c r="AW275" s="25">
        <f t="shared" si="195"/>
        <v>0</v>
      </c>
      <c r="AX275" s="25">
        <f t="shared" si="196"/>
        <v>0</v>
      </c>
      <c r="AY275" s="25">
        <f t="shared" si="197"/>
        <v>0</v>
      </c>
      <c r="AZ275" s="25">
        <f t="shared" si="198"/>
        <v>0</v>
      </c>
      <c r="BA275" s="25">
        <f t="shared" si="199"/>
        <v>0</v>
      </c>
      <c r="BB275" s="25">
        <f t="shared" si="200"/>
        <v>0</v>
      </c>
    </row>
    <row r="27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>
        <f t="shared" si="162"/>
        <v>0</v>
      </c>
      <c r="Q276" s="25">
        <f t="shared" si="163"/>
        <v>0</v>
      </c>
      <c r="R276" s="25">
        <f t="shared" si="164"/>
        <v>0</v>
      </c>
      <c r="S276" s="25">
        <f t="shared" si="165"/>
        <v>0</v>
      </c>
      <c r="T276" s="25">
        <f t="shared" si="166"/>
        <v>0</v>
      </c>
      <c r="U276" s="25">
        <f t="shared" si="167"/>
        <v>0</v>
      </c>
      <c r="V276" s="25">
        <f t="shared" si="168"/>
        <v>0</v>
      </c>
      <c r="W276" s="25">
        <f t="shared" si="169"/>
        <v>0</v>
      </c>
      <c r="X276" s="25">
        <f t="shared" si="170"/>
        <v>0</v>
      </c>
      <c r="Y276" s="25">
        <f t="shared" si="171"/>
        <v>0</v>
      </c>
      <c r="Z276" s="25">
        <f t="shared" si="172"/>
        <v>0</v>
      </c>
      <c r="AA276" s="25">
        <f t="shared" si="173"/>
        <v>0</v>
      </c>
      <c r="AB276" s="25">
        <f t="shared" si="174"/>
        <v>0</v>
      </c>
      <c r="AC276" s="25">
        <f t="shared" si="175"/>
        <v>0</v>
      </c>
      <c r="AD276" s="25">
        <f t="shared" si="176"/>
        <v>0</v>
      </c>
      <c r="AE276" s="25">
        <f t="shared" si="177"/>
        <v>0</v>
      </c>
      <c r="AF276" s="25">
        <f t="shared" si="178"/>
        <v>0</v>
      </c>
      <c r="AG276" s="25">
        <f t="shared" si="179"/>
        <v>0</v>
      </c>
      <c r="AH276" s="25">
        <f t="shared" si="180"/>
        <v>0</v>
      </c>
      <c r="AI276" s="25">
        <f t="shared" si="181"/>
        <v>0</v>
      </c>
      <c r="AJ276" s="25">
        <f t="shared" si="182"/>
        <v>0</v>
      </c>
      <c r="AK276" s="25">
        <f t="shared" si="183"/>
        <v>0</v>
      </c>
      <c r="AL276" s="25">
        <f t="shared" si="184"/>
        <v>0</v>
      </c>
      <c r="AM276" s="25">
        <f t="shared" si="185"/>
        <v>0</v>
      </c>
      <c r="AN276" s="25">
        <f t="shared" si="186"/>
        <v>0</v>
      </c>
      <c r="AO276" s="25">
        <f t="shared" si="187"/>
        <v>0</v>
      </c>
      <c r="AP276" s="25">
        <f t="shared" si="188"/>
        <v>0</v>
      </c>
      <c r="AQ276" s="25">
        <f t="shared" si="189"/>
        <v>0</v>
      </c>
      <c r="AR276" s="25">
        <f t="shared" si="190"/>
        <v>0</v>
      </c>
      <c r="AS276" s="25">
        <f t="shared" si="191"/>
        <v>0</v>
      </c>
      <c r="AT276" s="25">
        <f t="shared" si="192"/>
        <v>0</v>
      </c>
      <c r="AU276" s="25">
        <f t="shared" si="193"/>
        <v>0</v>
      </c>
      <c r="AV276" s="25">
        <f t="shared" si="194"/>
        <v>0</v>
      </c>
      <c r="AW276" s="25">
        <f t="shared" si="195"/>
        <v>0</v>
      </c>
      <c r="AX276" s="25">
        <f t="shared" si="196"/>
        <v>0</v>
      </c>
      <c r="AY276" s="25">
        <f t="shared" si="197"/>
        <v>0</v>
      </c>
      <c r="AZ276" s="25">
        <f t="shared" si="198"/>
        <v>0</v>
      </c>
      <c r="BA276" s="25">
        <f t="shared" si="199"/>
        <v>0</v>
      </c>
      <c r="BB276" s="25">
        <f t="shared" si="200"/>
        <v>0</v>
      </c>
    </row>
    <row r="277" ht="12.75" customHeight="1">
      <c r="A277" s="8" t="s">
        <v>461</v>
      </c>
      <c r="B277" s="25"/>
      <c r="C277" s="25"/>
      <c r="D277" s="25"/>
      <c r="E277" s="25"/>
      <c r="F277" s="25"/>
      <c r="G277" s="25"/>
      <c r="H277" s="8" t="s">
        <v>462</v>
      </c>
      <c r="I277" s="25"/>
      <c r="J277" s="25"/>
      <c r="K277" s="25"/>
      <c r="L277" s="25"/>
      <c r="M277" s="25"/>
      <c r="N277" s="25"/>
      <c r="O277" s="25"/>
      <c r="P277" s="25">
        <f t="shared" si="162"/>
        <v>0</v>
      </c>
      <c r="Q277" s="25">
        <f t="shared" si="163"/>
        <v>0</v>
      </c>
      <c r="R277" s="25">
        <f t="shared" si="164"/>
        <v>0</v>
      </c>
      <c r="S277" s="25">
        <f t="shared" si="165"/>
        <v>0</v>
      </c>
      <c r="T277" s="25">
        <f t="shared" si="166"/>
        <v>0</v>
      </c>
      <c r="U277" s="25">
        <f t="shared" si="167"/>
        <v>0</v>
      </c>
      <c r="V277" s="25">
        <f t="shared" si="168"/>
        <v>0</v>
      </c>
      <c r="W277" s="25">
        <f t="shared" si="169"/>
        <v>0</v>
      </c>
      <c r="X277" s="25">
        <f t="shared" si="170"/>
        <v>0</v>
      </c>
      <c r="Y277" s="25">
        <f t="shared" si="171"/>
        <v>0</v>
      </c>
      <c r="Z277" s="25">
        <f t="shared" si="172"/>
        <v>0</v>
      </c>
      <c r="AA277" s="25">
        <f t="shared" si="173"/>
        <v>0</v>
      </c>
      <c r="AB277" s="25">
        <f t="shared" si="174"/>
        <v>0</v>
      </c>
      <c r="AC277" s="25">
        <f t="shared" si="175"/>
        <v>0</v>
      </c>
      <c r="AD277" s="25">
        <f t="shared" si="176"/>
        <v>0</v>
      </c>
      <c r="AE277" s="25">
        <f t="shared" si="177"/>
        <v>0</v>
      </c>
      <c r="AF277" s="25">
        <f t="shared" si="178"/>
        <v>0</v>
      </c>
      <c r="AG277" s="25">
        <f t="shared" si="179"/>
        <v>0</v>
      </c>
      <c r="AH277" s="25">
        <f t="shared" si="180"/>
        <v>0</v>
      </c>
      <c r="AI277" s="25">
        <f t="shared" si="181"/>
        <v>0</v>
      </c>
      <c r="AJ277" s="25">
        <f t="shared" si="182"/>
        <v>0</v>
      </c>
      <c r="AK277" s="25">
        <f t="shared" si="183"/>
        <v>0</v>
      </c>
      <c r="AL277" s="25">
        <f t="shared" si="184"/>
        <v>0</v>
      </c>
      <c r="AM277" s="25">
        <f t="shared" si="185"/>
        <v>0</v>
      </c>
      <c r="AN277" s="25">
        <f t="shared" si="186"/>
        <v>0</v>
      </c>
      <c r="AO277" s="25">
        <f t="shared" si="187"/>
        <v>0</v>
      </c>
      <c r="AP277" s="25">
        <f t="shared" si="188"/>
        <v>0</v>
      </c>
      <c r="AQ277" s="25">
        <f t="shared" si="189"/>
        <v>0</v>
      </c>
      <c r="AR277" s="25">
        <f t="shared" si="190"/>
        <v>0</v>
      </c>
      <c r="AS277" s="25">
        <f t="shared" si="191"/>
        <v>0</v>
      </c>
      <c r="AT277" s="25">
        <f t="shared" si="192"/>
        <v>0</v>
      </c>
      <c r="AU277" s="25">
        <f t="shared" si="193"/>
        <v>0</v>
      </c>
      <c r="AV277" s="25">
        <f t="shared" si="194"/>
        <v>0</v>
      </c>
      <c r="AW277" s="25">
        <f t="shared" si="195"/>
        <v>0</v>
      </c>
      <c r="AX277" s="25">
        <f t="shared" si="196"/>
        <v>0</v>
      </c>
      <c r="AY277" s="25">
        <f t="shared" si="197"/>
        <v>0</v>
      </c>
      <c r="AZ277" s="25">
        <f t="shared" si="198"/>
        <v>0</v>
      </c>
      <c r="BA277" s="25">
        <f t="shared" si="199"/>
        <v>0</v>
      </c>
      <c r="BB277" s="25">
        <f t="shared" si="200"/>
        <v>0</v>
      </c>
    </row>
    <row r="278" ht="12.75" customHeight="1">
      <c r="A278" s="16" t="s">
        <v>365</v>
      </c>
      <c r="B278" s="16" t="s">
        <v>366</v>
      </c>
      <c r="C278" s="16" t="s">
        <v>367</v>
      </c>
      <c r="D278" s="23" t="s">
        <v>391</v>
      </c>
      <c r="E278" s="23" t="s">
        <v>392</v>
      </c>
      <c r="F278" s="16" t="s">
        <v>255</v>
      </c>
      <c r="G278" s="25"/>
      <c r="H278" s="16" t="s">
        <v>365</v>
      </c>
      <c r="I278" s="16" t="s">
        <v>366</v>
      </c>
      <c r="J278" s="16" t="s">
        <v>367</v>
      </c>
      <c r="K278" s="23" t="s">
        <v>391</v>
      </c>
      <c r="L278" s="23" t="s">
        <v>392</v>
      </c>
      <c r="M278" s="16" t="s">
        <v>255</v>
      </c>
      <c r="N278" s="25"/>
      <c r="O278" s="25"/>
      <c r="P278" s="25">
        <f t="shared" si="162"/>
        <v>0</v>
      </c>
      <c r="Q278" s="25">
        <f t="shared" si="163"/>
        <v>0</v>
      </c>
      <c r="R278" s="25">
        <f t="shared" si="164"/>
        <v>0</v>
      </c>
      <c r="S278" s="25">
        <f t="shared" si="165"/>
        <v>0</v>
      </c>
      <c r="T278" s="25">
        <f t="shared" si="166"/>
        <v>0</v>
      </c>
      <c r="U278" s="25">
        <f t="shared" si="167"/>
        <v>0</v>
      </c>
      <c r="V278" s="25">
        <f t="shared" si="168"/>
        <v>0</v>
      </c>
      <c r="W278" s="25">
        <f t="shared" si="169"/>
        <v>0</v>
      </c>
      <c r="X278" s="25">
        <f t="shared" si="170"/>
        <v>0</v>
      </c>
      <c r="Y278" s="25">
        <f t="shared" si="171"/>
        <v>0</v>
      </c>
      <c r="Z278" s="25">
        <f t="shared" si="172"/>
        <v>0</v>
      </c>
      <c r="AA278" s="25">
        <f t="shared" si="173"/>
        <v>0</v>
      </c>
      <c r="AB278" s="25">
        <f t="shared" si="174"/>
        <v>0</v>
      </c>
      <c r="AC278" s="25">
        <f t="shared" si="175"/>
        <v>0</v>
      </c>
      <c r="AD278" s="25">
        <f t="shared" si="176"/>
        <v>0</v>
      </c>
      <c r="AE278" s="25">
        <f t="shared" si="177"/>
        <v>0</v>
      </c>
      <c r="AF278" s="25">
        <f t="shared" si="178"/>
        <v>0</v>
      </c>
      <c r="AG278" s="25">
        <f t="shared" si="179"/>
        <v>0</v>
      </c>
      <c r="AH278" s="25">
        <f t="shared" si="180"/>
        <v>0</v>
      </c>
      <c r="AI278" s="25">
        <f t="shared" si="181"/>
        <v>0</v>
      </c>
      <c r="AJ278" s="25">
        <f t="shared" si="182"/>
        <v>0</v>
      </c>
      <c r="AK278" s="25">
        <f t="shared" si="183"/>
        <v>0</v>
      </c>
      <c r="AL278" s="25">
        <f t="shared" si="184"/>
        <v>0</v>
      </c>
      <c r="AM278" s="25">
        <f t="shared" si="185"/>
        <v>0</v>
      </c>
      <c r="AN278" s="25">
        <f t="shared" si="186"/>
        <v>0</v>
      </c>
      <c r="AO278" s="25">
        <f t="shared" si="187"/>
        <v>0</v>
      </c>
      <c r="AP278" s="25">
        <f t="shared" si="188"/>
        <v>0</v>
      </c>
      <c r="AQ278" s="25">
        <f t="shared" si="189"/>
        <v>0</v>
      </c>
      <c r="AR278" s="25">
        <f t="shared" si="190"/>
        <v>0</v>
      </c>
      <c r="AS278" s="25">
        <f t="shared" si="191"/>
        <v>0</v>
      </c>
      <c r="AT278" s="25">
        <f t="shared" si="192"/>
        <v>0</v>
      </c>
      <c r="AU278" s="25">
        <f t="shared" si="193"/>
        <v>0</v>
      </c>
      <c r="AV278" s="25">
        <f t="shared" si="194"/>
        <v>0</v>
      </c>
      <c r="AW278" s="25">
        <f t="shared" si="195"/>
        <v>0</v>
      </c>
      <c r="AX278" s="25">
        <f t="shared" si="196"/>
        <v>0</v>
      </c>
      <c r="AY278" s="25">
        <f t="shared" si="197"/>
        <v>0</v>
      </c>
      <c r="AZ278" s="25">
        <f t="shared" si="198"/>
        <v>0</v>
      </c>
      <c r="BA278" s="25">
        <f t="shared" si="199"/>
        <v>0</v>
      </c>
      <c r="BB278" s="25">
        <f t="shared" si="200"/>
        <v>0</v>
      </c>
    </row>
    <row r="279" ht="12.75" customHeight="1">
      <c r="A279" s="16">
        <f>A275</f>
        <v>30</v>
      </c>
      <c r="B279" s="16">
        <f>L234</f>
        <v>7</v>
      </c>
      <c r="C279" s="16">
        <f>AJ233</f>
        <v>6</v>
      </c>
      <c r="D279" s="16">
        <f t="shared" ref="D279:E279" si="220">SQRT(A279)</f>
        <v>5.477225575</v>
      </c>
      <c r="E279" s="16">
        <f t="shared" si="220"/>
        <v>2.645751311</v>
      </c>
      <c r="F279" s="16">
        <f>C279/(D279*E279)</f>
        <v>0.4140393356</v>
      </c>
      <c r="G279" s="25"/>
      <c r="H279" s="16">
        <f>H275</f>
        <v>30</v>
      </c>
      <c r="I279" s="16">
        <f>M234</f>
        <v>5</v>
      </c>
      <c r="J279" s="16">
        <f>AK233</f>
        <v>2</v>
      </c>
      <c r="K279" s="16">
        <f t="shared" ref="K279:L279" si="221">SQRT(H279)</f>
        <v>5.477225575</v>
      </c>
      <c r="L279" s="16">
        <f t="shared" si="221"/>
        <v>2.236067977</v>
      </c>
      <c r="M279" s="16">
        <f>J279/(K279*L279)</f>
        <v>0.1632993162</v>
      </c>
      <c r="N279" s="25"/>
      <c r="O279" s="25"/>
      <c r="P279" s="25">
        <f t="shared" si="162"/>
        <v>0</v>
      </c>
      <c r="Q279" s="25">
        <f t="shared" si="163"/>
        <v>0</v>
      </c>
      <c r="R279" s="25">
        <f t="shared" si="164"/>
        <v>0</v>
      </c>
      <c r="S279" s="25">
        <f t="shared" si="165"/>
        <v>0</v>
      </c>
      <c r="T279" s="25">
        <f t="shared" si="166"/>
        <v>0</v>
      </c>
      <c r="U279" s="25">
        <f t="shared" si="167"/>
        <v>0</v>
      </c>
      <c r="V279" s="25">
        <f t="shared" si="168"/>
        <v>0</v>
      </c>
      <c r="W279" s="25">
        <f t="shared" si="169"/>
        <v>0</v>
      </c>
      <c r="X279" s="25">
        <f t="shared" si="170"/>
        <v>0</v>
      </c>
      <c r="Y279" s="25">
        <f t="shared" si="171"/>
        <v>0</v>
      </c>
      <c r="Z279" s="25">
        <f t="shared" si="172"/>
        <v>0</v>
      </c>
      <c r="AA279" s="25">
        <f t="shared" si="173"/>
        <v>0</v>
      </c>
      <c r="AB279" s="25">
        <f t="shared" si="174"/>
        <v>0</v>
      </c>
      <c r="AC279" s="25">
        <f t="shared" si="175"/>
        <v>0</v>
      </c>
      <c r="AD279" s="25">
        <f t="shared" si="176"/>
        <v>0</v>
      </c>
      <c r="AE279" s="25">
        <f t="shared" si="177"/>
        <v>0</v>
      </c>
      <c r="AF279" s="25">
        <f t="shared" si="178"/>
        <v>0</v>
      </c>
      <c r="AG279" s="25">
        <f t="shared" si="179"/>
        <v>0</v>
      </c>
      <c r="AH279" s="25">
        <f t="shared" si="180"/>
        <v>0</v>
      </c>
      <c r="AI279" s="25">
        <f t="shared" si="181"/>
        <v>0</v>
      </c>
      <c r="AJ279" s="25">
        <f t="shared" si="182"/>
        <v>0</v>
      </c>
      <c r="AK279" s="25">
        <f t="shared" si="183"/>
        <v>0</v>
      </c>
      <c r="AL279" s="25">
        <f t="shared" si="184"/>
        <v>0</v>
      </c>
      <c r="AM279" s="25">
        <f t="shared" si="185"/>
        <v>0</v>
      </c>
      <c r="AN279" s="25">
        <f t="shared" si="186"/>
        <v>0</v>
      </c>
      <c r="AO279" s="25">
        <f t="shared" si="187"/>
        <v>0</v>
      </c>
      <c r="AP279" s="25">
        <f t="shared" si="188"/>
        <v>0</v>
      </c>
      <c r="AQ279" s="25">
        <f t="shared" si="189"/>
        <v>0</v>
      </c>
      <c r="AR279" s="25">
        <f t="shared" si="190"/>
        <v>0</v>
      </c>
      <c r="AS279" s="25">
        <f t="shared" si="191"/>
        <v>0</v>
      </c>
      <c r="AT279" s="25">
        <f t="shared" si="192"/>
        <v>0</v>
      </c>
      <c r="AU279" s="25">
        <f t="shared" si="193"/>
        <v>0</v>
      </c>
      <c r="AV279" s="25">
        <f t="shared" si="194"/>
        <v>0</v>
      </c>
      <c r="AW279" s="25">
        <f t="shared" si="195"/>
        <v>0</v>
      </c>
      <c r="AX279" s="25">
        <f t="shared" si="196"/>
        <v>0</v>
      </c>
      <c r="AY279" s="25">
        <f t="shared" si="197"/>
        <v>0</v>
      </c>
      <c r="AZ279" s="25">
        <f t="shared" si="198"/>
        <v>0</v>
      </c>
      <c r="BA279" s="25">
        <f t="shared" si="199"/>
        <v>0</v>
      </c>
      <c r="BB279" s="25">
        <f t="shared" si="200"/>
        <v>0</v>
      </c>
    </row>
    <row r="280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>
        <f t="shared" si="162"/>
        <v>0</v>
      </c>
      <c r="Q280" s="25">
        <f t="shared" si="163"/>
        <v>0</v>
      </c>
      <c r="R280" s="25">
        <f t="shared" si="164"/>
        <v>0</v>
      </c>
      <c r="S280" s="25">
        <f t="shared" si="165"/>
        <v>0</v>
      </c>
      <c r="T280" s="25">
        <f t="shared" si="166"/>
        <v>0</v>
      </c>
      <c r="U280" s="25">
        <f t="shared" si="167"/>
        <v>0</v>
      </c>
      <c r="V280" s="25">
        <f t="shared" si="168"/>
        <v>0</v>
      </c>
      <c r="W280" s="25">
        <f t="shared" si="169"/>
        <v>0</v>
      </c>
      <c r="X280" s="25">
        <f t="shared" si="170"/>
        <v>0</v>
      </c>
      <c r="Y280" s="25">
        <f t="shared" si="171"/>
        <v>0</v>
      </c>
      <c r="Z280" s="25">
        <f t="shared" si="172"/>
        <v>0</v>
      </c>
      <c r="AA280" s="25">
        <f t="shared" si="173"/>
        <v>0</v>
      </c>
      <c r="AB280" s="25">
        <f t="shared" si="174"/>
        <v>0</v>
      </c>
      <c r="AC280" s="25">
        <f t="shared" si="175"/>
        <v>0</v>
      </c>
      <c r="AD280" s="25">
        <f t="shared" si="176"/>
        <v>0</v>
      </c>
      <c r="AE280" s="25">
        <f t="shared" si="177"/>
        <v>0</v>
      </c>
      <c r="AF280" s="25">
        <f t="shared" si="178"/>
        <v>0</v>
      </c>
      <c r="AG280" s="25">
        <f t="shared" si="179"/>
        <v>0</v>
      </c>
      <c r="AH280" s="25">
        <f t="shared" si="180"/>
        <v>0</v>
      </c>
      <c r="AI280" s="25">
        <f t="shared" si="181"/>
        <v>0</v>
      </c>
      <c r="AJ280" s="25">
        <f t="shared" si="182"/>
        <v>0</v>
      </c>
      <c r="AK280" s="25">
        <f t="shared" si="183"/>
        <v>0</v>
      </c>
      <c r="AL280" s="25">
        <f t="shared" si="184"/>
        <v>0</v>
      </c>
      <c r="AM280" s="25">
        <f t="shared" si="185"/>
        <v>0</v>
      </c>
      <c r="AN280" s="25">
        <f t="shared" si="186"/>
        <v>0</v>
      </c>
      <c r="AO280" s="25">
        <f t="shared" si="187"/>
        <v>0</v>
      </c>
      <c r="AP280" s="25">
        <f t="shared" si="188"/>
        <v>0</v>
      </c>
      <c r="AQ280" s="25">
        <f t="shared" si="189"/>
        <v>0</v>
      </c>
      <c r="AR280" s="25">
        <f t="shared" si="190"/>
        <v>0</v>
      </c>
      <c r="AS280" s="25">
        <f t="shared" si="191"/>
        <v>0</v>
      </c>
      <c r="AT280" s="25">
        <f t="shared" si="192"/>
        <v>0</v>
      </c>
      <c r="AU280" s="25">
        <f t="shared" si="193"/>
        <v>0</v>
      </c>
      <c r="AV280" s="25">
        <f t="shared" si="194"/>
        <v>0</v>
      </c>
      <c r="AW280" s="25">
        <f t="shared" si="195"/>
        <v>0</v>
      </c>
      <c r="AX280" s="25">
        <f t="shared" si="196"/>
        <v>0</v>
      </c>
      <c r="AY280" s="25">
        <f t="shared" si="197"/>
        <v>0</v>
      </c>
      <c r="AZ280" s="25">
        <f t="shared" si="198"/>
        <v>0</v>
      </c>
      <c r="BA280" s="25">
        <f t="shared" si="199"/>
        <v>0</v>
      </c>
      <c r="BB280" s="25">
        <f t="shared" si="200"/>
        <v>0</v>
      </c>
    </row>
    <row r="281" ht="12.75" customHeight="1">
      <c r="A281" s="8" t="s">
        <v>463</v>
      </c>
      <c r="B281" s="25"/>
      <c r="C281" s="25"/>
      <c r="D281" s="25"/>
      <c r="E281" s="25"/>
      <c r="F281" s="25"/>
      <c r="G281" s="25"/>
      <c r="H281" s="8" t="s">
        <v>387</v>
      </c>
      <c r="I281" s="25"/>
      <c r="J281" s="25"/>
      <c r="K281" s="25"/>
      <c r="L281" s="25"/>
      <c r="M281" s="25"/>
      <c r="N281" s="25"/>
      <c r="O281" s="25"/>
      <c r="P281" s="25">
        <f t="shared" si="162"/>
        <v>0</v>
      </c>
      <c r="Q281" s="25">
        <f t="shared" si="163"/>
        <v>0</v>
      </c>
      <c r="R281" s="25">
        <f t="shared" si="164"/>
        <v>0</v>
      </c>
      <c r="S281" s="25">
        <f t="shared" si="165"/>
        <v>0</v>
      </c>
      <c r="T281" s="25">
        <f t="shared" si="166"/>
        <v>0</v>
      </c>
      <c r="U281" s="25">
        <f t="shared" si="167"/>
        <v>0</v>
      </c>
      <c r="V281" s="25">
        <f t="shared" si="168"/>
        <v>0</v>
      </c>
      <c r="W281" s="25">
        <f t="shared" si="169"/>
        <v>0</v>
      </c>
      <c r="X281" s="25">
        <f t="shared" si="170"/>
        <v>0</v>
      </c>
      <c r="Y281" s="25">
        <f t="shared" si="171"/>
        <v>0</v>
      </c>
      <c r="Z281" s="25">
        <f t="shared" si="172"/>
        <v>0</v>
      </c>
      <c r="AA281" s="25">
        <f t="shared" si="173"/>
        <v>0</v>
      </c>
      <c r="AB281" s="25">
        <f t="shared" si="174"/>
        <v>0</v>
      </c>
      <c r="AC281" s="25">
        <f t="shared" si="175"/>
        <v>0</v>
      </c>
      <c r="AD281" s="25">
        <f t="shared" si="176"/>
        <v>0</v>
      </c>
      <c r="AE281" s="25">
        <f t="shared" si="177"/>
        <v>0</v>
      </c>
      <c r="AF281" s="25">
        <f t="shared" si="178"/>
        <v>0</v>
      </c>
      <c r="AG281" s="25">
        <f t="shared" si="179"/>
        <v>0</v>
      </c>
      <c r="AH281" s="25">
        <f t="shared" si="180"/>
        <v>0</v>
      </c>
      <c r="AI281" s="25">
        <f t="shared" si="181"/>
        <v>0</v>
      </c>
      <c r="AJ281" s="25">
        <f t="shared" si="182"/>
        <v>0</v>
      </c>
      <c r="AK281" s="25">
        <f t="shared" si="183"/>
        <v>0</v>
      </c>
      <c r="AL281" s="25">
        <f t="shared" si="184"/>
        <v>0</v>
      </c>
      <c r="AM281" s="25">
        <f t="shared" si="185"/>
        <v>0</v>
      </c>
      <c r="AN281" s="25">
        <f t="shared" si="186"/>
        <v>0</v>
      </c>
      <c r="AO281" s="25">
        <f t="shared" si="187"/>
        <v>0</v>
      </c>
      <c r="AP281" s="25">
        <f t="shared" si="188"/>
        <v>0</v>
      </c>
      <c r="AQ281" s="25">
        <f t="shared" si="189"/>
        <v>0</v>
      </c>
      <c r="AR281" s="25">
        <f t="shared" si="190"/>
        <v>0</v>
      </c>
      <c r="AS281" s="25">
        <f t="shared" si="191"/>
        <v>0</v>
      </c>
      <c r="AT281" s="25">
        <f t="shared" si="192"/>
        <v>0</v>
      </c>
      <c r="AU281" s="25">
        <f t="shared" si="193"/>
        <v>0</v>
      </c>
      <c r="AV281" s="25">
        <f t="shared" si="194"/>
        <v>0</v>
      </c>
      <c r="AW281" s="25">
        <f t="shared" si="195"/>
        <v>0</v>
      </c>
      <c r="AX281" s="25">
        <f t="shared" si="196"/>
        <v>0</v>
      </c>
      <c r="AY281" s="25">
        <f t="shared" si="197"/>
        <v>0</v>
      </c>
      <c r="AZ281" s="25">
        <f t="shared" si="198"/>
        <v>0</v>
      </c>
      <c r="BA281" s="25">
        <f t="shared" si="199"/>
        <v>0</v>
      </c>
      <c r="BB281" s="25">
        <f t="shared" si="200"/>
        <v>0</v>
      </c>
    </row>
    <row r="282" ht="12.75" customHeight="1">
      <c r="A282" s="16" t="s">
        <v>365</v>
      </c>
      <c r="B282" s="16" t="s">
        <v>366</v>
      </c>
      <c r="C282" s="16" t="s">
        <v>367</v>
      </c>
      <c r="D282" s="23" t="s">
        <v>391</v>
      </c>
      <c r="E282" s="23" t="s">
        <v>392</v>
      </c>
      <c r="F282" s="16" t="s">
        <v>255</v>
      </c>
      <c r="G282" s="25"/>
      <c r="H282" s="16" t="s">
        <v>365</v>
      </c>
      <c r="I282" s="16" t="s">
        <v>366</v>
      </c>
      <c r="J282" s="16" t="s">
        <v>367</v>
      </c>
      <c r="K282" s="23" t="s">
        <v>391</v>
      </c>
      <c r="L282" s="23" t="s">
        <v>392</v>
      </c>
      <c r="M282" s="16" t="s">
        <v>255</v>
      </c>
      <c r="N282" s="25"/>
      <c r="O282" s="25"/>
      <c r="P282" s="25">
        <f t="shared" si="162"/>
        <v>0</v>
      </c>
      <c r="Q282" s="25">
        <f t="shared" si="163"/>
        <v>0</v>
      </c>
      <c r="R282" s="25">
        <f t="shared" si="164"/>
        <v>0</v>
      </c>
      <c r="S282" s="25">
        <f t="shared" si="165"/>
        <v>0</v>
      </c>
      <c r="T282" s="25">
        <f t="shared" si="166"/>
        <v>0</v>
      </c>
      <c r="U282" s="25">
        <f t="shared" si="167"/>
        <v>0</v>
      </c>
      <c r="V282" s="25">
        <f t="shared" si="168"/>
        <v>0</v>
      </c>
      <c r="W282" s="25">
        <f t="shared" si="169"/>
        <v>0</v>
      </c>
      <c r="X282" s="25">
        <f t="shared" si="170"/>
        <v>0</v>
      </c>
      <c r="Y282" s="25">
        <f t="shared" si="171"/>
        <v>0</v>
      </c>
      <c r="Z282" s="25">
        <f t="shared" si="172"/>
        <v>0</v>
      </c>
      <c r="AA282" s="25">
        <f t="shared" si="173"/>
        <v>0</v>
      </c>
      <c r="AB282" s="25">
        <f t="shared" si="174"/>
        <v>0</v>
      </c>
      <c r="AC282" s="25">
        <f t="shared" si="175"/>
        <v>0</v>
      </c>
      <c r="AD282" s="25">
        <f t="shared" si="176"/>
        <v>0</v>
      </c>
      <c r="AE282" s="25">
        <f t="shared" si="177"/>
        <v>0</v>
      </c>
      <c r="AF282" s="25">
        <f t="shared" si="178"/>
        <v>0</v>
      </c>
      <c r="AG282" s="25">
        <f t="shared" si="179"/>
        <v>0</v>
      </c>
      <c r="AH282" s="25">
        <f t="shared" si="180"/>
        <v>0</v>
      </c>
      <c r="AI282" s="25">
        <f t="shared" si="181"/>
        <v>0</v>
      </c>
      <c r="AJ282" s="25">
        <f t="shared" si="182"/>
        <v>0</v>
      </c>
      <c r="AK282" s="25">
        <f t="shared" si="183"/>
        <v>0</v>
      </c>
      <c r="AL282" s="25">
        <f t="shared" si="184"/>
        <v>0</v>
      </c>
      <c r="AM282" s="25">
        <f t="shared" si="185"/>
        <v>0</v>
      </c>
      <c r="AN282" s="25">
        <f t="shared" si="186"/>
        <v>0</v>
      </c>
      <c r="AO282" s="25">
        <f t="shared" si="187"/>
        <v>0</v>
      </c>
      <c r="AP282" s="25">
        <f t="shared" si="188"/>
        <v>0</v>
      </c>
      <c r="AQ282" s="25">
        <f t="shared" si="189"/>
        <v>0</v>
      </c>
      <c r="AR282" s="25">
        <f t="shared" si="190"/>
        <v>0</v>
      </c>
      <c r="AS282" s="25">
        <f t="shared" si="191"/>
        <v>0</v>
      </c>
      <c r="AT282" s="25">
        <f t="shared" si="192"/>
        <v>0</v>
      </c>
      <c r="AU282" s="25">
        <f t="shared" si="193"/>
        <v>0</v>
      </c>
      <c r="AV282" s="25">
        <f t="shared" si="194"/>
        <v>0</v>
      </c>
      <c r="AW282" s="25">
        <f t="shared" si="195"/>
        <v>0</v>
      </c>
      <c r="AX282" s="25">
        <f t="shared" si="196"/>
        <v>0</v>
      </c>
      <c r="AY282" s="25">
        <f t="shared" si="197"/>
        <v>0</v>
      </c>
      <c r="AZ282" s="25">
        <f t="shared" si="198"/>
        <v>0</v>
      </c>
      <c r="BA282" s="25">
        <f t="shared" si="199"/>
        <v>0</v>
      </c>
      <c r="BB282" s="25">
        <f t="shared" si="200"/>
        <v>0</v>
      </c>
    </row>
    <row r="283" ht="12.75" customHeight="1">
      <c r="A283" s="16">
        <f>A279</f>
        <v>30</v>
      </c>
      <c r="B283" s="16">
        <v>0.0</v>
      </c>
      <c r="C283" s="16">
        <f>AL233</f>
        <v>0</v>
      </c>
      <c r="D283" s="16">
        <f t="shared" ref="D283:E283" si="222">SQRT(A283)</f>
        <v>5.477225575</v>
      </c>
      <c r="E283" s="16">
        <f t="shared" si="222"/>
        <v>0</v>
      </c>
      <c r="F283" s="16" t="s">
        <v>464</v>
      </c>
      <c r="G283" s="25"/>
      <c r="H283" s="16">
        <f t="shared" ref="H283:I283" si="223">D234</f>
        <v>5</v>
      </c>
      <c r="I283" s="16">
        <f t="shared" si="223"/>
        <v>6</v>
      </c>
      <c r="J283" s="16">
        <f>AM233</f>
        <v>1</v>
      </c>
      <c r="K283" s="16">
        <f t="shared" ref="K283:L283" si="224">SQRT(H283)</f>
        <v>2.236067977</v>
      </c>
      <c r="L283" s="16">
        <f t="shared" si="224"/>
        <v>2.449489743</v>
      </c>
      <c r="M283" s="16">
        <f>J283/(K283*L283)</f>
        <v>0.1825741858</v>
      </c>
      <c r="N283" s="25"/>
      <c r="O283" s="25"/>
      <c r="P283" s="25">
        <f t="shared" si="162"/>
        <v>0</v>
      </c>
      <c r="Q283" s="25">
        <f t="shared" si="163"/>
        <v>0</v>
      </c>
      <c r="R283" s="25">
        <f t="shared" si="164"/>
        <v>0</v>
      </c>
      <c r="S283" s="25">
        <f t="shared" si="165"/>
        <v>0</v>
      </c>
      <c r="T283" s="25">
        <f t="shared" si="166"/>
        <v>0</v>
      </c>
      <c r="U283" s="25">
        <f t="shared" si="167"/>
        <v>0</v>
      </c>
      <c r="V283" s="25">
        <f t="shared" si="168"/>
        <v>0</v>
      </c>
      <c r="W283" s="25">
        <f t="shared" si="169"/>
        <v>0</v>
      </c>
      <c r="X283" s="25">
        <f t="shared" si="170"/>
        <v>0</v>
      </c>
      <c r="Y283" s="25">
        <f t="shared" si="171"/>
        <v>0</v>
      </c>
      <c r="Z283" s="25">
        <f t="shared" si="172"/>
        <v>0</v>
      </c>
      <c r="AA283" s="25">
        <f t="shared" si="173"/>
        <v>0</v>
      </c>
      <c r="AB283" s="25">
        <f t="shared" si="174"/>
        <v>0</v>
      </c>
      <c r="AC283" s="25">
        <f t="shared" si="175"/>
        <v>0</v>
      </c>
      <c r="AD283" s="25">
        <f t="shared" si="176"/>
        <v>0</v>
      </c>
      <c r="AE283" s="25">
        <f t="shared" si="177"/>
        <v>0</v>
      </c>
      <c r="AF283" s="25">
        <f t="shared" si="178"/>
        <v>0</v>
      </c>
      <c r="AG283" s="25">
        <f t="shared" si="179"/>
        <v>0</v>
      </c>
      <c r="AH283" s="25">
        <f t="shared" si="180"/>
        <v>0</v>
      </c>
      <c r="AI283" s="25">
        <f t="shared" si="181"/>
        <v>1</v>
      </c>
      <c r="AJ283" s="25">
        <f t="shared" si="182"/>
        <v>1</v>
      </c>
      <c r="AK283" s="25">
        <f t="shared" si="183"/>
        <v>0</v>
      </c>
      <c r="AL283" s="25">
        <f t="shared" si="184"/>
        <v>0</v>
      </c>
      <c r="AM283" s="25">
        <f t="shared" si="185"/>
        <v>0</v>
      </c>
      <c r="AN283" s="25">
        <f t="shared" si="186"/>
        <v>0</v>
      </c>
      <c r="AO283" s="25">
        <f t="shared" si="187"/>
        <v>0</v>
      </c>
      <c r="AP283" s="25">
        <f t="shared" si="188"/>
        <v>0</v>
      </c>
      <c r="AQ283" s="25">
        <f t="shared" si="189"/>
        <v>0</v>
      </c>
      <c r="AR283" s="25">
        <f t="shared" si="190"/>
        <v>0</v>
      </c>
      <c r="AS283" s="25">
        <f t="shared" si="191"/>
        <v>1</v>
      </c>
      <c r="AT283" s="25">
        <f t="shared" si="192"/>
        <v>0</v>
      </c>
      <c r="AU283" s="25">
        <f t="shared" si="193"/>
        <v>0</v>
      </c>
      <c r="AV283" s="25">
        <f t="shared" si="194"/>
        <v>0</v>
      </c>
      <c r="AW283" s="25">
        <f t="shared" si="195"/>
        <v>0</v>
      </c>
      <c r="AX283" s="25">
        <f t="shared" si="196"/>
        <v>0</v>
      </c>
      <c r="AY283" s="25">
        <f t="shared" si="197"/>
        <v>0</v>
      </c>
      <c r="AZ283" s="25">
        <f t="shared" si="198"/>
        <v>0</v>
      </c>
      <c r="BA283" s="25">
        <f t="shared" si="199"/>
        <v>0</v>
      </c>
      <c r="BB283" s="25">
        <f t="shared" si="200"/>
        <v>0</v>
      </c>
    </row>
    <row r="284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>
        <f t="shared" si="162"/>
        <v>0</v>
      </c>
      <c r="Q284" s="25">
        <f t="shared" si="163"/>
        <v>0</v>
      </c>
      <c r="R284" s="25">
        <f t="shared" si="164"/>
        <v>0</v>
      </c>
      <c r="S284" s="25">
        <f t="shared" si="165"/>
        <v>0</v>
      </c>
      <c r="T284" s="25">
        <f t="shared" si="166"/>
        <v>0</v>
      </c>
      <c r="U284" s="25">
        <f t="shared" si="167"/>
        <v>0</v>
      </c>
      <c r="V284" s="25">
        <f t="shared" si="168"/>
        <v>0</v>
      </c>
      <c r="W284" s="25">
        <f t="shared" si="169"/>
        <v>0</v>
      </c>
      <c r="X284" s="25">
        <f t="shared" si="170"/>
        <v>0</v>
      </c>
      <c r="Y284" s="25">
        <f t="shared" si="171"/>
        <v>0</v>
      </c>
      <c r="Z284" s="25">
        <f t="shared" si="172"/>
        <v>0</v>
      </c>
      <c r="AA284" s="25">
        <f t="shared" si="173"/>
        <v>0</v>
      </c>
      <c r="AB284" s="25">
        <f t="shared" si="174"/>
        <v>0</v>
      </c>
      <c r="AC284" s="25">
        <f t="shared" si="175"/>
        <v>0</v>
      </c>
      <c r="AD284" s="25">
        <f t="shared" si="176"/>
        <v>0</v>
      </c>
      <c r="AE284" s="25">
        <f t="shared" si="177"/>
        <v>0</v>
      </c>
      <c r="AF284" s="25">
        <f t="shared" si="178"/>
        <v>0</v>
      </c>
      <c r="AG284" s="25">
        <f t="shared" si="179"/>
        <v>0</v>
      </c>
      <c r="AH284" s="25">
        <f t="shared" si="180"/>
        <v>0</v>
      </c>
      <c r="AI284" s="25">
        <f t="shared" si="181"/>
        <v>0</v>
      </c>
      <c r="AJ284" s="25">
        <f t="shared" si="182"/>
        <v>0</v>
      </c>
      <c r="AK284" s="25">
        <f t="shared" si="183"/>
        <v>0</v>
      </c>
      <c r="AL284" s="25">
        <f t="shared" si="184"/>
        <v>0</v>
      </c>
      <c r="AM284" s="25">
        <f t="shared" si="185"/>
        <v>0</v>
      </c>
      <c r="AN284" s="25">
        <f t="shared" si="186"/>
        <v>1</v>
      </c>
      <c r="AO284" s="25">
        <f t="shared" si="187"/>
        <v>0</v>
      </c>
      <c r="AP284" s="25">
        <f t="shared" si="188"/>
        <v>0</v>
      </c>
      <c r="AQ284" s="25">
        <f t="shared" si="189"/>
        <v>0</v>
      </c>
      <c r="AR284" s="25">
        <f t="shared" si="190"/>
        <v>0</v>
      </c>
      <c r="AS284" s="25">
        <f t="shared" si="191"/>
        <v>0</v>
      </c>
      <c r="AT284" s="25">
        <f t="shared" si="192"/>
        <v>0</v>
      </c>
      <c r="AU284" s="25">
        <f t="shared" si="193"/>
        <v>0</v>
      </c>
      <c r="AV284" s="25">
        <f t="shared" si="194"/>
        <v>0</v>
      </c>
      <c r="AW284" s="25">
        <f t="shared" si="195"/>
        <v>0</v>
      </c>
      <c r="AX284" s="25">
        <f t="shared" si="196"/>
        <v>0</v>
      </c>
      <c r="AY284" s="25">
        <f t="shared" si="197"/>
        <v>0</v>
      </c>
      <c r="AZ284" s="25">
        <f t="shared" si="198"/>
        <v>0</v>
      </c>
      <c r="BA284" s="25">
        <f t="shared" si="199"/>
        <v>0</v>
      </c>
      <c r="BB284" s="25">
        <f t="shared" si="200"/>
        <v>0</v>
      </c>
    </row>
    <row r="285" ht="12.75" customHeight="1">
      <c r="A285" s="8" t="s">
        <v>388</v>
      </c>
      <c r="B285" s="25"/>
      <c r="C285" s="25"/>
      <c r="D285" s="25"/>
      <c r="E285" s="25"/>
      <c r="F285" s="25"/>
      <c r="G285" s="25"/>
      <c r="H285" s="8" t="s">
        <v>389</v>
      </c>
      <c r="I285" s="25"/>
      <c r="J285" s="25"/>
      <c r="K285" s="25"/>
      <c r="L285" s="25"/>
      <c r="M285" s="25"/>
      <c r="N285" s="25"/>
      <c r="O285" s="25"/>
      <c r="P285" s="25">
        <f t="shared" si="162"/>
        <v>0</v>
      </c>
      <c r="Q285" s="25">
        <f t="shared" si="163"/>
        <v>0</v>
      </c>
      <c r="R285" s="25">
        <f t="shared" si="164"/>
        <v>0</v>
      </c>
      <c r="S285" s="25">
        <f t="shared" si="165"/>
        <v>0</v>
      </c>
      <c r="T285" s="25">
        <f t="shared" si="166"/>
        <v>0</v>
      </c>
      <c r="U285" s="25">
        <f t="shared" si="167"/>
        <v>0</v>
      </c>
      <c r="V285" s="25">
        <f t="shared" si="168"/>
        <v>0</v>
      </c>
      <c r="W285" s="25">
        <f t="shared" si="169"/>
        <v>0</v>
      </c>
      <c r="X285" s="25">
        <f t="shared" si="170"/>
        <v>0</v>
      </c>
      <c r="Y285" s="25">
        <f t="shared" si="171"/>
        <v>0</v>
      </c>
      <c r="Z285" s="25">
        <f t="shared" si="172"/>
        <v>0</v>
      </c>
      <c r="AA285" s="25">
        <f t="shared" si="173"/>
        <v>0</v>
      </c>
      <c r="AB285" s="25">
        <f t="shared" si="174"/>
        <v>0</v>
      </c>
      <c r="AC285" s="25">
        <f t="shared" si="175"/>
        <v>0</v>
      </c>
      <c r="AD285" s="25">
        <f t="shared" si="176"/>
        <v>0</v>
      </c>
      <c r="AE285" s="25">
        <f t="shared" si="177"/>
        <v>0</v>
      </c>
      <c r="AF285" s="25">
        <f t="shared" si="178"/>
        <v>0</v>
      </c>
      <c r="AG285" s="25">
        <f t="shared" si="179"/>
        <v>0</v>
      </c>
      <c r="AH285" s="25">
        <f t="shared" si="180"/>
        <v>0</v>
      </c>
      <c r="AI285" s="25">
        <f t="shared" si="181"/>
        <v>0</v>
      </c>
      <c r="AJ285" s="25">
        <f t="shared" si="182"/>
        <v>0</v>
      </c>
      <c r="AK285" s="25">
        <f t="shared" si="183"/>
        <v>0</v>
      </c>
      <c r="AL285" s="25">
        <f t="shared" si="184"/>
        <v>0</v>
      </c>
      <c r="AM285" s="25">
        <f t="shared" si="185"/>
        <v>0</v>
      </c>
      <c r="AN285" s="25">
        <f t="shared" si="186"/>
        <v>0</v>
      </c>
      <c r="AO285" s="25">
        <f t="shared" si="187"/>
        <v>0</v>
      </c>
      <c r="AP285" s="25">
        <f t="shared" si="188"/>
        <v>0</v>
      </c>
      <c r="AQ285" s="25">
        <f t="shared" si="189"/>
        <v>0</v>
      </c>
      <c r="AR285" s="25">
        <f t="shared" si="190"/>
        <v>0</v>
      </c>
      <c r="AS285" s="25">
        <f t="shared" si="191"/>
        <v>0</v>
      </c>
      <c r="AT285" s="25">
        <f t="shared" si="192"/>
        <v>0</v>
      </c>
      <c r="AU285" s="25">
        <f t="shared" si="193"/>
        <v>0</v>
      </c>
      <c r="AV285" s="25">
        <f t="shared" si="194"/>
        <v>0</v>
      </c>
      <c r="AW285" s="25">
        <f t="shared" si="195"/>
        <v>0</v>
      </c>
      <c r="AX285" s="25">
        <f t="shared" si="196"/>
        <v>0</v>
      </c>
      <c r="AY285" s="25">
        <f t="shared" si="197"/>
        <v>0</v>
      </c>
      <c r="AZ285" s="25">
        <f t="shared" si="198"/>
        <v>0</v>
      </c>
      <c r="BA285" s="25">
        <f t="shared" si="199"/>
        <v>0</v>
      </c>
      <c r="BB285" s="25">
        <f t="shared" si="200"/>
        <v>0</v>
      </c>
    </row>
    <row r="286" ht="12.75" customHeight="1">
      <c r="A286" s="16" t="s">
        <v>365</v>
      </c>
      <c r="B286" s="16" t="s">
        <v>366</v>
      </c>
      <c r="C286" s="16" t="s">
        <v>367</v>
      </c>
      <c r="D286" s="23" t="s">
        <v>391</v>
      </c>
      <c r="E286" s="23" t="s">
        <v>392</v>
      </c>
      <c r="F286" s="16" t="s">
        <v>255</v>
      </c>
      <c r="G286" s="25"/>
      <c r="H286" s="16" t="s">
        <v>365</v>
      </c>
      <c r="I286" s="16" t="s">
        <v>366</v>
      </c>
      <c r="J286" s="16" t="s">
        <v>367</v>
      </c>
      <c r="K286" s="23" t="s">
        <v>391</v>
      </c>
      <c r="L286" s="23" t="s">
        <v>392</v>
      </c>
      <c r="M286" s="16" t="s">
        <v>255</v>
      </c>
      <c r="N286" s="25"/>
      <c r="O286" s="25"/>
      <c r="P286" s="25">
        <f t="shared" si="162"/>
        <v>0</v>
      </c>
      <c r="Q286" s="25">
        <f t="shared" si="163"/>
        <v>0</v>
      </c>
      <c r="R286" s="25">
        <f t="shared" si="164"/>
        <v>0</v>
      </c>
      <c r="S286" s="25">
        <f t="shared" si="165"/>
        <v>0</v>
      </c>
      <c r="T286" s="25">
        <f t="shared" si="166"/>
        <v>0</v>
      </c>
      <c r="U286" s="25">
        <f t="shared" si="167"/>
        <v>0</v>
      </c>
      <c r="V286" s="25">
        <f t="shared" si="168"/>
        <v>0</v>
      </c>
      <c r="W286" s="25">
        <f t="shared" si="169"/>
        <v>0</v>
      </c>
      <c r="X286" s="25">
        <f t="shared" si="170"/>
        <v>0</v>
      </c>
      <c r="Y286" s="25">
        <f t="shared" si="171"/>
        <v>0</v>
      </c>
      <c r="Z286" s="25">
        <f t="shared" si="172"/>
        <v>0</v>
      </c>
      <c r="AA286" s="25">
        <f t="shared" si="173"/>
        <v>0</v>
      </c>
      <c r="AB286" s="25">
        <f t="shared" si="174"/>
        <v>0</v>
      </c>
      <c r="AC286" s="25">
        <f t="shared" si="175"/>
        <v>0</v>
      </c>
      <c r="AD286" s="25">
        <f t="shared" si="176"/>
        <v>0</v>
      </c>
      <c r="AE286" s="25">
        <f t="shared" si="177"/>
        <v>0</v>
      </c>
      <c r="AF286" s="25">
        <f t="shared" si="178"/>
        <v>0</v>
      </c>
      <c r="AG286" s="25">
        <f t="shared" si="179"/>
        <v>1</v>
      </c>
      <c r="AH286" s="25">
        <f t="shared" si="180"/>
        <v>1</v>
      </c>
      <c r="AI286" s="25">
        <f t="shared" si="181"/>
        <v>1</v>
      </c>
      <c r="AJ286" s="25">
        <f t="shared" si="182"/>
        <v>0</v>
      </c>
      <c r="AK286" s="25">
        <f t="shared" si="183"/>
        <v>0</v>
      </c>
      <c r="AL286" s="25">
        <f t="shared" si="184"/>
        <v>0</v>
      </c>
      <c r="AM286" s="25">
        <f t="shared" si="185"/>
        <v>0</v>
      </c>
      <c r="AN286" s="25">
        <f t="shared" si="186"/>
        <v>1</v>
      </c>
      <c r="AO286" s="25">
        <f t="shared" si="187"/>
        <v>0</v>
      </c>
      <c r="AP286" s="25">
        <f t="shared" si="188"/>
        <v>0</v>
      </c>
      <c r="AQ286" s="25">
        <f t="shared" si="189"/>
        <v>0</v>
      </c>
      <c r="AR286" s="25">
        <f t="shared" si="190"/>
        <v>0</v>
      </c>
      <c r="AS286" s="25">
        <f t="shared" si="191"/>
        <v>0</v>
      </c>
      <c r="AT286" s="25">
        <f t="shared" si="192"/>
        <v>0</v>
      </c>
      <c r="AU286" s="25">
        <f t="shared" si="193"/>
        <v>0</v>
      </c>
      <c r="AV286" s="25">
        <f t="shared" si="194"/>
        <v>0</v>
      </c>
      <c r="AW286" s="25">
        <f t="shared" si="195"/>
        <v>0</v>
      </c>
      <c r="AX286" s="25">
        <f t="shared" si="196"/>
        <v>0</v>
      </c>
      <c r="AY286" s="25">
        <f t="shared" si="197"/>
        <v>0</v>
      </c>
      <c r="AZ286" s="25">
        <f t="shared" si="198"/>
        <v>0</v>
      </c>
      <c r="BA286" s="25">
        <f t="shared" si="199"/>
        <v>0</v>
      </c>
      <c r="BB286" s="25">
        <f t="shared" si="200"/>
        <v>0</v>
      </c>
    </row>
    <row r="287" ht="12.75" customHeight="1">
      <c r="A287" s="16">
        <f>H283</f>
        <v>5</v>
      </c>
      <c r="B287" s="16">
        <f>F234</f>
        <v>15</v>
      </c>
      <c r="C287" s="16">
        <f>AN233</f>
        <v>1</v>
      </c>
      <c r="D287" s="16">
        <f t="shared" ref="D287:E287" si="225">SQRT(A287)</f>
        <v>2.236067977</v>
      </c>
      <c r="E287" s="16">
        <f t="shared" si="225"/>
        <v>3.872983346</v>
      </c>
      <c r="F287" s="16">
        <f>C287/(D287*E287)</f>
        <v>0.1154700538</v>
      </c>
      <c r="G287" s="25"/>
      <c r="H287" s="16">
        <f>H283</f>
        <v>5</v>
      </c>
      <c r="I287" s="16">
        <f>I267</f>
        <v>18</v>
      </c>
      <c r="J287" s="16">
        <f>AO233</f>
        <v>3</v>
      </c>
      <c r="K287" s="16">
        <f t="shared" ref="K287:L287" si="226">SQRT(H287)</f>
        <v>2.236067977</v>
      </c>
      <c r="L287" s="16">
        <f t="shared" si="226"/>
        <v>4.242640687</v>
      </c>
      <c r="M287" s="16">
        <f>J287/(K287*L287)</f>
        <v>0.316227766</v>
      </c>
      <c r="N287" s="25"/>
      <c r="O287" s="25"/>
      <c r="P287" s="25">
        <f t="shared" si="162"/>
        <v>0</v>
      </c>
      <c r="Q287" s="25">
        <f t="shared" si="163"/>
        <v>0</v>
      </c>
      <c r="R287" s="25">
        <f t="shared" si="164"/>
        <v>0</v>
      </c>
      <c r="S287" s="25">
        <f t="shared" si="165"/>
        <v>0</v>
      </c>
      <c r="T287" s="25">
        <f t="shared" si="166"/>
        <v>0</v>
      </c>
      <c r="U287" s="25">
        <f t="shared" si="167"/>
        <v>0</v>
      </c>
      <c r="V287" s="25">
        <f t="shared" si="168"/>
        <v>0</v>
      </c>
      <c r="W287" s="25">
        <f t="shared" si="169"/>
        <v>0</v>
      </c>
      <c r="X287" s="25">
        <f t="shared" si="170"/>
        <v>0</v>
      </c>
      <c r="Y287" s="25">
        <f t="shared" si="171"/>
        <v>0</v>
      </c>
      <c r="Z287" s="25">
        <f t="shared" si="172"/>
        <v>0</v>
      </c>
      <c r="AA287" s="25">
        <f t="shared" si="173"/>
        <v>0</v>
      </c>
      <c r="AB287" s="25">
        <f t="shared" si="174"/>
        <v>1</v>
      </c>
      <c r="AC287" s="25">
        <f t="shared" si="175"/>
        <v>0</v>
      </c>
      <c r="AD287" s="25">
        <f t="shared" si="176"/>
        <v>0</v>
      </c>
      <c r="AE287" s="25">
        <f t="shared" si="177"/>
        <v>0</v>
      </c>
      <c r="AF287" s="25">
        <f t="shared" si="178"/>
        <v>0</v>
      </c>
      <c r="AG287" s="25">
        <f t="shared" si="179"/>
        <v>0</v>
      </c>
      <c r="AH287" s="25">
        <f t="shared" si="180"/>
        <v>0</v>
      </c>
      <c r="AI287" s="25">
        <f t="shared" si="181"/>
        <v>0</v>
      </c>
      <c r="AJ287" s="25">
        <f t="shared" si="182"/>
        <v>0</v>
      </c>
      <c r="AK287" s="25">
        <f t="shared" si="183"/>
        <v>0</v>
      </c>
      <c r="AL287" s="25">
        <f t="shared" si="184"/>
        <v>0</v>
      </c>
      <c r="AM287" s="25">
        <f t="shared" si="185"/>
        <v>0</v>
      </c>
      <c r="AN287" s="25">
        <f t="shared" si="186"/>
        <v>0</v>
      </c>
      <c r="AO287" s="25">
        <f t="shared" si="187"/>
        <v>0</v>
      </c>
      <c r="AP287" s="25">
        <f t="shared" si="188"/>
        <v>0</v>
      </c>
      <c r="AQ287" s="25">
        <f t="shared" si="189"/>
        <v>0</v>
      </c>
      <c r="AR287" s="25">
        <f t="shared" si="190"/>
        <v>0</v>
      </c>
      <c r="AS287" s="25">
        <f t="shared" si="191"/>
        <v>0</v>
      </c>
      <c r="AT287" s="25">
        <f t="shared" si="192"/>
        <v>0</v>
      </c>
      <c r="AU287" s="25">
        <f t="shared" si="193"/>
        <v>0</v>
      </c>
      <c r="AV287" s="25">
        <f t="shared" si="194"/>
        <v>0</v>
      </c>
      <c r="AW287" s="25">
        <f t="shared" si="195"/>
        <v>0</v>
      </c>
      <c r="AX287" s="25">
        <f t="shared" si="196"/>
        <v>0</v>
      </c>
      <c r="AY287" s="25">
        <f t="shared" si="197"/>
        <v>0</v>
      </c>
      <c r="AZ287" s="25">
        <f t="shared" si="198"/>
        <v>0</v>
      </c>
      <c r="BA287" s="25">
        <f t="shared" si="199"/>
        <v>0</v>
      </c>
      <c r="BB287" s="25">
        <f t="shared" si="200"/>
        <v>0</v>
      </c>
    </row>
    <row r="288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>
        <f t="shared" si="162"/>
        <v>0</v>
      </c>
      <c r="Q288" s="25">
        <f t="shared" si="163"/>
        <v>0</v>
      </c>
      <c r="R288" s="25">
        <f t="shared" si="164"/>
        <v>0</v>
      </c>
      <c r="S288" s="25">
        <f t="shared" si="165"/>
        <v>0</v>
      </c>
      <c r="T288" s="25">
        <f t="shared" si="166"/>
        <v>0</v>
      </c>
      <c r="U288" s="25">
        <f t="shared" si="167"/>
        <v>0</v>
      </c>
      <c r="V288" s="25">
        <f t="shared" si="168"/>
        <v>0</v>
      </c>
      <c r="W288" s="25">
        <f t="shared" si="169"/>
        <v>0</v>
      </c>
      <c r="X288" s="25">
        <f t="shared" si="170"/>
        <v>0</v>
      </c>
      <c r="Y288" s="25">
        <f t="shared" si="171"/>
        <v>0</v>
      </c>
      <c r="Z288" s="25">
        <f t="shared" si="172"/>
        <v>0</v>
      </c>
      <c r="AA288" s="25">
        <f t="shared" si="173"/>
        <v>0</v>
      </c>
      <c r="AB288" s="25">
        <f t="shared" si="174"/>
        <v>0</v>
      </c>
      <c r="AC288" s="25">
        <f t="shared" si="175"/>
        <v>0</v>
      </c>
      <c r="AD288" s="25">
        <f t="shared" si="176"/>
        <v>0</v>
      </c>
      <c r="AE288" s="25">
        <f t="shared" si="177"/>
        <v>0</v>
      </c>
      <c r="AF288" s="25">
        <f t="shared" si="178"/>
        <v>0</v>
      </c>
      <c r="AG288" s="25">
        <f t="shared" si="179"/>
        <v>0</v>
      </c>
      <c r="AH288" s="25">
        <f t="shared" si="180"/>
        <v>0</v>
      </c>
      <c r="AI288" s="25">
        <f t="shared" si="181"/>
        <v>1</v>
      </c>
      <c r="AJ288" s="25">
        <f t="shared" si="182"/>
        <v>0</v>
      </c>
      <c r="AK288" s="25">
        <f t="shared" si="183"/>
        <v>0</v>
      </c>
      <c r="AL288" s="25">
        <f t="shared" si="184"/>
        <v>0</v>
      </c>
      <c r="AM288" s="25">
        <f t="shared" si="185"/>
        <v>0</v>
      </c>
      <c r="AN288" s="25">
        <f t="shared" si="186"/>
        <v>0</v>
      </c>
      <c r="AO288" s="25">
        <f t="shared" si="187"/>
        <v>0</v>
      </c>
      <c r="AP288" s="25">
        <f t="shared" si="188"/>
        <v>0</v>
      </c>
      <c r="AQ288" s="25">
        <f t="shared" si="189"/>
        <v>0</v>
      </c>
      <c r="AR288" s="25">
        <f t="shared" si="190"/>
        <v>0</v>
      </c>
      <c r="AS288" s="25">
        <f t="shared" si="191"/>
        <v>0</v>
      </c>
      <c r="AT288" s="25">
        <f t="shared" si="192"/>
        <v>0</v>
      </c>
      <c r="AU288" s="25">
        <f t="shared" si="193"/>
        <v>0</v>
      </c>
      <c r="AV288" s="25">
        <f t="shared" si="194"/>
        <v>0</v>
      </c>
      <c r="AW288" s="25">
        <f t="shared" si="195"/>
        <v>0</v>
      </c>
      <c r="AX288" s="25">
        <f t="shared" si="196"/>
        <v>0</v>
      </c>
      <c r="AY288" s="25">
        <f t="shared" si="197"/>
        <v>0</v>
      </c>
      <c r="AZ288" s="25">
        <f t="shared" si="198"/>
        <v>0</v>
      </c>
      <c r="BA288" s="25">
        <f t="shared" si="199"/>
        <v>0</v>
      </c>
      <c r="BB288" s="25">
        <f t="shared" si="200"/>
        <v>0</v>
      </c>
    </row>
    <row r="289" ht="12.75" customHeight="1">
      <c r="A289" s="8" t="s">
        <v>390</v>
      </c>
      <c r="B289" s="25"/>
      <c r="C289" s="25"/>
      <c r="D289" s="25"/>
      <c r="E289" s="25"/>
      <c r="F289" s="25"/>
      <c r="G289" s="25"/>
      <c r="H289" s="8" t="s">
        <v>393</v>
      </c>
      <c r="I289" s="25"/>
      <c r="J289" s="25"/>
      <c r="K289" s="25"/>
      <c r="L289" s="25"/>
      <c r="M289" s="25"/>
      <c r="N289" s="25"/>
      <c r="O289" s="25"/>
      <c r="P289" s="25">
        <f t="shared" si="162"/>
        <v>0</v>
      </c>
      <c r="Q289" s="25">
        <f t="shared" si="163"/>
        <v>0</v>
      </c>
      <c r="R289" s="25">
        <f t="shared" si="164"/>
        <v>0</v>
      </c>
      <c r="S289" s="25">
        <f t="shared" si="165"/>
        <v>0</v>
      </c>
      <c r="T289" s="25">
        <f t="shared" si="166"/>
        <v>0</v>
      </c>
      <c r="U289" s="25">
        <f t="shared" si="167"/>
        <v>0</v>
      </c>
      <c r="V289" s="25">
        <f t="shared" si="168"/>
        <v>0</v>
      </c>
      <c r="W289" s="25">
        <f t="shared" si="169"/>
        <v>0</v>
      </c>
      <c r="X289" s="25">
        <f t="shared" si="170"/>
        <v>0</v>
      </c>
      <c r="Y289" s="25">
        <f t="shared" si="171"/>
        <v>0</v>
      </c>
      <c r="Z289" s="25">
        <f t="shared" si="172"/>
        <v>0</v>
      </c>
      <c r="AA289" s="25">
        <f t="shared" si="173"/>
        <v>0</v>
      </c>
      <c r="AB289" s="25">
        <f t="shared" si="174"/>
        <v>0</v>
      </c>
      <c r="AC289" s="25">
        <f t="shared" si="175"/>
        <v>0</v>
      </c>
      <c r="AD289" s="25">
        <f t="shared" si="176"/>
        <v>0</v>
      </c>
      <c r="AE289" s="25">
        <f t="shared" si="177"/>
        <v>0</v>
      </c>
      <c r="AF289" s="25">
        <f t="shared" si="178"/>
        <v>0</v>
      </c>
      <c r="AG289" s="25">
        <f t="shared" si="179"/>
        <v>0</v>
      </c>
      <c r="AH289" s="25">
        <f t="shared" si="180"/>
        <v>0</v>
      </c>
      <c r="AI289" s="25">
        <f t="shared" si="181"/>
        <v>0</v>
      </c>
      <c r="AJ289" s="25">
        <f t="shared" si="182"/>
        <v>0</v>
      </c>
      <c r="AK289" s="25">
        <f t="shared" si="183"/>
        <v>0</v>
      </c>
      <c r="AL289" s="25">
        <f t="shared" si="184"/>
        <v>0</v>
      </c>
      <c r="AM289" s="25">
        <f t="shared" si="185"/>
        <v>0</v>
      </c>
      <c r="AN289" s="25">
        <f t="shared" si="186"/>
        <v>0</v>
      </c>
      <c r="AO289" s="25">
        <f t="shared" si="187"/>
        <v>0</v>
      </c>
      <c r="AP289" s="25">
        <f t="shared" si="188"/>
        <v>0</v>
      </c>
      <c r="AQ289" s="25">
        <f t="shared" si="189"/>
        <v>0</v>
      </c>
      <c r="AR289" s="25">
        <f t="shared" si="190"/>
        <v>0</v>
      </c>
      <c r="AS289" s="25">
        <f t="shared" si="191"/>
        <v>0</v>
      </c>
      <c r="AT289" s="25">
        <f t="shared" si="192"/>
        <v>0</v>
      </c>
      <c r="AU289" s="25">
        <f t="shared" si="193"/>
        <v>0</v>
      </c>
      <c r="AV289" s="25">
        <f t="shared" si="194"/>
        <v>0</v>
      </c>
      <c r="AW289" s="25">
        <f t="shared" si="195"/>
        <v>0</v>
      </c>
      <c r="AX289" s="25">
        <f t="shared" si="196"/>
        <v>0</v>
      </c>
      <c r="AY289" s="25">
        <f t="shared" si="197"/>
        <v>0</v>
      </c>
      <c r="AZ289" s="25">
        <f t="shared" si="198"/>
        <v>0</v>
      </c>
      <c r="BA289" s="25">
        <f t="shared" si="199"/>
        <v>0</v>
      </c>
      <c r="BB289" s="25">
        <f t="shared" si="200"/>
        <v>0</v>
      </c>
    </row>
    <row r="290" ht="12.75" customHeight="1">
      <c r="A290" s="16" t="s">
        <v>365</v>
      </c>
      <c r="B290" s="16" t="s">
        <v>366</v>
      </c>
      <c r="C290" s="16" t="s">
        <v>367</v>
      </c>
      <c r="D290" s="23" t="s">
        <v>391</v>
      </c>
      <c r="E290" s="23" t="s">
        <v>392</v>
      </c>
      <c r="F290" s="16" t="s">
        <v>255</v>
      </c>
      <c r="G290" s="25"/>
      <c r="H290" s="16" t="s">
        <v>365</v>
      </c>
      <c r="I290" s="16" t="s">
        <v>366</v>
      </c>
      <c r="J290" s="16" t="s">
        <v>367</v>
      </c>
      <c r="K290" s="23" t="s">
        <v>391</v>
      </c>
      <c r="L290" s="23" t="s">
        <v>392</v>
      </c>
      <c r="M290" s="16" t="s">
        <v>255</v>
      </c>
      <c r="N290" s="25"/>
      <c r="O290" s="25"/>
      <c r="P290" s="25">
        <f t="shared" si="162"/>
        <v>0</v>
      </c>
      <c r="Q290" s="25">
        <f t="shared" si="163"/>
        <v>0</v>
      </c>
      <c r="R290" s="25">
        <f t="shared" si="164"/>
        <v>0</v>
      </c>
      <c r="S290" s="25">
        <f t="shared" si="165"/>
        <v>0</v>
      </c>
      <c r="T290" s="25">
        <f t="shared" si="166"/>
        <v>0</v>
      </c>
      <c r="U290" s="25">
        <f t="shared" si="167"/>
        <v>0</v>
      </c>
      <c r="V290" s="25">
        <f t="shared" si="168"/>
        <v>0</v>
      </c>
      <c r="W290" s="25">
        <f t="shared" si="169"/>
        <v>0</v>
      </c>
      <c r="X290" s="25">
        <f t="shared" si="170"/>
        <v>0</v>
      </c>
      <c r="Y290" s="25">
        <f t="shared" si="171"/>
        <v>0</v>
      </c>
      <c r="Z290" s="25">
        <f t="shared" si="172"/>
        <v>0</v>
      </c>
      <c r="AA290" s="25">
        <f t="shared" si="173"/>
        <v>0</v>
      </c>
      <c r="AB290" s="25">
        <f t="shared" si="174"/>
        <v>0</v>
      </c>
      <c r="AC290" s="25">
        <f t="shared" si="175"/>
        <v>0</v>
      </c>
      <c r="AD290" s="25">
        <f t="shared" si="176"/>
        <v>0</v>
      </c>
      <c r="AE290" s="25">
        <f t="shared" si="177"/>
        <v>0</v>
      </c>
      <c r="AF290" s="25">
        <f t="shared" si="178"/>
        <v>0</v>
      </c>
      <c r="AG290" s="25">
        <f t="shared" si="179"/>
        <v>0</v>
      </c>
      <c r="AH290" s="25">
        <f t="shared" si="180"/>
        <v>0</v>
      </c>
      <c r="AI290" s="25">
        <f t="shared" si="181"/>
        <v>1</v>
      </c>
      <c r="AJ290" s="25">
        <f t="shared" si="182"/>
        <v>0</v>
      </c>
      <c r="AK290" s="25">
        <f t="shared" si="183"/>
        <v>0</v>
      </c>
      <c r="AL290" s="25">
        <f t="shared" si="184"/>
        <v>0</v>
      </c>
      <c r="AM290" s="25">
        <f t="shared" si="185"/>
        <v>0</v>
      </c>
      <c r="AN290" s="25">
        <f t="shared" si="186"/>
        <v>0</v>
      </c>
      <c r="AO290" s="25">
        <f t="shared" si="187"/>
        <v>0</v>
      </c>
      <c r="AP290" s="25">
        <f t="shared" si="188"/>
        <v>0</v>
      </c>
      <c r="AQ290" s="25">
        <f t="shared" si="189"/>
        <v>0</v>
      </c>
      <c r="AR290" s="25">
        <f t="shared" si="190"/>
        <v>0</v>
      </c>
      <c r="AS290" s="25">
        <f t="shared" si="191"/>
        <v>0</v>
      </c>
      <c r="AT290" s="25">
        <f t="shared" si="192"/>
        <v>0</v>
      </c>
      <c r="AU290" s="25">
        <f t="shared" si="193"/>
        <v>0</v>
      </c>
      <c r="AV290" s="25">
        <f t="shared" si="194"/>
        <v>0</v>
      </c>
      <c r="AW290" s="25">
        <f t="shared" si="195"/>
        <v>0</v>
      </c>
      <c r="AX290" s="25">
        <f t="shared" si="196"/>
        <v>0</v>
      </c>
      <c r="AY290" s="25">
        <f t="shared" si="197"/>
        <v>0</v>
      </c>
      <c r="AZ290" s="25">
        <f t="shared" si="198"/>
        <v>0</v>
      </c>
      <c r="BA290" s="25">
        <f t="shared" si="199"/>
        <v>0</v>
      </c>
      <c r="BB290" s="25">
        <f t="shared" si="200"/>
        <v>0</v>
      </c>
    </row>
    <row r="291" ht="12.75" customHeight="1">
      <c r="A291" s="16">
        <f>A287</f>
        <v>5</v>
      </c>
      <c r="B291" s="16">
        <f>B271</f>
        <v>11</v>
      </c>
      <c r="C291" s="16">
        <f>AP233</f>
        <v>1</v>
      </c>
      <c r="D291" s="16">
        <f t="shared" ref="D291:E291" si="227">SQRT(A291)</f>
        <v>2.236067977</v>
      </c>
      <c r="E291" s="16">
        <f t="shared" si="227"/>
        <v>3.31662479</v>
      </c>
      <c r="F291" s="16">
        <f>C291/(D291*E291)</f>
        <v>0.1348399725</v>
      </c>
      <c r="G291" s="25"/>
      <c r="H291" s="16">
        <f>H287</f>
        <v>5</v>
      </c>
      <c r="I291" s="16">
        <f>I271</f>
        <v>4</v>
      </c>
      <c r="J291" s="16">
        <f>AQ233</f>
        <v>0</v>
      </c>
      <c r="K291" s="16">
        <f t="shared" ref="K291:L291" si="228">SQRT(H291)</f>
        <v>2.236067977</v>
      </c>
      <c r="L291" s="16">
        <f t="shared" si="228"/>
        <v>2</v>
      </c>
      <c r="M291" s="16">
        <f>J291/(K291*L291)</f>
        <v>0</v>
      </c>
      <c r="N291" s="25"/>
      <c r="O291" s="25"/>
      <c r="P291" s="25">
        <f t="shared" si="162"/>
        <v>0</v>
      </c>
      <c r="Q291" s="25">
        <f t="shared" si="163"/>
        <v>0</v>
      </c>
      <c r="R291" s="25">
        <f t="shared" si="164"/>
        <v>0</v>
      </c>
      <c r="S291" s="25">
        <f t="shared" si="165"/>
        <v>0</v>
      </c>
      <c r="T291" s="25">
        <f t="shared" si="166"/>
        <v>0</v>
      </c>
      <c r="U291" s="25">
        <f t="shared" si="167"/>
        <v>0</v>
      </c>
      <c r="V291" s="25">
        <f t="shared" si="168"/>
        <v>0</v>
      </c>
      <c r="W291" s="25">
        <f t="shared" si="169"/>
        <v>0</v>
      </c>
      <c r="X291" s="25">
        <f t="shared" si="170"/>
        <v>0</v>
      </c>
      <c r="Y291" s="25">
        <f t="shared" si="171"/>
        <v>0</v>
      </c>
      <c r="Z291" s="25">
        <f t="shared" si="172"/>
        <v>0</v>
      </c>
      <c r="AA291" s="25">
        <f t="shared" si="173"/>
        <v>0</v>
      </c>
      <c r="AB291" s="25">
        <f t="shared" si="174"/>
        <v>0</v>
      </c>
      <c r="AC291" s="25">
        <f t="shared" si="175"/>
        <v>0</v>
      </c>
      <c r="AD291" s="25">
        <f t="shared" si="176"/>
        <v>0</v>
      </c>
      <c r="AE291" s="25">
        <f t="shared" si="177"/>
        <v>0</v>
      </c>
      <c r="AF291" s="25">
        <f t="shared" si="178"/>
        <v>0</v>
      </c>
      <c r="AG291" s="25">
        <f t="shared" si="179"/>
        <v>0</v>
      </c>
      <c r="AH291" s="25">
        <f t="shared" si="180"/>
        <v>0</v>
      </c>
      <c r="AI291" s="25">
        <f t="shared" si="181"/>
        <v>0</v>
      </c>
      <c r="AJ291" s="25">
        <f t="shared" si="182"/>
        <v>0</v>
      </c>
      <c r="AK291" s="25">
        <f t="shared" si="183"/>
        <v>0</v>
      </c>
      <c r="AL291" s="25">
        <f t="shared" si="184"/>
        <v>0</v>
      </c>
      <c r="AM291" s="25">
        <f t="shared" si="185"/>
        <v>0</v>
      </c>
      <c r="AN291" s="25">
        <f t="shared" si="186"/>
        <v>0</v>
      </c>
      <c r="AO291" s="25">
        <f t="shared" si="187"/>
        <v>0</v>
      </c>
      <c r="AP291" s="25">
        <f t="shared" si="188"/>
        <v>0</v>
      </c>
      <c r="AQ291" s="25">
        <f t="shared" si="189"/>
        <v>0</v>
      </c>
      <c r="AR291" s="25">
        <f t="shared" si="190"/>
        <v>0</v>
      </c>
      <c r="AS291" s="25">
        <f t="shared" si="191"/>
        <v>0</v>
      </c>
      <c r="AT291" s="25">
        <f t="shared" si="192"/>
        <v>0</v>
      </c>
      <c r="AU291" s="25">
        <f t="shared" si="193"/>
        <v>0</v>
      </c>
      <c r="AV291" s="25">
        <f t="shared" si="194"/>
        <v>0</v>
      </c>
      <c r="AW291" s="25">
        <f t="shared" si="195"/>
        <v>0</v>
      </c>
      <c r="AX291" s="25">
        <f t="shared" si="196"/>
        <v>0</v>
      </c>
      <c r="AY291" s="25">
        <f t="shared" si="197"/>
        <v>0</v>
      </c>
      <c r="AZ291" s="25">
        <f t="shared" si="198"/>
        <v>0</v>
      </c>
      <c r="BA291" s="25">
        <f t="shared" si="199"/>
        <v>0</v>
      </c>
      <c r="BB291" s="25">
        <f t="shared" si="200"/>
        <v>0</v>
      </c>
    </row>
    <row r="292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>
        <f t="shared" si="162"/>
        <v>0</v>
      </c>
      <c r="Q292" s="25">
        <f t="shared" si="163"/>
        <v>0</v>
      </c>
      <c r="R292" s="25">
        <f t="shared" si="164"/>
        <v>0</v>
      </c>
      <c r="S292" s="25">
        <f t="shared" si="165"/>
        <v>0</v>
      </c>
      <c r="T292" s="25">
        <f t="shared" si="166"/>
        <v>0</v>
      </c>
      <c r="U292" s="25">
        <f t="shared" si="167"/>
        <v>0</v>
      </c>
      <c r="V292" s="25">
        <f t="shared" si="168"/>
        <v>0</v>
      </c>
      <c r="W292" s="25">
        <f t="shared" si="169"/>
        <v>0</v>
      </c>
      <c r="X292" s="25">
        <f t="shared" si="170"/>
        <v>0</v>
      </c>
      <c r="Y292" s="25">
        <f t="shared" si="171"/>
        <v>0</v>
      </c>
      <c r="Z292" s="25">
        <f t="shared" si="172"/>
        <v>0</v>
      </c>
      <c r="AA292" s="25">
        <f t="shared" si="173"/>
        <v>0</v>
      </c>
      <c r="AB292" s="25">
        <f t="shared" si="174"/>
        <v>0</v>
      </c>
      <c r="AC292" s="25">
        <f t="shared" si="175"/>
        <v>0</v>
      </c>
      <c r="AD292" s="25">
        <f t="shared" si="176"/>
        <v>0</v>
      </c>
      <c r="AE292" s="25">
        <f t="shared" si="177"/>
        <v>0</v>
      </c>
      <c r="AF292" s="25">
        <f t="shared" si="178"/>
        <v>0</v>
      </c>
      <c r="AG292" s="25">
        <f t="shared" si="179"/>
        <v>0</v>
      </c>
      <c r="AH292" s="25">
        <f t="shared" si="180"/>
        <v>0</v>
      </c>
      <c r="AI292" s="25">
        <f t="shared" si="181"/>
        <v>0</v>
      </c>
      <c r="AJ292" s="25">
        <f t="shared" si="182"/>
        <v>0</v>
      </c>
      <c r="AK292" s="25">
        <f t="shared" si="183"/>
        <v>0</v>
      </c>
      <c r="AL292" s="25">
        <f t="shared" si="184"/>
        <v>0</v>
      </c>
      <c r="AM292" s="25">
        <f t="shared" si="185"/>
        <v>0</v>
      </c>
      <c r="AN292" s="25">
        <f t="shared" si="186"/>
        <v>0</v>
      </c>
      <c r="AO292" s="25">
        <f t="shared" si="187"/>
        <v>0</v>
      </c>
      <c r="AP292" s="25">
        <f t="shared" si="188"/>
        <v>0</v>
      </c>
      <c r="AQ292" s="25">
        <f t="shared" si="189"/>
        <v>0</v>
      </c>
      <c r="AR292" s="25">
        <f t="shared" si="190"/>
        <v>0</v>
      </c>
      <c r="AS292" s="25">
        <f t="shared" si="191"/>
        <v>0</v>
      </c>
      <c r="AT292" s="25">
        <f t="shared" si="192"/>
        <v>0</v>
      </c>
      <c r="AU292" s="25">
        <f t="shared" si="193"/>
        <v>0</v>
      </c>
      <c r="AV292" s="25">
        <f t="shared" si="194"/>
        <v>0</v>
      </c>
      <c r="AW292" s="25">
        <f t="shared" si="195"/>
        <v>0</v>
      </c>
      <c r="AX292" s="25">
        <f t="shared" si="196"/>
        <v>0</v>
      </c>
      <c r="AY292" s="25">
        <f t="shared" si="197"/>
        <v>0</v>
      </c>
      <c r="AZ292" s="25">
        <f t="shared" si="198"/>
        <v>0</v>
      </c>
      <c r="BA292" s="25">
        <f t="shared" si="199"/>
        <v>0</v>
      </c>
      <c r="BB292" s="25">
        <f t="shared" si="200"/>
        <v>0</v>
      </c>
    </row>
    <row r="293" ht="12.75" customHeight="1">
      <c r="A293" s="8" t="s">
        <v>394</v>
      </c>
      <c r="B293" s="25"/>
      <c r="C293" s="25"/>
      <c r="D293" s="25"/>
      <c r="E293" s="25"/>
      <c r="F293" s="25"/>
      <c r="G293" s="25"/>
      <c r="H293" s="8" t="s">
        <v>465</v>
      </c>
      <c r="I293" s="25"/>
      <c r="J293" s="25"/>
      <c r="K293" s="25"/>
      <c r="L293" s="25"/>
      <c r="M293" s="25"/>
      <c r="N293" s="25"/>
      <c r="O293" s="25"/>
      <c r="P293" s="25">
        <f t="shared" si="162"/>
        <v>0</v>
      </c>
      <c r="Q293" s="25">
        <f t="shared" si="163"/>
        <v>0</v>
      </c>
      <c r="R293" s="25">
        <f t="shared" si="164"/>
        <v>0</v>
      </c>
      <c r="S293" s="25">
        <f t="shared" si="165"/>
        <v>0</v>
      </c>
      <c r="T293" s="25">
        <f t="shared" si="166"/>
        <v>0</v>
      </c>
      <c r="U293" s="25">
        <f t="shared" si="167"/>
        <v>0</v>
      </c>
      <c r="V293" s="25">
        <f t="shared" si="168"/>
        <v>0</v>
      </c>
      <c r="W293" s="25">
        <f t="shared" si="169"/>
        <v>0</v>
      </c>
      <c r="X293" s="25">
        <f t="shared" si="170"/>
        <v>0</v>
      </c>
      <c r="Y293" s="25">
        <f t="shared" si="171"/>
        <v>0</v>
      </c>
      <c r="Z293" s="25">
        <f t="shared" si="172"/>
        <v>0</v>
      </c>
      <c r="AA293" s="25">
        <f t="shared" si="173"/>
        <v>0</v>
      </c>
      <c r="AB293" s="25">
        <f t="shared" si="174"/>
        <v>0</v>
      </c>
      <c r="AC293" s="25">
        <f t="shared" si="175"/>
        <v>0</v>
      </c>
      <c r="AD293" s="25">
        <f t="shared" si="176"/>
        <v>0</v>
      </c>
      <c r="AE293" s="25">
        <f t="shared" si="177"/>
        <v>1</v>
      </c>
      <c r="AF293" s="25">
        <f t="shared" si="178"/>
        <v>0</v>
      </c>
      <c r="AG293" s="25">
        <f t="shared" si="179"/>
        <v>0</v>
      </c>
      <c r="AH293" s="25">
        <f t="shared" si="180"/>
        <v>0</v>
      </c>
      <c r="AI293" s="25">
        <f t="shared" si="181"/>
        <v>0</v>
      </c>
      <c r="AJ293" s="25">
        <f t="shared" si="182"/>
        <v>0</v>
      </c>
      <c r="AK293" s="25">
        <f t="shared" si="183"/>
        <v>0</v>
      </c>
      <c r="AL293" s="25">
        <f t="shared" si="184"/>
        <v>0</v>
      </c>
      <c r="AM293" s="25">
        <f t="shared" si="185"/>
        <v>0</v>
      </c>
      <c r="AN293" s="25">
        <f t="shared" si="186"/>
        <v>0</v>
      </c>
      <c r="AO293" s="25">
        <f t="shared" si="187"/>
        <v>0</v>
      </c>
      <c r="AP293" s="25">
        <f t="shared" si="188"/>
        <v>0</v>
      </c>
      <c r="AQ293" s="25">
        <f t="shared" si="189"/>
        <v>0</v>
      </c>
      <c r="AR293" s="25">
        <f t="shared" si="190"/>
        <v>0</v>
      </c>
      <c r="AS293" s="25">
        <f t="shared" si="191"/>
        <v>0</v>
      </c>
      <c r="AT293" s="25">
        <f t="shared" si="192"/>
        <v>0</v>
      </c>
      <c r="AU293" s="25">
        <f t="shared" si="193"/>
        <v>0</v>
      </c>
      <c r="AV293" s="25">
        <f t="shared" si="194"/>
        <v>0</v>
      </c>
      <c r="AW293" s="25">
        <f t="shared" si="195"/>
        <v>0</v>
      </c>
      <c r="AX293" s="25">
        <f t="shared" si="196"/>
        <v>0</v>
      </c>
      <c r="AY293" s="25">
        <f t="shared" si="197"/>
        <v>0</v>
      </c>
      <c r="AZ293" s="25">
        <f t="shared" si="198"/>
        <v>0</v>
      </c>
      <c r="BA293" s="25">
        <f t="shared" si="199"/>
        <v>0</v>
      </c>
      <c r="BB293" s="25">
        <f t="shared" si="200"/>
        <v>0</v>
      </c>
    </row>
    <row r="294" ht="12.75" customHeight="1">
      <c r="A294" s="16" t="s">
        <v>365</v>
      </c>
      <c r="B294" s="16" t="s">
        <v>366</v>
      </c>
      <c r="C294" s="16" t="s">
        <v>367</v>
      </c>
      <c r="D294" s="23" t="s">
        <v>391</v>
      </c>
      <c r="E294" s="23" t="s">
        <v>392</v>
      </c>
      <c r="F294" s="16" t="s">
        <v>255</v>
      </c>
      <c r="G294" s="25"/>
      <c r="H294" s="16" t="s">
        <v>365</v>
      </c>
      <c r="I294" s="16" t="s">
        <v>366</v>
      </c>
      <c r="J294" s="16" t="s">
        <v>367</v>
      </c>
      <c r="K294" s="23" t="s">
        <v>391</v>
      </c>
      <c r="L294" s="23" t="s">
        <v>392</v>
      </c>
      <c r="M294" s="16" t="s">
        <v>255</v>
      </c>
      <c r="N294" s="25"/>
      <c r="O294" s="25"/>
      <c r="P294" s="25">
        <f t="shared" si="162"/>
        <v>0</v>
      </c>
      <c r="Q294" s="25">
        <f t="shared" si="163"/>
        <v>0</v>
      </c>
      <c r="R294" s="25">
        <f t="shared" si="164"/>
        <v>0</v>
      </c>
      <c r="S294" s="25">
        <f t="shared" si="165"/>
        <v>0</v>
      </c>
      <c r="T294" s="25">
        <f t="shared" si="166"/>
        <v>0</v>
      </c>
      <c r="U294" s="25">
        <f t="shared" si="167"/>
        <v>0</v>
      </c>
      <c r="V294" s="25">
        <f t="shared" si="168"/>
        <v>0</v>
      </c>
      <c r="W294" s="25">
        <f t="shared" si="169"/>
        <v>0</v>
      </c>
      <c r="X294" s="25">
        <f t="shared" si="170"/>
        <v>0</v>
      </c>
      <c r="Y294" s="25">
        <f t="shared" si="171"/>
        <v>1</v>
      </c>
      <c r="Z294" s="25">
        <f t="shared" si="172"/>
        <v>0</v>
      </c>
      <c r="AA294" s="25">
        <f t="shared" si="173"/>
        <v>0</v>
      </c>
      <c r="AB294" s="25">
        <f t="shared" si="174"/>
        <v>1</v>
      </c>
      <c r="AC294" s="25">
        <f t="shared" si="175"/>
        <v>1</v>
      </c>
      <c r="AD294" s="25">
        <f t="shared" si="176"/>
        <v>1</v>
      </c>
      <c r="AE294" s="25">
        <f t="shared" si="177"/>
        <v>0</v>
      </c>
      <c r="AF294" s="25">
        <f t="shared" si="178"/>
        <v>0</v>
      </c>
      <c r="AG294" s="25">
        <f t="shared" si="179"/>
        <v>0</v>
      </c>
      <c r="AH294" s="25">
        <f t="shared" si="180"/>
        <v>0</v>
      </c>
      <c r="AI294" s="25">
        <f t="shared" si="181"/>
        <v>1</v>
      </c>
      <c r="AJ294" s="25">
        <f t="shared" si="182"/>
        <v>1</v>
      </c>
      <c r="AK294" s="25">
        <f t="shared" si="183"/>
        <v>1</v>
      </c>
      <c r="AL294" s="25">
        <f t="shared" si="184"/>
        <v>0</v>
      </c>
      <c r="AM294" s="25">
        <f t="shared" si="185"/>
        <v>0</v>
      </c>
      <c r="AN294" s="25">
        <f t="shared" si="186"/>
        <v>0</v>
      </c>
      <c r="AO294" s="25">
        <f t="shared" si="187"/>
        <v>0</v>
      </c>
      <c r="AP294" s="25">
        <f t="shared" si="188"/>
        <v>0</v>
      </c>
      <c r="AQ294" s="25">
        <f t="shared" si="189"/>
        <v>0</v>
      </c>
      <c r="AR294" s="25">
        <f t="shared" si="190"/>
        <v>0</v>
      </c>
      <c r="AS294" s="25">
        <f t="shared" si="191"/>
        <v>1</v>
      </c>
      <c r="AT294" s="25">
        <f t="shared" si="192"/>
        <v>1</v>
      </c>
      <c r="AU294" s="25">
        <f t="shared" si="193"/>
        <v>0</v>
      </c>
      <c r="AV294" s="25">
        <f t="shared" si="194"/>
        <v>0</v>
      </c>
      <c r="AW294" s="25">
        <f t="shared" si="195"/>
        <v>1</v>
      </c>
      <c r="AX294" s="25">
        <f t="shared" si="196"/>
        <v>0</v>
      </c>
      <c r="AY294" s="25">
        <f t="shared" si="197"/>
        <v>0</v>
      </c>
      <c r="AZ294" s="25">
        <f t="shared" si="198"/>
        <v>0</v>
      </c>
      <c r="BA294" s="25">
        <f t="shared" si="199"/>
        <v>0</v>
      </c>
      <c r="BB294" s="25">
        <f t="shared" si="200"/>
        <v>0</v>
      </c>
    </row>
    <row r="295" ht="12.75" customHeight="1">
      <c r="A295" s="16">
        <f>A291</f>
        <v>5</v>
      </c>
      <c r="B295" s="16">
        <f>B275</f>
        <v>46</v>
      </c>
      <c r="C295" s="16">
        <f>AR233</f>
        <v>3</v>
      </c>
      <c r="D295" s="16">
        <f t="shared" ref="D295:E295" si="229">SQRT(A295)</f>
        <v>2.236067977</v>
      </c>
      <c r="E295" s="16">
        <f t="shared" si="229"/>
        <v>6.782329983</v>
      </c>
      <c r="F295" s="16">
        <f>C295/(D295*E295)</f>
        <v>0.197814142</v>
      </c>
      <c r="G295" s="25"/>
      <c r="H295" s="16">
        <f>H291</f>
        <v>5</v>
      </c>
      <c r="I295" s="16">
        <f>I275</f>
        <v>4</v>
      </c>
      <c r="J295" s="16">
        <f>AS233</f>
        <v>1</v>
      </c>
      <c r="K295" s="16">
        <f t="shared" ref="K295:L295" si="230">SQRT(H295)</f>
        <v>2.236067977</v>
      </c>
      <c r="L295" s="16">
        <f t="shared" si="230"/>
        <v>2</v>
      </c>
      <c r="M295" s="16">
        <f>J295/(K295*L295)</f>
        <v>0.2236067977</v>
      </c>
      <c r="N295" s="25"/>
      <c r="O295" s="25"/>
      <c r="P295" s="25">
        <f t="shared" si="162"/>
        <v>1</v>
      </c>
      <c r="Q295" s="25">
        <f t="shared" si="163"/>
        <v>0</v>
      </c>
      <c r="R295" s="25">
        <f t="shared" si="164"/>
        <v>0</v>
      </c>
      <c r="S295" s="25">
        <f t="shared" si="165"/>
        <v>0</v>
      </c>
      <c r="T295" s="25">
        <f t="shared" si="166"/>
        <v>0</v>
      </c>
      <c r="U295" s="25">
        <f t="shared" si="167"/>
        <v>0</v>
      </c>
      <c r="V295" s="25">
        <f t="shared" si="168"/>
        <v>1</v>
      </c>
      <c r="W295" s="25">
        <f t="shared" si="169"/>
        <v>0</v>
      </c>
      <c r="X295" s="25">
        <f t="shared" si="170"/>
        <v>0</v>
      </c>
      <c r="Y295" s="25">
        <f t="shared" si="171"/>
        <v>0</v>
      </c>
      <c r="Z295" s="25">
        <f t="shared" si="172"/>
        <v>0</v>
      </c>
      <c r="AA295" s="25">
        <f t="shared" si="173"/>
        <v>0</v>
      </c>
      <c r="AB295" s="25">
        <f t="shared" si="174"/>
        <v>0</v>
      </c>
      <c r="AC295" s="25">
        <f t="shared" si="175"/>
        <v>0</v>
      </c>
      <c r="AD295" s="25">
        <f t="shared" si="176"/>
        <v>1</v>
      </c>
      <c r="AE295" s="25">
        <f t="shared" si="177"/>
        <v>0</v>
      </c>
      <c r="AF295" s="25">
        <f t="shared" si="178"/>
        <v>0</v>
      </c>
      <c r="AG295" s="25">
        <f t="shared" si="179"/>
        <v>0</v>
      </c>
      <c r="AH295" s="25">
        <f t="shared" si="180"/>
        <v>0</v>
      </c>
      <c r="AI295" s="25">
        <f t="shared" si="181"/>
        <v>0</v>
      </c>
      <c r="AJ295" s="25">
        <f t="shared" si="182"/>
        <v>0</v>
      </c>
      <c r="AK295" s="25">
        <f t="shared" si="183"/>
        <v>0</v>
      </c>
      <c r="AL295" s="25">
        <f t="shared" si="184"/>
        <v>0</v>
      </c>
      <c r="AM295" s="25">
        <f t="shared" si="185"/>
        <v>0</v>
      </c>
      <c r="AN295" s="25">
        <f t="shared" si="186"/>
        <v>0</v>
      </c>
      <c r="AO295" s="25">
        <f t="shared" si="187"/>
        <v>0</v>
      </c>
      <c r="AP295" s="25">
        <f t="shared" si="188"/>
        <v>0</v>
      </c>
      <c r="AQ295" s="25">
        <f t="shared" si="189"/>
        <v>0</v>
      </c>
      <c r="AR295" s="25">
        <f t="shared" si="190"/>
        <v>0</v>
      </c>
      <c r="AS295" s="25">
        <f t="shared" si="191"/>
        <v>0</v>
      </c>
      <c r="AT295" s="25">
        <f t="shared" si="192"/>
        <v>0</v>
      </c>
      <c r="AU295" s="25">
        <f t="shared" si="193"/>
        <v>0</v>
      </c>
      <c r="AV295" s="25">
        <f t="shared" si="194"/>
        <v>0</v>
      </c>
      <c r="AW295" s="25">
        <f t="shared" si="195"/>
        <v>0</v>
      </c>
      <c r="AX295" s="25">
        <f t="shared" si="196"/>
        <v>0</v>
      </c>
      <c r="AY295" s="25">
        <f t="shared" si="197"/>
        <v>0</v>
      </c>
      <c r="AZ295" s="25">
        <f t="shared" si="198"/>
        <v>0</v>
      </c>
      <c r="BA295" s="25">
        <f t="shared" si="199"/>
        <v>0</v>
      </c>
      <c r="BB295" s="25">
        <f t="shared" si="200"/>
        <v>0</v>
      </c>
    </row>
    <row r="29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>
        <f t="shared" si="162"/>
        <v>0</v>
      </c>
      <c r="Q296" s="25">
        <f t="shared" si="163"/>
        <v>0</v>
      </c>
      <c r="R296" s="25">
        <f t="shared" si="164"/>
        <v>0</v>
      </c>
      <c r="S296" s="25">
        <f t="shared" si="165"/>
        <v>0</v>
      </c>
      <c r="T296" s="25">
        <f t="shared" si="166"/>
        <v>0</v>
      </c>
      <c r="U296" s="25">
        <f t="shared" si="167"/>
        <v>0</v>
      </c>
      <c r="V296" s="25">
        <f t="shared" si="168"/>
        <v>0</v>
      </c>
      <c r="W296" s="25">
        <f t="shared" si="169"/>
        <v>0</v>
      </c>
      <c r="X296" s="25">
        <f t="shared" si="170"/>
        <v>0</v>
      </c>
      <c r="Y296" s="25">
        <f t="shared" si="171"/>
        <v>0</v>
      </c>
      <c r="Z296" s="25">
        <f t="shared" si="172"/>
        <v>0</v>
      </c>
      <c r="AA296" s="25">
        <f t="shared" si="173"/>
        <v>0</v>
      </c>
      <c r="AB296" s="25">
        <f t="shared" si="174"/>
        <v>0</v>
      </c>
      <c r="AC296" s="25">
        <f t="shared" si="175"/>
        <v>0</v>
      </c>
      <c r="AD296" s="25">
        <f t="shared" si="176"/>
        <v>0</v>
      </c>
      <c r="AE296" s="25">
        <f t="shared" si="177"/>
        <v>0</v>
      </c>
      <c r="AF296" s="25">
        <f t="shared" si="178"/>
        <v>0</v>
      </c>
      <c r="AG296" s="25">
        <f t="shared" si="179"/>
        <v>0</v>
      </c>
      <c r="AH296" s="25">
        <f t="shared" si="180"/>
        <v>0</v>
      </c>
      <c r="AI296" s="25">
        <f t="shared" si="181"/>
        <v>0</v>
      </c>
      <c r="AJ296" s="25">
        <f t="shared" si="182"/>
        <v>0</v>
      </c>
      <c r="AK296" s="25">
        <f t="shared" si="183"/>
        <v>0</v>
      </c>
      <c r="AL296" s="25">
        <f t="shared" si="184"/>
        <v>0</v>
      </c>
      <c r="AM296" s="25">
        <f t="shared" si="185"/>
        <v>0</v>
      </c>
      <c r="AN296" s="25">
        <f t="shared" si="186"/>
        <v>0</v>
      </c>
      <c r="AO296" s="25">
        <f t="shared" si="187"/>
        <v>0</v>
      </c>
      <c r="AP296" s="25">
        <f t="shared" si="188"/>
        <v>0</v>
      </c>
      <c r="AQ296" s="25">
        <f t="shared" si="189"/>
        <v>0</v>
      </c>
      <c r="AR296" s="25">
        <f t="shared" si="190"/>
        <v>0</v>
      </c>
      <c r="AS296" s="25">
        <f t="shared" si="191"/>
        <v>0</v>
      </c>
      <c r="AT296" s="25">
        <f t="shared" si="192"/>
        <v>0</v>
      </c>
      <c r="AU296" s="25">
        <f t="shared" si="193"/>
        <v>0</v>
      </c>
      <c r="AV296" s="25">
        <f t="shared" si="194"/>
        <v>0</v>
      </c>
      <c r="AW296" s="25">
        <f t="shared" si="195"/>
        <v>0</v>
      </c>
      <c r="AX296" s="25">
        <f t="shared" si="196"/>
        <v>0</v>
      </c>
      <c r="AY296" s="25">
        <f t="shared" si="197"/>
        <v>0</v>
      </c>
      <c r="AZ296" s="25">
        <f t="shared" si="198"/>
        <v>0</v>
      </c>
      <c r="BA296" s="25">
        <f t="shared" si="199"/>
        <v>0</v>
      </c>
      <c r="BB296" s="25">
        <f t="shared" si="200"/>
        <v>0</v>
      </c>
    </row>
    <row r="297" ht="12.75" customHeight="1">
      <c r="A297" s="8" t="s">
        <v>466</v>
      </c>
      <c r="B297" s="25"/>
      <c r="C297" s="25"/>
      <c r="D297" s="25"/>
      <c r="E297" s="25"/>
      <c r="F297" s="25"/>
      <c r="G297" s="25"/>
      <c r="H297" s="8" t="s">
        <v>467</v>
      </c>
      <c r="I297" s="25"/>
      <c r="J297" s="25"/>
      <c r="K297" s="25"/>
      <c r="L297" s="25"/>
      <c r="M297" s="25"/>
      <c r="N297" s="25"/>
      <c r="O297" s="25"/>
      <c r="P297" s="25">
        <f t="shared" si="162"/>
        <v>0</v>
      </c>
      <c r="Q297" s="25">
        <f t="shared" si="163"/>
        <v>0</v>
      </c>
      <c r="R297" s="25">
        <f t="shared" si="164"/>
        <v>0</v>
      </c>
      <c r="S297" s="25">
        <f t="shared" si="165"/>
        <v>0</v>
      </c>
      <c r="T297" s="25">
        <f t="shared" si="166"/>
        <v>0</v>
      </c>
      <c r="U297" s="25">
        <f t="shared" si="167"/>
        <v>0</v>
      </c>
      <c r="V297" s="25">
        <f t="shared" si="168"/>
        <v>0</v>
      </c>
      <c r="W297" s="25">
        <f t="shared" si="169"/>
        <v>0</v>
      </c>
      <c r="X297" s="25">
        <f t="shared" si="170"/>
        <v>0</v>
      </c>
      <c r="Y297" s="25">
        <f t="shared" si="171"/>
        <v>0</v>
      </c>
      <c r="Z297" s="25">
        <f t="shared" si="172"/>
        <v>0</v>
      </c>
      <c r="AA297" s="25">
        <f t="shared" si="173"/>
        <v>0</v>
      </c>
      <c r="AB297" s="25">
        <f t="shared" si="174"/>
        <v>0</v>
      </c>
      <c r="AC297" s="25">
        <f t="shared" si="175"/>
        <v>0</v>
      </c>
      <c r="AD297" s="25">
        <f t="shared" si="176"/>
        <v>0</v>
      </c>
      <c r="AE297" s="25">
        <f t="shared" si="177"/>
        <v>0</v>
      </c>
      <c r="AF297" s="25">
        <f t="shared" si="178"/>
        <v>0</v>
      </c>
      <c r="AG297" s="25">
        <f t="shared" si="179"/>
        <v>0</v>
      </c>
      <c r="AH297" s="25">
        <f t="shared" si="180"/>
        <v>0</v>
      </c>
      <c r="AI297" s="25">
        <f t="shared" si="181"/>
        <v>0</v>
      </c>
      <c r="AJ297" s="25">
        <f t="shared" si="182"/>
        <v>0</v>
      </c>
      <c r="AK297" s="25">
        <f t="shared" si="183"/>
        <v>0</v>
      </c>
      <c r="AL297" s="25">
        <f t="shared" si="184"/>
        <v>0</v>
      </c>
      <c r="AM297" s="25">
        <f t="shared" si="185"/>
        <v>0</v>
      </c>
      <c r="AN297" s="25">
        <f t="shared" si="186"/>
        <v>0</v>
      </c>
      <c r="AO297" s="25">
        <f t="shared" si="187"/>
        <v>0</v>
      </c>
      <c r="AP297" s="25">
        <f t="shared" si="188"/>
        <v>0</v>
      </c>
      <c r="AQ297" s="25">
        <f t="shared" si="189"/>
        <v>0</v>
      </c>
      <c r="AR297" s="25">
        <f t="shared" si="190"/>
        <v>0</v>
      </c>
      <c r="AS297" s="25">
        <f t="shared" si="191"/>
        <v>0</v>
      </c>
      <c r="AT297" s="25">
        <f t="shared" si="192"/>
        <v>0</v>
      </c>
      <c r="AU297" s="25">
        <f t="shared" si="193"/>
        <v>0</v>
      </c>
      <c r="AV297" s="25">
        <f t="shared" si="194"/>
        <v>0</v>
      </c>
      <c r="AW297" s="25">
        <f t="shared" si="195"/>
        <v>0</v>
      </c>
      <c r="AX297" s="25">
        <f t="shared" si="196"/>
        <v>0</v>
      </c>
      <c r="AY297" s="25">
        <f t="shared" si="197"/>
        <v>0</v>
      </c>
      <c r="AZ297" s="25">
        <f t="shared" si="198"/>
        <v>0</v>
      </c>
      <c r="BA297" s="25">
        <f t="shared" si="199"/>
        <v>0</v>
      </c>
      <c r="BB297" s="25">
        <f t="shared" si="200"/>
        <v>0</v>
      </c>
    </row>
    <row r="298" ht="12.75" customHeight="1">
      <c r="A298" s="16" t="s">
        <v>365</v>
      </c>
      <c r="B298" s="16" t="s">
        <v>366</v>
      </c>
      <c r="C298" s="16" t="s">
        <v>367</v>
      </c>
      <c r="D298" s="23" t="s">
        <v>391</v>
      </c>
      <c r="E298" s="23" t="s">
        <v>392</v>
      </c>
      <c r="F298" s="16" t="s">
        <v>255</v>
      </c>
      <c r="G298" s="25"/>
      <c r="H298" s="16" t="s">
        <v>365</v>
      </c>
      <c r="I298" s="16" t="s">
        <v>366</v>
      </c>
      <c r="J298" s="16" t="s">
        <v>367</v>
      </c>
      <c r="K298" s="23" t="s">
        <v>391</v>
      </c>
      <c r="L298" s="23" t="s">
        <v>392</v>
      </c>
      <c r="M298" s="16" t="s">
        <v>255</v>
      </c>
      <c r="N298" s="25"/>
      <c r="O298" s="25"/>
      <c r="P298" s="17">
        <f t="shared" ref="P298:BB298" si="231">SUM(P238:P297)</f>
        <v>5</v>
      </c>
      <c r="Q298" s="17">
        <f t="shared" si="231"/>
        <v>2</v>
      </c>
      <c r="R298" s="17">
        <f t="shared" si="231"/>
        <v>3</v>
      </c>
      <c r="S298" s="17">
        <f t="shared" si="231"/>
        <v>0</v>
      </c>
      <c r="T298" s="17">
        <f t="shared" si="231"/>
        <v>3</v>
      </c>
      <c r="U298" s="17">
        <f t="shared" si="231"/>
        <v>1</v>
      </c>
      <c r="V298" s="17">
        <f t="shared" si="231"/>
        <v>2</v>
      </c>
      <c r="W298" s="17">
        <f t="shared" si="231"/>
        <v>0</v>
      </c>
      <c r="X298" s="17">
        <f t="shared" si="231"/>
        <v>0</v>
      </c>
      <c r="Y298" s="17">
        <f t="shared" si="231"/>
        <v>6</v>
      </c>
      <c r="Z298" s="17">
        <f t="shared" si="231"/>
        <v>3</v>
      </c>
      <c r="AA298" s="17">
        <f t="shared" si="231"/>
        <v>1</v>
      </c>
      <c r="AB298" s="17">
        <f t="shared" si="231"/>
        <v>11</v>
      </c>
      <c r="AC298" s="17">
        <f t="shared" si="231"/>
        <v>3</v>
      </c>
      <c r="AD298" s="17">
        <f t="shared" si="231"/>
        <v>4</v>
      </c>
      <c r="AE298" s="17">
        <f t="shared" si="231"/>
        <v>1</v>
      </c>
      <c r="AF298" s="17">
        <f t="shared" si="231"/>
        <v>0</v>
      </c>
      <c r="AG298" s="17">
        <f t="shared" si="231"/>
        <v>5</v>
      </c>
      <c r="AH298" s="17">
        <f t="shared" si="231"/>
        <v>3</v>
      </c>
      <c r="AI298" s="17">
        <f t="shared" si="231"/>
        <v>15</v>
      </c>
      <c r="AJ298" s="17">
        <f t="shared" si="231"/>
        <v>3</v>
      </c>
      <c r="AK298" s="17">
        <f t="shared" si="231"/>
        <v>6</v>
      </c>
      <c r="AL298" s="17">
        <f t="shared" si="231"/>
        <v>1</v>
      </c>
      <c r="AM298" s="17">
        <f t="shared" si="231"/>
        <v>0</v>
      </c>
      <c r="AN298" s="17">
        <f t="shared" si="231"/>
        <v>4</v>
      </c>
      <c r="AO298" s="17">
        <f t="shared" si="231"/>
        <v>0</v>
      </c>
      <c r="AP298" s="17">
        <f t="shared" si="231"/>
        <v>1</v>
      </c>
      <c r="AQ298" s="17">
        <f t="shared" si="231"/>
        <v>0</v>
      </c>
      <c r="AR298" s="17">
        <f t="shared" si="231"/>
        <v>0</v>
      </c>
      <c r="AS298" s="17">
        <f t="shared" si="231"/>
        <v>4</v>
      </c>
      <c r="AT298" s="17">
        <f t="shared" si="231"/>
        <v>6</v>
      </c>
      <c r="AU298" s="17">
        <f t="shared" si="231"/>
        <v>2</v>
      </c>
      <c r="AV298" s="17">
        <f t="shared" si="231"/>
        <v>0</v>
      </c>
      <c r="AW298" s="17">
        <f t="shared" si="231"/>
        <v>2</v>
      </c>
      <c r="AX298" s="17">
        <f t="shared" si="231"/>
        <v>0</v>
      </c>
      <c r="AY298" s="17">
        <f t="shared" si="231"/>
        <v>0</v>
      </c>
      <c r="AZ298" s="17">
        <f t="shared" si="231"/>
        <v>0</v>
      </c>
      <c r="BA298" s="17">
        <f t="shared" si="231"/>
        <v>0</v>
      </c>
      <c r="BB298" s="17">
        <f t="shared" si="231"/>
        <v>0</v>
      </c>
    </row>
    <row r="299" ht="12.75" customHeight="1">
      <c r="A299" s="16">
        <f>A295</f>
        <v>5</v>
      </c>
      <c r="B299" s="16">
        <f>B279</f>
        <v>7</v>
      </c>
      <c r="C299" s="16">
        <f>AT233</f>
        <v>2</v>
      </c>
      <c r="D299" s="16">
        <f t="shared" ref="D299:E299" si="232">SQRT(A299)</f>
        <v>2.236067977</v>
      </c>
      <c r="E299" s="16">
        <f t="shared" si="232"/>
        <v>2.645751311</v>
      </c>
      <c r="F299" s="16">
        <f>C299/(D299*E299)</f>
        <v>0.3380617019</v>
      </c>
      <c r="G299" s="25"/>
      <c r="H299" s="16">
        <f>H295</f>
        <v>5</v>
      </c>
      <c r="I299" s="16">
        <f>I279</f>
        <v>5</v>
      </c>
      <c r="J299" s="16">
        <f>0</f>
        <v>0</v>
      </c>
      <c r="K299" s="16">
        <f t="shared" ref="K299:L299" si="233">SQRT(H299)</f>
        <v>2.236067977</v>
      </c>
      <c r="L299" s="16">
        <f t="shared" si="233"/>
        <v>2.236067977</v>
      </c>
      <c r="M299" s="16">
        <f>J299/(K299*L299)</f>
        <v>0</v>
      </c>
      <c r="N299" s="25"/>
      <c r="O299" s="25"/>
      <c r="P299" s="33" t="s">
        <v>346</v>
      </c>
      <c r="Q299" s="33" t="s">
        <v>347</v>
      </c>
      <c r="R299" s="33" t="s">
        <v>348</v>
      </c>
      <c r="S299" s="33" t="s">
        <v>349</v>
      </c>
      <c r="T299" s="33" t="s">
        <v>350</v>
      </c>
      <c r="U299" s="33" t="s">
        <v>427</v>
      </c>
      <c r="V299" s="33" t="s">
        <v>428</v>
      </c>
      <c r="W299" s="33" t="s">
        <v>429</v>
      </c>
      <c r="X299" s="33" t="s">
        <v>430</v>
      </c>
      <c r="Y299" s="33" t="s">
        <v>351</v>
      </c>
      <c r="Z299" s="33" t="s">
        <v>352</v>
      </c>
      <c r="AA299" s="33" t="s">
        <v>353</v>
      </c>
      <c r="AB299" s="33" t="s">
        <v>354</v>
      </c>
      <c r="AC299" s="33" t="s">
        <v>431</v>
      </c>
      <c r="AD299" s="33" t="s">
        <v>432</v>
      </c>
      <c r="AE299" s="33" t="s">
        <v>433</v>
      </c>
      <c r="AF299" s="33" t="s">
        <v>434</v>
      </c>
      <c r="AG299" s="33" t="s">
        <v>355</v>
      </c>
      <c r="AH299" s="33" t="s">
        <v>356</v>
      </c>
      <c r="AI299" s="33" t="s">
        <v>357</v>
      </c>
      <c r="AJ299" s="33" t="s">
        <v>435</v>
      </c>
      <c r="AK299" s="33" t="s">
        <v>436</v>
      </c>
      <c r="AL299" s="33" t="s">
        <v>437</v>
      </c>
      <c r="AM299" s="33" t="s">
        <v>438</v>
      </c>
      <c r="AN299" s="33" t="s">
        <v>360</v>
      </c>
      <c r="AO299" s="33" t="s">
        <v>439</v>
      </c>
      <c r="AP299" s="33" t="s">
        <v>440</v>
      </c>
      <c r="AQ299" s="33" t="s">
        <v>441</v>
      </c>
      <c r="AR299" s="33" t="s">
        <v>442</v>
      </c>
      <c r="AS299" s="33" t="s">
        <v>443</v>
      </c>
      <c r="AT299" s="33" t="s">
        <v>444</v>
      </c>
      <c r="AU299" s="33" t="s">
        <v>445</v>
      </c>
      <c r="AV299" s="33" t="s">
        <v>446</v>
      </c>
      <c r="AW299" s="33" t="s">
        <v>447</v>
      </c>
      <c r="AX299" s="33" t="s">
        <v>448</v>
      </c>
      <c r="AY299" s="33" t="s">
        <v>449</v>
      </c>
      <c r="AZ299" s="33" t="s">
        <v>450</v>
      </c>
      <c r="BA299" s="33" t="s">
        <v>451</v>
      </c>
      <c r="BB299" s="33" t="s">
        <v>452</v>
      </c>
    </row>
    <row r="300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</row>
    <row r="301" ht="12.75" customHeight="1">
      <c r="A301" s="8" t="s">
        <v>468</v>
      </c>
      <c r="B301" s="25"/>
      <c r="C301" s="25"/>
      <c r="D301" s="25"/>
      <c r="E301" s="25"/>
      <c r="F301" s="25"/>
      <c r="G301" s="25"/>
      <c r="H301" s="8" t="s">
        <v>395</v>
      </c>
      <c r="I301" s="25"/>
      <c r="J301" s="25"/>
      <c r="K301" s="25"/>
      <c r="L301" s="25"/>
      <c r="M301" s="25"/>
      <c r="N301" s="25"/>
      <c r="O301" s="8" t="s">
        <v>396</v>
      </c>
      <c r="P301" s="25"/>
      <c r="Q301" s="25"/>
      <c r="R301" s="25"/>
      <c r="S301" s="25"/>
      <c r="T301" s="25"/>
      <c r="U301" s="25"/>
      <c r="V301" s="8" t="s">
        <v>469</v>
      </c>
      <c r="W301" s="25"/>
      <c r="X301" s="25"/>
      <c r="Y301" s="25"/>
      <c r="Z301" s="25"/>
      <c r="AA301" s="25"/>
      <c r="AB301" s="25"/>
      <c r="AC301" s="25"/>
      <c r="AD301" s="25"/>
      <c r="AE301" s="25"/>
      <c r="AF301" s="33" t="s">
        <v>358</v>
      </c>
      <c r="AG301" s="33" t="s">
        <v>359</v>
      </c>
      <c r="AH301" s="33" t="s">
        <v>470</v>
      </c>
      <c r="AI301" s="33" t="s">
        <v>471</v>
      </c>
      <c r="AJ301" s="33" t="s">
        <v>472</v>
      </c>
      <c r="AK301" s="33" t="s">
        <v>473</v>
      </c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</row>
    <row r="302" ht="12.75" customHeight="1">
      <c r="A302" s="16" t="s">
        <v>365</v>
      </c>
      <c r="B302" s="16" t="s">
        <v>366</v>
      </c>
      <c r="C302" s="16" t="s">
        <v>367</v>
      </c>
      <c r="D302" s="23" t="s">
        <v>391</v>
      </c>
      <c r="E302" s="23" t="s">
        <v>392</v>
      </c>
      <c r="F302" s="16" t="s">
        <v>255</v>
      </c>
      <c r="G302" s="25"/>
      <c r="H302" s="16" t="s">
        <v>365</v>
      </c>
      <c r="I302" s="16" t="s">
        <v>366</v>
      </c>
      <c r="J302" s="16" t="s">
        <v>367</v>
      </c>
      <c r="K302" s="23" t="s">
        <v>391</v>
      </c>
      <c r="L302" s="23" t="s">
        <v>392</v>
      </c>
      <c r="M302" s="16" t="s">
        <v>255</v>
      </c>
      <c r="N302" s="25"/>
      <c r="O302" s="16" t="s">
        <v>365</v>
      </c>
      <c r="P302" s="16" t="s">
        <v>366</v>
      </c>
      <c r="Q302" s="16" t="s">
        <v>367</v>
      </c>
      <c r="R302" s="23" t="s">
        <v>391</v>
      </c>
      <c r="S302" s="23" t="s">
        <v>392</v>
      </c>
      <c r="T302" s="16" t="s">
        <v>255</v>
      </c>
      <c r="U302" s="25"/>
      <c r="V302" s="16" t="s">
        <v>365</v>
      </c>
      <c r="W302" s="16" t="s">
        <v>366</v>
      </c>
      <c r="X302" s="16" t="s">
        <v>367</v>
      </c>
      <c r="Y302" s="23" t="s">
        <v>391</v>
      </c>
      <c r="Z302" s="23" t="s">
        <v>392</v>
      </c>
      <c r="AA302" s="16" t="s">
        <v>255</v>
      </c>
      <c r="AB302" s="25"/>
      <c r="AC302" s="25"/>
      <c r="AD302" s="25"/>
      <c r="AE302" s="25"/>
      <c r="AF302" s="25">
        <f t="shared" ref="AF302:AF361" si="239">H174*I174</f>
        <v>0</v>
      </c>
      <c r="AG302" s="25">
        <f t="shared" ref="AG302:AG361" si="240">H174*J174</f>
        <v>0</v>
      </c>
      <c r="AH302" s="25">
        <f t="shared" ref="AH302:AH361" si="241">H174*K174</f>
        <v>0</v>
      </c>
      <c r="AI302" s="25">
        <f t="shared" ref="AI302:AI361" si="242">H174*L174</f>
        <v>0</v>
      </c>
      <c r="AJ302" s="25">
        <f t="shared" ref="AJ302:AJ361" si="243">H174*M174</f>
        <v>0</v>
      </c>
      <c r="AK302" s="25">
        <f t="shared" ref="AK302:AK361" si="244">H174*N174</f>
        <v>0</v>
      </c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</row>
    <row r="303" ht="12.75" customHeight="1">
      <c r="A303" s="16">
        <f>A299</f>
        <v>5</v>
      </c>
      <c r="B303" s="16">
        <f t="shared" ref="B303:C303" si="234">0</f>
        <v>0</v>
      </c>
      <c r="C303" s="16">
        <f t="shared" si="234"/>
        <v>0</v>
      </c>
      <c r="D303" s="16">
        <f t="shared" ref="D303:E303" si="235">SQRT(A303)</f>
        <v>2.236067977</v>
      </c>
      <c r="E303" s="16">
        <f t="shared" si="235"/>
        <v>0</v>
      </c>
      <c r="F303" s="16" t="s">
        <v>464</v>
      </c>
      <c r="G303" s="25"/>
      <c r="H303" s="16">
        <f>E234</f>
        <v>6</v>
      </c>
      <c r="I303" s="16">
        <f>B287</f>
        <v>15</v>
      </c>
      <c r="J303" s="16">
        <f>P298</f>
        <v>5</v>
      </c>
      <c r="K303" s="16">
        <f t="shared" ref="K303:L303" si="236">SQRT(H303)</f>
        <v>2.449489743</v>
      </c>
      <c r="L303" s="16">
        <f t="shared" si="236"/>
        <v>3.872983346</v>
      </c>
      <c r="M303" s="16">
        <f>J303/(K303*L303)</f>
        <v>0.5270462767</v>
      </c>
      <c r="N303" s="25"/>
      <c r="O303" s="16">
        <f>H303</f>
        <v>6</v>
      </c>
      <c r="P303" s="16">
        <f>I287</f>
        <v>18</v>
      </c>
      <c r="Q303" s="16">
        <f>Q298</f>
        <v>2</v>
      </c>
      <c r="R303" s="16">
        <f t="shared" ref="R303:S303" si="237">SQRT(O303)</f>
        <v>2.449489743</v>
      </c>
      <c r="S303" s="16">
        <f t="shared" si="237"/>
        <v>4.242640687</v>
      </c>
      <c r="T303" s="16">
        <f>Q303/(R303*S303)</f>
        <v>0.1924500897</v>
      </c>
      <c r="U303" s="25"/>
      <c r="V303" s="16">
        <f>O303</f>
        <v>6</v>
      </c>
      <c r="W303" s="16">
        <f>I295</f>
        <v>4</v>
      </c>
      <c r="X303" s="16">
        <f>U298</f>
        <v>1</v>
      </c>
      <c r="Y303" s="16">
        <f t="shared" ref="Y303:Z303" si="238">SQRT(V303)</f>
        <v>2.449489743</v>
      </c>
      <c r="Z303" s="16">
        <f t="shared" si="238"/>
        <v>2</v>
      </c>
      <c r="AA303" s="16">
        <f>X303/(Y303*Z303)</f>
        <v>0.2041241452</v>
      </c>
      <c r="AB303" s="25"/>
      <c r="AC303" s="25"/>
      <c r="AD303" s="25"/>
      <c r="AE303" s="25"/>
      <c r="AF303" s="25">
        <f t="shared" si="239"/>
        <v>0</v>
      </c>
      <c r="AG303" s="25">
        <f t="shared" si="240"/>
        <v>0</v>
      </c>
      <c r="AH303" s="25">
        <f t="shared" si="241"/>
        <v>0</v>
      </c>
      <c r="AI303" s="25">
        <f t="shared" si="242"/>
        <v>0</v>
      </c>
      <c r="AJ303" s="25">
        <f t="shared" si="243"/>
        <v>0</v>
      </c>
      <c r="AK303" s="25">
        <f t="shared" si="244"/>
        <v>0</v>
      </c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</row>
    <row r="304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>
        <f t="shared" si="239"/>
        <v>0</v>
      </c>
      <c r="AG304" s="25">
        <f t="shared" si="240"/>
        <v>0</v>
      </c>
      <c r="AH304" s="25">
        <f t="shared" si="241"/>
        <v>0</v>
      </c>
      <c r="AI304" s="25">
        <f t="shared" si="242"/>
        <v>0</v>
      </c>
      <c r="AJ304" s="25">
        <f t="shared" si="243"/>
        <v>0</v>
      </c>
      <c r="AK304" s="25">
        <f t="shared" si="244"/>
        <v>0</v>
      </c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</row>
    <row r="305" ht="12.75" customHeight="1">
      <c r="A305" s="8" t="s">
        <v>397</v>
      </c>
      <c r="B305" s="25"/>
      <c r="C305" s="25"/>
      <c r="D305" s="25"/>
      <c r="E305" s="25"/>
      <c r="F305" s="25"/>
      <c r="G305" s="25"/>
      <c r="H305" s="8" t="s">
        <v>398</v>
      </c>
      <c r="I305" s="25"/>
      <c r="J305" s="25"/>
      <c r="K305" s="25"/>
      <c r="L305" s="25"/>
      <c r="M305" s="25"/>
      <c r="N305" s="25"/>
      <c r="O305" s="8" t="s">
        <v>399</v>
      </c>
      <c r="P305" s="25"/>
      <c r="Q305" s="25"/>
      <c r="R305" s="25"/>
      <c r="S305" s="25"/>
      <c r="T305" s="25"/>
      <c r="U305" s="25"/>
      <c r="V305" s="8" t="s">
        <v>474</v>
      </c>
      <c r="W305" s="25"/>
      <c r="X305" s="25"/>
      <c r="Y305" s="25"/>
      <c r="Z305" s="25"/>
      <c r="AA305" s="25"/>
      <c r="AB305" s="25"/>
      <c r="AC305" s="25"/>
      <c r="AD305" s="25"/>
      <c r="AE305" s="25"/>
      <c r="AF305" s="25">
        <f t="shared" si="239"/>
        <v>0</v>
      </c>
      <c r="AG305" s="25">
        <f t="shared" si="240"/>
        <v>0</v>
      </c>
      <c r="AH305" s="25">
        <f t="shared" si="241"/>
        <v>0</v>
      </c>
      <c r="AI305" s="25">
        <f t="shared" si="242"/>
        <v>0</v>
      </c>
      <c r="AJ305" s="25">
        <f t="shared" si="243"/>
        <v>0</v>
      </c>
      <c r="AK305" s="25">
        <f t="shared" si="244"/>
        <v>0</v>
      </c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</row>
    <row r="306" ht="12.75" customHeight="1">
      <c r="A306" s="16" t="s">
        <v>365</v>
      </c>
      <c r="B306" s="16" t="s">
        <v>366</v>
      </c>
      <c r="C306" s="16" t="s">
        <v>367</v>
      </c>
      <c r="D306" s="23" t="s">
        <v>391</v>
      </c>
      <c r="E306" s="23" t="s">
        <v>392</v>
      </c>
      <c r="F306" s="16" t="s">
        <v>255</v>
      </c>
      <c r="G306" s="25"/>
      <c r="H306" s="16" t="s">
        <v>365</v>
      </c>
      <c r="I306" s="16" t="s">
        <v>366</v>
      </c>
      <c r="J306" s="16" t="s">
        <v>367</v>
      </c>
      <c r="K306" s="23" t="s">
        <v>391</v>
      </c>
      <c r="L306" s="23" t="s">
        <v>392</v>
      </c>
      <c r="M306" s="16" t="s">
        <v>255</v>
      </c>
      <c r="N306" s="25"/>
      <c r="O306" s="16" t="s">
        <v>365</v>
      </c>
      <c r="P306" s="16" t="s">
        <v>366</v>
      </c>
      <c r="Q306" s="16" t="s">
        <v>367</v>
      </c>
      <c r="R306" s="23" t="s">
        <v>391</v>
      </c>
      <c r="S306" s="23" t="s">
        <v>392</v>
      </c>
      <c r="T306" s="16" t="s">
        <v>255</v>
      </c>
      <c r="U306" s="25"/>
      <c r="V306" s="16" t="s">
        <v>365</v>
      </c>
      <c r="W306" s="16" t="s">
        <v>366</v>
      </c>
      <c r="X306" s="16" t="s">
        <v>367</v>
      </c>
      <c r="Y306" s="23" t="s">
        <v>391</v>
      </c>
      <c r="Z306" s="23" t="s">
        <v>392</v>
      </c>
      <c r="AA306" s="16" t="s">
        <v>255</v>
      </c>
      <c r="AB306" s="25"/>
      <c r="AC306" s="25"/>
      <c r="AD306" s="25"/>
      <c r="AE306" s="25"/>
      <c r="AF306" s="25">
        <f t="shared" si="239"/>
        <v>0</v>
      </c>
      <c r="AG306" s="25">
        <f t="shared" si="240"/>
        <v>0</v>
      </c>
      <c r="AH306" s="25">
        <f t="shared" si="241"/>
        <v>0</v>
      </c>
      <c r="AI306" s="25">
        <f t="shared" si="242"/>
        <v>0</v>
      </c>
      <c r="AJ306" s="25">
        <f t="shared" si="243"/>
        <v>0</v>
      </c>
      <c r="AK306" s="25">
        <f t="shared" si="244"/>
        <v>0</v>
      </c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</row>
    <row r="307" ht="12.75" customHeight="1">
      <c r="A307" s="16">
        <f>H303</f>
        <v>6</v>
      </c>
      <c r="B307" s="16">
        <f>B291</f>
        <v>11</v>
      </c>
      <c r="C307" s="16">
        <f>R298</f>
        <v>3</v>
      </c>
      <c r="D307" s="16">
        <f t="shared" ref="D307:E307" si="245">SQRT(A307)</f>
        <v>2.449489743</v>
      </c>
      <c r="E307" s="16">
        <f t="shared" si="245"/>
        <v>3.31662479</v>
      </c>
      <c r="F307" s="16">
        <f>C307/(D307*E307)</f>
        <v>0.3692744729</v>
      </c>
      <c r="G307" s="25"/>
      <c r="H307" s="16">
        <f>H303</f>
        <v>6</v>
      </c>
      <c r="I307" s="16">
        <f>I291</f>
        <v>4</v>
      </c>
      <c r="J307" s="16">
        <f>S298</f>
        <v>0</v>
      </c>
      <c r="K307" s="16">
        <f t="shared" ref="K307:L307" si="246">SQRT(H307)</f>
        <v>2.449489743</v>
      </c>
      <c r="L307" s="16">
        <f t="shared" si="246"/>
        <v>2</v>
      </c>
      <c r="M307" s="16">
        <f>J307/(K307*L307)</f>
        <v>0</v>
      </c>
      <c r="N307" s="25"/>
      <c r="O307" s="16">
        <f>O303</f>
        <v>6</v>
      </c>
      <c r="P307" s="16">
        <f>B295</f>
        <v>46</v>
      </c>
      <c r="Q307" s="16">
        <f>T298</f>
        <v>3</v>
      </c>
      <c r="R307" s="16">
        <f t="shared" ref="R307:S307" si="247">SQRT(O307)</f>
        <v>2.449489743</v>
      </c>
      <c r="S307" s="16">
        <f t="shared" si="247"/>
        <v>6.782329983</v>
      </c>
      <c r="T307" s="16">
        <f>Q307/(R307*S307)</f>
        <v>0.1805787796</v>
      </c>
      <c r="U307" s="25"/>
      <c r="V307" s="16">
        <f>V303</f>
        <v>6</v>
      </c>
      <c r="W307" s="16">
        <f>B299</f>
        <v>7</v>
      </c>
      <c r="X307" s="16">
        <f>V298</f>
        <v>2</v>
      </c>
      <c r="Y307" s="16">
        <f t="shared" ref="Y307:Z307" si="248">SQRT(V307)</f>
        <v>2.449489743</v>
      </c>
      <c r="Z307" s="16">
        <f t="shared" si="248"/>
        <v>2.645751311</v>
      </c>
      <c r="AA307" s="16">
        <f>X307/(Y307*Z307)</f>
        <v>0.3086066999</v>
      </c>
      <c r="AB307" s="25"/>
      <c r="AC307" s="25"/>
      <c r="AD307" s="25"/>
      <c r="AE307" s="25"/>
      <c r="AF307" s="25">
        <f t="shared" si="239"/>
        <v>0</v>
      </c>
      <c r="AG307" s="25">
        <f t="shared" si="240"/>
        <v>0</v>
      </c>
      <c r="AH307" s="25">
        <f t="shared" si="241"/>
        <v>0</v>
      </c>
      <c r="AI307" s="25">
        <f t="shared" si="242"/>
        <v>0</v>
      </c>
      <c r="AJ307" s="25">
        <f t="shared" si="243"/>
        <v>0</v>
      </c>
      <c r="AK307" s="25">
        <f t="shared" si="244"/>
        <v>0</v>
      </c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</row>
    <row r="308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>
        <f t="shared" si="239"/>
        <v>0</v>
      </c>
      <c r="AG308" s="25">
        <f t="shared" si="240"/>
        <v>1</v>
      </c>
      <c r="AH308" s="25">
        <f t="shared" si="241"/>
        <v>0</v>
      </c>
      <c r="AI308" s="25">
        <f t="shared" si="242"/>
        <v>0</v>
      </c>
      <c r="AJ308" s="25">
        <f t="shared" si="243"/>
        <v>0</v>
      </c>
      <c r="AK308" s="25">
        <f t="shared" si="244"/>
        <v>0</v>
      </c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</row>
    <row r="309" ht="12.75" customHeight="1">
      <c r="A309" s="8" t="s">
        <v>475</v>
      </c>
      <c r="B309" s="25"/>
      <c r="C309" s="25"/>
      <c r="D309" s="25"/>
      <c r="E309" s="25"/>
      <c r="F309" s="25"/>
      <c r="G309" s="25"/>
      <c r="H309" s="8" t="s">
        <v>476</v>
      </c>
      <c r="I309" s="25"/>
      <c r="J309" s="25"/>
      <c r="K309" s="25"/>
      <c r="L309" s="25"/>
      <c r="M309" s="25"/>
      <c r="N309" s="25"/>
      <c r="O309" s="8" t="s">
        <v>400</v>
      </c>
      <c r="P309" s="25"/>
      <c r="Q309" s="25"/>
      <c r="R309" s="25"/>
      <c r="S309" s="25"/>
      <c r="T309" s="25"/>
      <c r="U309" s="25"/>
      <c r="V309" s="8" t="s">
        <v>401</v>
      </c>
      <c r="W309" s="25"/>
      <c r="X309" s="25"/>
      <c r="Y309" s="25"/>
      <c r="Z309" s="25"/>
      <c r="AA309" s="25"/>
      <c r="AB309" s="25"/>
      <c r="AC309" s="25"/>
      <c r="AD309" s="25"/>
      <c r="AE309" s="25"/>
      <c r="AF309" s="25">
        <f t="shared" si="239"/>
        <v>0</v>
      </c>
      <c r="AG309" s="25">
        <f t="shared" si="240"/>
        <v>0</v>
      </c>
      <c r="AH309" s="25">
        <f t="shared" si="241"/>
        <v>0</v>
      </c>
      <c r="AI309" s="25">
        <f t="shared" si="242"/>
        <v>0</v>
      </c>
      <c r="AJ309" s="25">
        <f t="shared" si="243"/>
        <v>0</v>
      </c>
      <c r="AK309" s="25">
        <f t="shared" si="244"/>
        <v>0</v>
      </c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</row>
    <row r="310" ht="12.75" customHeight="1">
      <c r="A310" s="16" t="s">
        <v>365</v>
      </c>
      <c r="B310" s="16" t="s">
        <v>366</v>
      </c>
      <c r="C310" s="16" t="s">
        <v>367</v>
      </c>
      <c r="D310" s="23" t="s">
        <v>391</v>
      </c>
      <c r="E310" s="23" t="s">
        <v>392</v>
      </c>
      <c r="F310" s="16" t="s">
        <v>255</v>
      </c>
      <c r="G310" s="25"/>
      <c r="H310" s="16" t="s">
        <v>365</v>
      </c>
      <c r="I310" s="16" t="s">
        <v>366</v>
      </c>
      <c r="J310" s="16" t="s">
        <v>367</v>
      </c>
      <c r="K310" s="23" t="s">
        <v>391</v>
      </c>
      <c r="L310" s="23" t="s">
        <v>392</v>
      </c>
      <c r="M310" s="16" t="s">
        <v>255</v>
      </c>
      <c r="N310" s="25"/>
      <c r="O310" s="16" t="s">
        <v>365</v>
      </c>
      <c r="P310" s="16" t="s">
        <v>366</v>
      </c>
      <c r="Q310" s="16" t="s">
        <v>367</v>
      </c>
      <c r="R310" s="23" t="s">
        <v>391</v>
      </c>
      <c r="S310" s="23" t="s">
        <v>392</v>
      </c>
      <c r="T310" s="16" t="s">
        <v>255</v>
      </c>
      <c r="U310" s="25"/>
      <c r="V310" s="16" t="s">
        <v>365</v>
      </c>
      <c r="W310" s="16" t="s">
        <v>366</v>
      </c>
      <c r="X310" s="16" t="s">
        <v>367</v>
      </c>
      <c r="Y310" s="23" t="s">
        <v>391</v>
      </c>
      <c r="Z310" s="23" t="s">
        <v>392</v>
      </c>
      <c r="AA310" s="16" t="s">
        <v>255</v>
      </c>
      <c r="AB310" s="25"/>
      <c r="AC310" s="25"/>
      <c r="AD310" s="25"/>
      <c r="AE310" s="25"/>
      <c r="AF310" s="25">
        <f t="shared" si="239"/>
        <v>0</v>
      </c>
      <c r="AG310" s="25">
        <f t="shared" si="240"/>
        <v>0</v>
      </c>
      <c r="AH310" s="25">
        <f t="shared" si="241"/>
        <v>0</v>
      </c>
      <c r="AI310" s="25">
        <f t="shared" si="242"/>
        <v>0</v>
      </c>
      <c r="AJ310" s="25">
        <f t="shared" si="243"/>
        <v>0</v>
      </c>
      <c r="AK310" s="25">
        <f t="shared" si="244"/>
        <v>0</v>
      </c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</row>
    <row r="311" ht="12.75" customHeight="1">
      <c r="A311" s="16">
        <f>A307</f>
        <v>6</v>
      </c>
      <c r="B311" s="16">
        <f>I299</f>
        <v>5</v>
      </c>
      <c r="C311" s="16">
        <f>W298</f>
        <v>0</v>
      </c>
      <c r="D311" s="16">
        <f t="shared" ref="D311:E311" si="249">SQRT(A311)</f>
        <v>2.449489743</v>
      </c>
      <c r="E311" s="16">
        <f t="shared" si="249"/>
        <v>2.236067977</v>
      </c>
      <c r="F311" s="16">
        <f>C311/(D311*E311)</f>
        <v>0</v>
      </c>
      <c r="G311" s="25"/>
      <c r="H311" s="16">
        <f>H307</f>
        <v>6</v>
      </c>
      <c r="I311" s="16">
        <f t="shared" ref="I311:J311" si="250">0</f>
        <v>0</v>
      </c>
      <c r="J311" s="16">
        <f t="shared" si="250"/>
        <v>0</v>
      </c>
      <c r="K311" s="16">
        <f t="shared" ref="K311:L311" si="251">SQRT(H311)</f>
        <v>2.449489743</v>
      </c>
      <c r="L311" s="16">
        <f t="shared" si="251"/>
        <v>0</v>
      </c>
      <c r="M311" s="16" t="s">
        <v>458</v>
      </c>
      <c r="N311" s="25"/>
      <c r="O311" s="16">
        <f>F234</f>
        <v>15</v>
      </c>
      <c r="P311" s="16">
        <f>P303</f>
        <v>18</v>
      </c>
      <c r="Q311" s="16">
        <f>Y298</f>
        <v>6</v>
      </c>
      <c r="R311" s="16">
        <f t="shared" ref="R311:S311" si="252">SQRT(O311)</f>
        <v>3.872983346</v>
      </c>
      <c r="S311" s="16">
        <f t="shared" si="252"/>
        <v>4.242640687</v>
      </c>
      <c r="T311" s="16">
        <f>Q311/(R311*S311)</f>
        <v>0.3651483717</v>
      </c>
      <c r="U311" s="25"/>
      <c r="V311" s="16">
        <f>O311</f>
        <v>15</v>
      </c>
      <c r="W311" s="16">
        <f>B307</f>
        <v>11</v>
      </c>
      <c r="X311" s="16">
        <f>Z298</f>
        <v>3</v>
      </c>
      <c r="Y311" s="16">
        <f t="shared" ref="Y311:Z311" si="253">SQRT(V311)</f>
        <v>3.872983346</v>
      </c>
      <c r="Z311" s="16">
        <f t="shared" si="253"/>
        <v>3.31662479</v>
      </c>
      <c r="AA311" s="16">
        <f>X311/(Y311*Z311)</f>
        <v>0.2335496832</v>
      </c>
      <c r="AB311" s="25"/>
      <c r="AC311" s="25"/>
      <c r="AD311" s="25"/>
      <c r="AE311" s="25"/>
      <c r="AF311" s="25">
        <f t="shared" si="239"/>
        <v>0</v>
      </c>
      <c r="AG311" s="25">
        <f t="shared" si="240"/>
        <v>1</v>
      </c>
      <c r="AH311" s="25">
        <f t="shared" si="241"/>
        <v>0</v>
      </c>
      <c r="AI311" s="25">
        <f t="shared" si="242"/>
        <v>0</v>
      </c>
      <c r="AJ311" s="25">
        <f t="shared" si="243"/>
        <v>0</v>
      </c>
      <c r="AK311" s="25">
        <f t="shared" si="244"/>
        <v>0</v>
      </c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</row>
    <row r="312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>
        <f t="shared" si="239"/>
        <v>1</v>
      </c>
      <c r="AG312" s="25">
        <f t="shared" si="240"/>
        <v>1</v>
      </c>
      <c r="AH312" s="25">
        <f t="shared" si="241"/>
        <v>0</v>
      </c>
      <c r="AI312" s="25">
        <f t="shared" si="242"/>
        <v>0</v>
      </c>
      <c r="AJ312" s="25">
        <f t="shared" si="243"/>
        <v>0</v>
      </c>
      <c r="AK312" s="25">
        <f t="shared" si="244"/>
        <v>0</v>
      </c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</row>
    <row r="313" ht="12.75" customHeight="1">
      <c r="A313" s="8" t="s">
        <v>402</v>
      </c>
      <c r="B313" s="25"/>
      <c r="C313" s="25"/>
      <c r="D313" s="25"/>
      <c r="E313" s="25"/>
      <c r="F313" s="25"/>
      <c r="G313" s="25"/>
      <c r="H313" s="8" t="s">
        <v>403</v>
      </c>
      <c r="I313" s="25"/>
      <c r="J313" s="25"/>
      <c r="K313" s="25"/>
      <c r="L313" s="25"/>
      <c r="M313" s="25"/>
      <c r="N313" s="25"/>
      <c r="O313" s="8" t="s">
        <v>477</v>
      </c>
      <c r="P313" s="25"/>
      <c r="Q313" s="25"/>
      <c r="R313" s="25"/>
      <c r="S313" s="25"/>
      <c r="T313" s="25"/>
      <c r="U313" s="25"/>
      <c r="V313" s="8" t="s">
        <v>478</v>
      </c>
      <c r="W313" s="25"/>
      <c r="X313" s="25"/>
      <c r="Y313" s="25"/>
      <c r="Z313" s="25"/>
      <c r="AA313" s="25"/>
      <c r="AB313" s="25"/>
      <c r="AC313" s="25"/>
      <c r="AD313" s="25"/>
      <c r="AE313" s="25"/>
      <c r="AF313" s="25">
        <f t="shared" si="239"/>
        <v>0</v>
      </c>
      <c r="AG313" s="25">
        <f t="shared" si="240"/>
        <v>0</v>
      </c>
      <c r="AH313" s="25">
        <f t="shared" si="241"/>
        <v>0</v>
      </c>
      <c r="AI313" s="25">
        <f t="shared" si="242"/>
        <v>0</v>
      </c>
      <c r="AJ313" s="25">
        <f t="shared" si="243"/>
        <v>0</v>
      </c>
      <c r="AK313" s="25">
        <f t="shared" si="244"/>
        <v>0</v>
      </c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</row>
    <row r="314" ht="12.75" customHeight="1">
      <c r="A314" s="16" t="s">
        <v>365</v>
      </c>
      <c r="B314" s="16" t="s">
        <v>366</v>
      </c>
      <c r="C314" s="16" t="s">
        <v>367</v>
      </c>
      <c r="D314" s="23" t="s">
        <v>391</v>
      </c>
      <c r="E314" s="23" t="s">
        <v>392</v>
      </c>
      <c r="F314" s="16" t="s">
        <v>255</v>
      </c>
      <c r="G314" s="25"/>
      <c r="H314" s="16" t="s">
        <v>365</v>
      </c>
      <c r="I314" s="16" t="s">
        <v>366</v>
      </c>
      <c r="J314" s="16" t="s">
        <v>367</v>
      </c>
      <c r="K314" s="23" t="s">
        <v>391</v>
      </c>
      <c r="L314" s="23" t="s">
        <v>392</v>
      </c>
      <c r="M314" s="16" t="s">
        <v>255</v>
      </c>
      <c r="N314" s="25"/>
      <c r="O314" s="16" t="s">
        <v>365</v>
      </c>
      <c r="P314" s="16" t="s">
        <v>366</v>
      </c>
      <c r="Q314" s="16" t="s">
        <v>367</v>
      </c>
      <c r="R314" s="23" t="s">
        <v>391</v>
      </c>
      <c r="S314" s="23" t="s">
        <v>392</v>
      </c>
      <c r="T314" s="16" t="s">
        <v>255</v>
      </c>
      <c r="U314" s="25"/>
      <c r="V314" s="16" t="s">
        <v>365</v>
      </c>
      <c r="W314" s="16" t="s">
        <v>366</v>
      </c>
      <c r="X314" s="16" t="s">
        <v>367</v>
      </c>
      <c r="Y314" s="23" t="s">
        <v>391</v>
      </c>
      <c r="Z314" s="23" t="s">
        <v>392</v>
      </c>
      <c r="AA314" s="16" t="s">
        <v>255</v>
      </c>
      <c r="AB314" s="25"/>
      <c r="AC314" s="25"/>
      <c r="AD314" s="25"/>
      <c r="AE314" s="25"/>
      <c r="AF314" s="25">
        <f t="shared" si="239"/>
        <v>0</v>
      </c>
      <c r="AG314" s="25">
        <f t="shared" si="240"/>
        <v>0</v>
      </c>
      <c r="AH314" s="25">
        <f t="shared" si="241"/>
        <v>0</v>
      </c>
      <c r="AI314" s="25">
        <f t="shared" si="242"/>
        <v>0</v>
      </c>
      <c r="AJ314" s="25">
        <f t="shared" si="243"/>
        <v>0</v>
      </c>
      <c r="AK314" s="25">
        <f t="shared" si="244"/>
        <v>0</v>
      </c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</row>
    <row r="315" ht="12.75" customHeight="1">
      <c r="A315" s="16">
        <f>O311</f>
        <v>15</v>
      </c>
      <c r="B315" s="16">
        <f>I307</f>
        <v>4</v>
      </c>
      <c r="C315" s="16">
        <f>AA298</f>
        <v>1</v>
      </c>
      <c r="D315" s="16">
        <f t="shared" ref="D315:E315" si="254">SQRT(A315)</f>
        <v>3.872983346</v>
      </c>
      <c r="E315" s="16">
        <f t="shared" si="254"/>
        <v>2</v>
      </c>
      <c r="F315" s="16">
        <f>C315/(D315*E315)</f>
        <v>0.1290994449</v>
      </c>
      <c r="G315" s="25"/>
      <c r="H315" s="16">
        <f>A315</f>
        <v>15</v>
      </c>
      <c r="I315" s="16">
        <f>P307</f>
        <v>46</v>
      </c>
      <c r="J315" s="16">
        <f>AB298</f>
        <v>11</v>
      </c>
      <c r="K315" s="16">
        <f t="shared" ref="K315:L315" si="255">SQRT(H315)</f>
        <v>3.872983346</v>
      </c>
      <c r="L315" s="16">
        <f t="shared" si="255"/>
        <v>6.782329983</v>
      </c>
      <c r="M315" s="16">
        <f>J315/(K315*L315)</f>
        <v>0.4187628432</v>
      </c>
      <c r="N315" s="25"/>
      <c r="O315" s="16">
        <f>H315</f>
        <v>15</v>
      </c>
      <c r="P315" s="16">
        <f>W303</f>
        <v>4</v>
      </c>
      <c r="Q315" s="16">
        <f>AC298</f>
        <v>3</v>
      </c>
      <c r="R315" s="16">
        <f t="shared" ref="R315:S315" si="256">SQRT(O315)</f>
        <v>3.872983346</v>
      </c>
      <c r="S315" s="16">
        <f t="shared" si="256"/>
        <v>2</v>
      </c>
      <c r="T315" s="16">
        <f>Q315/(R315*S315)</f>
        <v>0.3872983346</v>
      </c>
      <c r="U315" s="25"/>
      <c r="V315" s="16">
        <f>V311</f>
        <v>15</v>
      </c>
      <c r="W315" s="16">
        <f>W307</f>
        <v>7</v>
      </c>
      <c r="X315" s="16">
        <f>AD298</f>
        <v>4</v>
      </c>
      <c r="Y315" s="16">
        <f t="shared" ref="Y315:Z315" si="257">SQRT(V315)</f>
        <v>3.872983346</v>
      </c>
      <c r="Z315" s="16">
        <f t="shared" si="257"/>
        <v>2.645751311</v>
      </c>
      <c r="AA315" s="16">
        <f>X315/(Y315*Z315)</f>
        <v>0.3903600292</v>
      </c>
      <c r="AB315" s="25"/>
      <c r="AC315" s="25"/>
      <c r="AD315" s="25"/>
      <c r="AE315" s="25"/>
      <c r="AF315" s="25">
        <f t="shared" si="239"/>
        <v>0</v>
      </c>
      <c r="AG315" s="25">
        <f t="shared" si="240"/>
        <v>0</v>
      </c>
      <c r="AH315" s="25">
        <f t="shared" si="241"/>
        <v>0</v>
      </c>
      <c r="AI315" s="25">
        <f t="shared" si="242"/>
        <v>0</v>
      </c>
      <c r="AJ315" s="25">
        <f t="shared" si="243"/>
        <v>0</v>
      </c>
      <c r="AK315" s="25">
        <f t="shared" si="244"/>
        <v>0</v>
      </c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</row>
    <row r="31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>
        <f t="shared" si="239"/>
        <v>0</v>
      </c>
      <c r="AG316" s="25">
        <f t="shared" si="240"/>
        <v>0</v>
      </c>
      <c r="AH316" s="25">
        <f t="shared" si="241"/>
        <v>0</v>
      </c>
      <c r="AI316" s="25">
        <f t="shared" si="242"/>
        <v>0</v>
      </c>
      <c r="AJ316" s="25">
        <f t="shared" si="243"/>
        <v>0</v>
      </c>
      <c r="AK316" s="25">
        <f t="shared" si="244"/>
        <v>0</v>
      </c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</row>
    <row r="317" ht="12.75" customHeight="1">
      <c r="A317" s="8" t="s">
        <v>479</v>
      </c>
      <c r="B317" s="25"/>
      <c r="C317" s="25"/>
      <c r="D317" s="25"/>
      <c r="E317" s="25"/>
      <c r="F317" s="25"/>
      <c r="G317" s="25"/>
      <c r="H317" s="8" t="s">
        <v>480</v>
      </c>
      <c r="I317" s="25"/>
      <c r="J317" s="25"/>
      <c r="K317" s="25"/>
      <c r="L317" s="25"/>
      <c r="M317" s="25"/>
      <c r="N317" s="25"/>
      <c r="O317" s="8" t="s">
        <v>404</v>
      </c>
      <c r="P317" s="25"/>
      <c r="Q317" s="25"/>
      <c r="R317" s="25"/>
      <c r="S317" s="25"/>
      <c r="T317" s="25"/>
      <c r="U317" s="25"/>
      <c r="V317" s="8" t="s">
        <v>405</v>
      </c>
      <c r="W317" s="25"/>
      <c r="X317" s="25"/>
      <c r="Y317" s="25"/>
      <c r="Z317" s="25"/>
      <c r="AA317" s="25"/>
      <c r="AB317" s="25"/>
      <c r="AC317" s="25"/>
      <c r="AD317" s="25"/>
      <c r="AE317" s="25"/>
      <c r="AF317" s="25">
        <f t="shared" si="239"/>
        <v>0</v>
      </c>
      <c r="AG317" s="25">
        <f t="shared" si="240"/>
        <v>0</v>
      </c>
      <c r="AH317" s="25">
        <f t="shared" si="241"/>
        <v>0</v>
      </c>
      <c r="AI317" s="25">
        <f t="shared" si="242"/>
        <v>0</v>
      </c>
      <c r="AJ317" s="25">
        <f t="shared" si="243"/>
        <v>0</v>
      </c>
      <c r="AK317" s="25">
        <f t="shared" si="244"/>
        <v>0</v>
      </c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</row>
    <row r="318" ht="12.75" customHeight="1">
      <c r="A318" s="16" t="s">
        <v>365</v>
      </c>
      <c r="B318" s="16" t="s">
        <v>366</v>
      </c>
      <c r="C318" s="16" t="s">
        <v>367</v>
      </c>
      <c r="D318" s="23" t="s">
        <v>391</v>
      </c>
      <c r="E318" s="23" t="s">
        <v>392</v>
      </c>
      <c r="F318" s="16" t="s">
        <v>255</v>
      </c>
      <c r="G318" s="25"/>
      <c r="H318" s="16" t="s">
        <v>365</v>
      </c>
      <c r="I318" s="16" t="s">
        <v>366</v>
      </c>
      <c r="J318" s="16" t="s">
        <v>367</v>
      </c>
      <c r="K318" s="23" t="s">
        <v>391</v>
      </c>
      <c r="L318" s="23" t="s">
        <v>392</v>
      </c>
      <c r="M318" s="16" t="s">
        <v>255</v>
      </c>
      <c r="N318" s="25"/>
      <c r="O318" s="16" t="s">
        <v>365</v>
      </c>
      <c r="P318" s="16" t="s">
        <v>366</v>
      </c>
      <c r="Q318" s="16" t="s">
        <v>367</v>
      </c>
      <c r="R318" s="23" t="s">
        <v>391</v>
      </c>
      <c r="S318" s="23" t="s">
        <v>392</v>
      </c>
      <c r="T318" s="16" t="s">
        <v>255</v>
      </c>
      <c r="U318" s="25"/>
      <c r="V318" s="16" t="s">
        <v>365</v>
      </c>
      <c r="W318" s="16" t="s">
        <v>366</v>
      </c>
      <c r="X318" s="16" t="s">
        <v>367</v>
      </c>
      <c r="Y318" s="23" t="s">
        <v>391</v>
      </c>
      <c r="Z318" s="23" t="s">
        <v>392</v>
      </c>
      <c r="AA318" s="16" t="s">
        <v>255</v>
      </c>
      <c r="AB318" s="25"/>
      <c r="AC318" s="25"/>
      <c r="AD318" s="25"/>
      <c r="AE318" s="25"/>
      <c r="AF318" s="25">
        <f t="shared" si="239"/>
        <v>0</v>
      </c>
      <c r="AG318" s="25">
        <f t="shared" si="240"/>
        <v>0</v>
      </c>
      <c r="AH318" s="25">
        <f t="shared" si="241"/>
        <v>0</v>
      </c>
      <c r="AI318" s="25">
        <f t="shared" si="242"/>
        <v>0</v>
      </c>
      <c r="AJ318" s="25">
        <f t="shared" si="243"/>
        <v>0</v>
      </c>
      <c r="AK318" s="25">
        <f t="shared" si="244"/>
        <v>0</v>
      </c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</row>
    <row r="319" ht="12.75" customHeight="1">
      <c r="A319" s="16">
        <f>A315</f>
        <v>15</v>
      </c>
      <c r="B319" s="16">
        <f>B311</f>
        <v>5</v>
      </c>
      <c r="C319" s="16">
        <f>AE298</f>
        <v>1</v>
      </c>
      <c r="D319" s="16">
        <f t="shared" ref="D319:E319" si="258">SQRT(A319)</f>
        <v>3.872983346</v>
      </c>
      <c r="E319" s="16">
        <f t="shared" si="258"/>
        <v>2.236067977</v>
      </c>
      <c r="F319" s="16">
        <f>C319/(D319*E319)</f>
        <v>0.1154700538</v>
      </c>
      <c r="G319" s="25"/>
      <c r="H319" s="16">
        <f>H315</f>
        <v>15</v>
      </c>
      <c r="I319" s="16">
        <f>0</f>
        <v>0</v>
      </c>
      <c r="J319" s="16">
        <v>0.0</v>
      </c>
      <c r="K319" s="16">
        <f t="shared" ref="K319:L319" si="259">SQRT(H319)</f>
        <v>3.872983346</v>
      </c>
      <c r="L319" s="16">
        <f t="shared" si="259"/>
        <v>0</v>
      </c>
      <c r="M319" s="16" t="s">
        <v>458</v>
      </c>
      <c r="N319" s="25"/>
      <c r="O319" s="16">
        <f>G234</f>
        <v>18</v>
      </c>
      <c r="P319" s="16">
        <f>W311</f>
        <v>11</v>
      </c>
      <c r="Q319" s="16">
        <f>AG298</f>
        <v>5</v>
      </c>
      <c r="R319" s="16">
        <f t="shared" ref="R319:S319" si="260">SQRT(O319)</f>
        <v>4.242640687</v>
      </c>
      <c r="S319" s="16">
        <f t="shared" si="260"/>
        <v>3.31662479</v>
      </c>
      <c r="T319" s="16">
        <f>Q319/(R319*S319)</f>
        <v>0.3553345273</v>
      </c>
      <c r="U319" s="25"/>
      <c r="V319" s="16">
        <f>O319</f>
        <v>18</v>
      </c>
      <c r="W319" s="16">
        <f>B315</f>
        <v>4</v>
      </c>
      <c r="X319" s="16">
        <f>AH298</f>
        <v>3</v>
      </c>
      <c r="Y319" s="16">
        <f t="shared" ref="Y319:Z319" si="261">SQRT(V319)</f>
        <v>4.242640687</v>
      </c>
      <c r="Z319" s="16">
        <f t="shared" si="261"/>
        <v>2</v>
      </c>
      <c r="AA319" s="16">
        <f>X319/(Y319*Z319)</f>
        <v>0.3535533906</v>
      </c>
      <c r="AB319" s="25"/>
      <c r="AC319" s="25"/>
      <c r="AD319" s="25"/>
      <c r="AE319" s="25"/>
      <c r="AF319" s="25">
        <f t="shared" si="239"/>
        <v>0</v>
      </c>
      <c r="AG319" s="25">
        <f t="shared" si="240"/>
        <v>0</v>
      </c>
      <c r="AH319" s="25">
        <f t="shared" si="241"/>
        <v>0</v>
      </c>
      <c r="AI319" s="25">
        <f t="shared" si="242"/>
        <v>0</v>
      </c>
      <c r="AJ319" s="25">
        <f t="shared" si="243"/>
        <v>0</v>
      </c>
      <c r="AK319" s="25">
        <f t="shared" si="244"/>
        <v>0</v>
      </c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</row>
    <row r="320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>
        <f t="shared" si="239"/>
        <v>0</v>
      </c>
      <c r="AG320" s="25">
        <f t="shared" si="240"/>
        <v>0</v>
      </c>
      <c r="AH320" s="25">
        <f t="shared" si="241"/>
        <v>0</v>
      </c>
      <c r="AI320" s="25">
        <f t="shared" si="242"/>
        <v>0</v>
      </c>
      <c r="AJ320" s="25">
        <f t="shared" si="243"/>
        <v>0</v>
      </c>
      <c r="AK320" s="25">
        <f t="shared" si="244"/>
        <v>0</v>
      </c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</row>
    <row r="321" ht="12.75" customHeight="1">
      <c r="A321" s="8" t="s">
        <v>406</v>
      </c>
      <c r="B321" s="25"/>
      <c r="C321" s="25"/>
      <c r="D321" s="25"/>
      <c r="E321" s="25"/>
      <c r="F321" s="25"/>
      <c r="G321" s="25"/>
      <c r="H321" s="8" t="s">
        <v>481</v>
      </c>
      <c r="I321" s="25"/>
      <c r="J321" s="25"/>
      <c r="K321" s="25"/>
      <c r="L321" s="25"/>
      <c r="M321" s="25"/>
      <c r="N321" s="25"/>
      <c r="O321" s="8" t="s">
        <v>482</v>
      </c>
      <c r="P321" s="25"/>
      <c r="Q321" s="25"/>
      <c r="R321" s="25"/>
      <c r="S321" s="25"/>
      <c r="T321" s="25"/>
      <c r="U321" s="25"/>
      <c r="V321" s="8" t="s">
        <v>483</v>
      </c>
      <c r="W321" s="25"/>
      <c r="X321" s="25"/>
      <c r="Y321" s="25"/>
      <c r="Z321" s="25"/>
      <c r="AA321" s="25"/>
      <c r="AB321" s="25"/>
      <c r="AC321" s="25"/>
      <c r="AD321" s="25"/>
      <c r="AE321" s="25"/>
      <c r="AF321" s="25">
        <f t="shared" si="239"/>
        <v>0</v>
      </c>
      <c r="AG321" s="25">
        <f t="shared" si="240"/>
        <v>0</v>
      </c>
      <c r="AH321" s="25">
        <f t="shared" si="241"/>
        <v>0</v>
      </c>
      <c r="AI321" s="25">
        <f t="shared" si="242"/>
        <v>0</v>
      </c>
      <c r="AJ321" s="25">
        <f t="shared" si="243"/>
        <v>0</v>
      </c>
      <c r="AK321" s="25">
        <f t="shared" si="244"/>
        <v>0</v>
      </c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</row>
    <row r="322" ht="12.75" customHeight="1">
      <c r="A322" s="16" t="s">
        <v>365</v>
      </c>
      <c r="B322" s="16" t="s">
        <v>366</v>
      </c>
      <c r="C322" s="16" t="s">
        <v>367</v>
      </c>
      <c r="D322" s="23" t="s">
        <v>391</v>
      </c>
      <c r="E322" s="23" t="s">
        <v>392</v>
      </c>
      <c r="F322" s="16" t="s">
        <v>255</v>
      </c>
      <c r="G322" s="25"/>
      <c r="H322" s="16" t="s">
        <v>365</v>
      </c>
      <c r="I322" s="16" t="s">
        <v>366</v>
      </c>
      <c r="J322" s="16" t="s">
        <v>367</v>
      </c>
      <c r="K322" s="23" t="s">
        <v>391</v>
      </c>
      <c r="L322" s="23" t="s">
        <v>392</v>
      </c>
      <c r="M322" s="16" t="s">
        <v>255</v>
      </c>
      <c r="N322" s="25"/>
      <c r="O322" s="16" t="s">
        <v>365</v>
      </c>
      <c r="P322" s="16" t="s">
        <v>366</v>
      </c>
      <c r="Q322" s="16" t="s">
        <v>367</v>
      </c>
      <c r="R322" s="23" t="s">
        <v>391</v>
      </c>
      <c r="S322" s="23" t="s">
        <v>392</v>
      </c>
      <c r="T322" s="16" t="s">
        <v>255</v>
      </c>
      <c r="U322" s="25"/>
      <c r="V322" s="16" t="s">
        <v>365</v>
      </c>
      <c r="W322" s="16" t="s">
        <v>366</v>
      </c>
      <c r="X322" s="16" t="s">
        <v>367</v>
      </c>
      <c r="Y322" s="23" t="s">
        <v>391</v>
      </c>
      <c r="Z322" s="23" t="s">
        <v>392</v>
      </c>
      <c r="AA322" s="16" t="s">
        <v>255</v>
      </c>
      <c r="AB322" s="25"/>
      <c r="AC322" s="25"/>
      <c r="AD322" s="25"/>
      <c r="AE322" s="25"/>
      <c r="AF322" s="25">
        <f t="shared" si="239"/>
        <v>0</v>
      </c>
      <c r="AG322" s="25">
        <f t="shared" si="240"/>
        <v>0</v>
      </c>
      <c r="AH322" s="25">
        <f t="shared" si="241"/>
        <v>0</v>
      </c>
      <c r="AI322" s="25">
        <f t="shared" si="242"/>
        <v>0</v>
      </c>
      <c r="AJ322" s="25">
        <f t="shared" si="243"/>
        <v>0</v>
      </c>
      <c r="AK322" s="25">
        <f t="shared" si="244"/>
        <v>0</v>
      </c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</row>
    <row r="323" ht="12.75" customHeight="1">
      <c r="A323" s="16">
        <f>O319</f>
        <v>18</v>
      </c>
      <c r="B323" s="16">
        <f>I315</f>
        <v>46</v>
      </c>
      <c r="C323" s="16">
        <f>AI298</f>
        <v>15</v>
      </c>
      <c r="D323" s="16">
        <f t="shared" ref="D323:E323" si="262">SQRT(A323)</f>
        <v>4.242640687</v>
      </c>
      <c r="E323" s="16">
        <f t="shared" si="262"/>
        <v>6.782329983</v>
      </c>
      <c r="F323" s="16">
        <f>C323/(D323*E323)</f>
        <v>0.5212860351</v>
      </c>
      <c r="G323" s="25"/>
      <c r="H323" s="16">
        <f>O319</f>
        <v>18</v>
      </c>
      <c r="I323" s="16">
        <f>P315</f>
        <v>4</v>
      </c>
      <c r="J323" s="16">
        <f>AJ298</f>
        <v>3</v>
      </c>
      <c r="K323" s="16">
        <f t="shared" ref="K323:L323" si="263">SQRT(H323)</f>
        <v>4.242640687</v>
      </c>
      <c r="L323" s="16">
        <f t="shared" si="263"/>
        <v>2</v>
      </c>
      <c r="M323" s="16">
        <f>J323/(K323*L323)</f>
        <v>0.3535533906</v>
      </c>
      <c r="N323" s="25"/>
      <c r="O323" s="16">
        <f>O319</f>
        <v>18</v>
      </c>
      <c r="P323" s="16">
        <f>W315</f>
        <v>7</v>
      </c>
      <c r="Q323" s="16">
        <f>AD298</f>
        <v>4</v>
      </c>
      <c r="R323" s="16">
        <f t="shared" ref="R323:S323" si="264">SQRT(O323)</f>
        <v>4.242640687</v>
      </c>
      <c r="S323" s="16">
        <f t="shared" si="264"/>
        <v>2.645751311</v>
      </c>
      <c r="T323" s="16">
        <f>Q323/(R323*S323)</f>
        <v>0.3563483225</v>
      </c>
      <c r="U323" s="25"/>
      <c r="V323" s="16">
        <f>V319</f>
        <v>18</v>
      </c>
      <c r="W323" s="16">
        <f>B319</f>
        <v>5</v>
      </c>
      <c r="X323" s="16">
        <f>AL298</f>
        <v>1</v>
      </c>
      <c r="Y323" s="16">
        <f t="shared" ref="Y323:Z323" si="265">SQRT(V323)</f>
        <v>4.242640687</v>
      </c>
      <c r="Z323" s="16">
        <f t="shared" si="265"/>
        <v>2.236067977</v>
      </c>
      <c r="AA323" s="16">
        <f>X323/(Y323*Z323)</f>
        <v>0.1054092553</v>
      </c>
      <c r="AB323" s="25"/>
      <c r="AC323" s="25"/>
      <c r="AD323" s="25"/>
      <c r="AE323" s="25"/>
      <c r="AF323" s="25">
        <f t="shared" si="239"/>
        <v>0</v>
      </c>
      <c r="AG323" s="25">
        <f t="shared" si="240"/>
        <v>0</v>
      </c>
      <c r="AH323" s="25">
        <f t="shared" si="241"/>
        <v>0</v>
      </c>
      <c r="AI323" s="25">
        <f t="shared" si="242"/>
        <v>0</v>
      </c>
      <c r="AJ323" s="25">
        <f t="shared" si="243"/>
        <v>0</v>
      </c>
      <c r="AK323" s="25">
        <f t="shared" si="244"/>
        <v>0</v>
      </c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</row>
    <row r="324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>
        <f t="shared" si="239"/>
        <v>0</v>
      </c>
      <c r="AG324" s="25">
        <f t="shared" si="240"/>
        <v>0</v>
      </c>
      <c r="AH324" s="25">
        <f t="shared" si="241"/>
        <v>0</v>
      </c>
      <c r="AI324" s="25">
        <f t="shared" si="242"/>
        <v>0</v>
      </c>
      <c r="AJ324" s="25">
        <f t="shared" si="243"/>
        <v>0</v>
      </c>
      <c r="AK324" s="25">
        <f t="shared" si="244"/>
        <v>0</v>
      </c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</row>
    <row r="325" ht="12.75" customHeight="1">
      <c r="A325" s="8" t="s">
        <v>484</v>
      </c>
      <c r="B325" s="25"/>
      <c r="C325" s="25"/>
      <c r="D325" s="25"/>
      <c r="E325" s="25"/>
      <c r="F325" s="25"/>
      <c r="G325" s="25"/>
      <c r="H325" s="8" t="s">
        <v>407</v>
      </c>
      <c r="I325" s="25"/>
      <c r="J325" s="25"/>
      <c r="K325" s="25"/>
      <c r="L325" s="25"/>
      <c r="M325" s="25"/>
      <c r="N325" s="25"/>
      <c r="O325" s="8" t="s">
        <v>408</v>
      </c>
      <c r="P325" s="25"/>
      <c r="Q325" s="25"/>
      <c r="R325" s="25"/>
      <c r="S325" s="25"/>
      <c r="T325" s="25"/>
      <c r="U325" s="25"/>
      <c r="V325" s="8" t="s">
        <v>485</v>
      </c>
      <c r="W325" s="25"/>
      <c r="X325" s="25"/>
      <c r="Y325" s="25"/>
      <c r="Z325" s="25"/>
      <c r="AA325" s="25"/>
      <c r="AB325" s="25"/>
      <c r="AC325" s="25"/>
      <c r="AD325" s="25"/>
      <c r="AE325" s="25"/>
      <c r="AF325" s="25">
        <f t="shared" si="239"/>
        <v>0</v>
      </c>
      <c r="AG325" s="25">
        <f t="shared" si="240"/>
        <v>0</v>
      </c>
      <c r="AH325" s="25">
        <f t="shared" si="241"/>
        <v>0</v>
      </c>
      <c r="AI325" s="25">
        <f t="shared" si="242"/>
        <v>0</v>
      </c>
      <c r="AJ325" s="25">
        <f t="shared" si="243"/>
        <v>0</v>
      </c>
      <c r="AK325" s="25">
        <f t="shared" si="244"/>
        <v>0</v>
      </c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</row>
    <row r="326" ht="12.75" customHeight="1">
      <c r="A326" s="16" t="s">
        <v>365</v>
      </c>
      <c r="B326" s="16" t="s">
        <v>366</v>
      </c>
      <c r="C326" s="16" t="s">
        <v>367</v>
      </c>
      <c r="D326" s="23" t="s">
        <v>391</v>
      </c>
      <c r="E326" s="23" t="s">
        <v>392</v>
      </c>
      <c r="F326" s="16" t="s">
        <v>255</v>
      </c>
      <c r="G326" s="25"/>
      <c r="H326" s="16" t="s">
        <v>365</v>
      </c>
      <c r="I326" s="16" t="s">
        <v>366</v>
      </c>
      <c r="J326" s="16" t="s">
        <v>367</v>
      </c>
      <c r="K326" s="23" t="s">
        <v>391</v>
      </c>
      <c r="L326" s="23" t="s">
        <v>392</v>
      </c>
      <c r="M326" s="16" t="s">
        <v>255</v>
      </c>
      <c r="N326" s="25"/>
      <c r="O326" s="16" t="s">
        <v>365</v>
      </c>
      <c r="P326" s="16" t="s">
        <v>366</v>
      </c>
      <c r="Q326" s="16" t="s">
        <v>367</v>
      </c>
      <c r="R326" s="23" t="s">
        <v>391</v>
      </c>
      <c r="S326" s="23" t="s">
        <v>392</v>
      </c>
      <c r="T326" s="16" t="s">
        <v>255</v>
      </c>
      <c r="U326" s="25"/>
      <c r="V326" s="16" t="s">
        <v>365</v>
      </c>
      <c r="W326" s="16" t="s">
        <v>366</v>
      </c>
      <c r="X326" s="16" t="s">
        <v>367</v>
      </c>
      <c r="Y326" s="23" t="s">
        <v>391</v>
      </c>
      <c r="Z326" s="23" t="s">
        <v>392</v>
      </c>
      <c r="AA326" s="16" t="s">
        <v>255</v>
      </c>
      <c r="AB326" s="25"/>
      <c r="AC326" s="25"/>
      <c r="AD326" s="25"/>
      <c r="AE326" s="25"/>
      <c r="AF326" s="25">
        <f t="shared" si="239"/>
        <v>0</v>
      </c>
      <c r="AG326" s="25">
        <f t="shared" si="240"/>
        <v>0</v>
      </c>
      <c r="AH326" s="25">
        <f t="shared" si="241"/>
        <v>0</v>
      </c>
      <c r="AI326" s="25">
        <f t="shared" si="242"/>
        <v>0</v>
      </c>
      <c r="AJ326" s="25">
        <f t="shared" si="243"/>
        <v>0</v>
      </c>
      <c r="AK326" s="25">
        <f t="shared" si="244"/>
        <v>0</v>
      </c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</row>
    <row r="327" ht="12.75" customHeight="1">
      <c r="A327" s="16">
        <f>A323</f>
        <v>18</v>
      </c>
      <c r="B327" s="16">
        <f>0</f>
        <v>0</v>
      </c>
      <c r="C327" s="16">
        <v>0.0</v>
      </c>
      <c r="D327" s="16">
        <f t="shared" ref="D327:E327" si="266">SQRT(A327)</f>
        <v>4.242640687</v>
      </c>
      <c r="E327" s="16">
        <f t="shared" si="266"/>
        <v>0</v>
      </c>
      <c r="F327" s="16" t="s">
        <v>458</v>
      </c>
      <c r="G327" s="25"/>
      <c r="H327" s="16">
        <f>H234</f>
        <v>11</v>
      </c>
      <c r="I327" s="16">
        <f>B315</f>
        <v>4</v>
      </c>
      <c r="J327" s="16">
        <v>4.0</v>
      </c>
      <c r="K327" s="16">
        <f t="shared" ref="K327:L327" si="267">SQRT(H327)</f>
        <v>3.31662479</v>
      </c>
      <c r="L327" s="16">
        <f t="shared" si="267"/>
        <v>2</v>
      </c>
      <c r="M327" s="16">
        <f>J327/(K327*L327)</f>
        <v>0.6030226892</v>
      </c>
      <c r="N327" s="25"/>
      <c r="O327" s="16">
        <f>H327</f>
        <v>11</v>
      </c>
      <c r="P327" s="16">
        <f>B323</f>
        <v>46</v>
      </c>
      <c r="Q327" s="16">
        <v>8.0</v>
      </c>
      <c r="R327" s="16">
        <f t="shared" ref="R327:S327" si="268">SQRT(O327)</f>
        <v>3.31662479</v>
      </c>
      <c r="S327" s="16">
        <f t="shared" si="268"/>
        <v>6.782329983</v>
      </c>
      <c r="T327" s="16">
        <f>Q327/(R327*S327)</f>
        <v>0.3556433796</v>
      </c>
      <c r="U327" s="25"/>
      <c r="V327" s="16">
        <f>O327</f>
        <v>11</v>
      </c>
      <c r="W327" s="16">
        <f>I323</f>
        <v>4</v>
      </c>
      <c r="X327" s="16" t="str">
        <f>AE363</f>
        <v/>
      </c>
      <c r="Y327" s="16">
        <f t="shared" ref="Y327:Z327" si="269">SQRT(V327)</f>
        <v>3.31662479</v>
      </c>
      <c r="Z327" s="16">
        <f t="shared" si="269"/>
        <v>2</v>
      </c>
      <c r="AA327" s="16">
        <f>X327/(Y327*Z327)</f>
        <v>0</v>
      </c>
      <c r="AB327" s="25"/>
      <c r="AC327" s="25"/>
      <c r="AD327" s="25"/>
      <c r="AE327" s="25"/>
      <c r="AF327" s="25">
        <f t="shared" si="239"/>
        <v>0</v>
      </c>
      <c r="AG327" s="25">
        <f t="shared" si="240"/>
        <v>0</v>
      </c>
      <c r="AH327" s="25">
        <f t="shared" si="241"/>
        <v>0</v>
      </c>
      <c r="AI327" s="25">
        <f t="shared" si="242"/>
        <v>0</v>
      </c>
      <c r="AJ327" s="25">
        <f t="shared" si="243"/>
        <v>0</v>
      </c>
      <c r="AK327" s="25">
        <f t="shared" si="244"/>
        <v>0</v>
      </c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</row>
    <row r="328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>
        <f t="shared" si="239"/>
        <v>0</v>
      </c>
      <c r="AG328" s="25">
        <f t="shared" si="240"/>
        <v>0</v>
      </c>
      <c r="AH328" s="25">
        <f t="shared" si="241"/>
        <v>0</v>
      </c>
      <c r="AI328" s="25">
        <f t="shared" si="242"/>
        <v>0</v>
      </c>
      <c r="AJ328" s="25">
        <f t="shared" si="243"/>
        <v>0</v>
      </c>
      <c r="AK328" s="25">
        <f t="shared" si="244"/>
        <v>0</v>
      </c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</row>
    <row r="329" ht="12.75" customHeight="1">
      <c r="A329" s="8" t="s">
        <v>486</v>
      </c>
      <c r="B329" s="25"/>
      <c r="C329" s="25"/>
      <c r="D329" s="25"/>
      <c r="E329" s="25"/>
      <c r="F329" s="25"/>
      <c r="G329" s="25"/>
      <c r="H329" s="8" t="s">
        <v>487</v>
      </c>
      <c r="I329" s="25"/>
      <c r="J329" s="25"/>
      <c r="K329" s="25"/>
      <c r="L329" s="25"/>
      <c r="M329" s="25"/>
      <c r="N329" s="25"/>
      <c r="O329" s="8" t="s">
        <v>488</v>
      </c>
      <c r="P329" s="25"/>
      <c r="Q329" s="25"/>
      <c r="R329" s="25"/>
      <c r="S329" s="25"/>
      <c r="T329" s="25"/>
      <c r="U329" s="25"/>
      <c r="V329" s="8" t="s">
        <v>409</v>
      </c>
      <c r="W329" s="25"/>
      <c r="X329" s="25"/>
      <c r="Y329" s="25"/>
      <c r="Z329" s="25"/>
      <c r="AA329" s="25"/>
      <c r="AB329" s="25"/>
      <c r="AC329" s="25"/>
      <c r="AD329" s="25"/>
      <c r="AE329" s="25"/>
      <c r="AF329" s="25">
        <f t="shared" si="239"/>
        <v>0</v>
      </c>
      <c r="AG329" s="25">
        <f t="shared" si="240"/>
        <v>0</v>
      </c>
      <c r="AH329" s="25">
        <f t="shared" si="241"/>
        <v>0</v>
      </c>
      <c r="AI329" s="25">
        <f t="shared" si="242"/>
        <v>0</v>
      </c>
      <c r="AJ329" s="25">
        <f t="shared" si="243"/>
        <v>0</v>
      </c>
      <c r="AK329" s="25">
        <f t="shared" si="244"/>
        <v>0</v>
      </c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</row>
    <row r="330" ht="12.75" customHeight="1">
      <c r="A330" s="16" t="s">
        <v>365</v>
      </c>
      <c r="B330" s="16" t="s">
        <v>366</v>
      </c>
      <c r="C330" s="16" t="s">
        <v>367</v>
      </c>
      <c r="D330" s="23" t="s">
        <v>391</v>
      </c>
      <c r="E330" s="23" t="s">
        <v>392</v>
      </c>
      <c r="F330" s="16" t="s">
        <v>255</v>
      </c>
      <c r="G330" s="25"/>
      <c r="H330" s="16" t="s">
        <v>365</v>
      </c>
      <c r="I330" s="16" t="s">
        <v>366</v>
      </c>
      <c r="J330" s="16" t="s">
        <v>367</v>
      </c>
      <c r="K330" s="23" t="s">
        <v>391</v>
      </c>
      <c r="L330" s="23" t="s">
        <v>392</v>
      </c>
      <c r="M330" s="16" t="s">
        <v>255</v>
      </c>
      <c r="N330" s="25"/>
      <c r="O330" s="16" t="s">
        <v>365</v>
      </c>
      <c r="P330" s="16" t="s">
        <v>366</v>
      </c>
      <c r="Q330" s="16" t="s">
        <v>367</v>
      </c>
      <c r="R330" s="23" t="s">
        <v>391</v>
      </c>
      <c r="S330" s="23" t="s">
        <v>392</v>
      </c>
      <c r="T330" s="16" t="s">
        <v>255</v>
      </c>
      <c r="U330" s="25"/>
      <c r="V330" s="16" t="s">
        <v>365</v>
      </c>
      <c r="W330" s="16" t="s">
        <v>366</v>
      </c>
      <c r="X330" s="16" t="s">
        <v>367</v>
      </c>
      <c r="Y330" s="23" t="s">
        <v>391</v>
      </c>
      <c r="Z330" s="23" t="s">
        <v>392</v>
      </c>
      <c r="AA330" s="16" t="s">
        <v>255</v>
      </c>
      <c r="AB330" s="25"/>
      <c r="AC330" s="25"/>
      <c r="AD330" s="25"/>
      <c r="AE330" s="25"/>
      <c r="AF330" s="25">
        <f t="shared" si="239"/>
        <v>0</v>
      </c>
      <c r="AG330" s="25">
        <f t="shared" si="240"/>
        <v>0</v>
      </c>
      <c r="AH330" s="25">
        <f t="shared" si="241"/>
        <v>0</v>
      </c>
      <c r="AI330" s="25">
        <f t="shared" si="242"/>
        <v>0</v>
      </c>
      <c r="AJ330" s="25">
        <f t="shared" si="243"/>
        <v>1</v>
      </c>
      <c r="AK330" s="25">
        <f t="shared" si="244"/>
        <v>0</v>
      </c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</row>
    <row r="331" ht="12.75" customHeight="1">
      <c r="A331" s="16">
        <f>H327</f>
        <v>11</v>
      </c>
      <c r="B331" s="16">
        <f>P323</f>
        <v>7</v>
      </c>
      <c r="C331" s="16">
        <v>1.0</v>
      </c>
      <c r="D331" s="16">
        <f t="shared" ref="D331:E331" si="270">SQRT(A331)</f>
        <v>3.31662479</v>
      </c>
      <c r="E331" s="16">
        <f t="shared" si="270"/>
        <v>2.645751311</v>
      </c>
      <c r="F331" s="16">
        <f>C331/(D331*E331)</f>
        <v>0.1139605765</v>
      </c>
      <c r="G331" s="25"/>
      <c r="H331" s="16">
        <f>H327</f>
        <v>11</v>
      </c>
      <c r="I331" s="16">
        <f>W323</f>
        <v>5</v>
      </c>
      <c r="J331" s="16">
        <v>1.0</v>
      </c>
      <c r="K331" s="16">
        <f t="shared" ref="K331:L331" si="271">SQRT(H331)</f>
        <v>3.31662479</v>
      </c>
      <c r="L331" s="16">
        <f t="shared" si="271"/>
        <v>2.236067977</v>
      </c>
      <c r="M331" s="16">
        <f>J331/(K331*L331)</f>
        <v>0.1348399725</v>
      </c>
      <c r="N331" s="25"/>
      <c r="O331" s="16">
        <f>H331</f>
        <v>11</v>
      </c>
      <c r="P331" s="16">
        <f>0</f>
        <v>0</v>
      </c>
      <c r="Q331" s="16">
        <v>0.0</v>
      </c>
      <c r="R331" s="16">
        <f t="shared" ref="R331:S331" si="272">SQRT(O331)</f>
        <v>3.31662479</v>
      </c>
      <c r="S331" s="16">
        <f t="shared" si="272"/>
        <v>0</v>
      </c>
      <c r="T331" s="16" t="s">
        <v>458</v>
      </c>
      <c r="U331" s="25"/>
      <c r="V331" s="16">
        <f>W319</f>
        <v>4</v>
      </c>
      <c r="W331" s="16">
        <f>P327</f>
        <v>46</v>
      </c>
      <c r="X331" s="16">
        <f>AN298</f>
        <v>4</v>
      </c>
      <c r="Y331" s="16">
        <f t="shared" ref="Y331:Z331" si="273">SQRT(V331)</f>
        <v>2</v>
      </c>
      <c r="Z331" s="16">
        <f t="shared" si="273"/>
        <v>6.782329983</v>
      </c>
      <c r="AA331" s="16">
        <f>X331/(Y331*Z331)</f>
        <v>0.2948839123</v>
      </c>
      <c r="AB331" s="25"/>
      <c r="AC331" s="25"/>
      <c r="AD331" s="25"/>
      <c r="AE331" s="25"/>
      <c r="AF331" s="25">
        <f t="shared" si="239"/>
        <v>0</v>
      </c>
      <c r="AG331" s="25">
        <f t="shared" si="240"/>
        <v>0</v>
      </c>
      <c r="AH331" s="25">
        <f t="shared" si="241"/>
        <v>0</v>
      </c>
      <c r="AI331" s="25">
        <f t="shared" si="242"/>
        <v>0</v>
      </c>
      <c r="AJ331" s="25">
        <f t="shared" si="243"/>
        <v>0</v>
      </c>
      <c r="AK331" s="25">
        <f t="shared" si="244"/>
        <v>0</v>
      </c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</row>
    <row r="332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>
        <f t="shared" si="239"/>
        <v>0</v>
      </c>
      <c r="AG332" s="25">
        <f t="shared" si="240"/>
        <v>0</v>
      </c>
      <c r="AH332" s="25">
        <f t="shared" si="241"/>
        <v>0</v>
      </c>
      <c r="AI332" s="25">
        <f t="shared" si="242"/>
        <v>0</v>
      </c>
      <c r="AJ332" s="25">
        <f t="shared" si="243"/>
        <v>0</v>
      </c>
      <c r="AK332" s="25">
        <f t="shared" si="244"/>
        <v>0</v>
      </c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</row>
    <row r="333" ht="12.75" customHeight="1">
      <c r="A333" s="8" t="s">
        <v>489</v>
      </c>
      <c r="B333" s="25"/>
      <c r="C333" s="25"/>
      <c r="D333" s="25"/>
      <c r="E333" s="25"/>
      <c r="F333" s="25"/>
      <c r="G333" s="25"/>
      <c r="H333" s="8" t="s">
        <v>490</v>
      </c>
      <c r="I333" s="25"/>
      <c r="J333" s="25"/>
      <c r="K333" s="25"/>
      <c r="L333" s="25"/>
      <c r="M333" s="25"/>
      <c r="N333" s="25"/>
      <c r="O333" s="8" t="s">
        <v>491</v>
      </c>
      <c r="P333" s="25"/>
      <c r="Q333" s="25"/>
      <c r="R333" s="25"/>
      <c r="S333" s="25"/>
      <c r="T333" s="25"/>
      <c r="U333" s="25"/>
      <c r="V333" s="8" t="s">
        <v>492</v>
      </c>
      <c r="W333" s="25"/>
      <c r="X333" s="25"/>
      <c r="Y333" s="25"/>
      <c r="Z333" s="25"/>
      <c r="AA333" s="25"/>
      <c r="AB333" s="25"/>
      <c r="AC333" s="25"/>
      <c r="AD333" s="25"/>
      <c r="AE333" s="25"/>
      <c r="AF333" s="25">
        <f t="shared" si="239"/>
        <v>1</v>
      </c>
      <c r="AG333" s="25">
        <f t="shared" si="240"/>
        <v>1</v>
      </c>
      <c r="AH333" s="25">
        <f t="shared" si="241"/>
        <v>0</v>
      </c>
      <c r="AI333" s="25">
        <f t="shared" si="242"/>
        <v>1</v>
      </c>
      <c r="AJ333" s="25">
        <f t="shared" si="243"/>
        <v>0</v>
      </c>
      <c r="AK333" s="25">
        <f t="shared" si="244"/>
        <v>0</v>
      </c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</row>
    <row r="334" ht="12.75" customHeight="1">
      <c r="A334" s="16" t="s">
        <v>365</v>
      </c>
      <c r="B334" s="16" t="s">
        <v>366</v>
      </c>
      <c r="C334" s="16" t="s">
        <v>367</v>
      </c>
      <c r="D334" s="23" t="s">
        <v>391</v>
      </c>
      <c r="E334" s="23" t="s">
        <v>392</v>
      </c>
      <c r="F334" s="16" t="s">
        <v>255</v>
      </c>
      <c r="G334" s="25"/>
      <c r="H334" s="16" t="s">
        <v>365</v>
      </c>
      <c r="I334" s="16" t="s">
        <v>366</v>
      </c>
      <c r="J334" s="16" t="s">
        <v>367</v>
      </c>
      <c r="K334" s="23" t="s">
        <v>391</v>
      </c>
      <c r="L334" s="23" t="s">
        <v>392</v>
      </c>
      <c r="M334" s="16" t="s">
        <v>255</v>
      </c>
      <c r="N334" s="25"/>
      <c r="O334" s="16" t="s">
        <v>365</v>
      </c>
      <c r="P334" s="16" t="s">
        <v>366</v>
      </c>
      <c r="Q334" s="16" t="s">
        <v>367</v>
      </c>
      <c r="R334" s="23" t="s">
        <v>391</v>
      </c>
      <c r="S334" s="23" t="s">
        <v>392</v>
      </c>
      <c r="T334" s="16" t="s">
        <v>255</v>
      </c>
      <c r="U334" s="25"/>
      <c r="V334" s="16" t="s">
        <v>365</v>
      </c>
      <c r="W334" s="16" t="s">
        <v>366</v>
      </c>
      <c r="X334" s="16" t="s">
        <v>367</v>
      </c>
      <c r="Y334" s="23" t="s">
        <v>391</v>
      </c>
      <c r="Z334" s="23" t="s">
        <v>392</v>
      </c>
      <c r="AA334" s="16" t="s">
        <v>255</v>
      </c>
      <c r="AB334" s="25"/>
      <c r="AC334" s="25"/>
      <c r="AD334" s="25"/>
      <c r="AE334" s="25"/>
      <c r="AF334" s="25">
        <f t="shared" si="239"/>
        <v>0</v>
      </c>
      <c r="AG334" s="25">
        <f t="shared" si="240"/>
        <v>0</v>
      </c>
      <c r="AH334" s="25">
        <f t="shared" si="241"/>
        <v>0</v>
      </c>
      <c r="AI334" s="25">
        <f t="shared" si="242"/>
        <v>0</v>
      </c>
      <c r="AJ334" s="25">
        <f t="shared" si="243"/>
        <v>0</v>
      </c>
      <c r="AK334" s="25">
        <f t="shared" si="244"/>
        <v>0</v>
      </c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</row>
    <row r="335" ht="12.75" customHeight="1">
      <c r="A335" s="16">
        <f>I327</f>
        <v>4</v>
      </c>
      <c r="B335" s="16">
        <f>W327</f>
        <v>4</v>
      </c>
      <c r="C335" s="16">
        <f>AO298</f>
        <v>0</v>
      </c>
      <c r="D335" s="16">
        <f t="shared" ref="D335:E335" si="274">SQRT(A335)</f>
        <v>2</v>
      </c>
      <c r="E335" s="16">
        <f t="shared" si="274"/>
        <v>2</v>
      </c>
      <c r="F335" s="16">
        <f>C335/(D335*E335)</f>
        <v>0</v>
      </c>
      <c r="G335" s="25"/>
      <c r="H335" s="16">
        <f>A335</f>
        <v>4</v>
      </c>
      <c r="I335" s="16">
        <f>B331</f>
        <v>7</v>
      </c>
      <c r="J335" s="16">
        <f>AP298</f>
        <v>1</v>
      </c>
      <c r="K335" s="16">
        <f t="shared" ref="K335:L335" si="275">SQRT(H335)</f>
        <v>2</v>
      </c>
      <c r="L335" s="16">
        <f t="shared" si="275"/>
        <v>2.645751311</v>
      </c>
      <c r="M335" s="16">
        <f>J335/(K335*L335)</f>
        <v>0.1889822365</v>
      </c>
      <c r="N335" s="25"/>
      <c r="O335" s="16">
        <f>H335</f>
        <v>4</v>
      </c>
      <c r="P335" s="16">
        <f>I331</f>
        <v>5</v>
      </c>
      <c r="Q335" s="16">
        <f>AQ298</f>
        <v>0</v>
      </c>
      <c r="R335" s="16">
        <f t="shared" ref="R335:S335" si="276">SQRT(O335)</f>
        <v>2</v>
      </c>
      <c r="S335" s="16">
        <f t="shared" si="276"/>
        <v>2.236067977</v>
      </c>
      <c r="T335" s="16">
        <f>Q335/(R335*S335)</f>
        <v>0</v>
      </c>
      <c r="U335" s="25"/>
      <c r="V335" s="16">
        <f>O335</f>
        <v>4</v>
      </c>
      <c r="W335" s="16">
        <f>0</f>
        <v>0</v>
      </c>
      <c r="X335" s="16">
        <v>0.0</v>
      </c>
      <c r="Y335" s="16">
        <f t="shared" ref="Y335:Z335" si="277">SQRT(V335)</f>
        <v>2</v>
      </c>
      <c r="Z335" s="16">
        <f t="shared" si="277"/>
        <v>0</v>
      </c>
      <c r="AA335" s="16" t="s">
        <v>458</v>
      </c>
      <c r="AB335" s="25"/>
      <c r="AC335" s="25"/>
      <c r="AD335" s="25"/>
      <c r="AE335" s="25"/>
      <c r="AF335" s="25">
        <f t="shared" si="239"/>
        <v>0</v>
      </c>
      <c r="AG335" s="25">
        <f t="shared" si="240"/>
        <v>0</v>
      </c>
      <c r="AH335" s="25">
        <f t="shared" si="241"/>
        <v>0</v>
      </c>
      <c r="AI335" s="25">
        <f t="shared" si="242"/>
        <v>0</v>
      </c>
      <c r="AJ335" s="25">
        <f t="shared" si="243"/>
        <v>0</v>
      </c>
      <c r="AK335" s="25">
        <f t="shared" si="244"/>
        <v>0</v>
      </c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</row>
    <row r="33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>
        <f t="shared" si="239"/>
        <v>0</v>
      </c>
      <c r="AG336" s="25">
        <f t="shared" si="240"/>
        <v>0</v>
      </c>
      <c r="AH336" s="25">
        <f t="shared" si="241"/>
        <v>0</v>
      </c>
      <c r="AI336" s="25">
        <f t="shared" si="242"/>
        <v>0</v>
      </c>
      <c r="AJ336" s="25">
        <f t="shared" si="243"/>
        <v>0</v>
      </c>
      <c r="AK336" s="25">
        <f t="shared" si="244"/>
        <v>0</v>
      </c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</row>
    <row r="337" ht="12.75" customHeight="1">
      <c r="A337" s="8" t="s">
        <v>493</v>
      </c>
      <c r="B337" s="25"/>
      <c r="C337" s="25"/>
      <c r="D337" s="25"/>
      <c r="E337" s="25"/>
      <c r="F337" s="25"/>
      <c r="G337" s="25"/>
      <c r="H337" s="8" t="s">
        <v>494</v>
      </c>
      <c r="I337" s="25"/>
      <c r="J337" s="25"/>
      <c r="K337" s="25"/>
      <c r="L337" s="25"/>
      <c r="M337" s="25"/>
      <c r="N337" s="25"/>
      <c r="O337" s="8" t="s">
        <v>495</v>
      </c>
      <c r="P337" s="25"/>
      <c r="Q337" s="25"/>
      <c r="R337" s="25"/>
      <c r="S337" s="25"/>
      <c r="T337" s="25"/>
      <c r="U337" s="25"/>
      <c r="V337" s="8" t="s">
        <v>496</v>
      </c>
      <c r="W337" s="25"/>
      <c r="X337" s="25"/>
      <c r="Y337" s="25"/>
      <c r="Z337" s="25"/>
      <c r="AA337" s="25"/>
      <c r="AB337" s="25"/>
      <c r="AC337" s="25"/>
      <c r="AD337" s="25"/>
      <c r="AE337" s="25"/>
      <c r="AF337" s="25">
        <f t="shared" si="239"/>
        <v>0</v>
      </c>
      <c r="AG337" s="25">
        <f t="shared" si="240"/>
        <v>0</v>
      </c>
      <c r="AH337" s="25">
        <f t="shared" si="241"/>
        <v>0</v>
      </c>
      <c r="AI337" s="25">
        <f t="shared" si="242"/>
        <v>0</v>
      </c>
      <c r="AJ337" s="25">
        <f t="shared" si="243"/>
        <v>0</v>
      </c>
      <c r="AK337" s="25">
        <f t="shared" si="244"/>
        <v>0</v>
      </c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</row>
    <row r="338" ht="12.75" customHeight="1">
      <c r="A338" s="16" t="s">
        <v>365</v>
      </c>
      <c r="B338" s="16" t="s">
        <v>366</v>
      </c>
      <c r="C338" s="16" t="s">
        <v>367</v>
      </c>
      <c r="D338" s="23" t="s">
        <v>391</v>
      </c>
      <c r="E338" s="23" t="s">
        <v>392</v>
      </c>
      <c r="F338" s="16" t="s">
        <v>255</v>
      </c>
      <c r="G338" s="25"/>
      <c r="H338" s="16" t="s">
        <v>365</v>
      </c>
      <c r="I338" s="16" t="s">
        <v>366</v>
      </c>
      <c r="J338" s="16" t="s">
        <v>367</v>
      </c>
      <c r="K338" s="23" t="s">
        <v>391</v>
      </c>
      <c r="L338" s="23" t="s">
        <v>392</v>
      </c>
      <c r="M338" s="16" t="s">
        <v>255</v>
      </c>
      <c r="N338" s="25"/>
      <c r="O338" s="16" t="s">
        <v>365</v>
      </c>
      <c r="P338" s="16" t="s">
        <v>366</v>
      </c>
      <c r="Q338" s="16" t="s">
        <v>367</v>
      </c>
      <c r="R338" s="23" t="s">
        <v>391</v>
      </c>
      <c r="S338" s="23" t="s">
        <v>392</v>
      </c>
      <c r="T338" s="16" t="s">
        <v>255</v>
      </c>
      <c r="U338" s="25"/>
      <c r="V338" s="16" t="s">
        <v>365</v>
      </c>
      <c r="W338" s="16" t="s">
        <v>366</v>
      </c>
      <c r="X338" s="16" t="s">
        <v>367</v>
      </c>
      <c r="Y338" s="23" t="s">
        <v>391</v>
      </c>
      <c r="Z338" s="23" t="s">
        <v>392</v>
      </c>
      <c r="AA338" s="16" t="s">
        <v>255</v>
      </c>
      <c r="AB338" s="25"/>
      <c r="AC338" s="25"/>
      <c r="AD338" s="25"/>
      <c r="AE338" s="25"/>
      <c r="AF338" s="25">
        <f t="shared" si="239"/>
        <v>0</v>
      </c>
      <c r="AG338" s="25">
        <f t="shared" si="240"/>
        <v>0</v>
      </c>
      <c r="AH338" s="25">
        <f t="shared" si="241"/>
        <v>0</v>
      </c>
      <c r="AI338" s="25">
        <f t="shared" si="242"/>
        <v>0</v>
      </c>
      <c r="AJ338" s="25">
        <f t="shared" si="243"/>
        <v>0</v>
      </c>
      <c r="AK338" s="25">
        <f t="shared" si="244"/>
        <v>0</v>
      </c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</row>
    <row r="339" ht="12.75" customHeight="1">
      <c r="A339" s="16">
        <f>B323</f>
        <v>46</v>
      </c>
      <c r="B339" s="16">
        <f>I323</f>
        <v>4</v>
      </c>
      <c r="C339" s="16">
        <f>AS298</f>
        <v>4</v>
      </c>
      <c r="D339" s="16">
        <f t="shared" ref="D339:E339" si="278">SQRT(A339)</f>
        <v>6.782329983</v>
      </c>
      <c r="E339" s="16">
        <f t="shared" si="278"/>
        <v>2</v>
      </c>
      <c r="F339" s="16">
        <f>C339/(D339*E339)</f>
        <v>0.2948839123</v>
      </c>
      <c r="G339" s="25"/>
      <c r="H339" s="16">
        <f>A339</f>
        <v>46</v>
      </c>
      <c r="I339" s="16">
        <f>I335</f>
        <v>7</v>
      </c>
      <c r="J339" s="16">
        <f>AT298</f>
        <v>6</v>
      </c>
      <c r="K339" s="16">
        <f t="shared" ref="K339:L339" si="279">SQRT(H339)</f>
        <v>6.782329983</v>
      </c>
      <c r="L339" s="16">
        <f t="shared" si="279"/>
        <v>2.645751311</v>
      </c>
      <c r="M339" s="16">
        <f>J339/(K339*L339)</f>
        <v>0.3343669275</v>
      </c>
      <c r="N339" s="25"/>
      <c r="O339" s="16">
        <f>H339</f>
        <v>46</v>
      </c>
      <c r="P339" s="16">
        <f>P335</f>
        <v>5</v>
      </c>
      <c r="Q339" s="16">
        <f>AU298</f>
        <v>2</v>
      </c>
      <c r="R339" s="16">
        <f t="shared" ref="R339:S339" si="280">SQRT(O339)</f>
        <v>6.782329983</v>
      </c>
      <c r="S339" s="16">
        <f t="shared" si="280"/>
        <v>2.236067977</v>
      </c>
      <c r="T339" s="16">
        <f>Q339/(R339*S339)</f>
        <v>0.1318760947</v>
      </c>
      <c r="U339" s="25"/>
      <c r="V339" s="16">
        <f>O339</f>
        <v>46</v>
      </c>
      <c r="W339" s="16">
        <f>0</f>
        <v>0</v>
      </c>
      <c r="X339" s="16">
        <v>0.0</v>
      </c>
      <c r="Y339" s="16">
        <f>SQRT(V339)</f>
        <v>6.782329983</v>
      </c>
      <c r="Z339" s="16">
        <f>0</f>
        <v>0</v>
      </c>
      <c r="AA339" s="16" t="s">
        <v>458</v>
      </c>
      <c r="AB339" s="25"/>
      <c r="AC339" s="25"/>
      <c r="AD339" s="25"/>
      <c r="AE339" s="25"/>
      <c r="AF339" s="25">
        <f t="shared" si="239"/>
        <v>0</v>
      </c>
      <c r="AG339" s="25">
        <f t="shared" si="240"/>
        <v>0</v>
      </c>
      <c r="AH339" s="25">
        <f t="shared" si="241"/>
        <v>0</v>
      </c>
      <c r="AI339" s="25">
        <f t="shared" si="242"/>
        <v>0</v>
      </c>
      <c r="AJ339" s="25">
        <f t="shared" si="243"/>
        <v>0</v>
      </c>
      <c r="AK339" s="25">
        <f t="shared" si="244"/>
        <v>0</v>
      </c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</row>
    <row r="340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>
        <f t="shared" si="239"/>
        <v>0</v>
      </c>
      <c r="AG340" s="25">
        <f t="shared" si="240"/>
        <v>0</v>
      </c>
      <c r="AH340" s="25">
        <f t="shared" si="241"/>
        <v>0</v>
      </c>
      <c r="AI340" s="25">
        <f t="shared" si="242"/>
        <v>0</v>
      </c>
      <c r="AJ340" s="25">
        <f t="shared" si="243"/>
        <v>0</v>
      </c>
      <c r="AK340" s="25">
        <f t="shared" si="244"/>
        <v>0</v>
      </c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</row>
    <row r="341" ht="12.75" customHeight="1">
      <c r="A341" s="8" t="s">
        <v>497</v>
      </c>
      <c r="B341" s="25"/>
      <c r="C341" s="25"/>
      <c r="D341" s="25"/>
      <c r="E341" s="25"/>
      <c r="F341" s="25"/>
      <c r="G341" s="25"/>
      <c r="H341" s="8" t="s">
        <v>498</v>
      </c>
      <c r="I341" s="25"/>
      <c r="J341" s="25"/>
      <c r="K341" s="25"/>
      <c r="L341" s="25"/>
      <c r="M341" s="25"/>
      <c r="N341" s="25"/>
      <c r="O341" s="8" t="s">
        <v>499</v>
      </c>
      <c r="P341" s="25"/>
      <c r="Q341" s="25"/>
      <c r="R341" s="25"/>
      <c r="S341" s="25"/>
      <c r="T341" s="25"/>
      <c r="U341" s="25"/>
      <c r="V341" s="8" t="s">
        <v>500</v>
      </c>
      <c r="W341" s="25"/>
      <c r="X341" s="25"/>
      <c r="Y341" s="25"/>
      <c r="Z341" s="25"/>
      <c r="AA341" s="25"/>
      <c r="AB341" s="25"/>
      <c r="AC341" s="25"/>
      <c r="AD341" s="25"/>
      <c r="AE341" s="25"/>
      <c r="AF341" s="25">
        <f t="shared" si="239"/>
        <v>0</v>
      </c>
      <c r="AG341" s="25">
        <f t="shared" si="240"/>
        <v>1</v>
      </c>
      <c r="AH341" s="25">
        <f t="shared" si="241"/>
        <v>0</v>
      </c>
      <c r="AI341" s="25">
        <f t="shared" si="242"/>
        <v>0</v>
      </c>
      <c r="AJ341" s="25">
        <f t="shared" si="243"/>
        <v>0</v>
      </c>
      <c r="AK341" s="25">
        <f t="shared" si="244"/>
        <v>0</v>
      </c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</row>
    <row r="342" ht="12.75" customHeight="1">
      <c r="A342" s="16" t="s">
        <v>365</v>
      </c>
      <c r="B342" s="16" t="s">
        <v>366</v>
      </c>
      <c r="C342" s="16" t="s">
        <v>367</v>
      </c>
      <c r="D342" s="23" t="s">
        <v>391</v>
      </c>
      <c r="E342" s="23" t="s">
        <v>392</v>
      </c>
      <c r="F342" s="16" t="s">
        <v>255</v>
      </c>
      <c r="G342" s="25"/>
      <c r="H342" s="16" t="s">
        <v>365</v>
      </c>
      <c r="I342" s="16" t="s">
        <v>366</v>
      </c>
      <c r="J342" s="16" t="s">
        <v>367</v>
      </c>
      <c r="K342" s="23" t="s">
        <v>391</v>
      </c>
      <c r="L342" s="23" t="s">
        <v>392</v>
      </c>
      <c r="M342" s="16" t="s">
        <v>255</v>
      </c>
      <c r="N342" s="25"/>
      <c r="O342" s="16" t="s">
        <v>365</v>
      </c>
      <c r="P342" s="16" t="s">
        <v>366</v>
      </c>
      <c r="Q342" s="16" t="s">
        <v>367</v>
      </c>
      <c r="R342" s="23" t="s">
        <v>391</v>
      </c>
      <c r="S342" s="23" t="s">
        <v>392</v>
      </c>
      <c r="T342" s="16" t="s">
        <v>255</v>
      </c>
      <c r="U342" s="25"/>
      <c r="V342" s="16" t="s">
        <v>365</v>
      </c>
      <c r="W342" s="16" t="s">
        <v>366</v>
      </c>
      <c r="X342" s="16" t="s">
        <v>367</v>
      </c>
      <c r="Y342" s="23" t="s">
        <v>391</v>
      </c>
      <c r="Z342" s="23" t="s">
        <v>392</v>
      </c>
      <c r="AA342" s="16" t="s">
        <v>255</v>
      </c>
      <c r="AB342" s="25"/>
      <c r="AC342" s="25"/>
      <c r="AD342" s="25"/>
      <c r="AE342" s="25"/>
      <c r="AF342" s="25">
        <f t="shared" si="239"/>
        <v>0</v>
      </c>
      <c r="AG342" s="25">
        <f t="shared" si="240"/>
        <v>0</v>
      </c>
      <c r="AH342" s="25">
        <f t="shared" si="241"/>
        <v>0</v>
      </c>
      <c r="AI342" s="25">
        <f t="shared" si="242"/>
        <v>0</v>
      </c>
      <c r="AJ342" s="25">
        <f t="shared" si="243"/>
        <v>0</v>
      </c>
      <c r="AK342" s="25">
        <f t="shared" si="244"/>
        <v>0</v>
      </c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</row>
    <row r="343" ht="12.75" customHeight="1">
      <c r="A343" s="16">
        <f>B339</f>
        <v>4</v>
      </c>
      <c r="B343" s="16">
        <f>I339</f>
        <v>7</v>
      </c>
      <c r="C343" s="16">
        <f>AW298</f>
        <v>2</v>
      </c>
      <c r="D343" s="16">
        <f t="shared" ref="D343:E343" si="281">SQRT(A343)</f>
        <v>2</v>
      </c>
      <c r="E343" s="16">
        <f t="shared" si="281"/>
        <v>2.645751311</v>
      </c>
      <c r="F343" s="16">
        <f>C343/(D343*E343)</f>
        <v>0.377964473</v>
      </c>
      <c r="G343" s="25"/>
      <c r="H343" s="16">
        <f>A343</f>
        <v>4</v>
      </c>
      <c r="I343" s="16">
        <f>P339</f>
        <v>5</v>
      </c>
      <c r="J343" s="16">
        <f>AX298</f>
        <v>0</v>
      </c>
      <c r="K343" s="16">
        <f t="shared" ref="K343:L343" si="282">SQRT(H343)</f>
        <v>2</v>
      </c>
      <c r="L343" s="16">
        <f t="shared" si="282"/>
        <v>2.236067977</v>
      </c>
      <c r="M343" s="16">
        <f>J343/(K343*L343)</f>
        <v>0</v>
      </c>
      <c r="N343" s="25"/>
      <c r="O343" s="16">
        <f>H343</f>
        <v>4</v>
      </c>
      <c r="P343" s="16">
        <v>0.0</v>
      </c>
      <c r="Q343" s="16">
        <v>0.0</v>
      </c>
      <c r="R343" s="16">
        <f t="shared" ref="R343:S343" si="283">SQRT(O343)</f>
        <v>2</v>
      </c>
      <c r="S343" s="16">
        <f t="shared" si="283"/>
        <v>0</v>
      </c>
      <c r="T343" s="16" t="s">
        <v>458</v>
      </c>
      <c r="U343" s="25"/>
      <c r="V343" s="16">
        <f>I339</f>
        <v>7</v>
      </c>
      <c r="W343" s="16">
        <f>P339</f>
        <v>5</v>
      </c>
      <c r="X343" s="16">
        <f>AZ298</f>
        <v>0</v>
      </c>
      <c r="Y343" s="16">
        <f t="shared" ref="Y343:Z343" si="284">SQRT(V343)</f>
        <v>2.645751311</v>
      </c>
      <c r="Z343" s="16">
        <f t="shared" si="284"/>
        <v>2.236067977</v>
      </c>
      <c r="AA343" s="16">
        <f>X343/(Y343*Z343)</f>
        <v>0</v>
      </c>
      <c r="AB343" s="25"/>
      <c r="AC343" s="25"/>
      <c r="AD343" s="25"/>
      <c r="AE343" s="25"/>
      <c r="AF343" s="25">
        <f t="shared" si="239"/>
        <v>0</v>
      </c>
      <c r="AG343" s="25">
        <f t="shared" si="240"/>
        <v>0</v>
      </c>
      <c r="AH343" s="25">
        <f t="shared" si="241"/>
        <v>0</v>
      </c>
      <c r="AI343" s="25">
        <f t="shared" si="242"/>
        <v>0</v>
      </c>
      <c r="AJ343" s="25">
        <f t="shared" si="243"/>
        <v>0</v>
      </c>
      <c r="AK343" s="25">
        <f t="shared" si="244"/>
        <v>0</v>
      </c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</row>
    <row r="344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>
        <f t="shared" si="239"/>
        <v>0</v>
      </c>
      <c r="AG344" s="25">
        <f t="shared" si="240"/>
        <v>0</v>
      </c>
      <c r="AH344" s="25">
        <f t="shared" si="241"/>
        <v>0</v>
      </c>
      <c r="AI344" s="25">
        <f t="shared" si="242"/>
        <v>0</v>
      </c>
      <c r="AJ344" s="25">
        <f t="shared" si="243"/>
        <v>0</v>
      </c>
      <c r="AK344" s="25">
        <f t="shared" si="244"/>
        <v>0</v>
      </c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</row>
    <row r="345" ht="12.75" customHeight="1">
      <c r="A345" s="8" t="s">
        <v>501</v>
      </c>
      <c r="B345" s="25"/>
      <c r="C345" s="25"/>
      <c r="D345" s="25"/>
      <c r="E345" s="25"/>
      <c r="F345" s="25"/>
      <c r="G345" s="25"/>
      <c r="H345" s="8" t="s">
        <v>502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>
        <f t="shared" si="239"/>
        <v>0</v>
      </c>
      <c r="AG345" s="25">
        <f t="shared" si="240"/>
        <v>1</v>
      </c>
      <c r="AH345" s="25">
        <f t="shared" si="241"/>
        <v>0</v>
      </c>
      <c r="AI345" s="25">
        <f t="shared" si="242"/>
        <v>0</v>
      </c>
      <c r="AJ345" s="25">
        <f t="shared" si="243"/>
        <v>0</v>
      </c>
      <c r="AK345" s="25">
        <f t="shared" si="244"/>
        <v>0</v>
      </c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</row>
    <row r="346" ht="12.75" customHeight="1">
      <c r="A346" s="16" t="s">
        <v>365</v>
      </c>
      <c r="B346" s="16" t="s">
        <v>366</v>
      </c>
      <c r="C346" s="16" t="s">
        <v>367</v>
      </c>
      <c r="D346" s="23" t="s">
        <v>391</v>
      </c>
      <c r="E346" s="23" t="s">
        <v>392</v>
      </c>
      <c r="F346" s="16" t="s">
        <v>255</v>
      </c>
      <c r="G346" s="25"/>
      <c r="H346" s="16" t="s">
        <v>365</v>
      </c>
      <c r="I346" s="16" t="s">
        <v>366</v>
      </c>
      <c r="J346" s="16" t="s">
        <v>367</v>
      </c>
      <c r="K346" s="23" t="s">
        <v>391</v>
      </c>
      <c r="L346" s="23" t="s">
        <v>392</v>
      </c>
      <c r="M346" s="16" t="s">
        <v>255</v>
      </c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>
        <f t="shared" si="239"/>
        <v>0</v>
      </c>
      <c r="AG346" s="25">
        <f t="shared" si="240"/>
        <v>0</v>
      </c>
      <c r="AH346" s="25">
        <f t="shared" si="241"/>
        <v>0</v>
      </c>
      <c r="AI346" s="25">
        <f t="shared" si="242"/>
        <v>0</v>
      </c>
      <c r="AJ346" s="25">
        <f t="shared" si="243"/>
        <v>0</v>
      </c>
      <c r="AK346" s="25">
        <f t="shared" si="244"/>
        <v>0</v>
      </c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</row>
    <row r="347" ht="12.75" customHeight="1">
      <c r="A347" s="16">
        <f>V343</f>
        <v>7</v>
      </c>
      <c r="B347" s="16">
        <f>0</f>
        <v>0</v>
      </c>
      <c r="C347" s="16">
        <v>0.0</v>
      </c>
      <c r="D347" s="16">
        <f t="shared" ref="D347:E347" si="285">SQRT(A347)</f>
        <v>2.645751311</v>
      </c>
      <c r="E347" s="16">
        <f t="shared" si="285"/>
        <v>0</v>
      </c>
      <c r="F347" s="16" t="s">
        <v>458</v>
      </c>
      <c r="G347" s="25"/>
      <c r="H347" s="16">
        <f>W343</f>
        <v>5</v>
      </c>
      <c r="I347" s="16">
        <v>0.0</v>
      </c>
      <c r="J347" s="16">
        <v>0.0</v>
      </c>
      <c r="K347" s="16">
        <f t="shared" ref="K347:L347" si="286">SQRT(H347)</f>
        <v>2.236067977</v>
      </c>
      <c r="L347" s="16">
        <f t="shared" si="286"/>
        <v>0</v>
      </c>
      <c r="M347" s="16" t="s">
        <v>458</v>
      </c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>
        <f t="shared" si="239"/>
        <v>0</v>
      </c>
      <c r="AG347" s="25">
        <f t="shared" si="240"/>
        <v>0</v>
      </c>
      <c r="AH347" s="25">
        <f t="shared" si="241"/>
        <v>0</v>
      </c>
      <c r="AI347" s="25">
        <f t="shared" si="242"/>
        <v>0</v>
      </c>
      <c r="AJ347" s="25">
        <f t="shared" si="243"/>
        <v>0</v>
      </c>
      <c r="AK347" s="25">
        <f t="shared" si="244"/>
        <v>0</v>
      </c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</row>
    <row r="348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>
        <f t="shared" si="239"/>
        <v>1</v>
      </c>
      <c r="AG348" s="25">
        <f t="shared" si="240"/>
        <v>1</v>
      </c>
      <c r="AH348" s="25">
        <f t="shared" si="241"/>
        <v>0</v>
      </c>
      <c r="AI348" s="25">
        <f t="shared" si="242"/>
        <v>0</v>
      </c>
      <c r="AJ348" s="25">
        <f t="shared" si="243"/>
        <v>0</v>
      </c>
      <c r="AK348" s="25">
        <f t="shared" si="244"/>
        <v>0</v>
      </c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</row>
    <row r="349" ht="12.75" customHeight="1">
      <c r="A349" s="25"/>
      <c r="B349" s="33" t="s">
        <v>316</v>
      </c>
      <c r="C349" s="33" t="s">
        <v>317</v>
      </c>
      <c r="D349" s="33" t="s">
        <v>318</v>
      </c>
      <c r="E349" s="33" t="s">
        <v>319</v>
      </c>
      <c r="F349" s="33" t="s">
        <v>320</v>
      </c>
      <c r="G349" s="33" t="s">
        <v>321</v>
      </c>
      <c r="H349" s="33" t="s">
        <v>322</v>
      </c>
      <c r="I349" s="25"/>
      <c r="J349" s="33" t="s">
        <v>325</v>
      </c>
      <c r="K349" s="33" t="s">
        <v>326</v>
      </c>
      <c r="L349" s="33" t="s">
        <v>327</v>
      </c>
      <c r="M349" s="33" t="s">
        <v>328</v>
      </c>
      <c r="N349" s="33" t="s">
        <v>329</v>
      </c>
      <c r="O349" s="33" t="s">
        <v>330</v>
      </c>
      <c r="P349" s="33" t="s">
        <v>333</v>
      </c>
      <c r="Q349" s="33" t="s">
        <v>334</v>
      </c>
      <c r="R349" s="33" t="s">
        <v>335</v>
      </c>
      <c r="S349" s="33" t="s">
        <v>336</v>
      </c>
      <c r="T349" s="33" t="s">
        <v>337</v>
      </c>
      <c r="U349" s="33" t="s">
        <v>340</v>
      </c>
      <c r="V349" s="33" t="s">
        <v>341</v>
      </c>
      <c r="W349" s="33" t="s">
        <v>342</v>
      </c>
      <c r="X349" s="33" t="s">
        <v>343</v>
      </c>
      <c r="Y349" s="33" t="s">
        <v>346</v>
      </c>
      <c r="Z349" s="33" t="s">
        <v>347</v>
      </c>
      <c r="AA349" s="33" t="s">
        <v>348</v>
      </c>
      <c r="AB349" s="33" t="s">
        <v>351</v>
      </c>
      <c r="AC349" s="33" t="s">
        <v>352</v>
      </c>
      <c r="AD349" s="33" t="s">
        <v>355</v>
      </c>
      <c r="AE349" s="25"/>
      <c r="AF349" s="25">
        <f t="shared" si="239"/>
        <v>0</v>
      </c>
      <c r="AG349" s="25">
        <f t="shared" si="240"/>
        <v>0</v>
      </c>
      <c r="AH349" s="25">
        <f t="shared" si="241"/>
        <v>0</v>
      </c>
      <c r="AI349" s="25">
        <f t="shared" si="242"/>
        <v>0</v>
      </c>
      <c r="AJ349" s="25">
        <f t="shared" si="243"/>
        <v>0</v>
      </c>
      <c r="AK349" s="25">
        <f t="shared" si="244"/>
        <v>0</v>
      </c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</row>
    <row r="350" ht="12.75" customHeight="1">
      <c r="A350" s="25"/>
      <c r="B350" s="26" t="s">
        <v>30</v>
      </c>
      <c r="C350" s="26" t="s">
        <v>90</v>
      </c>
      <c r="D350" s="26" t="s">
        <v>80</v>
      </c>
      <c r="E350" s="26" t="s">
        <v>270</v>
      </c>
      <c r="F350" s="26" t="s">
        <v>101</v>
      </c>
      <c r="G350" s="26" t="s">
        <v>57</v>
      </c>
      <c r="H350" s="26" t="s">
        <v>271</v>
      </c>
      <c r="I350" s="25"/>
      <c r="J350" s="25">
        <f t="shared" ref="J350:J409" si="287">B351*C351</f>
        <v>0</v>
      </c>
      <c r="K350" s="25">
        <f t="shared" ref="K350:K409" si="288">B351*D351</f>
        <v>0</v>
      </c>
      <c r="L350" s="25">
        <f t="shared" ref="L350:L409" si="289">B351*E351</f>
        <v>0</v>
      </c>
      <c r="M350" s="25">
        <f t="shared" ref="M350:M409" si="290">B351*F351</f>
        <v>1</v>
      </c>
      <c r="N350" s="25">
        <f t="shared" ref="N350:N409" si="291">B351*G351</f>
        <v>1</v>
      </c>
      <c r="O350" s="25">
        <f t="shared" ref="O350:O409" si="292">B351*H351</f>
        <v>0</v>
      </c>
      <c r="P350" s="25">
        <f t="shared" ref="P350:P409" si="293">C351*D351</f>
        <v>0</v>
      </c>
      <c r="Q350" s="25">
        <f t="shared" ref="Q350:Q409" si="294">C351*E351</f>
        <v>0</v>
      </c>
      <c r="R350" s="25">
        <f t="shared" ref="R350:R409" si="295">C351*F351</f>
        <v>0</v>
      </c>
      <c r="S350" s="25">
        <f t="shared" ref="S350:S409" si="296">C351*G351</f>
        <v>0</v>
      </c>
      <c r="T350" s="25">
        <f t="shared" ref="T350:T409" si="297">C351*H351</f>
        <v>0</v>
      </c>
      <c r="U350" s="25">
        <f t="shared" ref="U350:U409" si="298">D351*E351</f>
        <v>0</v>
      </c>
      <c r="V350" s="25">
        <f t="shared" ref="V350:V409" si="299">D351*F351</f>
        <v>0</v>
      </c>
      <c r="W350" s="25">
        <f t="shared" ref="W350:W409" si="300">D351*G351</f>
        <v>0</v>
      </c>
      <c r="X350" s="25">
        <f t="shared" ref="X350:X409" si="301">D351*H351</f>
        <v>0</v>
      </c>
      <c r="Y350" s="25">
        <f t="shared" ref="Y350:Y409" si="302">E351*F351</f>
        <v>0</v>
      </c>
      <c r="Z350" s="25">
        <f t="shared" ref="Z350:Z409" si="303">E351*G351</f>
        <v>0</v>
      </c>
      <c r="AA350" s="25">
        <f t="shared" ref="AA350:AA409" si="304">E351*H351</f>
        <v>0</v>
      </c>
      <c r="AB350" s="25">
        <f t="shared" ref="AB350:AB409" si="305">F351*G351</f>
        <v>1</v>
      </c>
      <c r="AC350" s="25">
        <f t="shared" ref="AC350:AC409" si="306">F351*H351</f>
        <v>0</v>
      </c>
      <c r="AD350" s="25">
        <f t="shared" ref="AD350:AD409" si="307">G351*H351</f>
        <v>0</v>
      </c>
      <c r="AE350" s="25"/>
      <c r="AF350" s="25">
        <f t="shared" si="239"/>
        <v>1</v>
      </c>
      <c r="AG350" s="25">
        <f t="shared" si="240"/>
        <v>1</v>
      </c>
      <c r="AH350" s="25">
        <f t="shared" si="241"/>
        <v>0</v>
      </c>
      <c r="AI350" s="25">
        <f t="shared" si="242"/>
        <v>0</v>
      </c>
      <c r="AJ350" s="25">
        <f t="shared" si="243"/>
        <v>0</v>
      </c>
      <c r="AK350" s="25">
        <f t="shared" si="244"/>
        <v>0</v>
      </c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</row>
    <row r="351" ht="12.75" customHeight="1">
      <c r="A351" s="25">
        <v>1.0</v>
      </c>
      <c r="B351" s="16">
        <f t="shared" ref="B351:B410" si="308">COUNTIF(G2,"*Kerry Express*")</f>
        <v>1</v>
      </c>
      <c r="C351" s="16">
        <f t="shared" ref="C351:C410" si="309">COUNTIF(G2,"*J&amp;T Express*")</f>
        <v>0</v>
      </c>
      <c r="D351" s="16">
        <f t="shared" ref="D351:D410" si="310">COUNTIF(G2,"*Flash*")</f>
        <v>0</v>
      </c>
      <c r="E351" s="16">
        <f t="shared" ref="E351:E410" si="311">COUNTIF(G2,"*BEST Express*")</f>
        <v>0</v>
      </c>
      <c r="F351" s="16">
        <f t="shared" ref="F351:F410" si="312">COUNTIF(G2,"*ThaiPost*")</f>
        <v>1</v>
      </c>
      <c r="G351" s="16">
        <f t="shared" ref="G351:G410" si="313">COUNTIF(G2,"*DHL Express*")</f>
        <v>1</v>
      </c>
      <c r="H351" s="16">
        <f t="shared" ref="H351:H410" si="314">COUNTIF(G2,"*Ninja Van*")</f>
        <v>0</v>
      </c>
      <c r="I351" s="25"/>
      <c r="J351" s="25">
        <f t="shared" si="287"/>
        <v>0</v>
      </c>
      <c r="K351" s="25">
        <f t="shared" si="288"/>
        <v>0</v>
      </c>
      <c r="L351" s="25">
        <f t="shared" si="289"/>
        <v>0</v>
      </c>
      <c r="M351" s="25">
        <f t="shared" si="290"/>
        <v>0</v>
      </c>
      <c r="N351" s="25">
        <f t="shared" si="291"/>
        <v>0</v>
      </c>
      <c r="O351" s="25">
        <f t="shared" si="292"/>
        <v>0</v>
      </c>
      <c r="P351" s="25">
        <f t="shared" si="293"/>
        <v>0</v>
      </c>
      <c r="Q351" s="25">
        <f t="shared" si="294"/>
        <v>0</v>
      </c>
      <c r="R351" s="25">
        <f t="shared" si="295"/>
        <v>0</v>
      </c>
      <c r="S351" s="25">
        <f t="shared" si="296"/>
        <v>0</v>
      </c>
      <c r="T351" s="25">
        <f t="shared" si="297"/>
        <v>0</v>
      </c>
      <c r="U351" s="25">
        <f t="shared" si="298"/>
        <v>0</v>
      </c>
      <c r="V351" s="25">
        <f t="shared" si="299"/>
        <v>0</v>
      </c>
      <c r="W351" s="25">
        <f t="shared" si="300"/>
        <v>0</v>
      </c>
      <c r="X351" s="25">
        <f t="shared" si="301"/>
        <v>0</v>
      </c>
      <c r="Y351" s="25">
        <f t="shared" si="302"/>
        <v>0</v>
      </c>
      <c r="Z351" s="25">
        <f t="shared" si="303"/>
        <v>0</v>
      </c>
      <c r="AA351" s="25">
        <f t="shared" si="304"/>
        <v>0</v>
      </c>
      <c r="AB351" s="25">
        <f t="shared" si="305"/>
        <v>0</v>
      </c>
      <c r="AC351" s="25">
        <f t="shared" si="306"/>
        <v>0</v>
      </c>
      <c r="AD351" s="25">
        <f t="shared" si="307"/>
        <v>0</v>
      </c>
      <c r="AE351" s="25"/>
      <c r="AF351" s="25">
        <f t="shared" si="239"/>
        <v>0</v>
      </c>
      <c r="AG351" s="25">
        <f t="shared" si="240"/>
        <v>0</v>
      </c>
      <c r="AH351" s="25">
        <f t="shared" si="241"/>
        <v>0</v>
      </c>
      <c r="AI351" s="25">
        <f t="shared" si="242"/>
        <v>0</v>
      </c>
      <c r="AJ351" s="25">
        <f t="shared" si="243"/>
        <v>0</v>
      </c>
      <c r="AK351" s="25">
        <f t="shared" si="244"/>
        <v>0</v>
      </c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</row>
    <row r="352" ht="12.75" customHeight="1">
      <c r="A352" s="25">
        <f t="shared" ref="A352:A410" si="315">A351+1</f>
        <v>2</v>
      </c>
      <c r="B352" s="16">
        <f t="shared" si="308"/>
        <v>1</v>
      </c>
      <c r="C352" s="16">
        <f t="shared" si="309"/>
        <v>0</v>
      </c>
      <c r="D352" s="16">
        <f t="shared" si="310"/>
        <v>0</v>
      </c>
      <c r="E352" s="16">
        <f t="shared" si="311"/>
        <v>0</v>
      </c>
      <c r="F352" s="16">
        <f t="shared" si="312"/>
        <v>0</v>
      </c>
      <c r="G352" s="16">
        <f t="shared" si="313"/>
        <v>0</v>
      </c>
      <c r="H352" s="16">
        <f t="shared" si="314"/>
        <v>0</v>
      </c>
      <c r="I352" s="25"/>
      <c r="J352" s="25">
        <f t="shared" si="287"/>
        <v>1</v>
      </c>
      <c r="K352" s="25">
        <f t="shared" si="288"/>
        <v>1</v>
      </c>
      <c r="L352" s="25">
        <f t="shared" si="289"/>
        <v>1</v>
      </c>
      <c r="M352" s="25">
        <f t="shared" si="290"/>
        <v>1</v>
      </c>
      <c r="N352" s="25">
        <f t="shared" si="291"/>
        <v>1</v>
      </c>
      <c r="O352" s="25">
        <f t="shared" si="292"/>
        <v>1</v>
      </c>
      <c r="P352" s="25">
        <f t="shared" si="293"/>
        <v>1</v>
      </c>
      <c r="Q352" s="25">
        <f t="shared" si="294"/>
        <v>1</v>
      </c>
      <c r="R352" s="25">
        <f t="shared" si="295"/>
        <v>1</v>
      </c>
      <c r="S352" s="25">
        <f t="shared" si="296"/>
        <v>1</v>
      </c>
      <c r="T352" s="25">
        <f t="shared" si="297"/>
        <v>1</v>
      </c>
      <c r="U352" s="25">
        <f t="shared" si="298"/>
        <v>1</v>
      </c>
      <c r="V352" s="25">
        <f t="shared" si="299"/>
        <v>1</v>
      </c>
      <c r="W352" s="25">
        <f t="shared" si="300"/>
        <v>1</v>
      </c>
      <c r="X352" s="25">
        <f t="shared" si="301"/>
        <v>1</v>
      </c>
      <c r="Y352" s="25">
        <f t="shared" si="302"/>
        <v>1</v>
      </c>
      <c r="Z352" s="25">
        <f t="shared" si="303"/>
        <v>1</v>
      </c>
      <c r="AA352" s="25">
        <f t="shared" si="304"/>
        <v>1</v>
      </c>
      <c r="AB352" s="25">
        <f t="shared" si="305"/>
        <v>1</v>
      </c>
      <c r="AC352" s="25">
        <f t="shared" si="306"/>
        <v>1</v>
      </c>
      <c r="AD352" s="25">
        <f t="shared" si="307"/>
        <v>1</v>
      </c>
      <c r="AE352" s="25"/>
      <c r="AF352" s="25">
        <f t="shared" si="239"/>
        <v>0</v>
      </c>
      <c r="AG352" s="25">
        <f t="shared" si="240"/>
        <v>0</v>
      </c>
      <c r="AH352" s="25">
        <f t="shared" si="241"/>
        <v>0</v>
      </c>
      <c r="AI352" s="25">
        <f t="shared" si="242"/>
        <v>0</v>
      </c>
      <c r="AJ352" s="25">
        <f t="shared" si="243"/>
        <v>0</v>
      </c>
      <c r="AK352" s="25">
        <f t="shared" si="244"/>
        <v>0</v>
      </c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</row>
    <row r="353" ht="12.75" customHeight="1">
      <c r="A353" s="25">
        <f t="shared" si="315"/>
        <v>3</v>
      </c>
      <c r="B353" s="16">
        <f t="shared" si="308"/>
        <v>1</v>
      </c>
      <c r="C353" s="16">
        <f t="shared" si="309"/>
        <v>1</v>
      </c>
      <c r="D353" s="16">
        <f t="shared" si="310"/>
        <v>1</v>
      </c>
      <c r="E353" s="16">
        <f t="shared" si="311"/>
        <v>1</v>
      </c>
      <c r="F353" s="16">
        <f t="shared" si="312"/>
        <v>1</v>
      </c>
      <c r="G353" s="16">
        <f t="shared" si="313"/>
        <v>1</v>
      </c>
      <c r="H353" s="16">
        <f t="shared" si="314"/>
        <v>1</v>
      </c>
      <c r="I353" s="25"/>
      <c r="J353" s="25">
        <f t="shared" si="287"/>
        <v>1</v>
      </c>
      <c r="K353" s="25">
        <f t="shared" si="288"/>
        <v>1</v>
      </c>
      <c r="L353" s="25">
        <f t="shared" si="289"/>
        <v>1</v>
      </c>
      <c r="M353" s="25">
        <f t="shared" si="290"/>
        <v>1</v>
      </c>
      <c r="N353" s="25">
        <f t="shared" si="291"/>
        <v>1</v>
      </c>
      <c r="O353" s="25">
        <f t="shared" si="292"/>
        <v>1</v>
      </c>
      <c r="P353" s="25">
        <f t="shared" si="293"/>
        <v>1</v>
      </c>
      <c r="Q353" s="25">
        <f t="shared" si="294"/>
        <v>1</v>
      </c>
      <c r="R353" s="25">
        <f t="shared" si="295"/>
        <v>1</v>
      </c>
      <c r="S353" s="25">
        <f t="shared" si="296"/>
        <v>1</v>
      </c>
      <c r="T353" s="25">
        <f t="shared" si="297"/>
        <v>1</v>
      </c>
      <c r="U353" s="25">
        <f t="shared" si="298"/>
        <v>1</v>
      </c>
      <c r="V353" s="25">
        <f t="shared" si="299"/>
        <v>1</v>
      </c>
      <c r="W353" s="25">
        <f t="shared" si="300"/>
        <v>1</v>
      </c>
      <c r="X353" s="25">
        <f t="shared" si="301"/>
        <v>1</v>
      </c>
      <c r="Y353" s="25">
        <f t="shared" si="302"/>
        <v>1</v>
      </c>
      <c r="Z353" s="25">
        <f t="shared" si="303"/>
        <v>1</v>
      </c>
      <c r="AA353" s="25">
        <f t="shared" si="304"/>
        <v>1</v>
      </c>
      <c r="AB353" s="25">
        <f t="shared" si="305"/>
        <v>1</v>
      </c>
      <c r="AC353" s="25">
        <f t="shared" si="306"/>
        <v>1</v>
      </c>
      <c r="AD353" s="25">
        <f t="shared" si="307"/>
        <v>1</v>
      </c>
      <c r="AE353" s="25"/>
      <c r="AF353" s="25">
        <f t="shared" si="239"/>
        <v>0</v>
      </c>
      <c r="AG353" s="25">
        <f t="shared" si="240"/>
        <v>0</v>
      </c>
      <c r="AH353" s="25">
        <f t="shared" si="241"/>
        <v>0</v>
      </c>
      <c r="AI353" s="25">
        <f t="shared" si="242"/>
        <v>0</v>
      </c>
      <c r="AJ353" s="25">
        <f t="shared" si="243"/>
        <v>0</v>
      </c>
      <c r="AK353" s="25">
        <f t="shared" si="244"/>
        <v>0</v>
      </c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</row>
    <row r="354" ht="12.75" customHeight="1">
      <c r="A354" s="25">
        <f t="shared" si="315"/>
        <v>4</v>
      </c>
      <c r="B354" s="16">
        <f t="shared" si="308"/>
        <v>1</v>
      </c>
      <c r="C354" s="16">
        <f t="shared" si="309"/>
        <v>1</v>
      </c>
      <c r="D354" s="16">
        <f t="shared" si="310"/>
        <v>1</v>
      </c>
      <c r="E354" s="16">
        <f t="shared" si="311"/>
        <v>1</v>
      </c>
      <c r="F354" s="16">
        <f t="shared" si="312"/>
        <v>1</v>
      </c>
      <c r="G354" s="16">
        <f t="shared" si="313"/>
        <v>1</v>
      </c>
      <c r="H354" s="16">
        <f t="shared" si="314"/>
        <v>1</v>
      </c>
      <c r="I354" s="25"/>
      <c r="J354" s="25">
        <f t="shared" si="287"/>
        <v>0</v>
      </c>
      <c r="K354" s="25">
        <f t="shared" si="288"/>
        <v>0</v>
      </c>
      <c r="L354" s="25">
        <f t="shared" si="289"/>
        <v>0</v>
      </c>
      <c r="M354" s="25">
        <f t="shared" si="290"/>
        <v>1</v>
      </c>
      <c r="N354" s="25">
        <f t="shared" si="291"/>
        <v>0</v>
      </c>
      <c r="O354" s="25">
        <f t="shared" si="292"/>
        <v>0</v>
      </c>
      <c r="P354" s="25">
        <f t="shared" si="293"/>
        <v>0</v>
      </c>
      <c r="Q354" s="25">
        <f t="shared" si="294"/>
        <v>0</v>
      </c>
      <c r="R354" s="25">
        <f t="shared" si="295"/>
        <v>0</v>
      </c>
      <c r="S354" s="25">
        <f t="shared" si="296"/>
        <v>0</v>
      </c>
      <c r="T354" s="25">
        <f t="shared" si="297"/>
        <v>0</v>
      </c>
      <c r="U354" s="25">
        <f t="shared" si="298"/>
        <v>0</v>
      </c>
      <c r="V354" s="25">
        <f t="shared" si="299"/>
        <v>0</v>
      </c>
      <c r="W354" s="25">
        <f t="shared" si="300"/>
        <v>0</v>
      </c>
      <c r="X354" s="25">
        <f t="shared" si="301"/>
        <v>0</v>
      </c>
      <c r="Y354" s="25">
        <f t="shared" si="302"/>
        <v>0</v>
      </c>
      <c r="Z354" s="25">
        <f t="shared" si="303"/>
        <v>0</v>
      </c>
      <c r="AA354" s="25">
        <f t="shared" si="304"/>
        <v>0</v>
      </c>
      <c r="AB354" s="25">
        <f t="shared" si="305"/>
        <v>0</v>
      </c>
      <c r="AC354" s="25">
        <f t="shared" si="306"/>
        <v>0</v>
      </c>
      <c r="AD354" s="25">
        <f t="shared" si="307"/>
        <v>0</v>
      </c>
      <c r="AE354" s="25"/>
      <c r="AF354" s="25">
        <f t="shared" si="239"/>
        <v>0</v>
      </c>
      <c r="AG354" s="25">
        <f t="shared" si="240"/>
        <v>0</v>
      </c>
      <c r="AH354" s="25">
        <f t="shared" si="241"/>
        <v>0</v>
      </c>
      <c r="AI354" s="25">
        <f t="shared" si="242"/>
        <v>0</v>
      </c>
      <c r="AJ354" s="25">
        <f t="shared" si="243"/>
        <v>0</v>
      </c>
      <c r="AK354" s="25">
        <f t="shared" si="244"/>
        <v>0</v>
      </c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</row>
    <row r="355" ht="12.75" customHeight="1">
      <c r="A355" s="25">
        <f t="shared" si="315"/>
        <v>5</v>
      </c>
      <c r="B355" s="16">
        <f t="shared" si="308"/>
        <v>1</v>
      </c>
      <c r="C355" s="16">
        <f t="shared" si="309"/>
        <v>0</v>
      </c>
      <c r="D355" s="16">
        <f t="shared" si="310"/>
        <v>0</v>
      </c>
      <c r="E355" s="16">
        <f t="shared" si="311"/>
        <v>0</v>
      </c>
      <c r="F355" s="16">
        <f t="shared" si="312"/>
        <v>1</v>
      </c>
      <c r="G355" s="16">
        <f t="shared" si="313"/>
        <v>0</v>
      </c>
      <c r="H355" s="16">
        <f t="shared" si="314"/>
        <v>0</v>
      </c>
      <c r="I355" s="25"/>
      <c r="J355" s="25">
        <f t="shared" si="287"/>
        <v>1</v>
      </c>
      <c r="K355" s="25">
        <f t="shared" si="288"/>
        <v>1</v>
      </c>
      <c r="L355" s="25">
        <f t="shared" si="289"/>
        <v>1</v>
      </c>
      <c r="M355" s="25">
        <f t="shared" si="290"/>
        <v>0</v>
      </c>
      <c r="N355" s="25">
        <f t="shared" si="291"/>
        <v>0</v>
      </c>
      <c r="O355" s="25">
        <f t="shared" si="292"/>
        <v>0</v>
      </c>
      <c r="P355" s="25">
        <f t="shared" si="293"/>
        <v>1</v>
      </c>
      <c r="Q355" s="25">
        <f t="shared" si="294"/>
        <v>1</v>
      </c>
      <c r="R355" s="25">
        <f t="shared" si="295"/>
        <v>0</v>
      </c>
      <c r="S355" s="25">
        <f t="shared" si="296"/>
        <v>0</v>
      </c>
      <c r="T355" s="25">
        <f t="shared" si="297"/>
        <v>0</v>
      </c>
      <c r="U355" s="25">
        <f t="shared" si="298"/>
        <v>1</v>
      </c>
      <c r="V355" s="25">
        <f t="shared" si="299"/>
        <v>0</v>
      </c>
      <c r="W355" s="25">
        <f t="shared" si="300"/>
        <v>0</v>
      </c>
      <c r="X355" s="25">
        <f t="shared" si="301"/>
        <v>0</v>
      </c>
      <c r="Y355" s="25">
        <f t="shared" si="302"/>
        <v>0</v>
      </c>
      <c r="Z355" s="25">
        <f t="shared" si="303"/>
        <v>0</v>
      </c>
      <c r="AA355" s="25">
        <f t="shared" si="304"/>
        <v>0</v>
      </c>
      <c r="AB355" s="25">
        <f t="shared" si="305"/>
        <v>0</v>
      </c>
      <c r="AC355" s="25">
        <f t="shared" si="306"/>
        <v>0</v>
      </c>
      <c r="AD355" s="25">
        <f t="shared" si="307"/>
        <v>0</v>
      </c>
      <c r="AE355" s="25"/>
      <c r="AF355" s="25">
        <f t="shared" si="239"/>
        <v>0</v>
      </c>
      <c r="AG355" s="25">
        <f t="shared" si="240"/>
        <v>0</v>
      </c>
      <c r="AH355" s="25">
        <f t="shared" si="241"/>
        <v>0</v>
      </c>
      <c r="AI355" s="25">
        <f t="shared" si="242"/>
        <v>0</v>
      </c>
      <c r="AJ355" s="25">
        <f t="shared" si="243"/>
        <v>0</v>
      </c>
      <c r="AK355" s="25">
        <f t="shared" si="244"/>
        <v>0</v>
      </c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</row>
    <row r="356" ht="12.75" customHeight="1">
      <c r="A356" s="25">
        <f t="shared" si="315"/>
        <v>6</v>
      </c>
      <c r="B356" s="16">
        <f t="shared" si="308"/>
        <v>1</v>
      </c>
      <c r="C356" s="16">
        <f t="shared" si="309"/>
        <v>1</v>
      </c>
      <c r="D356" s="16">
        <f t="shared" si="310"/>
        <v>1</v>
      </c>
      <c r="E356" s="16">
        <f t="shared" si="311"/>
        <v>1</v>
      </c>
      <c r="F356" s="16">
        <f t="shared" si="312"/>
        <v>0</v>
      </c>
      <c r="G356" s="16">
        <f t="shared" si="313"/>
        <v>0</v>
      </c>
      <c r="H356" s="16">
        <f t="shared" si="314"/>
        <v>0</v>
      </c>
      <c r="I356" s="25"/>
      <c r="J356" s="25">
        <f t="shared" si="287"/>
        <v>0</v>
      </c>
      <c r="K356" s="25">
        <f t="shared" si="288"/>
        <v>1</v>
      </c>
      <c r="L356" s="25">
        <f t="shared" si="289"/>
        <v>0</v>
      </c>
      <c r="M356" s="25">
        <f t="shared" si="290"/>
        <v>0</v>
      </c>
      <c r="N356" s="25">
        <f t="shared" si="291"/>
        <v>0</v>
      </c>
      <c r="O356" s="25">
        <f t="shared" si="292"/>
        <v>0</v>
      </c>
      <c r="P356" s="25">
        <f t="shared" si="293"/>
        <v>0</v>
      </c>
      <c r="Q356" s="25">
        <f t="shared" si="294"/>
        <v>0</v>
      </c>
      <c r="R356" s="25">
        <f t="shared" si="295"/>
        <v>0</v>
      </c>
      <c r="S356" s="25">
        <f t="shared" si="296"/>
        <v>0</v>
      </c>
      <c r="T356" s="25">
        <f t="shared" si="297"/>
        <v>0</v>
      </c>
      <c r="U356" s="25">
        <f t="shared" si="298"/>
        <v>0</v>
      </c>
      <c r="V356" s="25">
        <f t="shared" si="299"/>
        <v>0</v>
      </c>
      <c r="W356" s="25">
        <f t="shared" si="300"/>
        <v>0</v>
      </c>
      <c r="X356" s="25">
        <f t="shared" si="301"/>
        <v>0</v>
      </c>
      <c r="Y356" s="25">
        <f t="shared" si="302"/>
        <v>0</v>
      </c>
      <c r="Z356" s="25">
        <f t="shared" si="303"/>
        <v>0</v>
      </c>
      <c r="AA356" s="25">
        <f t="shared" si="304"/>
        <v>0</v>
      </c>
      <c r="AB356" s="25">
        <f t="shared" si="305"/>
        <v>0</v>
      </c>
      <c r="AC356" s="25">
        <f t="shared" si="306"/>
        <v>0</v>
      </c>
      <c r="AD356" s="25">
        <f t="shared" si="307"/>
        <v>0</v>
      </c>
      <c r="AE356" s="25"/>
      <c r="AF356" s="25">
        <f t="shared" si="239"/>
        <v>0</v>
      </c>
      <c r="AG356" s="25">
        <f t="shared" si="240"/>
        <v>0</v>
      </c>
      <c r="AH356" s="25">
        <f t="shared" si="241"/>
        <v>0</v>
      </c>
      <c r="AI356" s="25">
        <f t="shared" si="242"/>
        <v>0</v>
      </c>
      <c r="AJ356" s="25">
        <f t="shared" si="243"/>
        <v>0</v>
      </c>
      <c r="AK356" s="25">
        <f t="shared" si="244"/>
        <v>0</v>
      </c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</row>
    <row r="357" ht="12.75" customHeight="1">
      <c r="A357" s="25">
        <f t="shared" si="315"/>
        <v>7</v>
      </c>
      <c r="B357" s="16">
        <f t="shared" si="308"/>
        <v>1</v>
      </c>
      <c r="C357" s="16">
        <f t="shared" si="309"/>
        <v>0</v>
      </c>
      <c r="D357" s="16">
        <f t="shared" si="310"/>
        <v>1</v>
      </c>
      <c r="E357" s="16">
        <f t="shared" si="311"/>
        <v>0</v>
      </c>
      <c r="F357" s="16">
        <f t="shared" si="312"/>
        <v>0</v>
      </c>
      <c r="G357" s="16">
        <f t="shared" si="313"/>
        <v>0</v>
      </c>
      <c r="H357" s="16">
        <f t="shared" si="314"/>
        <v>0</v>
      </c>
      <c r="I357" s="25"/>
      <c r="J357" s="25">
        <f t="shared" si="287"/>
        <v>0</v>
      </c>
      <c r="K357" s="25">
        <f t="shared" si="288"/>
        <v>0</v>
      </c>
      <c r="L357" s="25">
        <f t="shared" si="289"/>
        <v>0</v>
      </c>
      <c r="M357" s="25">
        <f t="shared" si="290"/>
        <v>0</v>
      </c>
      <c r="N357" s="25">
        <f t="shared" si="291"/>
        <v>0</v>
      </c>
      <c r="O357" s="25">
        <f t="shared" si="292"/>
        <v>0</v>
      </c>
      <c r="P357" s="25">
        <f t="shared" si="293"/>
        <v>1</v>
      </c>
      <c r="Q357" s="25">
        <f t="shared" si="294"/>
        <v>0</v>
      </c>
      <c r="R357" s="25">
        <f t="shared" si="295"/>
        <v>0</v>
      </c>
      <c r="S357" s="25">
        <f t="shared" si="296"/>
        <v>0</v>
      </c>
      <c r="T357" s="25">
        <f t="shared" si="297"/>
        <v>1</v>
      </c>
      <c r="U357" s="25">
        <f t="shared" si="298"/>
        <v>0</v>
      </c>
      <c r="V357" s="25">
        <f t="shared" si="299"/>
        <v>0</v>
      </c>
      <c r="W357" s="25">
        <f t="shared" si="300"/>
        <v>0</v>
      </c>
      <c r="X357" s="25">
        <f t="shared" si="301"/>
        <v>1</v>
      </c>
      <c r="Y357" s="25">
        <f t="shared" si="302"/>
        <v>0</v>
      </c>
      <c r="Z357" s="25">
        <f t="shared" si="303"/>
        <v>0</v>
      </c>
      <c r="AA357" s="25">
        <f t="shared" si="304"/>
        <v>0</v>
      </c>
      <c r="AB357" s="25">
        <f t="shared" si="305"/>
        <v>0</v>
      </c>
      <c r="AC357" s="25">
        <f t="shared" si="306"/>
        <v>0</v>
      </c>
      <c r="AD357" s="25">
        <f t="shared" si="307"/>
        <v>0</v>
      </c>
      <c r="AE357" s="25"/>
      <c r="AF357" s="25">
        <f t="shared" si="239"/>
        <v>0</v>
      </c>
      <c r="AG357" s="25">
        <f t="shared" si="240"/>
        <v>0</v>
      </c>
      <c r="AH357" s="25">
        <f t="shared" si="241"/>
        <v>0</v>
      </c>
      <c r="AI357" s="25">
        <f t="shared" si="242"/>
        <v>0</v>
      </c>
      <c r="AJ357" s="25">
        <f t="shared" si="243"/>
        <v>0</v>
      </c>
      <c r="AK357" s="25">
        <f t="shared" si="244"/>
        <v>0</v>
      </c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</row>
    <row r="358" ht="12.75" customHeight="1">
      <c r="A358" s="25">
        <f t="shared" si="315"/>
        <v>8</v>
      </c>
      <c r="B358" s="16">
        <f t="shared" si="308"/>
        <v>0</v>
      </c>
      <c r="C358" s="16">
        <f t="shared" si="309"/>
        <v>1</v>
      </c>
      <c r="D358" s="16">
        <f t="shared" si="310"/>
        <v>1</v>
      </c>
      <c r="E358" s="16">
        <f t="shared" si="311"/>
        <v>0</v>
      </c>
      <c r="F358" s="16">
        <f t="shared" si="312"/>
        <v>0</v>
      </c>
      <c r="G358" s="16">
        <f t="shared" si="313"/>
        <v>0</v>
      </c>
      <c r="H358" s="16">
        <f t="shared" si="314"/>
        <v>1</v>
      </c>
      <c r="I358" s="25"/>
      <c r="J358" s="25">
        <f t="shared" si="287"/>
        <v>0</v>
      </c>
      <c r="K358" s="25">
        <f t="shared" si="288"/>
        <v>0</v>
      </c>
      <c r="L358" s="25">
        <f t="shared" si="289"/>
        <v>0</v>
      </c>
      <c r="M358" s="25">
        <f t="shared" si="290"/>
        <v>0</v>
      </c>
      <c r="N358" s="25">
        <f t="shared" si="291"/>
        <v>0</v>
      </c>
      <c r="O358" s="25">
        <f t="shared" si="292"/>
        <v>0</v>
      </c>
      <c r="P358" s="25">
        <f t="shared" si="293"/>
        <v>0</v>
      </c>
      <c r="Q358" s="25">
        <f t="shared" si="294"/>
        <v>0</v>
      </c>
      <c r="R358" s="25">
        <f t="shared" si="295"/>
        <v>0</v>
      </c>
      <c r="S358" s="25">
        <f t="shared" si="296"/>
        <v>0</v>
      </c>
      <c r="T358" s="25">
        <f t="shared" si="297"/>
        <v>0</v>
      </c>
      <c r="U358" s="25">
        <f t="shared" si="298"/>
        <v>0</v>
      </c>
      <c r="V358" s="25">
        <f t="shared" si="299"/>
        <v>0</v>
      </c>
      <c r="W358" s="25">
        <f t="shared" si="300"/>
        <v>0</v>
      </c>
      <c r="X358" s="25">
        <f t="shared" si="301"/>
        <v>0</v>
      </c>
      <c r="Y358" s="25">
        <f t="shared" si="302"/>
        <v>0</v>
      </c>
      <c r="Z358" s="25">
        <f t="shared" si="303"/>
        <v>0</v>
      </c>
      <c r="AA358" s="25">
        <f t="shared" si="304"/>
        <v>0</v>
      </c>
      <c r="AB358" s="25">
        <f t="shared" si="305"/>
        <v>0</v>
      </c>
      <c r="AC358" s="25">
        <f t="shared" si="306"/>
        <v>0</v>
      </c>
      <c r="AD358" s="25">
        <f t="shared" si="307"/>
        <v>0</v>
      </c>
      <c r="AE358" s="25"/>
      <c r="AF358" s="25">
        <f t="shared" si="239"/>
        <v>0</v>
      </c>
      <c r="AG358" s="25">
        <f t="shared" si="240"/>
        <v>0</v>
      </c>
      <c r="AH358" s="25">
        <f t="shared" si="241"/>
        <v>0</v>
      </c>
      <c r="AI358" s="25">
        <f t="shared" si="242"/>
        <v>0</v>
      </c>
      <c r="AJ358" s="25">
        <f t="shared" si="243"/>
        <v>0</v>
      </c>
      <c r="AK358" s="25">
        <f t="shared" si="244"/>
        <v>0</v>
      </c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</row>
    <row r="359" ht="12.75" customHeight="1">
      <c r="A359" s="25">
        <f t="shared" si="315"/>
        <v>9</v>
      </c>
      <c r="B359" s="16">
        <f t="shared" si="308"/>
        <v>1</v>
      </c>
      <c r="C359" s="16">
        <f t="shared" si="309"/>
        <v>0</v>
      </c>
      <c r="D359" s="16">
        <f t="shared" si="310"/>
        <v>0</v>
      </c>
      <c r="E359" s="16">
        <f t="shared" si="311"/>
        <v>0</v>
      </c>
      <c r="F359" s="16">
        <f t="shared" si="312"/>
        <v>0</v>
      </c>
      <c r="G359" s="16">
        <f t="shared" si="313"/>
        <v>0</v>
      </c>
      <c r="H359" s="16">
        <f t="shared" si="314"/>
        <v>0</v>
      </c>
      <c r="I359" s="25"/>
      <c r="J359" s="25">
        <f t="shared" si="287"/>
        <v>0</v>
      </c>
      <c r="K359" s="25">
        <f t="shared" si="288"/>
        <v>0</v>
      </c>
      <c r="L359" s="25">
        <f t="shared" si="289"/>
        <v>0</v>
      </c>
      <c r="M359" s="25">
        <f t="shared" si="290"/>
        <v>0</v>
      </c>
      <c r="N359" s="25">
        <f t="shared" si="291"/>
        <v>0</v>
      </c>
      <c r="O359" s="25">
        <f t="shared" si="292"/>
        <v>0</v>
      </c>
      <c r="P359" s="25">
        <f t="shared" si="293"/>
        <v>0</v>
      </c>
      <c r="Q359" s="25">
        <f t="shared" si="294"/>
        <v>0</v>
      </c>
      <c r="R359" s="25">
        <f t="shared" si="295"/>
        <v>0</v>
      </c>
      <c r="S359" s="25">
        <f t="shared" si="296"/>
        <v>0</v>
      </c>
      <c r="T359" s="25">
        <f t="shared" si="297"/>
        <v>0</v>
      </c>
      <c r="U359" s="25">
        <f t="shared" si="298"/>
        <v>0</v>
      </c>
      <c r="V359" s="25">
        <f t="shared" si="299"/>
        <v>0</v>
      </c>
      <c r="W359" s="25">
        <f t="shared" si="300"/>
        <v>0</v>
      </c>
      <c r="X359" s="25">
        <f t="shared" si="301"/>
        <v>0</v>
      </c>
      <c r="Y359" s="25">
        <f t="shared" si="302"/>
        <v>0</v>
      </c>
      <c r="Z359" s="25">
        <f t="shared" si="303"/>
        <v>0</v>
      </c>
      <c r="AA359" s="25">
        <f t="shared" si="304"/>
        <v>0</v>
      </c>
      <c r="AB359" s="25">
        <f t="shared" si="305"/>
        <v>0</v>
      </c>
      <c r="AC359" s="25">
        <f t="shared" si="306"/>
        <v>0</v>
      </c>
      <c r="AD359" s="25">
        <f t="shared" si="307"/>
        <v>0</v>
      </c>
      <c r="AE359" s="25"/>
      <c r="AF359" s="25">
        <f t="shared" si="239"/>
        <v>0</v>
      </c>
      <c r="AG359" s="25">
        <f t="shared" si="240"/>
        <v>0</v>
      </c>
      <c r="AH359" s="25">
        <f t="shared" si="241"/>
        <v>0</v>
      </c>
      <c r="AI359" s="25">
        <f t="shared" si="242"/>
        <v>0</v>
      </c>
      <c r="AJ359" s="25">
        <f t="shared" si="243"/>
        <v>0</v>
      </c>
      <c r="AK359" s="25">
        <f t="shared" si="244"/>
        <v>0</v>
      </c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</row>
    <row r="360" ht="12.75" customHeight="1">
      <c r="A360" s="25">
        <f t="shared" si="315"/>
        <v>10</v>
      </c>
      <c r="B360" s="16">
        <f t="shared" si="308"/>
        <v>0</v>
      </c>
      <c r="C360" s="16">
        <f t="shared" si="309"/>
        <v>0</v>
      </c>
      <c r="D360" s="16">
        <f t="shared" si="310"/>
        <v>0</v>
      </c>
      <c r="E360" s="16">
        <f t="shared" si="311"/>
        <v>0</v>
      </c>
      <c r="F360" s="16">
        <f t="shared" si="312"/>
        <v>0</v>
      </c>
      <c r="G360" s="16">
        <f t="shared" si="313"/>
        <v>1</v>
      </c>
      <c r="H360" s="16">
        <f t="shared" si="314"/>
        <v>0</v>
      </c>
      <c r="I360" s="25"/>
      <c r="J360" s="25">
        <f t="shared" si="287"/>
        <v>1</v>
      </c>
      <c r="K360" s="25">
        <f t="shared" si="288"/>
        <v>0</v>
      </c>
      <c r="L360" s="25">
        <f t="shared" si="289"/>
        <v>0</v>
      </c>
      <c r="M360" s="25">
        <f t="shared" si="290"/>
        <v>0</v>
      </c>
      <c r="N360" s="25">
        <f t="shared" si="291"/>
        <v>1</v>
      </c>
      <c r="O360" s="25">
        <f t="shared" si="292"/>
        <v>0</v>
      </c>
      <c r="P360" s="25">
        <f t="shared" si="293"/>
        <v>0</v>
      </c>
      <c r="Q360" s="25">
        <f t="shared" si="294"/>
        <v>0</v>
      </c>
      <c r="R360" s="25">
        <f t="shared" si="295"/>
        <v>0</v>
      </c>
      <c r="S360" s="25">
        <f t="shared" si="296"/>
        <v>1</v>
      </c>
      <c r="T360" s="25">
        <f t="shared" si="297"/>
        <v>0</v>
      </c>
      <c r="U360" s="25">
        <f t="shared" si="298"/>
        <v>0</v>
      </c>
      <c r="V360" s="25">
        <f t="shared" si="299"/>
        <v>0</v>
      </c>
      <c r="W360" s="25">
        <f t="shared" si="300"/>
        <v>0</v>
      </c>
      <c r="X360" s="25">
        <f t="shared" si="301"/>
        <v>0</v>
      </c>
      <c r="Y360" s="25">
        <f t="shared" si="302"/>
        <v>0</v>
      </c>
      <c r="Z360" s="25">
        <f t="shared" si="303"/>
        <v>0</v>
      </c>
      <c r="AA360" s="25">
        <f t="shared" si="304"/>
        <v>0</v>
      </c>
      <c r="AB360" s="25">
        <f t="shared" si="305"/>
        <v>0</v>
      </c>
      <c r="AC360" s="25">
        <f t="shared" si="306"/>
        <v>0</v>
      </c>
      <c r="AD360" s="25">
        <f t="shared" si="307"/>
        <v>0</v>
      </c>
      <c r="AE360" s="25"/>
      <c r="AF360" s="25">
        <f t="shared" si="239"/>
        <v>0</v>
      </c>
      <c r="AG360" s="25">
        <f t="shared" si="240"/>
        <v>0</v>
      </c>
      <c r="AH360" s="25">
        <f t="shared" si="241"/>
        <v>0</v>
      </c>
      <c r="AI360" s="25">
        <f t="shared" si="242"/>
        <v>0</v>
      </c>
      <c r="AJ360" s="25">
        <f t="shared" si="243"/>
        <v>0</v>
      </c>
      <c r="AK360" s="25">
        <f t="shared" si="244"/>
        <v>0</v>
      </c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</row>
    <row r="361" ht="12.75" customHeight="1">
      <c r="A361" s="25">
        <f t="shared" si="315"/>
        <v>11</v>
      </c>
      <c r="B361" s="16">
        <f t="shared" si="308"/>
        <v>1</v>
      </c>
      <c r="C361" s="16">
        <f t="shared" si="309"/>
        <v>1</v>
      </c>
      <c r="D361" s="16">
        <f t="shared" si="310"/>
        <v>0</v>
      </c>
      <c r="E361" s="16">
        <f t="shared" si="311"/>
        <v>0</v>
      </c>
      <c r="F361" s="16">
        <f t="shared" si="312"/>
        <v>0</v>
      </c>
      <c r="G361" s="16">
        <f t="shared" si="313"/>
        <v>1</v>
      </c>
      <c r="H361" s="16">
        <f t="shared" si="314"/>
        <v>0</v>
      </c>
      <c r="I361" s="25"/>
      <c r="J361" s="25">
        <f t="shared" si="287"/>
        <v>0</v>
      </c>
      <c r="K361" s="25">
        <f t="shared" si="288"/>
        <v>0</v>
      </c>
      <c r="L361" s="25">
        <f t="shared" si="289"/>
        <v>0</v>
      </c>
      <c r="M361" s="25">
        <f t="shared" si="290"/>
        <v>0</v>
      </c>
      <c r="N361" s="25">
        <f t="shared" si="291"/>
        <v>1</v>
      </c>
      <c r="O361" s="25">
        <f t="shared" si="292"/>
        <v>0</v>
      </c>
      <c r="P361" s="25">
        <f t="shared" si="293"/>
        <v>0</v>
      </c>
      <c r="Q361" s="25">
        <f t="shared" si="294"/>
        <v>0</v>
      </c>
      <c r="R361" s="25">
        <f t="shared" si="295"/>
        <v>0</v>
      </c>
      <c r="S361" s="25">
        <f t="shared" si="296"/>
        <v>0</v>
      </c>
      <c r="T361" s="25">
        <f t="shared" si="297"/>
        <v>0</v>
      </c>
      <c r="U361" s="25">
        <f t="shared" si="298"/>
        <v>0</v>
      </c>
      <c r="V361" s="25">
        <f t="shared" si="299"/>
        <v>0</v>
      </c>
      <c r="W361" s="25">
        <f t="shared" si="300"/>
        <v>0</v>
      </c>
      <c r="X361" s="25">
        <f t="shared" si="301"/>
        <v>0</v>
      </c>
      <c r="Y361" s="25">
        <f t="shared" si="302"/>
        <v>0</v>
      </c>
      <c r="Z361" s="25">
        <f t="shared" si="303"/>
        <v>0</v>
      </c>
      <c r="AA361" s="25">
        <f t="shared" si="304"/>
        <v>0</v>
      </c>
      <c r="AB361" s="25">
        <f t="shared" si="305"/>
        <v>0</v>
      </c>
      <c r="AC361" s="25">
        <f t="shared" si="306"/>
        <v>0</v>
      </c>
      <c r="AD361" s="25">
        <f t="shared" si="307"/>
        <v>0</v>
      </c>
      <c r="AE361" s="25"/>
      <c r="AF361" s="25">
        <f t="shared" si="239"/>
        <v>0</v>
      </c>
      <c r="AG361" s="25">
        <f t="shared" si="240"/>
        <v>0</v>
      </c>
      <c r="AH361" s="25">
        <f t="shared" si="241"/>
        <v>0</v>
      </c>
      <c r="AI361" s="25">
        <f t="shared" si="242"/>
        <v>0</v>
      </c>
      <c r="AJ361" s="25">
        <f t="shared" si="243"/>
        <v>0</v>
      </c>
      <c r="AK361" s="25">
        <f t="shared" si="244"/>
        <v>0</v>
      </c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</row>
    <row r="362" ht="12.75" customHeight="1">
      <c r="A362" s="25">
        <f t="shared" si="315"/>
        <v>12</v>
      </c>
      <c r="B362" s="16">
        <f t="shared" si="308"/>
        <v>1</v>
      </c>
      <c r="C362" s="16">
        <f t="shared" si="309"/>
        <v>0</v>
      </c>
      <c r="D362" s="16">
        <f t="shared" si="310"/>
        <v>0</v>
      </c>
      <c r="E362" s="16">
        <f t="shared" si="311"/>
        <v>0</v>
      </c>
      <c r="F362" s="16">
        <f t="shared" si="312"/>
        <v>0</v>
      </c>
      <c r="G362" s="16">
        <f t="shared" si="313"/>
        <v>1</v>
      </c>
      <c r="H362" s="16">
        <f t="shared" si="314"/>
        <v>0</v>
      </c>
      <c r="I362" s="25"/>
      <c r="J362" s="25">
        <f t="shared" si="287"/>
        <v>0</v>
      </c>
      <c r="K362" s="25">
        <f t="shared" si="288"/>
        <v>1</v>
      </c>
      <c r="L362" s="25">
        <f t="shared" si="289"/>
        <v>0</v>
      </c>
      <c r="M362" s="25">
        <f t="shared" si="290"/>
        <v>1</v>
      </c>
      <c r="N362" s="25">
        <f t="shared" si="291"/>
        <v>0</v>
      </c>
      <c r="O362" s="25">
        <f t="shared" si="292"/>
        <v>0</v>
      </c>
      <c r="P362" s="25">
        <f t="shared" si="293"/>
        <v>0</v>
      </c>
      <c r="Q362" s="25">
        <f t="shared" si="294"/>
        <v>0</v>
      </c>
      <c r="R362" s="25">
        <f t="shared" si="295"/>
        <v>0</v>
      </c>
      <c r="S362" s="25">
        <f t="shared" si="296"/>
        <v>0</v>
      </c>
      <c r="T362" s="25">
        <f t="shared" si="297"/>
        <v>0</v>
      </c>
      <c r="U362" s="25">
        <f t="shared" si="298"/>
        <v>0</v>
      </c>
      <c r="V362" s="25">
        <f t="shared" si="299"/>
        <v>1</v>
      </c>
      <c r="W362" s="25">
        <f t="shared" si="300"/>
        <v>0</v>
      </c>
      <c r="X362" s="25">
        <f t="shared" si="301"/>
        <v>0</v>
      </c>
      <c r="Y362" s="25">
        <f t="shared" si="302"/>
        <v>0</v>
      </c>
      <c r="Z362" s="25">
        <f t="shared" si="303"/>
        <v>0</v>
      </c>
      <c r="AA362" s="25">
        <f t="shared" si="304"/>
        <v>0</v>
      </c>
      <c r="AB362" s="25">
        <f t="shared" si="305"/>
        <v>0</v>
      </c>
      <c r="AC362" s="25">
        <f t="shared" si="306"/>
        <v>0</v>
      </c>
      <c r="AD362" s="25">
        <f t="shared" si="307"/>
        <v>0</v>
      </c>
      <c r="AE362" s="25"/>
      <c r="AF362" s="17">
        <f t="shared" ref="AF362:AK362" si="316">SUM(AF302:AF361)</f>
        <v>4</v>
      </c>
      <c r="AG362" s="17">
        <f t="shared" si="316"/>
        <v>8</v>
      </c>
      <c r="AH362" s="17">
        <f t="shared" si="316"/>
        <v>0</v>
      </c>
      <c r="AI362" s="17">
        <f t="shared" si="316"/>
        <v>1</v>
      </c>
      <c r="AJ362" s="17">
        <f t="shared" si="316"/>
        <v>1</v>
      </c>
      <c r="AK362" s="17">
        <f t="shared" si="316"/>
        <v>0</v>
      </c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</row>
    <row r="363" ht="12.75" customHeight="1">
      <c r="A363" s="25">
        <f t="shared" si="315"/>
        <v>13</v>
      </c>
      <c r="B363" s="16">
        <f t="shared" si="308"/>
        <v>1</v>
      </c>
      <c r="C363" s="16">
        <f t="shared" si="309"/>
        <v>0</v>
      </c>
      <c r="D363" s="16">
        <f t="shared" si="310"/>
        <v>1</v>
      </c>
      <c r="E363" s="16">
        <f t="shared" si="311"/>
        <v>0</v>
      </c>
      <c r="F363" s="16">
        <f t="shared" si="312"/>
        <v>1</v>
      </c>
      <c r="G363" s="16">
        <f t="shared" si="313"/>
        <v>0</v>
      </c>
      <c r="H363" s="16">
        <f t="shared" si="314"/>
        <v>0</v>
      </c>
      <c r="I363" s="25"/>
      <c r="J363" s="25">
        <f t="shared" si="287"/>
        <v>0</v>
      </c>
      <c r="K363" s="25">
        <f t="shared" si="288"/>
        <v>1</v>
      </c>
      <c r="L363" s="25">
        <f t="shared" si="289"/>
        <v>0</v>
      </c>
      <c r="M363" s="25">
        <f t="shared" si="290"/>
        <v>1</v>
      </c>
      <c r="N363" s="25">
        <f t="shared" si="291"/>
        <v>0</v>
      </c>
      <c r="O363" s="25">
        <f t="shared" si="292"/>
        <v>0</v>
      </c>
      <c r="P363" s="25">
        <f t="shared" si="293"/>
        <v>0</v>
      </c>
      <c r="Q363" s="25">
        <f t="shared" si="294"/>
        <v>0</v>
      </c>
      <c r="R363" s="25">
        <f t="shared" si="295"/>
        <v>0</v>
      </c>
      <c r="S363" s="25">
        <f t="shared" si="296"/>
        <v>0</v>
      </c>
      <c r="T363" s="25">
        <f t="shared" si="297"/>
        <v>0</v>
      </c>
      <c r="U363" s="25">
        <f t="shared" si="298"/>
        <v>0</v>
      </c>
      <c r="V363" s="25">
        <f t="shared" si="299"/>
        <v>1</v>
      </c>
      <c r="W363" s="25">
        <f t="shared" si="300"/>
        <v>0</v>
      </c>
      <c r="X363" s="25">
        <f t="shared" si="301"/>
        <v>0</v>
      </c>
      <c r="Y363" s="25">
        <f t="shared" si="302"/>
        <v>0</v>
      </c>
      <c r="Z363" s="25">
        <f t="shared" si="303"/>
        <v>0</v>
      </c>
      <c r="AA363" s="25">
        <f t="shared" si="304"/>
        <v>0</v>
      </c>
      <c r="AB363" s="25">
        <f t="shared" si="305"/>
        <v>0</v>
      </c>
      <c r="AC363" s="25">
        <f t="shared" si="306"/>
        <v>0</v>
      </c>
      <c r="AD363" s="25">
        <f t="shared" si="307"/>
        <v>0</v>
      </c>
      <c r="AE363" s="25"/>
      <c r="AF363" s="33" t="s">
        <v>358</v>
      </c>
      <c r="AG363" s="33" t="s">
        <v>359</v>
      </c>
      <c r="AH363" s="33" t="s">
        <v>470</v>
      </c>
      <c r="AI363" s="33" t="s">
        <v>471</v>
      </c>
      <c r="AJ363" s="33" t="s">
        <v>472</v>
      </c>
      <c r="AK363" s="33" t="s">
        <v>473</v>
      </c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</row>
    <row r="364" ht="12.75" customHeight="1">
      <c r="A364" s="25">
        <f t="shared" si="315"/>
        <v>14</v>
      </c>
      <c r="B364" s="16">
        <f t="shared" si="308"/>
        <v>1</v>
      </c>
      <c r="C364" s="16">
        <f t="shared" si="309"/>
        <v>0</v>
      </c>
      <c r="D364" s="16">
        <f t="shared" si="310"/>
        <v>1</v>
      </c>
      <c r="E364" s="16">
        <f t="shared" si="311"/>
        <v>0</v>
      </c>
      <c r="F364" s="16">
        <f t="shared" si="312"/>
        <v>1</v>
      </c>
      <c r="G364" s="16">
        <f t="shared" si="313"/>
        <v>0</v>
      </c>
      <c r="H364" s="16">
        <f t="shared" si="314"/>
        <v>0</v>
      </c>
      <c r="I364" s="25"/>
      <c r="J364" s="25">
        <f t="shared" si="287"/>
        <v>1</v>
      </c>
      <c r="K364" s="25">
        <f t="shared" si="288"/>
        <v>1</v>
      </c>
      <c r="L364" s="25">
        <f t="shared" si="289"/>
        <v>0</v>
      </c>
      <c r="M364" s="25">
        <f t="shared" si="290"/>
        <v>1</v>
      </c>
      <c r="N364" s="25">
        <f t="shared" si="291"/>
        <v>0</v>
      </c>
      <c r="O364" s="25">
        <f t="shared" si="292"/>
        <v>0</v>
      </c>
      <c r="P364" s="25">
        <f t="shared" si="293"/>
        <v>1</v>
      </c>
      <c r="Q364" s="25">
        <f t="shared" si="294"/>
        <v>0</v>
      </c>
      <c r="R364" s="25">
        <f t="shared" si="295"/>
        <v>1</v>
      </c>
      <c r="S364" s="25">
        <f t="shared" si="296"/>
        <v>0</v>
      </c>
      <c r="T364" s="25">
        <f t="shared" si="297"/>
        <v>0</v>
      </c>
      <c r="U364" s="25">
        <f t="shared" si="298"/>
        <v>0</v>
      </c>
      <c r="V364" s="25">
        <f t="shared" si="299"/>
        <v>1</v>
      </c>
      <c r="W364" s="25">
        <f t="shared" si="300"/>
        <v>0</v>
      </c>
      <c r="X364" s="25">
        <f t="shared" si="301"/>
        <v>0</v>
      </c>
      <c r="Y364" s="25">
        <f t="shared" si="302"/>
        <v>0</v>
      </c>
      <c r="Z364" s="25">
        <f t="shared" si="303"/>
        <v>0</v>
      </c>
      <c r="AA364" s="25">
        <f t="shared" si="304"/>
        <v>0</v>
      </c>
      <c r="AB364" s="25">
        <f t="shared" si="305"/>
        <v>0</v>
      </c>
      <c r="AC364" s="25">
        <f t="shared" si="306"/>
        <v>0</v>
      </c>
      <c r="AD364" s="25">
        <f t="shared" si="307"/>
        <v>0</v>
      </c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</row>
    <row r="365" ht="12.75" customHeight="1">
      <c r="A365" s="25">
        <f t="shared" si="315"/>
        <v>15</v>
      </c>
      <c r="B365" s="16">
        <f t="shared" si="308"/>
        <v>1</v>
      </c>
      <c r="C365" s="16">
        <f t="shared" si="309"/>
        <v>1</v>
      </c>
      <c r="D365" s="16">
        <f t="shared" si="310"/>
        <v>1</v>
      </c>
      <c r="E365" s="16">
        <f t="shared" si="311"/>
        <v>0</v>
      </c>
      <c r="F365" s="16">
        <f t="shared" si="312"/>
        <v>1</v>
      </c>
      <c r="G365" s="16">
        <f t="shared" si="313"/>
        <v>0</v>
      </c>
      <c r="H365" s="16">
        <f t="shared" si="314"/>
        <v>0</v>
      </c>
      <c r="I365" s="25"/>
      <c r="J365" s="25">
        <f t="shared" si="287"/>
        <v>1</v>
      </c>
      <c r="K365" s="25">
        <f t="shared" si="288"/>
        <v>1</v>
      </c>
      <c r="L365" s="25">
        <f t="shared" si="289"/>
        <v>1</v>
      </c>
      <c r="M365" s="25">
        <f t="shared" si="290"/>
        <v>0</v>
      </c>
      <c r="N365" s="25">
        <f t="shared" si="291"/>
        <v>1</v>
      </c>
      <c r="O365" s="25">
        <f t="shared" si="292"/>
        <v>0</v>
      </c>
      <c r="P365" s="25">
        <f t="shared" si="293"/>
        <v>1</v>
      </c>
      <c r="Q365" s="25">
        <f t="shared" si="294"/>
        <v>1</v>
      </c>
      <c r="R365" s="25">
        <f t="shared" si="295"/>
        <v>0</v>
      </c>
      <c r="S365" s="25">
        <f t="shared" si="296"/>
        <v>1</v>
      </c>
      <c r="T365" s="25">
        <f t="shared" si="297"/>
        <v>0</v>
      </c>
      <c r="U365" s="25">
        <f t="shared" si="298"/>
        <v>1</v>
      </c>
      <c r="V365" s="25">
        <f t="shared" si="299"/>
        <v>0</v>
      </c>
      <c r="W365" s="25">
        <f t="shared" si="300"/>
        <v>1</v>
      </c>
      <c r="X365" s="25">
        <f t="shared" si="301"/>
        <v>0</v>
      </c>
      <c r="Y365" s="25">
        <f t="shared" si="302"/>
        <v>0</v>
      </c>
      <c r="Z365" s="25">
        <f t="shared" si="303"/>
        <v>1</v>
      </c>
      <c r="AA365" s="25">
        <f t="shared" si="304"/>
        <v>0</v>
      </c>
      <c r="AB365" s="25">
        <f t="shared" si="305"/>
        <v>0</v>
      </c>
      <c r="AC365" s="25">
        <f t="shared" si="306"/>
        <v>0</v>
      </c>
      <c r="AD365" s="25">
        <f t="shared" si="307"/>
        <v>0</v>
      </c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</row>
    <row r="366" ht="12.75" customHeight="1">
      <c r="A366" s="25">
        <f t="shared" si="315"/>
        <v>16</v>
      </c>
      <c r="B366" s="16">
        <f t="shared" si="308"/>
        <v>1</v>
      </c>
      <c r="C366" s="16">
        <f t="shared" si="309"/>
        <v>1</v>
      </c>
      <c r="D366" s="16">
        <f t="shared" si="310"/>
        <v>1</v>
      </c>
      <c r="E366" s="16">
        <f t="shared" si="311"/>
        <v>1</v>
      </c>
      <c r="F366" s="16">
        <f t="shared" si="312"/>
        <v>0</v>
      </c>
      <c r="G366" s="16">
        <f t="shared" si="313"/>
        <v>1</v>
      </c>
      <c r="H366" s="16">
        <f t="shared" si="314"/>
        <v>0</v>
      </c>
      <c r="I366" s="25"/>
      <c r="J366" s="25">
        <f t="shared" si="287"/>
        <v>1</v>
      </c>
      <c r="K366" s="25">
        <f t="shared" si="288"/>
        <v>1</v>
      </c>
      <c r="L366" s="25">
        <f t="shared" si="289"/>
        <v>0</v>
      </c>
      <c r="M366" s="25">
        <f t="shared" si="290"/>
        <v>0</v>
      </c>
      <c r="N366" s="25">
        <f t="shared" si="291"/>
        <v>0</v>
      </c>
      <c r="O366" s="25">
        <f t="shared" si="292"/>
        <v>0</v>
      </c>
      <c r="P366" s="25">
        <f t="shared" si="293"/>
        <v>1</v>
      </c>
      <c r="Q366" s="25">
        <f t="shared" si="294"/>
        <v>0</v>
      </c>
      <c r="R366" s="25">
        <f t="shared" si="295"/>
        <v>0</v>
      </c>
      <c r="S366" s="25">
        <f t="shared" si="296"/>
        <v>0</v>
      </c>
      <c r="T366" s="25">
        <f t="shared" si="297"/>
        <v>0</v>
      </c>
      <c r="U366" s="25">
        <f t="shared" si="298"/>
        <v>0</v>
      </c>
      <c r="V366" s="25">
        <f t="shared" si="299"/>
        <v>0</v>
      </c>
      <c r="W366" s="25">
        <f t="shared" si="300"/>
        <v>0</v>
      </c>
      <c r="X366" s="25">
        <f t="shared" si="301"/>
        <v>0</v>
      </c>
      <c r="Y366" s="25">
        <f t="shared" si="302"/>
        <v>0</v>
      </c>
      <c r="Z366" s="25">
        <f t="shared" si="303"/>
        <v>0</v>
      </c>
      <c r="AA366" s="25">
        <f t="shared" si="304"/>
        <v>0</v>
      </c>
      <c r="AB366" s="25">
        <f t="shared" si="305"/>
        <v>0</v>
      </c>
      <c r="AC366" s="25">
        <f t="shared" si="306"/>
        <v>0</v>
      </c>
      <c r="AD366" s="25">
        <f t="shared" si="307"/>
        <v>0</v>
      </c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</row>
    <row r="367" ht="12.75" customHeight="1">
      <c r="A367" s="25">
        <f t="shared" si="315"/>
        <v>17</v>
      </c>
      <c r="B367" s="16">
        <f t="shared" si="308"/>
        <v>1</v>
      </c>
      <c r="C367" s="16">
        <f t="shared" si="309"/>
        <v>1</v>
      </c>
      <c r="D367" s="16">
        <f t="shared" si="310"/>
        <v>1</v>
      </c>
      <c r="E367" s="16">
        <f t="shared" si="311"/>
        <v>0</v>
      </c>
      <c r="F367" s="16">
        <f t="shared" si="312"/>
        <v>0</v>
      </c>
      <c r="G367" s="16">
        <f t="shared" si="313"/>
        <v>0</v>
      </c>
      <c r="H367" s="16">
        <f t="shared" si="314"/>
        <v>0</v>
      </c>
      <c r="I367" s="25"/>
      <c r="J367" s="25">
        <f t="shared" si="287"/>
        <v>1</v>
      </c>
      <c r="K367" s="25">
        <f t="shared" si="288"/>
        <v>0</v>
      </c>
      <c r="L367" s="25">
        <f t="shared" si="289"/>
        <v>0</v>
      </c>
      <c r="M367" s="25">
        <f t="shared" si="290"/>
        <v>1</v>
      </c>
      <c r="N367" s="25">
        <f t="shared" si="291"/>
        <v>0</v>
      </c>
      <c r="O367" s="25">
        <f t="shared" si="292"/>
        <v>1</v>
      </c>
      <c r="P367" s="25">
        <f t="shared" si="293"/>
        <v>0</v>
      </c>
      <c r="Q367" s="25">
        <f t="shared" si="294"/>
        <v>0</v>
      </c>
      <c r="R367" s="25">
        <f t="shared" si="295"/>
        <v>1</v>
      </c>
      <c r="S367" s="25">
        <f t="shared" si="296"/>
        <v>0</v>
      </c>
      <c r="T367" s="25">
        <f t="shared" si="297"/>
        <v>1</v>
      </c>
      <c r="U367" s="25">
        <f t="shared" si="298"/>
        <v>0</v>
      </c>
      <c r="V367" s="25">
        <f t="shared" si="299"/>
        <v>0</v>
      </c>
      <c r="W367" s="25">
        <f t="shared" si="300"/>
        <v>0</v>
      </c>
      <c r="X367" s="25">
        <f t="shared" si="301"/>
        <v>0</v>
      </c>
      <c r="Y367" s="25">
        <f t="shared" si="302"/>
        <v>0</v>
      </c>
      <c r="Z367" s="25">
        <f t="shared" si="303"/>
        <v>0</v>
      </c>
      <c r="AA367" s="25">
        <f t="shared" si="304"/>
        <v>0</v>
      </c>
      <c r="AB367" s="25">
        <f t="shared" si="305"/>
        <v>0</v>
      </c>
      <c r="AC367" s="25">
        <f t="shared" si="306"/>
        <v>1</v>
      </c>
      <c r="AD367" s="25">
        <f t="shared" si="307"/>
        <v>0</v>
      </c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</row>
    <row r="368" ht="12.75" customHeight="1">
      <c r="A368" s="25">
        <f t="shared" si="315"/>
        <v>18</v>
      </c>
      <c r="B368" s="16">
        <f t="shared" si="308"/>
        <v>1</v>
      </c>
      <c r="C368" s="16">
        <f t="shared" si="309"/>
        <v>1</v>
      </c>
      <c r="D368" s="16">
        <f t="shared" si="310"/>
        <v>0</v>
      </c>
      <c r="E368" s="16">
        <f t="shared" si="311"/>
        <v>0</v>
      </c>
      <c r="F368" s="16">
        <f t="shared" si="312"/>
        <v>1</v>
      </c>
      <c r="G368" s="16">
        <f t="shared" si="313"/>
        <v>0</v>
      </c>
      <c r="H368" s="16">
        <f t="shared" si="314"/>
        <v>1</v>
      </c>
      <c r="I368" s="25"/>
      <c r="J368" s="25">
        <f t="shared" si="287"/>
        <v>1</v>
      </c>
      <c r="K368" s="25">
        <f t="shared" si="288"/>
        <v>0</v>
      </c>
      <c r="L368" s="25">
        <f t="shared" si="289"/>
        <v>0</v>
      </c>
      <c r="M368" s="25">
        <f t="shared" si="290"/>
        <v>0</v>
      </c>
      <c r="N368" s="25">
        <f t="shared" si="291"/>
        <v>0</v>
      </c>
      <c r="O368" s="25">
        <f t="shared" si="292"/>
        <v>0</v>
      </c>
      <c r="P368" s="25">
        <f t="shared" si="293"/>
        <v>0</v>
      </c>
      <c r="Q368" s="25">
        <f t="shared" si="294"/>
        <v>0</v>
      </c>
      <c r="R368" s="25">
        <f t="shared" si="295"/>
        <v>0</v>
      </c>
      <c r="S368" s="25">
        <f t="shared" si="296"/>
        <v>0</v>
      </c>
      <c r="T368" s="25">
        <f t="shared" si="297"/>
        <v>0</v>
      </c>
      <c r="U368" s="25">
        <f t="shared" si="298"/>
        <v>0</v>
      </c>
      <c r="V368" s="25">
        <f t="shared" si="299"/>
        <v>0</v>
      </c>
      <c r="W368" s="25">
        <f t="shared" si="300"/>
        <v>0</v>
      </c>
      <c r="X368" s="25">
        <f t="shared" si="301"/>
        <v>0</v>
      </c>
      <c r="Y368" s="25">
        <f t="shared" si="302"/>
        <v>0</v>
      </c>
      <c r="Z368" s="25">
        <f t="shared" si="303"/>
        <v>0</v>
      </c>
      <c r="AA368" s="25">
        <f t="shared" si="304"/>
        <v>0</v>
      </c>
      <c r="AB368" s="25">
        <f t="shared" si="305"/>
        <v>0</v>
      </c>
      <c r="AC368" s="25">
        <f t="shared" si="306"/>
        <v>0</v>
      </c>
      <c r="AD368" s="25">
        <f t="shared" si="307"/>
        <v>0</v>
      </c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</row>
    <row r="369" ht="12.75" customHeight="1">
      <c r="A369" s="25">
        <f t="shared" si="315"/>
        <v>19</v>
      </c>
      <c r="B369" s="16">
        <f t="shared" si="308"/>
        <v>1</v>
      </c>
      <c r="C369" s="16">
        <f t="shared" si="309"/>
        <v>1</v>
      </c>
      <c r="D369" s="16">
        <f t="shared" si="310"/>
        <v>0</v>
      </c>
      <c r="E369" s="16">
        <f t="shared" si="311"/>
        <v>0</v>
      </c>
      <c r="F369" s="16">
        <f t="shared" si="312"/>
        <v>0</v>
      </c>
      <c r="G369" s="16">
        <f t="shared" si="313"/>
        <v>0</v>
      </c>
      <c r="H369" s="16">
        <f t="shared" si="314"/>
        <v>0</v>
      </c>
      <c r="I369" s="25"/>
      <c r="J369" s="25">
        <f t="shared" si="287"/>
        <v>0</v>
      </c>
      <c r="K369" s="25">
        <f t="shared" si="288"/>
        <v>0</v>
      </c>
      <c r="L369" s="25">
        <f t="shared" si="289"/>
        <v>0</v>
      </c>
      <c r="M369" s="25">
        <f t="shared" si="290"/>
        <v>0</v>
      </c>
      <c r="N369" s="25">
        <f t="shared" si="291"/>
        <v>0</v>
      </c>
      <c r="O369" s="25">
        <f t="shared" si="292"/>
        <v>0</v>
      </c>
      <c r="P369" s="25">
        <f t="shared" si="293"/>
        <v>0</v>
      </c>
      <c r="Q369" s="25">
        <f t="shared" si="294"/>
        <v>0</v>
      </c>
      <c r="R369" s="25">
        <f t="shared" si="295"/>
        <v>0</v>
      </c>
      <c r="S369" s="25">
        <f t="shared" si="296"/>
        <v>0</v>
      </c>
      <c r="T369" s="25">
        <f t="shared" si="297"/>
        <v>0</v>
      </c>
      <c r="U369" s="25">
        <f t="shared" si="298"/>
        <v>0</v>
      </c>
      <c r="V369" s="25">
        <f t="shared" si="299"/>
        <v>0</v>
      </c>
      <c r="W369" s="25">
        <f t="shared" si="300"/>
        <v>0</v>
      </c>
      <c r="X369" s="25">
        <f t="shared" si="301"/>
        <v>0</v>
      </c>
      <c r="Y369" s="25">
        <f t="shared" si="302"/>
        <v>0</v>
      </c>
      <c r="Z369" s="25">
        <f t="shared" si="303"/>
        <v>0</v>
      </c>
      <c r="AA369" s="25">
        <f t="shared" si="304"/>
        <v>0</v>
      </c>
      <c r="AB369" s="25">
        <f t="shared" si="305"/>
        <v>0</v>
      </c>
      <c r="AC369" s="25">
        <f t="shared" si="306"/>
        <v>0</v>
      </c>
      <c r="AD369" s="25">
        <f t="shared" si="307"/>
        <v>0</v>
      </c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</row>
    <row r="370" ht="12.75" customHeight="1">
      <c r="A370" s="25">
        <f t="shared" si="315"/>
        <v>20</v>
      </c>
      <c r="B370" s="16">
        <f t="shared" si="308"/>
        <v>0</v>
      </c>
      <c r="C370" s="16">
        <f t="shared" si="309"/>
        <v>0</v>
      </c>
      <c r="D370" s="16">
        <f t="shared" si="310"/>
        <v>1</v>
      </c>
      <c r="E370" s="16">
        <f t="shared" si="311"/>
        <v>0</v>
      </c>
      <c r="F370" s="16">
        <f t="shared" si="312"/>
        <v>0</v>
      </c>
      <c r="G370" s="16">
        <f t="shared" si="313"/>
        <v>0</v>
      </c>
      <c r="H370" s="16">
        <f t="shared" si="314"/>
        <v>0</v>
      </c>
      <c r="I370" s="25"/>
      <c r="J370" s="25">
        <f t="shared" si="287"/>
        <v>0</v>
      </c>
      <c r="K370" s="25">
        <f t="shared" si="288"/>
        <v>0</v>
      </c>
      <c r="L370" s="25">
        <f t="shared" si="289"/>
        <v>0</v>
      </c>
      <c r="M370" s="25">
        <f t="shared" si="290"/>
        <v>0</v>
      </c>
      <c r="N370" s="25">
        <f t="shared" si="291"/>
        <v>0</v>
      </c>
      <c r="O370" s="25">
        <f t="shared" si="292"/>
        <v>0</v>
      </c>
      <c r="P370" s="25">
        <f t="shared" si="293"/>
        <v>0</v>
      </c>
      <c r="Q370" s="25">
        <f t="shared" si="294"/>
        <v>0</v>
      </c>
      <c r="R370" s="25">
        <f t="shared" si="295"/>
        <v>0</v>
      </c>
      <c r="S370" s="25">
        <f t="shared" si="296"/>
        <v>0</v>
      </c>
      <c r="T370" s="25">
        <f t="shared" si="297"/>
        <v>0</v>
      </c>
      <c r="U370" s="25">
        <f t="shared" si="298"/>
        <v>0</v>
      </c>
      <c r="V370" s="25">
        <f t="shared" si="299"/>
        <v>0</v>
      </c>
      <c r="W370" s="25">
        <f t="shared" si="300"/>
        <v>0</v>
      </c>
      <c r="X370" s="25">
        <f t="shared" si="301"/>
        <v>0</v>
      </c>
      <c r="Y370" s="25">
        <f t="shared" si="302"/>
        <v>0</v>
      </c>
      <c r="Z370" s="25">
        <f t="shared" si="303"/>
        <v>0</v>
      </c>
      <c r="AA370" s="25">
        <f t="shared" si="304"/>
        <v>0</v>
      </c>
      <c r="AB370" s="25">
        <f t="shared" si="305"/>
        <v>0</v>
      </c>
      <c r="AC370" s="25">
        <f t="shared" si="306"/>
        <v>0</v>
      </c>
      <c r="AD370" s="25">
        <f t="shared" si="307"/>
        <v>0</v>
      </c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</row>
    <row r="371" ht="12.75" customHeight="1">
      <c r="A371" s="25">
        <f t="shared" si="315"/>
        <v>21</v>
      </c>
      <c r="B371" s="16">
        <f t="shared" si="308"/>
        <v>0</v>
      </c>
      <c r="C371" s="16">
        <f t="shared" si="309"/>
        <v>0</v>
      </c>
      <c r="D371" s="16">
        <f t="shared" si="310"/>
        <v>0</v>
      </c>
      <c r="E371" s="16">
        <f t="shared" si="311"/>
        <v>0</v>
      </c>
      <c r="F371" s="16">
        <f t="shared" si="312"/>
        <v>0</v>
      </c>
      <c r="G371" s="16">
        <f t="shared" si="313"/>
        <v>1</v>
      </c>
      <c r="H371" s="16">
        <f t="shared" si="314"/>
        <v>0</v>
      </c>
      <c r="I371" s="25"/>
      <c r="J371" s="25">
        <f t="shared" si="287"/>
        <v>0</v>
      </c>
      <c r="K371" s="25">
        <f t="shared" si="288"/>
        <v>0</v>
      </c>
      <c r="L371" s="25">
        <f t="shared" si="289"/>
        <v>0</v>
      </c>
      <c r="M371" s="25">
        <f t="shared" si="290"/>
        <v>0</v>
      </c>
      <c r="N371" s="25">
        <f t="shared" si="291"/>
        <v>0</v>
      </c>
      <c r="O371" s="25">
        <f t="shared" si="292"/>
        <v>0</v>
      </c>
      <c r="P371" s="25">
        <f t="shared" si="293"/>
        <v>0</v>
      </c>
      <c r="Q371" s="25">
        <f t="shared" si="294"/>
        <v>0</v>
      </c>
      <c r="R371" s="25">
        <f t="shared" si="295"/>
        <v>0</v>
      </c>
      <c r="S371" s="25">
        <f t="shared" si="296"/>
        <v>0</v>
      </c>
      <c r="T371" s="25">
        <f t="shared" si="297"/>
        <v>0</v>
      </c>
      <c r="U371" s="25">
        <f t="shared" si="298"/>
        <v>0</v>
      </c>
      <c r="V371" s="25">
        <f t="shared" si="299"/>
        <v>0</v>
      </c>
      <c r="W371" s="25">
        <f t="shared" si="300"/>
        <v>0</v>
      </c>
      <c r="X371" s="25">
        <f t="shared" si="301"/>
        <v>0</v>
      </c>
      <c r="Y371" s="25">
        <f t="shared" si="302"/>
        <v>0</v>
      </c>
      <c r="Z371" s="25">
        <f t="shared" si="303"/>
        <v>0</v>
      </c>
      <c r="AA371" s="25">
        <f t="shared" si="304"/>
        <v>0</v>
      </c>
      <c r="AB371" s="25">
        <f t="shared" si="305"/>
        <v>0</v>
      </c>
      <c r="AC371" s="25">
        <f t="shared" si="306"/>
        <v>0</v>
      </c>
      <c r="AD371" s="25">
        <f t="shared" si="307"/>
        <v>0</v>
      </c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</row>
    <row r="372" ht="12.75" customHeight="1">
      <c r="A372" s="25">
        <f t="shared" si="315"/>
        <v>22</v>
      </c>
      <c r="B372" s="16">
        <f t="shared" si="308"/>
        <v>1</v>
      </c>
      <c r="C372" s="16">
        <f t="shared" si="309"/>
        <v>0</v>
      </c>
      <c r="D372" s="16">
        <f t="shared" si="310"/>
        <v>0</v>
      </c>
      <c r="E372" s="16">
        <f t="shared" si="311"/>
        <v>0</v>
      </c>
      <c r="F372" s="16">
        <f t="shared" si="312"/>
        <v>0</v>
      </c>
      <c r="G372" s="16">
        <f t="shared" si="313"/>
        <v>0</v>
      </c>
      <c r="H372" s="16">
        <f t="shared" si="314"/>
        <v>0</v>
      </c>
      <c r="I372" s="25"/>
      <c r="J372" s="25">
        <f t="shared" si="287"/>
        <v>0</v>
      </c>
      <c r="K372" s="25">
        <f t="shared" si="288"/>
        <v>0</v>
      </c>
      <c r="L372" s="25">
        <f t="shared" si="289"/>
        <v>0</v>
      </c>
      <c r="M372" s="25">
        <f t="shared" si="290"/>
        <v>0</v>
      </c>
      <c r="N372" s="25">
        <f t="shared" si="291"/>
        <v>0</v>
      </c>
      <c r="O372" s="25">
        <f t="shared" si="292"/>
        <v>0</v>
      </c>
      <c r="P372" s="25">
        <f t="shared" si="293"/>
        <v>0</v>
      </c>
      <c r="Q372" s="25">
        <f t="shared" si="294"/>
        <v>0</v>
      </c>
      <c r="R372" s="25">
        <f t="shared" si="295"/>
        <v>0</v>
      </c>
      <c r="S372" s="25">
        <f t="shared" si="296"/>
        <v>0</v>
      </c>
      <c r="T372" s="25">
        <f t="shared" si="297"/>
        <v>0</v>
      </c>
      <c r="U372" s="25">
        <f t="shared" si="298"/>
        <v>0</v>
      </c>
      <c r="V372" s="25">
        <f t="shared" si="299"/>
        <v>0</v>
      </c>
      <c r="W372" s="25">
        <f t="shared" si="300"/>
        <v>0</v>
      </c>
      <c r="X372" s="25">
        <f t="shared" si="301"/>
        <v>0</v>
      </c>
      <c r="Y372" s="25">
        <f t="shared" si="302"/>
        <v>0</v>
      </c>
      <c r="Z372" s="25">
        <f t="shared" si="303"/>
        <v>0</v>
      </c>
      <c r="AA372" s="25">
        <f t="shared" si="304"/>
        <v>0</v>
      </c>
      <c r="AB372" s="25">
        <f t="shared" si="305"/>
        <v>0</v>
      </c>
      <c r="AC372" s="25">
        <f t="shared" si="306"/>
        <v>0</v>
      </c>
      <c r="AD372" s="25">
        <f t="shared" si="307"/>
        <v>0</v>
      </c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</row>
    <row r="373" ht="12.75" customHeight="1">
      <c r="A373" s="25">
        <f t="shared" si="315"/>
        <v>23</v>
      </c>
      <c r="B373" s="16">
        <f t="shared" si="308"/>
        <v>1</v>
      </c>
      <c r="C373" s="16">
        <f t="shared" si="309"/>
        <v>0</v>
      </c>
      <c r="D373" s="16">
        <f t="shared" si="310"/>
        <v>0</v>
      </c>
      <c r="E373" s="16">
        <f t="shared" si="311"/>
        <v>0</v>
      </c>
      <c r="F373" s="16">
        <f t="shared" si="312"/>
        <v>0</v>
      </c>
      <c r="G373" s="16">
        <f t="shared" si="313"/>
        <v>0</v>
      </c>
      <c r="H373" s="16">
        <f t="shared" si="314"/>
        <v>0</v>
      </c>
      <c r="I373" s="25"/>
      <c r="J373" s="25">
        <f t="shared" si="287"/>
        <v>1</v>
      </c>
      <c r="K373" s="25">
        <f t="shared" si="288"/>
        <v>1</v>
      </c>
      <c r="L373" s="25">
        <f t="shared" si="289"/>
        <v>0</v>
      </c>
      <c r="M373" s="25">
        <f t="shared" si="290"/>
        <v>1</v>
      </c>
      <c r="N373" s="25">
        <f t="shared" si="291"/>
        <v>0</v>
      </c>
      <c r="O373" s="25">
        <f t="shared" si="292"/>
        <v>0</v>
      </c>
      <c r="P373" s="25">
        <f t="shared" si="293"/>
        <v>1</v>
      </c>
      <c r="Q373" s="25">
        <f t="shared" si="294"/>
        <v>0</v>
      </c>
      <c r="R373" s="25">
        <f t="shared" si="295"/>
        <v>1</v>
      </c>
      <c r="S373" s="25">
        <f t="shared" si="296"/>
        <v>0</v>
      </c>
      <c r="T373" s="25">
        <f t="shared" si="297"/>
        <v>0</v>
      </c>
      <c r="U373" s="25">
        <f t="shared" si="298"/>
        <v>0</v>
      </c>
      <c r="V373" s="25">
        <f t="shared" si="299"/>
        <v>1</v>
      </c>
      <c r="W373" s="25">
        <f t="shared" si="300"/>
        <v>0</v>
      </c>
      <c r="X373" s="25">
        <f t="shared" si="301"/>
        <v>0</v>
      </c>
      <c r="Y373" s="25">
        <f t="shared" si="302"/>
        <v>0</v>
      </c>
      <c r="Z373" s="25">
        <f t="shared" si="303"/>
        <v>0</v>
      </c>
      <c r="AA373" s="25">
        <f t="shared" si="304"/>
        <v>0</v>
      </c>
      <c r="AB373" s="25">
        <f t="shared" si="305"/>
        <v>0</v>
      </c>
      <c r="AC373" s="25">
        <f t="shared" si="306"/>
        <v>0</v>
      </c>
      <c r="AD373" s="25">
        <f t="shared" si="307"/>
        <v>0</v>
      </c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</row>
    <row r="374" ht="12.75" customHeight="1">
      <c r="A374" s="25">
        <f t="shared" si="315"/>
        <v>24</v>
      </c>
      <c r="B374" s="16">
        <f t="shared" si="308"/>
        <v>1</v>
      </c>
      <c r="C374" s="16">
        <f t="shared" si="309"/>
        <v>1</v>
      </c>
      <c r="D374" s="16">
        <f t="shared" si="310"/>
        <v>1</v>
      </c>
      <c r="E374" s="16">
        <f t="shared" si="311"/>
        <v>0</v>
      </c>
      <c r="F374" s="16">
        <f t="shared" si="312"/>
        <v>1</v>
      </c>
      <c r="G374" s="16">
        <f t="shared" si="313"/>
        <v>0</v>
      </c>
      <c r="H374" s="16">
        <f t="shared" si="314"/>
        <v>0</v>
      </c>
      <c r="I374" s="25"/>
      <c r="J374" s="25">
        <f t="shared" si="287"/>
        <v>0</v>
      </c>
      <c r="K374" s="25">
        <f t="shared" si="288"/>
        <v>1</v>
      </c>
      <c r="L374" s="25">
        <f t="shared" si="289"/>
        <v>0</v>
      </c>
      <c r="M374" s="25">
        <f t="shared" si="290"/>
        <v>1</v>
      </c>
      <c r="N374" s="25">
        <f t="shared" si="291"/>
        <v>0</v>
      </c>
      <c r="O374" s="25">
        <f t="shared" si="292"/>
        <v>0</v>
      </c>
      <c r="P374" s="25">
        <f t="shared" si="293"/>
        <v>0</v>
      </c>
      <c r="Q374" s="25">
        <f t="shared" si="294"/>
        <v>0</v>
      </c>
      <c r="R374" s="25">
        <f t="shared" si="295"/>
        <v>0</v>
      </c>
      <c r="S374" s="25">
        <f t="shared" si="296"/>
        <v>0</v>
      </c>
      <c r="T374" s="25">
        <f t="shared" si="297"/>
        <v>0</v>
      </c>
      <c r="U374" s="25">
        <f t="shared" si="298"/>
        <v>0</v>
      </c>
      <c r="V374" s="25">
        <f t="shared" si="299"/>
        <v>1</v>
      </c>
      <c r="W374" s="25">
        <f t="shared" si="300"/>
        <v>0</v>
      </c>
      <c r="X374" s="25">
        <f t="shared" si="301"/>
        <v>0</v>
      </c>
      <c r="Y374" s="25">
        <f t="shared" si="302"/>
        <v>0</v>
      </c>
      <c r="Z374" s="25">
        <f t="shared" si="303"/>
        <v>0</v>
      </c>
      <c r="AA374" s="25">
        <f t="shared" si="304"/>
        <v>0</v>
      </c>
      <c r="AB374" s="25">
        <f t="shared" si="305"/>
        <v>0</v>
      </c>
      <c r="AC374" s="25">
        <f t="shared" si="306"/>
        <v>0</v>
      </c>
      <c r="AD374" s="25">
        <f t="shared" si="307"/>
        <v>0</v>
      </c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</row>
    <row r="375" ht="12.75" customHeight="1">
      <c r="A375" s="25">
        <f t="shared" si="315"/>
        <v>25</v>
      </c>
      <c r="B375" s="16">
        <f t="shared" si="308"/>
        <v>1</v>
      </c>
      <c r="C375" s="16">
        <f t="shared" si="309"/>
        <v>0</v>
      </c>
      <c r="D375" s="16">
        <f t="shared" si="310"/>
        <v>1</v>
      </c>
      <c r="E375" s="16">
        <f t="shared" si="311"/>
        <v>0</v>
      </c>
      <c r="F375" s="16">
        <f t="shared" si="312"/>
        <v>1</v>
      </c>
      <c r="G375" s="16">
        <f t="shared" si="313"/>
        <v>0</v>
      </c>
      <c r="H375" s="16">
        <f t="shared" si="314"/>
        <v>0</v>
      </c>
      <c r="I375" s="25"/>
      <c r="J375" s="25">
        <f t="shared" si="287"/>
        <v>1</v>
      </c>
      <c r="K375" s="25">
        <f t="shared" si="288"/>
        <v>0</v>
      </c>
      <c r="L375" s="25">
        <f t="shared" si="289"/>
        <v>0</v>
      </c>
      <c r="M375" s="25">
        <f t="shared" si="290"/>
        <v>0</v>
      </c>
      <c r="N375" s="25">
        <f t="shared" si="291"/>
        <v>0</v>
      </c>
      <c r="O375" s="25">
        <f t="shared" si="292"/>
        <v>0</v>
      </c>
      <c r="P375" s="25">
        <f t="shared" si="293"/>
        <v>0</v>
      </c>
      <c r="Q375" s="25">
        <f t="shared" si="294"/>
        <v>0</v>
      </c>
      <c r="R375" s="25">
        <f t="shared" si="295"/>
        <v>0</v>
      </c>
      <c r="S375" s="25">
        <f t="shared" si="296"/>
        <v>0</v>
      </c>
      <c r="T375" s="25">
        <f t="shared" si="297"/>
        <v>0</v>
      </c>
      <c r="U375" s="25">
        <f t="shared" si="298"/>
        <v>0</v>
      </c>
      <c r="V375" s="25">
        <f t="shared" si="299"/>
        <v>0</v>
      </c>
      <c r="W375" s="25">
        <f t="shared" si="300"/>
        <v>0</v>
      </c>
      <c r="X375" s="25">
        <f t="shared" si="301"/>
        <v>0</v>
      </c>
      <c r="Y375" s="25">
        <f t="shared" si="302"/>
        <v>0</v>
      </c>
      <c r="Z375" s="25">
        <f t="shared" si="303"/>
        <v>0</v>
      </c>
      <c r="AA375" s="25">
        <f t="shared" si="304"/>
        <v>0</v>
      </c>
      <c r="AB375" s="25">
        <f t="shared" si="305"/>
        <v>0</v>
      </c>
      <c r="AC375" s="25">
        <f t="shared" si="306"/>
        <v>0</v>
      </c>
      <c r="AD375" s="25">
        <f t="shared" si="307"/>
        <v>0</v>
      </c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</row>
    <row r="376" ht="12.75" customHeight="1">
      <c r="A376" s="25">
        <f t="shared" si="315"/>
        <v>26</v>
      </c>
      <c r="B376" s="16">
        <f t="shared" si="308"/>
        <v>1</v>
      </c>
      <c r="C376" s="16">
        <f t="shared" si="309"/>
        <v>1</v>
      </c>
      <c r="D376" s="16">
        <f t="shared" si="310"/>
        <v>0</v>
      </c>
      <c r="E376" s="16">
        <f t="shared" si="311"/>
        <v>0</v>
      </c>
      <c r="F376" s="16">
        <f t="shared" si="312"/>
        <v>0</v>
      </c>
      <c r="G376" s="16">
        <f t="shared" si="313"/>
        <v>0</v>
      </c>
      <c r="H376" s="16">
        <f t="shared" si="314"/>
        <v>0</v>
      </c>
      <c r="I376" s="25"/>
      <c r="J376" s="25">
        <f t="shared" si="287"/>
        <v>0</v>
      </c>
      <c r="K376" s="25">
        <f t="shared" si="288"/>
        <v>0</v>
      </c>
      <c r="L376" s="25">
        <f t="shared" si="289"/>
        <v>0</v>
      </c>
      <c r="M376" s="25">
        <f t="shared" si="290"/>
        <v>0</v>
      </c>
      <c r="N376" s="25">
        <f t="shared" si="291"/>
        <v>0</v>
      </c>
      <c r="O376" s="25">
        <f t="shared" si="292"/>
        <v>0</v>
      </c>
      <c r="P376" s="25">
        <f t="shared" si="293"/>
        <v>0</v>
      </c>
      <c r="Q376" s="25">
        <f t="shared" si="294"/>
        <v>0</v>
      </c>
      <c r="R376" s="25">
        <f t="shared" si="295"/>
        <v>0</v>
      </c>
      <c r="S376" s="25">
        <f t="shared" si="296"/>
        <v>0</v>
      </c>
      <c r="T376" s="25">
        <f t="shared" si="297"/>
        <v>0</v>
      </c>
      <c r="U376" s="25">
        <f t="shared" si="298"/>
        <v>0</v>
      </c>
      <c r="V376" s="25">
        <f t="shared" si="299"/>
        <v>0</v>
      </c>
      <c r="W376" s="25">
        <f t="shared" si="300"/>
        <v>0</v>
      </c>
      <c r="X376" s="25">
        <f t="shared" si="301"/>
        <v>0</v>
      </c>
      <c r="Y376" s="25">
        <f t="shared" si="302"/>
        <v>0</v>
      </c>
      <c r="Z376" s="25">
        <f t="shared" si="303"/>
        <v>0</v>
      </c>
      <c r="AA376" s="25">
        <f t="shared" si="304"/>
        <v>0</v>
      </c>
      <c r="AB376" s="25">
        <f t="shared" si="305"/>
        <v>0</v>
      </c>
      <c r="AC376" s="25">
        <f t="shared" si="306"/>
        <v>0</v>
      </c>
      <c r="AD376" s="25">
        <f t="shared" si="307"/>
        <v>0</v>
      </c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</row>
    <row r="377" ht="12.75" customHeight="1">
      <c r="A377" s="25">
        <f t="shared" si="315"/>
        <v>27</v>
      </c>
      <c r="B377" s="16">
        <f t="shared" si="308"/>
        <v>0</v>
      </c>
      <c r="C377" s="16">
        <f t="shared" si="309"/>
        <v>0</v>
      </c>
      <c r="D377" s="16">
        <f t="shared" si="310"/>
        <v>0</v>
      </c>
      <c r="E377" s="16">
        <f t="shared" si="311"/>
        <v>0</v>
      </c>
      <c r="F377" s="16">
        <f t="shared" si="312"/>
        <v>0</v>
      </c>
      <c r="G377" s="16">
        <f t="shared" si="313"/>
        <v>0</v>
      </c>
      <c r="H377" s="16">
        <f t="shared" si="314"/>
        <v>0</v>
      </c>
      <c r="I377" s="25"/>
      <c r="J377" s="25">
        <f t="shared" si="287"/>
        <v>0</v>
      </c>
      <c r="K377" s="25">
        <f t="shared" si="288"/>
        <v>0</v>
      </c>
      <c r="L377" s="25">
        <f t="shared" si="289"/>
        <v>0</v>
      </c>
      <c r="M377" s="25">
        <f t="shared" si="290"/>
        <v>0</v>
      </c>
      <c r="N377" s="25">
        <f t="shared" si="291"/>
        <v>0</v>
      </c>
      <c r="O377" s="25">
        <f t="shared" si="292"/>
        <v>0</v>
      </c>
      <c r="P377" s="25">
        <f t="shared" si="293"/>
        <v>0</v>
      </c>
      <c r="Q377" s="25">
        <f t="shared" si="294"/>
        <v>0</v>
      </c>
      <c r="R377" s="25">
        <f t="shared" si="295"/>
        <v>0</v>
      </c>
      <c r="S377" s="25">
        <f t="shared" si="296"/>
        <v>0</v>
      </c>
      <c r="T377" s="25">
        <f t="shared" si="297"/>
        <v>0</v>
      </c>
      <c r="U377" s="25">
        <f t="shared" si="298"/>
        <v>0</v>
      </c>
      <c r="V377" s="25">
        <f t="shared" si="299"/>
        <v>0</v>
      </c>
      <c r="W377" s="25">
        <f t="shared" si="300"/>
        <v>0</v>
      </c>
      <c r="X377" s="25">
        <f t="shared" si="301"/>
        <v>0</v>
      </c>
      <c r="Y377" s="25">
        <f t="shared" si="302"/>
        <v>0</v>
      </c>
      <c r="Z377" s="25">
        <f t="shared" si="303"/>
        <v>0</v>
      </c>
      <c r="AA377" s="25">
        <f t="shared" si="304"/>
        <v>0</v>
      </c>
      <c r="AB377" s="25">
        <f t="shared" si="305"/>
        <v>0</v>
      </c>
      <c r="AC377" s="25">
        <f t="shared" si="306"/>
        <v>0</v>
      </c>
      <c r="AD377" s="25">
        <f t="shared" si="307"/>
        <v>0</v>
      </c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</row>
    <row r="378" ht="12.75" customHeight="1">
      <c r="A378" s="25">
        <f t="shared" si="315"/>
        <v>28</v>
      </c>
      <c r="B378" s="16">
        <f t="shared" si="308"/>
        <v>0</v>
      </c>
      <c r="C378" s="16">
        <f t="shared" si="309"/>
        <v>1</v>
      </c>
      <c r="D378" s="16">
        <f t="shared" si="310"/>
        <v>0</v>
      </c>
      <c r="E378" s="16">
        <f t="shared" si="311"/>
        <v>0</v>
      </c>
      <c r="F378" s="16">
        <f t="shared" si="312"/>
        <v>0</v>
      </c>
      <c r="G378" s="16">
        <f t="shared" si="313"/>
        <v>0</v>
      </c>
      <c r="H378" s="16">
        <f t="shared" si="314"/>
        <v>0</v>
      </c>
      <c r="I378" s="25"/>
      <c r="J378" s="25">
        <f t="shared" si="287"/>
        <v>0</v>
      </c>
      <c r="K378" s="25">
        <f t="shared" si="288"/>
        <v>0</v>
      </c>
      <c r="L378" s="25">
        <f t="shared" si="289"/>
        <v>0</v>
      </c>
      <c r="M378" s="25">
        <f t="shared" si="290"/>
        <v>0</v>
      </c>
      <c r="N378" s="25">
        <f t="shared" si="291"/>
        <v>0</v>
      </c>
      <c r="O378" s="25">
        <f t="shared" si="292"/>
        <v>0</v>
      </c>
      <c r="P378" s="25">
        <f t="shared" si="293"/>
        <v>0</v>
      </c>
      <c r="Q378" s="25">
        <f t="shared" si="294"/>
        <v>0</v>
      </c>
      <c r="R378" s="25">
        <f t="shared" si="295"/>
        <v>0</v>
      </c>
      <c r="S378" s="25">
        <f t="shared" si="296"/>
        <v>0</v>
      </c>
      <c r="T378" s="25">
        <f t="shared" si="297"/>
        <v>0</v>
      </c>
      <c r="U378" s="25">
        <f t="shared" si="298"/>
        <v>0</v>
      </c>
      <c r="V378" s="25">
        <f t="shared" si="299"/>
        <v>0</v>
      </c>
      <c r="W378" s="25">
        <f t="shared" si="300"/>
        <v>0</v>
      </c>
      <c r="X378" s="25">
        <f t="shared" si="301"/>
        <v>0</v>
      </c>
      <c r="Y378" s="25">
        <f t="shared" si="302"/>
        <v>0</v>
      </c>
      <c r="Z378" s="25">
        <f t="shared" si="303"/>
        <v>0</v>
      </c>
      <c r="AA378" s="25">
        <f t="shared" si="304"/>
        <v>0</v>
      </c>
      <c r="AB378" s="25">
        <f t="shared" si="305"/>
        <v>0</v>
      </c>
      <c r="AC378" s="25">
        <f t="shared" si="306"/>
        <v>0</v>
      </c>
      <c r="AD378" s="25">
        <f t="shared" si="307"/>
        <v>0</v>
      </c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</row>
    <row r="379" ht="12.75" customHeight="1">
      <c r="A379" s="25">
        <f t="shared" si="315"/>
        <v>29</v>
      </c>
      <c r="B379" s="16">
        <f t="shared" si="308"/>
        <v>1</v>
      </c>
      <c r="C379" s="16">
        <f t="shared" si="309"/>
        <v>0</v>
      </c>
      <c r="D379" s="16">
        <f t="shared" si="310"/>
        <v>0</v>
      </c>
      <c r="E379" s="16">
        <f t="shared" si="311"/>
        <v>0</v>
      </c>
      <c r="F379" s="16">
        <f t="shared" si="312"/>
        <v>0</v>
      </c>
      <c r="G379" s="16">
        <f t="shared" si="313"/>
        <v>0</v>
      </c>
      <c r="H379" s="16">
        <f t="shared" si="314"/>
        <v>0</v>
      </c>
      <c r="I379" s="25"/>
      <c r="J379" s="25">
        <f t="shared" si="287"/>
        <v>0</v>
      </c>
      <c r="K379" s="25">
        <f t="shared" si="288"/>
        <v>0</v>
      </c>
      <c r="L379" s="25">
        <f t="shared" si="289"/>
        <v>0</v>
      </c>
      <c r="M379" s="25">
        <f t="shared" si="290"/>
        <v>0</v>
      </c>
      <c r="N379" s="25">
        <f t="shared" si="291"/>
        <v>0</v>
      </c>
      <c r="O379" s="25">
        <f t="shared" si="292"/>
        <v>0</v>
      </c>
      <c r="P379" s="25">
        <f t="shared" si="293"/>
        <v>0</v>
      </c>
      <c r="Q379" s="25">
        <f t="shared" si="294"/>
        <v>0</v>
      </c>
      <c r="R379" s="25">
        <f t="shared" si="295"/>
        <v>0</v>
      </c>
      <c r="S379" s="25">
        <f t="shared" si="296"/>
        <v>0</v>
      </c>
      <c r="T379" s="25">
        <f t="shared" si="297"/>
        <v>0</v>
      </c>
      <c r="U379" s="25">
        <f t="shared" si="298"/>
        <v>0</v>
      </c>
      <c r="V379" s="25">
        <f t="shared" si="299"/>
        <v>0</v>
      </c>
      <c r="W379" s="25">
        <f t="shared" si="300"/>
        <v>0</v>
      </c>
      <c r="X379" s="25">
        <f t="shared" si="301"/>
        <v>0</v>
      </c>
      <c r="Y379" s="25">
        <f t="shared" si="302"/>
        <v>0</v>
      </c>
      <c r="Z379" s="25">
        <f t="shared" si="303"/>
        <v>0</v>
      </c>
      <c r="AA379" s="25">
        <f t="shared" si="304"/>
        <v>0</v>
      </c>
      <c r="AB379" s="25">
        <f t="shared" si="305"/>
        <v>0</v>
      </c>
      <c r="AC379" s="25">
        <f t="shared" si="306"/>
        <v>0</v>
      </c>
      <c r="AD379" s="25">
        <f t="shared" si="307"/>
        <v>0</v>
      </c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</row>
    <row r="380" ht="12.75" customHeight="1">
      <c r="A380" s="25">
        <f t="shared" si="315"/>
        <v>30</v>
      </c>
      <c r="B380" s="16">
        <f t="shared" si="308"/>
        <v>1</v>
      </c>
      <c r="C380" s="16">
        <f t="shared" si="309"/>
        <v>0</v>
      </c>
      <c r="D380" s="16">
        <f t="shared" si="310"/>
        <v>0</v>
      </c>
      <c r="E380" s="16">
        <f t="shared" si="311"/>
        <v>0</v>
      </c>
      <c r="F380" s="16">
        <f t="shared" si="312"/>
        <v>0</v>
      </c>
      <c r="G380" s="16">
        <f t="shared" si="313"/>
        <v>0</v>
      </c>
      <c r="H380" s="16">
        <f t="shared" si="314"/>
        <v>0</v>
      </c>
      <c r="I380" s="25"/>
      <c r="J380" s="25">
        <f t="shared" si="287"/>
        <v>1</v>
      </c>
      <c r="K380" s="25">
        <f t="shared" si="288"/>
        <v>1</v>
      </c>
      <c r="L380" s="25">
        <f t="shared" si="289"/>
        <v>0</v>
      </c>
      <c r="M380" s="25">
        <f t="shared" si="290"/>
        <v>0</v>
      </c>
      <c r="N380" s="25">
        <f t="shared" si="291"/>
        <v>0</v>
      </c>
      <c r="O380" s="25">
        <f t="shared" si="292"/>
        <v>0</v>
      </c>
      <c r="P380" s="25">
        <f t="shared" si="293"/>
        <v>1</v>
      </c>
      <c r="Q380" s="25">
        <f t="shared" si="294"/>
        <v>0</v>
      </c>
      <c r="R380" s="25">
        <f t="shared" si="295"/>
        <v>0</v>
      </c>
      <c r="S380" s="25">
        <f t="shared" si="296"/>
        <v>0</v>
      </c>
      <c r="T380" s="25">
        <f t="shared" si="297"/>
        <v>0</v>
      </c>
      <c r="U380" s="25">
        <f t="shared" si="298"/>
        <v>0</v>
      </c>
      <c r="V380" s="25">
        <f t="shared" si="299"/>
        <v>0</v>
      </c>
      <c r="W380" s="25">
        <f t="shared" si="300"/>
        <v>0</v>
      </c>
      <c r="X380" s="25">
        <f t="shared" si="301"/>
        <v>0</v>
      </c>
      <c r="Y380" s="25">
        <f t="shared" si="302"/>
        <v>0</v>
      </c>
      <c r="Z380" s="25">
        <f t="shared" si="303"/>
        <v>0</v>
      </c>
      <c r="AA380" s="25">
        <f t="shared" si="304"/>
        <v>0</v>
      </c>
      <c r="AB380" s="25">
        <f t="shared" si="305"/>
        <v>0</v>
      </c>
      <c r="AC380" s="25">
        <f t="shared" si="306"/>
        <v>0</v>
      </c>
      <c r="AD380" s="25">
        <f t="shared" si="307"/>
        <v>0</v>
      </c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</row>
    <row r="381" ht="12.75" customHeight="1">
      <c r="A381" s="25">
        <f t="shared" si="315"/>
        <v>31</v>
      </c>
      <c r="B381" s="16">
        <f t="shared" si="308"/>
        <v>1</v>
      </c>
      <c r="C381" s="16">
        <f t="shared" si="309"/>
        <v>1</v>
      </c>
      <c r="D381" s="16">
        <f t="shared" si="310"/>
        <v>1</v>
      </c>
      <c r="E381" s="16">
        <f t="shared" si="311"/>
        <v>0</v>
      </c>
      <c r="F381" s="16">
        <f t="shared" si="312"/>
        <v>0</v>
      </c>
      <c r="G381" s="16">
        <f t="shared" si="313"/>
        <v>0</v>
      </c>
      <c r="H381" s="16">
        <f t="shared" si="314"/>
        <v>0</v>
      </c>
      <c r="I381" s="25"/>
      <c r="J381" s="25">
        <f t="shared" si="287"/>
        <v>0</v>
      </c>
      <c r="K381" s="25">
        <f t="shared" si="288"/>
        <v>0</v>
      </c>
      <c r="L381" s="25">
        <f t="shared" si="289"/>
        <v>0</v>
      </c>
      <c r="M381" s="25">
        <f t="shared" si="290"/>
        <v>0</v>
      </c>
      <c r="N381" s="25">
        <f t="shared" si="291"/>
        <v>0</v>
      </c>
      <c r="O381" s="25">
        <f t="shared" si="292"/>
        <v>0</v>
      </c>
      <c r="P381" s="25">
        <f t="shared" si="293"/>
        <v>0</v>
      </c>
      <c r="Q381" s="25">
        <f t="shared" si="294"/>
        <v>0</v>
      </c>
      <c r="R381" s="25">
        <f t="shared" si="295"/>
        <v>0</v>
      </c>
      <c r="S381" s="25">
        <f t="shared" si="296"/>
        <v>0</v>
      </c>
      <c r="T381" s="25">
        <f t="shared" si="297"/>
        <v>0</v>
      </c>
      <c r="U381" s="25">
        <f t="shared" si="298"/>
        <v>0</v>
      </c>
      <c r="V381" s="25">
        <f t="shared" si="299"/>
        <v>1</v>
      </c>
      <c r="W381" s="25">
        <f t="shared" si="300"/>
        <v>0</v>
      </c>
      <c r="X381" s="25">
        <f t="shared" si="301"/>
        <v>0</v>
      </c>
      <c r="Y381" s="25">
        <f t="shared" si="302"/>
        <v>0</v>
      </c>
      <c r="Z381" s="25">
        <f t="shared" si="303"/>
        <v>0</v>
      </c>
      <c r="AA381" s="25">
        <f t="shared" si="304"/>
        <v>0</v>
      </c>
      <c r="AB381" s="25">
        <f t="shared" si="305"/>
        <v>0</v>
      </c>
      <c r="AC381" s="25">
        <f t="shared" si="306"/>
        <v>0</v>
      </c>
      <c r="AD381" s="25">
        <f t="shared" si="307"/>
        <v>0</v>
      </c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</row>
    <row r="382" ht="12.75" customHeight="1">
      <c r="A382" s="25">
        <f t="shared" si="315"/>
        <v>32</v>
      </c>
      <c r="B382" s="16">
        <f t="shared" si="308"/>
        <v>0</v>
      </c>
      <c r="C382" s="16">
        <f t="shared" si="309"/>
        <v>0</v>
      </c>
      <c r="D382" s="16">
        <f t="shared" si="310"/>
        <v>1</v>
      </c>
      <c r="E382" s="16">
        <f t="shared" si="311"/>
        <v>0</v>
      </c>
      <c r="F382" s="16">
        <f t="shared" si="312"/>
        <v>1</v>
      </c>
      <c r="G382" s="16">
        <f t="shared" si="313"/>
        <v>0</v>
      </c>
      <c r="H382" s="16">
        <f t="shared" si="314"/>
        <v>0</v>
      </c>
      <c r="I382" s="25"/>
      <c r="J382" s="25">
        <f t="shared" si="287"/>
        <v>1</v>
      </c>
      <c r="K382" s="25">
        <f t="shared" si="288"/>
        <v>1</v>
      </c>
      <c r="L382" s="25">
        <f t="shared" si="289"/>
        <v>1</v>
      </c>
      <c r="M382" s="25">
        <f t="shared" si="290"/>
        <v>0</v>
      </c>
      <c r="N382" s="25">
        <f t="shared" si="291"/>
        <v>1</v>
      </c>
      <c r="O382" s="25">
        <f t="shared" si="292"/>
        <v>0</v>
      </c>
      <c r="P382" s="25">
        <f t="shared" si="293"/>
        <v>1</v>
      </c>
      <c r="Q382" s="25">
        <f t="shared" si="294"/>
        <v>1</v>
      </c>
      <c r="R382" s="25">
        <f t="shared" si="295"/>
        <v>0</v>
      </c>
      <c r="S382" s="25">
        <f t="shared" si="296"/>
        <v>1</v>
      </c>
      <c r="T382" s="25">
        <f t="shared" si="297"/>
        <v>0</v>
      </c>
      <c r="U382" s="25">
        <f t="shared" si="298"/>
        <v>1</v>
      </c>
      <c r="V382" s="25">
        <f t="shared" si="299"/>
        <v>0</v>
      </c>
      <c r="W382" s="25">
        <f t="shared" si="300"/>
        <v>1</v>
      </c>
      <c r="X382" s="25">
        <f t="shared" si="301"/>
        <v>0</v>
      </c>
      <c r="Y382" s="25">
        <f t="shared" si="302"/>
        <v>0</v>
      </c>
      <c r="Z382" s="25">
        <f t="shared" si="303"/>
        <v>1</v>
      </c>
      <c r="AA382" s="25">
        <f t="shared" si="304"/>
        <v>0</v>
      </c>
      <c r="AB382" s="25">
        <f t="shared" si="305"/>
        <v>0</v>
      </c>
      <c r="AC382" s="25">
        <f t="shared" si="306"/>
        <v>0</v>
      </c>
      <c r="AD382" s="25">
        <f t="shared" si="307"/>
        <v>0</v>
      </c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</row>
    <row r="383" ht="12.75" customHeight="1">
      <c r="A383" s="25">
        <f t="shared" si="315"/>
        <v>33</v>
      </c>
      <c r="B383" s="16">
        <f t="shared" si="308"/>
        <v>1</v>
      </c>
      <c r="C383" s="16">
        <f t="shared" si="309"/>
        <v>1</v>
      </c>
      <c r="D383" s="16">
        <f t="shared" si="310"/>
        <v>1</v>
      </c>
      <c r="E383" s="16">
        <f t="shared" si="311"/>
        <v>1</v>
      </c>
      <c r="F383" s="16">
        <f t="shared" si="312"/>
        <v>0</v>
      </c>
      <c r="G383" s="16">
        <f t="shared" si="313"/>
        <v>1</v>
      </c>
      <c r="H383" s="16">
        <f t="shared" si="314"/>
        <v>0</v>
      </c>
      <c r="I383" s="25"/>
      <c r="J383" s="25">
        <f t="shared" si="287"/>
        <v>1</v>
      </c>
      <c r="K383" s="25">
        <f t="shared" si="288"/>
        <v>1</v>
      </c>
      <c r="L383" s="25">
        <f t="shared" si="289"/>
        <v>0</v>
      </c>
      <c r="M383" s="25">
        <f t="shared" si="290"/>
        <v>0</v>
      </c>
      <c r="N383" s="25">
        <f t="shared" si="291"/>
        <v>1</v>
      </c>
      <c r="O383" s="25">
        <f t="shared" si="292"/>
        <v>0</v>
      </c>
      <c r="P383" s="25">
        <f t="shared" si="293"/>
        <v>1</v>
      </c>
      <c r="Q383" s="25">
        <f t="shared" si="294"/>
        <v>0</v>
      </c>
      <c r="R383" s="25">
        <f t="shared" si="295"/>
        <v>0</v>
      </c>
      <c r="S383" s="25">
        <f t="shared" si="296"/>
        <v>1</v>
      </c>
      <c r="T383" s="25">
        <f t="shared" si="297"/>
        <v>0</v>
      </c>
      <c r="U383" s="25">
        <f t="shared" si="298"/>
        <v>0</v>
      </c>
      <c r="V383" s="25">
        <f t="shared" si="299"/>
        <v>0</v>
      </c>
      <c r="W383" s="25">
        <f t="shared" si="300"/>
        <v>1</v>
      </c>
      <c r="X383" s="25">
        <f t="shared" si="301"/>
        <v>0</v>
      </c>
      <c r="Y383" s="25">
        <f t="shared" si="302"/>
        <v>0</v>
      </c>
      <c r="Z383" s="25">
        <f t="shared" si="303"/>
        <v>0</v>
      </c>
      <c r="AA383" s="25">
        <f t="shared" si="304"/>
        <v>0</v>
      </c>
      <c r="AB383" s="25">
        <f t="shared" si="305"/>
        <v>0</v>
      </c>
      <c r="AC383" s="25">
        <f t="shared" si="306"/>
        <v>0</v>
      </c>
      <c r="AD383" s="25">
        <f t="shared" si="307"/>
        <v>0</v>
      </c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</row>
    <row r="384" ht="12.75" customHeight="1">
      <c r="A384" s="25">
        <f t="shared" si="315"/>
        <v>34</v>
      </c>
      <c r="B384" s="16">
        <f t="shared" si="308"/>
        <v>1</v>
      </c>
      <c r="C384" s="16">
        <f t="shared" si="309"/>
        <v>1</v>
      </c>
      <c r="D384" s="16">
        <f t="shared" si="310"/>
        <v>1</v>
      </c>
      <c r="E384" s="16">
        <f t="shared" si="311"/>
        <v>0</v>
      </c>
      <c r="F384" s="16">
        <f t="shared" si="312"/>
        <v>0</v>
      </c>
      <c r="G384" s="16">
        <f t="shared" si="313"/>
        <v>1</v>
      </c>
      <c r="H384" s="16">
        <f t="shared" si="314"/>
        <v>0</v>
      </c>
      <c r="I384" s="25"/>
      <c r="J384" s="25">
        <f t="shared" si="287"/>
        <v>0</v>
      </c>
      <c r="K384" s="25">
        <f t="shared" si="288"/>
        <v>0</v>
      </c>
      <c r="L384" s="25">
        <f t="shared" si="289"/>
        <v>0</v>
      </c>
      <c r="M384" s="25">
        <f t="shared" si="290"/>
        <v>0</v>
      </c>
      <c r="N384" s="25">
        <f t="shared" si="291"/>
        <v>0</v>
      </c>
      <c r="O384" s="25">
        <f t="shared" si="292"/>
        <v>0</v>
      </c>
      <c r="P384" s="25">
        <f t="shared" si="293"/>
        <v>0</v>
      </c>
      <c r="Q384" s="25">
        <f t="shared" si="294"/>
        <v>0</v>
      </c>
      <c r="R384" s="25">
        <f t="shared" si="295"/>
        <v>0</v>
      </c>
      <c r="S384" s="25">
        <f t="shared" si="296"/>
        <v>0</v>
      </c>
      <c r="T384" s="25">
        <f t="shared" si="297"/>
        <v>0</v>
      </c>
      <c r="U384" s="25">
        <f t="shared" si="298"/>
        <v>0</v>
      </c>
      <c r="V384" s="25">
        <f t="shared" si="299"/>
        <v>0</v>
      </c>
      <c r="W384" s="25">
        <f t="shared" si="300"/>
        <v>0</v>
      </c>
      <c r="X384" s="25">
        <f t="shared" si="301"/>
        <v>0</v>
      </c>
      <c r="Y384" s="25">
        <f t="shared" si="302"/>
        <v>0</v>
      </c>
      <c r="Z384" s="25">
        <f t="shared" si="303"/>
        <v>0</v>
      </c>
      <c r="AA384" s="25">
        <f t="shared" si="304"/>
        <v>0</v>
      </c>
      <c r="AB384" s="25">
        <f t="shared" si="305"/>
        <v>0</v>
      </c>
      <c r="AC384" s="25">
        <f t="shared" si="306"/>
        <v>0</v>
      </c>
      <c r="AD384" s="25">
        <f t="shared" si="307"/>
        <v>0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</row>
    <row r="385" ht="12.75" customHeight="1">
      <c r="A385" s="25">
        <f t="shared" si="315"/>
        <v>35</v>
      </c>
      <c r="B385" s="16">
        <f t="shared" si="308"/>
        <v>0</v>
      </c>
      <c r="C385" s="16">
        <f t="shared" si="309"/>
        <v>0</v>
      </c>
      <c r="D385" s="16">
        <f t="shared" si="310"/>
        <v>0</v>
      </c>
      <c r="E385" s="16">
        <f t="shared" si="311"/>
        <v>0</v>
      </c>
      <c r="F385" s="16">
        <f t="shared" si="312"/>
        <v>1</v>
      </c>
      <c r="G385" s="16">
        <f t="shared" si="313"/>
        <v>0</v>
      </c>
      <c r="H385" s="16">
        <f t="shared" si="314"/>
        <v>0</v>
      </c>
      <c r="I385" s="25"/>
      <c r="J385" s="25">
        <f t="shared" si="287"/>
        <v>0</v>
      </c>
      <c r="K385" s="25">
        <f t="shared" si="288"/>
        <v>1</v>
      </c>
      <c r="L385" s="25">
        <f t="shared" si="289"/>
        <v>0</v>
      </c>
      <c r="M385" s="25">
        <f t="shared" si="290"/>
        <v>1</v>
      </c>
      <c r="N385" s="25">
        <f t="shared" si="291"/>
        <v>1</v>
      </c>
      <c r="O385" s="25">
        <f t="shared" si="292"/>
        <v>0</v>
      </c>
      <c r="P385" s="25">
        <f t="shared" si="293"/>
        <v>0</v>
      </c>
      <c r="Q385" s="25">
        <f t="shared" si="294"/>
        <v>0</v>
      </c>
      <c r="R385" s="25">
        <f t="shared" si="295"/>
        <v>0</v>
      </c>
      <c r="S385" s="25">
        <f t="shared" si="296"/>
        <v>0</v>
      </c>
      <c r="T385" s="25">
        <f t="shared" si="297"/>
        <v>0</v>
      </c>
      <c r="U385" s="25">
        <f t="shared" si="298"/>
        <v>0</v>
      </c>
      <c r="V385" s="25">
        <f t="shared" si="299"/>
        <v>1</v>
      </c>
      <c r="W385" s="25">
        <f t="shared" si="300"/>
        <v>1</v>
      </c>
      <c r="X385" s="25">
        <f t="shared" si="301"/>
        <v>0</v>
      </c>
      <c r="Y385" s="25">
        <f t="shared" si="302"/>
        <v>0</v>
      </c>
      <c r="Z385" s="25">
        <f t="shared" si="303"/>
        <v>0</v>
      </c>
      <c r="AA385" s="25">
        <f t="shared" si="304"/>
        <v>0</v>
      </c>
      <c r="AB385" s="25">
        <f t="shared" si="305"/>
        <v>1</v>
      </c>
      <c r="AC385" s="25">
        <f t="shared" si="306"/>
        <v>0</v>
      </c>
      <c r="AD385" s="25">
        <f t="shared" si="307"/>
        <v>0</v>
      </c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</row>
    <row r="386" ht="12.75" customHeight="1">
      <c r="A386" s="25">
        <f t="shared" si="315"/>
        <v>36</v>
      </c>
      <c r="B386" s="16">
        <f t="shared" si="308"/>
        <v>1</v>
      </c>
      <c r="C386" s="16">
        <f t="shared" si="309"/>
        <v>0</v>
      </c>
      <c r="D386" s="16">
        <f t="shared" si="310"/>
        <v>1</v>
      </c>
      <c r="E386" s="16">
        <f t="shared" si="311"/>
        <v>0</v>
      </c>
      <c r="F386" s="16">
        <f t="shared" si="312"/>
        <v>1</v>
      </c>
      <c r="G386" s="16">
        <f t="shared" si="313"/>
        <v>1</v>
      </c>
      <c r="H386" s="16">
        <f t="shared" si="314"/>
        <v>0</v>
      </c>
      <c r="I386" s="25"/>
      <c r="J386" s="25">
        <f t="shared" si="287"/>
        <v>1</v>
      </c>
      <c r="K386" s="25">
        <f t="shared" si="288"/>
        <v>1</v>
      </c>
      <c r="L386" s="25">
        <f t="shared" si="289"/>
        <v>0</v>
      </c>
      <c r="M386" s="25">
        <f t="shared" si="290"/>
        <v>0</v>
      </c>
      <c r="N386" s="25">
        <f t="shared" si="291"/>
        <v>0</v>
      </c>
      <c r="O386" s="25">
        <f t="shared" si="292"/>
        <v>1</v>
      </c>
      <c r="P386" s="25">
        <f t="shared" si="293"/>
        <v>1</v>
      </c>
      <c r="Q386" s="25">
        <f t="shared" si="294"/>
        <v>0</v>
      </c>
      <c r="R386" s="25">
        <f t="shared" si="295"/>
        <v>0</v>
      </c>
      <c r="S386" s="25">
        <f t="shared" si="296"/>
        <v>0</v>
      </c>
      <c r="T386" s="25">
        <f t="shared" si="297"/>
        <v>1</v>
      </c>
      <c r="U386" s="25">
        <f t="shared" si="298"/>
        <v>0</v>
      </c>
      <c r="V386" s="25">
        <f t="shared" si="299"/>
        <v>0</v>
      </c>
      <c r="W386" s="25">
        <f t="shared" si="300"/>
        <v>0</v>
      </c>
      <c r="X386" s="25">
        <f t="shared" si="301"/>
        <v>1</v>
      </c>
      <c r="Y386" s="25">
        <f t="shared" si="302"/>
        <v>0</v>
      </c>
      <c r="Z386" s="25">
        <f t="shared" si="303"/>
        <v>0</v>
      </c>
      <c r="AA386" s="25">
        <f t="shared" si="304"/>
        <v>0</v>
      </c>
      <c r="AB386" s="25">
        <f t="shared" si="305"/>
        <v>0</v>
      </c>
      <c r="AC386" s="25">
        <f t="shared" si="306"/>
        <v>0</v>
      </c>
      <c r="AD386" s="25">
        <f t="shared" si="307"/>
        <v>0</v>
      </c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</row>
    <row r="387" ht="12.75" customHeight="1">
      <c r="A387" s="25">
        <f t="shared" si="315"/>
        <v>37</v>
      </c>
      <c r="B387" s="16">
        <f t="shared" si="308"/>
        <v>1</v>
      </c>
      <c r="C387" s="16">
        <f t="shared" si="309"/>
        <v>1</v>
      </c>
      <c r="D387" s="16">
        <f t="shared" si="310"/>
        <v>1</v>
      </c>
      <c r="E387" s="16">
        <f t="shared" si="311"/>
        <v>0</v>
      </c>
      <c r="F387" s="16">
        <f t="shared" si="312"/>
        <v>0</v>
      </c>
      <c r="G387" s="16">
        <f t="shared" si="313"/>
        <v>0</v>
      </c>
      <c r="H387" s="16">
        <f t="shared" si="314"/>
        <v>1</v>
      </c>
      <c r="I387" s="25"/>
      <c r="J387" s="25">
        <f t="shared" si="287"/>
        <v>1</v>
      </c>
      <c r="K387" s="25">
        <f t="shared" si="288"/>
        <v>0</v>
      </c>
      <c r="L387" s="25">
        <f t="shared" si="289"/>
        <v>0</v>
      </c>
      <c r="M387" s="25">
        <f t="shared" si="290"/>
        <v>0</v>
      </c>
      <c r="N387" s="25">
        <f t="shared" si="291"/>
        <v>0</v>
      </c>
      <c r="O387" s="25">
        <f t="shared" si="292"/>
        <v>0</v>
      </c>
      <c r="P387" s="25">
        <f t="shared" si="293"/>
        <v>0</v>
      </c>
      <c r="Q387" s="25">
        <f t="shared" si="294"/>
        <v>0</v>
      </c>
      <c r="R387" s="25">
        <f t="shared" si="295"/>
        <v>0</v>
      </c>
      <c r="S387" s="25">
        <f t="shared" si="296"/>
        <v>0</v>
      </c>
      <c r="T387" s="25">
        <f t="shared" si="297"/>
        <v>0</v>
      </c>
      <c r="U387" s="25">
        <f t="shared" si="298"/>
        <v>0</v>
      </c>
      <c r="V387" s="25">
        <f t="shared" si="299"/>
        <v>0</v>
      </c>
      <c r="W387" s="25">
        <f t="shared" si="300"/>
        <v>0</v>
      </c>
      <c r="X387" s="25">
        <f t="shared" si="301"/>
        <v>0</v>
      </c>
      <c r="Y387" s="25">
        <f t="shared" si="302"/>
        <v>0</v>
      </c>
      <c r="Z387" s="25">
        <f t="shared" si="303"/>
        <v>0</v>
      </c>
      <c r="AA387" s="25">
        <f t="shared" si="304"/>
        <v>0</v>
      </c>
      <c r="AB387" s="25">
        <f t="shared" si="305"/>
        <v>0</v>
      </c>
      <c r="AC387" s="25">
        <f t="shared" si="306"/>
        <v>0</v>
      </c>
      <c r="AD387" s="25">
        <f t="shared" si="307"/>
        <v>0</v>
      </c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</row>
    <row r="388" ht="12.75" customHeight="1">
      <c r="A388" s="25">
        <f t="shared" si="315"/>
        <v>38</v>
      </c>
      <c r="B388" s="16">
        <f t="shared" si="308"/>
        <v>1</v>
      </c>
      <c r="C388" s="16">
        <f t="shared" si="309"/>
        <v>1</v>
      </c>
      <c r="D388" s="16">
        <f t="shared" si="310"/>
        <v>0</v>
      </c>
      <c r="E388" s="16">
        <f t="shared" si="311"/>
        <v>0</v>
      </c>
      <c r="F388" s="16">
        <f t="shared" si="312"/>
        <v>0</v>
      </c>
      <c r="G388" s="16">
        <f t="shared" si="313"/>
        <v>0</v>
      </c>
      <c r="H388" s="16">
        <f t="shared" si="314"/>
        <v>0</v>
      </c>
      <c r="I388" s="25"/>
      <c r="J388" s="25">
        <f t="shared" si="287"/>
        <v>0</v>
      </c>
      <c r="K388" s="25">
        <f t="shared" si="288"/>
        <v>1</v>
      </c>
      <c r="L388" s="25">
        <f t="shared" si="289"/>
        <v>0</v>
      </c>
      <c r="M388" s="25">
        <f t="shared" si="290"/>
        <v>0</v>
      </c>
      <c r="N388" s="25">
        <f t="shared" si="291"/>
        <v>0</v>
      </c>
      <c r="O388" s="25">
        <f t="shared" si="292"/>
        <v>0</v>
      </c>
      <c r="P388" s="25">
        <f t="shared" si="293"/>
        <v>0</v>
      </c>
      <c r="Q388" s="25">
        <f t="shared" si="294"/>
        <v>0</v>
      </c>
      <c r="R388" s="25">
        <f t="shared" si="295"/>
        <v>0</v>
      </c>
      <c r="S388" s="25">
        <f t="shared" si="296"/>
        <v>0</v>
      </c>
      <c r="T388" s="25">
        <f t="shared" si="297"/>
        <v>0</v>
      </c>
      <c r="U388" s="25">
        <f t="shared" si="298"/>
        <v>0</v>
      </c>
      <c r="V388" s="25">
        <f t="shared" si="299"/>
        <v>0</v>
      </c>
      <c r="W388" s="25">
        <f t="shared" si="300"/>
        <v>0</v>
      </c>
      <c r="X388" s="25">
        <f t="shared" si="301"/>
        <v>0</v>
      </c>
      <c r="Y388" s="25">
        <f t="shared" si="302"/>
        <v>0</v>
      </c>
      <c r="Z388" s="25">
        <f t="shared" si="303"/>
        <v>0</v>
      </c>
      <c r="AA388" s="25">
        <f t="shared" si="304"/>
        <v>0</v>
      </c>
      <c r="AB388" s="25">
        <f t="shared" si="305"/>
        <v>0</v>
      </c>
      <c r="AC388" s="25">
        <f t="shared" si="306"/>
        <v>0</v>
      </c>
      <c r="AD388" s="25">
        <f t="shared" si="307"/>
        <v>0</v>
      </c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</row>
    <row r="389" ht="12.75" customHeight="1">
      <c r="A389" s="25">
        <f t="shared" si="315"/>
        <v>39</v>
      </c>
      <c r="B389" s="16">
        <f t="shared" si="308"/>
        <v>1</v>
      </c>
      <c r="C389" s="16">
        <f t="shared" si="309"/>
        <v>0</v>
      </c>
      <c r="D389" s="16">
        <f t="shared" si="310"/>
        <v>1</v>
      </c>
      <c r="E389" s="16">
        <f t="shared" si="311"/>
        <v>0</v>
      </c>
      <c r="F389" s="16">
        <f t="shared" si="312"/>
        <v>0</v>
      </c>
      <c r="G389" s="16">
        <f t="shared" si="313"/>
        <v>0</v>
      </c>
      <c r="H389" s="16">
        <f t="shared" si="314"/>
        <v>0</v>
      </c>
      <c r="I389" s="25"/>
      <c r="J389" s="25">
        <f t="shared" si="287"/>
        <v>1</v>
      </c>
      <c r="K389" s="25">
        <f t="shared" si="288"/>
        <v>0</v>
      </c>
      <c r="L389" s="25">
        <f t="shared" si="289"/>
        <v>0</v>
      </c>
      <c r="M389" s="25">
        <f t="shared" si="290"/>
        <v>0</v>
      </c>
      <c r="N389" s="25">
        <f t="shared" si="291"/>
        <v>0</v>
      </c>
      <c r="O389" s="25">
        <f t="shared" si="292"/>
        <v>0</v>
      </c>
      <c r="P389" s="25">
        <f t="shared" si="293"/>
        <v>0</v>
      </c>
      <c r="Q389" s="25">
        <f t="shared" si="294"/>
        <v>0</v>
      </c>
      <c r="R389" s="25">
        <f t="shared" si="295"/>
        <v>0</v>
      </c>
      <c r="S389" s="25">
        <f t="shared" si="296"/>
        <v>0</v>
      </c>
      <c r="T389" s="25">
        <f t="shared" si="297"/>
        <v>0</v>
      </c>
      <c r="U389" s="25">
        <f t="shared" si="298"/>
        <v>0</v>
      </c>
      <c r="V389" s="25">
        <f t="shared" si="299"/>
        <v>0</v>
      </c>
      <c r="W389" s="25">
        <f t="shared" si="300"/>
        <v>0</v>
      </c>
      <c r="X389" s="25">
        <f t="shared" si="301"/>
        <v>0</v>
      </c>
      <c r="Y389" s="25">
        <f t="shared" si="302"/>
        <v>0</v>
      </c>
      <c r="Z389" s="25">
        <f t="shared" si="303"/>
        <v>0</v>
      </c>
      <c r="AA389" s="25">
        <f t="shared" si="304"/>
        <v>0</v>
      </c>
      <c r="AB389" s="25">
        <f t="shared" si="305"/>
        <v>0</v>
      </c>
      <c r="AC389" s="25">
        <f t="shared" si="306"/>
        <v>0</v>
      </c>
      <c r="AD389" s="25">
        <f t="shared" si="307"/>
        <v>0</v>
      </c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</row>
    <row r="390" ht="12.75" customHeight="1">
      <c r="A390" s="25">
        <f t="shared" si="315"/>
        <v>40</v>
      </c>
      <c r="B390" s="16">
        <f t="shared" si="308"/>
        <v>1</v>
      </c>
      <c r="C390" s="16">
        <f t="shared" si="309"/>
        <v>1</v>
      </c>
      <c r="D390" s="16">
        <f t="shared" si="310"/>
        <v>0</v>
      </c>
      <c r="E390" s="16">
        <f t="shared" si="311"/>
        <v>0</v>
      </c>
      <c r="F390" s="16">
        <f t="shared" si="312"/>
        <v>0</v>
      </c>
      <c r="G390" s="16">
        <f t="shared" si="313"/>
        <v>0</v>
      </c>
      <c r="H390" s="16">
        <f t="shared" si="314"/>
        <v>0</v>
      </c>
      <c r="I390" s="25"/>
      <c r="J390" s="25">
        <f t="shared" si="287"/>
        <v>0</v>
      </c>
      <c r="K390" s="25">
        <f t="shared" si="288"/>
        <v>0</v>
      </c>
      <c r="L390" s="25">
        <f t="shared" si="289"/>
        <v>0</v>
      </c>
      <c r="M390" s="25">
        <f t="shared" si="290"/>
        <v>0</v>
      </c>
      <c r="N390" s="25">
        <f t="shared" si="291"/>
        <v>0</v>
      </c>
      <c r="O390" s="25">
        <f t="shared" si="292"/>
        <v>0</v>
      </c>
      <c r="P390" s="25">
        <f t="shared" si="293"/>
        <v>0</v>
      </c>
      <c r="Q390" s="25">
        <f t="shared" si="294"/>
        <v>0</v>
      </c>
      <c r="R390" s="25">
        <f t="shared" si="295"/>
        <v>0</v>
      </c>
      <c r="S390" s="25">
        <f t="shared" si="296"/>
        <v>0</v>
      </c>
      <c r="T390" s="25">
        <f t="shared" si="297"/>
        <v>0</v>
      </c>
      <c r="U390" s="25">
        <f t="shared" si="298"/>
        <v>0</v>
      </c>
      <c r="V390" s="25">
        <f t="shared" si="299"/>
        <v>0</v>
      </c>
      <c r="W390" s="25">
        <f t="shared" si="300"/>
        <v>0</v>
      </c>
      <c r="X390" s="25">
        <f t="shared" si="301"/>
        <v>0</v>
      </c>
      <c r="Y390" s="25">
        <f t="shared" si="302"/>
        <v>0</v>
      </c>
      <c r="Z390" s="25">
        <f t="shared" si="303"/>
        <v>0</v>
      </c>
      <c r="AA390" s="25">
        <f t="shared" si="304"/>
        <v>0</v>
      </c>
      <c r="AB390" s="25">
        <f t="shared" si="305"/>
        <v>0</v>
      </c>
      <c r="AC390" s="25">
        <f t="shared" si="306"/>
        <v>0</v>
      </c>
      <c r="AD390" s="25">
        <f t="shared" si="307"/>
        <v>0</v>
      </c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</row>
    <row r="391" ht="12.75" customHeight="1">
      <c r="A391" s="25">
        <f t="shared" si="315"/>
        <v>41</v>
      </c>
      <c r="B391" s="16">
        <f t="shared" si="308"/>
        <v>1</v>
      </c>
      <c r="C391" s="16">
        <f t="shared" si="309"/>
        <v>0</v>
      </c>
      <c r="D391" s="16">
        <f t="shared" si="310"/>
        <v>0</v>
      </c>
      <c r="E391" s="16">
        <f t="shared" si="311"/>
        <v>0</v>
      </c>
      <c r="F391" s="16">
        <f t="shared" si="312"/>
        <v>0</v>
      </c>
      <c r="G391" s="16">
        <f t="shared" si="313"/>
        <v>0</v>
      </c>
      <c r="H391" s="16">
        <f t="shared" si="314"/>
        <v>0</v>
      </c>
      <c r="I391" s="25"/>
      <c r="J391" s="25">
        <f t="shared" si="287"/>
        <v>1</v>
      </c>
      <c r="K391" s="25">
        <f t="shared" si="288"/>
        <v>0</v>
      </c>
      <c r="L391" s="25">
        <f t="shared" si="289"/>
        <v>0</v>
      </c>
      <c r="M391" s="25">
        <f t="shared" si="290"/>
        <v>0</v>
      </c>
      <c r="N391" s="25">
        <f t="shared" si="291"/>
        <v>0</v>
      </c>
      <c r="O391" s="25">
        <f t="shared" si="292"/>
        <v>0</v>
      </c>
      <c r="P391" s="25">
        <f t="shared" si="293"/>
        <v>0</v>
      </c>
      <c r="Q391" s="25">
        <f t="shared" si="294"/>
        <v>0</v>
      </c>
      <c r="R391" s="25">
        <f t="shared" si="295"/>
        <v>0</v>
      </c>
      <c r="S391" s="25">
        <f t="shared" si="296"/>
        <v>0</v>
      </c>
      <c r="T391" s="25">
        <f t="shared" si="297"/>
        <v>0</v>
      </c>
      <c r="U391" s="25">
        <f t="shared" si="298"/>
        <v>0</v>
      </c>
      <c r="V391" s="25">
        <f t="shared" si="299"/>
        <v>0</v>
      </c>
      <c r="W391" s="25">
        <f t="shared" si="300"/>
        <v>0</v>
      </c>
      <c r="X391" s="25">
        <f t="shared" si="301"/>
        <v>0</v>
      </c>
      <c r="Y391" s="25">
        <f t="shared" si="302"/>
        <v>0</v>
      </c>
      <c r="Z391" s="25">
        <f t="shared" si="303"/>
        <v>0</v>
      </c>
      <c r="AA391" s="25">
        <f t="shared" si="304"/>
        <v>0</v>
      </c>
      <c r="AB391" s="25">
        <f t="shared" si="305"/>
        <v>0</v>
      </c>
      <c r="AC391" s="25">
        <f t="shared" si="306"/>
        <v>0</v>
      </c>
      <c r="AD391" s="25">
        <f t="shared" si="307"/>
        <v>0</v>
      </c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</row>
    <row r="392" ht="12.75" customHeight="1">
      <c r="A392" s="25">
        <f t="shared" si="315"/>
        <v>42</v>
      </c>
      <c r="B392" s="16">
        <f t="shared" si="308"/>
        <v>1</v>
      </c>
      <c r="C392" s="16">
        <f t="shared" si="309"/>
        <v>1</v>
      </c>
      <c r="D392" s="16">
        <f t="shared" si="310"/>
        <v>0</v>
      </c>
      <c r="E392" s="16">
        <f t="shared" si="311"/>
        <v>0</v>
      </c>
      <c r="F392" s="16">
        <f t="shared" si="312"/>
        <v>0</v>
      </c>
      <c r="G392" s="16">
        <f t="shared" si="313"/>
        <v>0</v>
      </c>
      <c r="H392" s="16">
        <f t="shared" si="314"/>
        <v>0</v>
      </c>
      <c r="I392" s="25"/>
      <c r="J392" s="25">
        <f t="shared" si="287"/>
        <v>0</v>
      </c>
      <c r="K392" s="25">
        <f t="shared" si="288"/>
        <v>0</v>
      </c>
      <c r="L392" s="25">
        <f t="shared" si="289"/>
        <v>0</v>
      </c>
      <c r="M392" s="25">
        <f t="shared" si="290"/>
        <v>0</v>
      </c>
      <c r="N392" s="25">
        <f t="shared" si="291"/>
        <v>0</v>
      </c>
      <c r="O392" s="25">
        <f t="shared" si="292"/>
        <v>0</v>
      </c>
      <c r="P392" s="25">
        <f t="shared" si="293"/>
        <v>0</v>
      </c>
      <c r="Q392" s="25">
        <f t="shared" si="294"/>
        <v>0</v>
      </c>
      <c r="R392" s="25">
        <f t="shared" si="295"/>
        <v>0</v>
      </c>
      <c r="S392" s="25">
        <f t="shared" si="296"/>
        <v>0</v>
      </c>
      <c r="T392" s="25">
        <f t="shared" si="297"/>
        <v>0</v>
      </c>
      <c r="U392" s="25">
        <f t="shared" si="298"/>
        <v>0</v>
      </c>
      <c r="V392" s="25">
        <f t="shared" si="299"/>
        <v>0</v>
      </c>
      <c r="W392" s="25">
        <f t="shared" si="300"/>
        <v>0</v>
      </c>
      <c r="X392" s="25">
        <f t="shared" si="301"/>
        <v>0</v>
      </c>
      <c r="Y392" s="25">
        <f t="shared" si="302"/>
        <v>0</v>
      </c>
      <c r="Z392" s="25">
        <f t="shared" si="303"/>
        <v>0</v>
      </c>
      <c r="AA392" s="25">
        <f t="shared" si="304"/>
        <v>0</v>
      </c>
      <c r="AB392" s="25">
        <f t="shared" si="305"/>
        <v>0</v>
      </c>
      <c r="AC392" s="25">
        <f t="shared" si="306"/>
        <v>0</v>
      </c>
      <c r="AD392" s="25">
        <f t="shared" si="307"/>
        <v>0</v>
      </c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</row>
    <row r="393" ht="12.75" customHeight="1">
      <c r="A393" s="25">
        <f t="shared" si="315"/>
        <v>43</v>
      </c>
      <c r="B393" s="16">
        <f t="shared" si="308"/>
        <v>0</v>
      </c>
      <c r="C393" s="16">
        <f t="shared" si="309"/>
        <v>1</v>
      </c>
      <c r="D393" s="16">
        <f t="shared" si="310"/>
        <v>0</v>
      </c>
      <c r="E393" s="16">
        <f t="shared" si="311"/>
        <v>0</v>
      </c>
      <c r="F393" s="16">
        <f t="shared" si="312"/>
        <v>0</v>
      </c>
      <c r="G393" s="16">
        <f t="shared" si="313"/>
        <v>0</v>
      </c>
      <c r="H393" s="16">
        <f t="shared" si="314"/>
        <v>0</v>
      </c>
      <c r="I393" s="25"/>
      <c r="J393" s="25">
        <f t="shared" si="287"/>
        <v>0</v>
      </c>
      <c r="K393" s="25">
        <f t="shared" si="288"/>
        <v>0</v>
      </c>
      <c r="L393" s="25">
        <f t="shared" si="289"/>
        <v>0</v>
      </c>
      <c r="M393" s="25">
        <f t="shared" si="290"/>
        <v>0</v>
      </c>
      <c r="N393" s="25">
        <f t="shared" si="291"/>
        <v>0</v>
      </c>
      <c r="O393" s="25">
        <f t="shared" si="292"/>
        <v>0</v>
      </c>
      <c r="P393" s="25">
        <f t="shared" si="293"/>
        <v>0</v>
      </c>
      <c r="Q393" s="25">
        <f t="shared" si="294"/>
        <v>0</v>
      </c>
      <c r="R393" s="25">
        <f t="shared" si="295"/>
        <v>0</v>
      </c>
      <c r="S393" s="25">
        <f t="shared" si="296"/>
        <v>0</v>
      </c>
      <c r="T393" s="25">
        <f t="shared" si="297"/>
        <v>0</v>
      </c>
      <c r="U393" s="25">
        <f t="shared" si="298"/>
        <v>0</v>
      </c>
      <c r="V393" s="25">
        <f t="shared" si="299"/>
        <v>0</v>
      </c>
      <c r="W393" s="25">
        <f t="shared" si="300"/>
        <v>0</v>
      </c>
      <c r="X393" s="25">
        <f t="shared" si="301"/>
        <v>0</v>
      </c>
      <c r="Y393" s="25">
        <f t="shared" si="302"/>
        <v>0</v>
      </c>
      <c r="Z393" s="25">
        <f t="shared" si="303"/>
        <v>0</v>
      </c>
      <c r="AA393" s="25">
        <f t="shared" si="304"/>
        <v>0</v>
      </c>
      <c r="AB393" s="25">
        <f t="shared" si="305"/>
        <v>0</v>
      </c>
      <c r="AC393" s="25">
        <f t="shared" si="306"/>
        <v>0</v>
      </c>
      <c r="AD393" s="25">
        <f t="shared" si="307"/>
        <v>0</v>
      </c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</row>
    <row r="394" ht="12.75" customHeight="1">
      <c r="A394" s="25">
        <f t="shared" si="315"/>
        <v>44</v>
      </c>
      <c r="B394" s="16">
        <f t="shared" si="308"/>
        <v>1</v>
      </c>
      <c r="C394" s="16">
        <f t="shared" si="309"/>
        <v>0</v>
      </c>
      <c r="D394" s="16">
        <f t="shared" si="310"/>
        <v>0</v>
      </c>
      <c r="E394" s="16">
        <f t="shared" si="311"/>
        <v>0</v>
      </c>
      <c r="F394" s="16">
        <f t="shared" si="312"/>
        <v>0</v>
      </c>
      <c r="G394" s="16">
        <f t="shared" si="313"/>
        <v>0</v>
      </c>
      <c r="H394" s="16">
        <f t="shared" si="314"/>
        <v>0</v>
      </c>
      <c r="I394" s="25"/>
      <c r="J394" s="25">
        <f t="shared" si="287"/>
        <v>0</v>
      </c>
      <c r="K394" s="25">
        <f t="shared" si="288"/>
        <v>0</v>
      </c>
      <c r="L394" s="25">
        <f t="shared" si="289"/>
        <v>0</v>
      </c>
      <c r="M394" s="25">
        <f t="shared" si="290"/>
        <v>1</v>
      </c>
      <c r="N394" s="25">
        <f t="shared" si="291"/>
        <v>0</v>
      </c>
      <c r="O394" s="25">
        <f t="shared" si="292"/>
        <v>0</v>
      </c>
      <c r="P394" s="25">
        <f t="shared" si="293"/>
        <v>0</v>
      </c>
      <c r="Q394" s="25">
        <f t="shared" si="294"/>
        <v>0</v>
      </c>
      <c r="R394" s="25">
        <f t="shared" si="295"/>
        <v>0</v>
      </c>
      <c r="S394" s="25">
        <f t="shared" si="296"/>
        <v>0</v>
      </c>
      <c r="T394" s="25">
        <f t="shared" si="297"/>
        <v>0</v>
      </c>
      <c r="U394" s="25">
        <f t="shared" si="298"/>
        <v>0</v>
      </c>
      <c r="V394" s="25">
        <f t="shared" si="299"/>
        <v>0</v>
      </c>
      <c r="W394" s="25">
        <f t="shared" si="300"/>
        <v>0</v>
      </c>
      <c r="X394" s="25">
        <f t="shared" si="301"/>
        <v>0</v>
      </c>
      <c r="Y394" s="25">
        <f t="shared" si="302"/>
        <v>0</v>
      </c>
      <c r="Z394" s="25">
        <f t="shared" si="303"/>
        <v>0</v>
      </c>
      <c r="AA394" s="25">
        <f t="shared" si="304"/>
        <v>0</v>
      </c>
      <c r="AB394" s="25">
        <f t="shared" si="305"/>
        <v>0</v>
      </c>
      <c r="AC394" s="25">
        <f t="shared" si="306"/>
        <v>0</v>
      </c>
      <c r="AD394" s="25">
        <f t="shared" si="307"/>
        <v>0</v>
      </c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</row>
    <row r="395" ht="12.75" customHeight="1">
      <c r="A395" s="25">
        <f t="shared" si="315"/>
        <v>45</v>
      </c>
      <c r="B395" s="16">
        <f t="shared" si="308"/>
        <v>1</v>
      </c>
      <c r="C395" s="16">
        <f t="shared" si="309"/>
        <v>0</v>
      </c>
      <c r="D395" s="16">
        <f t="shared" si="310"/>
        <v>0</v>
      </c>
      <c r="E395" s="16">
        <f t="shared" si="311"/>
        <v>0</v>
      </c>
      <c r="F395" s="16">
        <f t="shared" si="312"/>
        <v>1</v>
      </c>
      <c r="G395" s="16">
        <f t="shared" si="313"/>
        <v>0</v>
      </c>
      <c r="H395" s="16">
        <f t="shared" si="314"/>
        <v>0</v>
      </c>
      <c r="I395" s="25"/>
      <c r="J395" s="25">
        <f t="shared" si="287"/>
        <v>0</v>
      </c>
      <c r="K395" s="25">
        <f t="shared" si="288"/>
        <v>0</v>
      </c>
      <c r="L395" s="25">
        <f t="shared" si="289"/>
        <v>0</v>
      </c>
      <c r="M395" s="25">
        <f t="shared" si="290"/>
        <v>0</v>
      </c>
      <c r="N395" s="25">
        <f t="shared" si="291"/>
        <v>0</v>
      </c>
      <c r="O395" s="25">
        <f t="shared" si="292"/>
        <v>0</v>
      </c>
      <c r="P395" s="25">
        <f t="shared" si="293"/>
        <v>0</v>
      </c>
      <c r="Q395" s="25">
        <f t="shared" si="294"/>
        <v>0</v>
      </c>
      <c r="R395" s="25">
        <f t="shared" si="295"/>
        <v>0</v>
      </c>
      <c r="S395" s="25">
        <f t="shared" si="296"/>
        <v>0</v>
      </c>
      <c r="T395" s="25">
        <f t="shared" si="297"/>
        <v>0</v>
      </c>
      <c r="U395" s="25">
        <f t="shared" si="298"/>
        <v>0</v>
      </c>
      <c r="V395" s="25">
        <f t="shared" si="299"/>
        <v>0</v>
      </c>
      <c r="W395" s="25">
        <f t="shared" si="300"/>
        <v>0</v>
      </c>
      <c r="X395" s="25">
        <f t="shared" si="301"/>
        <v>0</v>
      </c>
      <c r="Y395" s="25">
        <f t="shared" si="302"/>
        <v>0</v>
      </c>
      <c r="Z395" s="25">
        <f t="shared" si="303"/>
        <v>0</v>
      </c>
      <c r="AA395" s="25">
        <f t="shared" si="304"/>
        <v>0</v>
      </c>
      <c r="AB395" s="25">
        <f t="shared" si="305"/>
        <v>0</v>
      </c>
      <c r="AC395" s="25">
        <f t="shared" si="306"/>
        <v>0</v>
      </c>
      <c r="AD395" s="25">
        <f t="shared" si="307"/>
        <v>0</v>
      </c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</row>
    <row r="396" ht="12.75" customHeight="1">
      <c r="A396" s="25">
        <f t="shared" si="315"/>
        <v>46</v>
      </c>
      <c r="B396" s="16">
        <f t="shared" si="308"/>
        <v>1</v>
      </c>
      <c r="C396" s="16">
        <f t="shared" si="309"/>
        <v>0</v>
      </c>
      <c r="D396" s="16">
        <f t="shared" si="310"/>
        <v>0</v>
      </c>
      <c r="E396" s="16">
        <f t="shared" si="311"/>
        <v>0</v>
      </c>
      <c r="F396" s="16">
        <f t="shared" si="312"/>
        <v>0</v>
      </c>
      <c r="G396" s="16">
        <f t="shared" si="313"/>
        <v>0</v>
      </c>
      <c r="H396" s="16">
        <f t="shared" si="314"/>
        <v>0</v>
      </c>
      <c r="I396" s="25"/>
      <c r="J396" s="25">
        <f t="shared" si="287"/>
        <v>1</v>
      </c>
      <c r="K396" s="25">
        <f t="shared" si="288"/>
        <v>1</v>
      </c>
      <c r="L396" s="25">
        <f t="shared" si="289"/>
        <v>0</v>
      </c>
      <c r="M396" s="25">
        <f t="shared" si="290"/>
        <v>0</v>
      </c>
      <c r="N396" s="25">
        <f t="shared" si="291"/>
        <v>0</v>
      </c>
      <c r="O396" s="25">
        <f t="shared" si="292"/>
        <v>0</v>
      </c>
      <c r="P396" s="25">
        <f t="shared" si="293"/>
        <v>1</v>
      </c>
      <c r="Q396" s="25">
        <f t="shared" si="294"/>
        <v>0</v>
      </c>
      <c r="R396" s="25">
        <f t="shared" si="295"/>
        <v>0</v>
      </c>
      <c r="S396" s="25">
        <f t="shared" si="296"/>
        <v>0</v>
      </c>
      <c r="T396" s="25">
        <f t="shared" si="297"/>
        <v>0</v>
      </c>
      <c r="U396" s="25">
        <f t="shared" si="298"/>
        <v>0</v>
      </c>
      <c r="V396" s="25">
        <f t="shared" si="299"/>
        <v>0</v>
      </c>
      <c r="W396" s="25">
        <f t="shared" si="300"/>
        <v>0</v>
      </c>
      <c r="X396" s="25">
        <f t="shared" si="301"/>
        <v>0</v>
      </c>
      <c r="Y396" s="25">
        <f t="shared" si="302"/>
        <v>0</v>
      </c>
      <c r="Z396" s="25">
        <f t="shared" si="303"/>
        <v>0</v>
      </c>
      <c r="AA396" s="25">
        <f t="shared" si="304"/>
        <v>0</v>
      </c>
      <c r="AB396" s="25">
        <f t="shared" si="305"/>
        <v>0</v>
      </c>
      <c r="AC396" s="25">
        <f t="shared" si="306"/>
        <v>0</v>
      </c>
      <c r="AD396" s="25">
        <f t="shared" si="307"/>
        <v>0</v>
      </c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</row>
    <row r="397" ht="12.75" customHeight="1">
      <c r="A397" s="25">
        <f t="shared" si="315"/>
        <v>47</v>
      </c>
      <c r="B397" s="16">
        <f t="shared" si="308"/>
        <v>1</v>
      </c>
      <c r="C397" s="16">
        <f t="shared" si="309"/>
        <v>1</v>
      </c>
      <c r="D397" s="16">
        <f t="shared" si="310"/>
        <v>1</v>
      </c>
      <c r="E397" s="16">
        <f t="shared" si="311"/>
        <v>0</v>
      </c>
      <c r="F397" s="16">
        <f t="shared" si="312"/>
        <v>0</v>
      </c>
      <c r="G397" s="16">
        <f t="shared" si="313"/>
        <v>0</v>
      </c>
      <c r="H397" s="16">
        <f t="shared" si="314"/>
        <v>0</v>
      </c>
      <c r="I397" s="25"/>
      <c r="J397" s="25">
        <f t="shared" si="287"/>
        <v>0</v>
      </c>
      <c r="K397" s="25">
        <f t="shared" si="288"/>
        <v>0</v>
      </c>
      <c r="L397" s="25">
        <f t="shared" si="289"/>
        <v>0</v>
      </c>
      <c r="M397" s="25">
        <f t="shared" si="290"/>
        <v>0</v>
      </c>
      <c r="N397" s="25">
        <f t="shared" si="291"/>
        <v>0</v>
      </c>
      <c r="O397" s="25">
        <f t="shared" si="292"/>
        <v>0</v>
      </c>
      <c r="P397" s="25">
        <f t="shared" si="293"/>
        <v>0</v>
      </c>
      <c r="Q397" s="25">
        <f t="shared" si="294"/>
        <v>0</v>
      </c>
      <c r="R397" s="25">
        <f t="shared" si="295"/>
        <v>0</v>
      </c>
      <c r="S397" s="25">
        <f t="shared" si="296"/>
        <v>0</v>
      </c>
      <c r="T397" s="25">
        <f t="shared" si="297"/>
        <v>0</v>
      </c>
      <c r="U397" s="25">
        <f t="shared" si="298"/>
        <v>0</v>
      </c>
      <c r="V397" s="25">
        <f t="shared" si="299"/>
        <v>0</v>
      </c>
      <c r="W397" s="25">
        <f t="shared" si="300"/>
        <v>0</v>
      </c>
      <c r="X397" s="25">
        <f t="shared" si="301"/>
        <v>0</v>
      </c>
      <c r="Y397" s="25">
        <f t="shared" si="302"/>
        <v>0</v>
      </c>
      <c r="Z397" s="25">
        <f t="shared" si="303"/>
        <v>0</v>
      </c>
      <c r="AA397" s="25">
        <f t="shared" si="304"/>
        <v>0</v>
      </c>
      <c r="AB397" s="25">
        <f t="shared" si="305"/>
        <v>0</v>
      </c>
      <c r="AC397" s="25">
        <f t="shared" si="306"/>
        <v>0</v>
      </c>
      <c r="AD397" s="25">
        <f t="shared" si="307"/>
        <v>0</v>
      </c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</row>
    <row r="398" ht="12.75" customHeight="1">
      <c r="A398" s="25">
        <f t="shared" si="315"/>
        <v>48</v>
      </c>
      <c r="B398" s="16">
        <f t="shared" si="308"/>
        <v>0</v>
      </c>
      <c r="C398" s="16">
        <f t="shared" si="309"/>
        <v>0</v>
      </c>
      <c r="D398" s="16">
        <f t="shared" si="310"/>
        <v>0</v>
      </c>
      <c r="E398" s="16">
        <f t="shared" si="311"/>
        <v>0</v>
      </c>
      <c r="F398" s="16">
        <f t="shared" si="312"/>
        <v>0</v>
      </c>
      <c r="G398" s="16">
        <f t="shared" si="313"/>
        <v>1</v>
      </c>
      <c r="H398" s="16">
        <f t="shared" si="314"/>
        <v>0</v>
      </c>
      <c r="I398" s="25"/>
      <c r="J398" s="25">
        <f t="shared" si="287"/>
        <v>0</v>
      </c>
      <c r="K398" s="25">
        <f t="shared" si="288"/>
        <v>0</v>
      </c>
      <c r="L398" s="25">
        <f t="shared" si="289"/>
        <v>0</v>
      </c>
      <c r="M398" s="25">
        <f t="shared" si="290"/>
        <v>0</v>
      </c>
      <c r="N398" s="25">
        <f t="shared" si="291"/>
        <v>1</v>
      </c>
      <c r="O398" s="25">
        <f t="shared" si="292"/>
        <v>0</v>
      </c>
      <c r="P398" s="25">
        <f t="shared" si="293"/>
        <v>0</v>
      </c>
      <c r="Q398" s="25">
        <f t="shared" si="294"/>
        <v>0</v>
      </c>
      <c r="R398" s="25">
        <f t="shared" si="295"/>
        <v>0</v>
      </c>
      <c r="S398" s="25">
        <f t="shared" si="296"/>
        <v>0</v>
      </c>
      <c r="T398" s="25">
        <f t="shared" si="297"/>
        <v>0</v>
      </c>
      <c r="U398" s="25">
        <f t="shared" si="298"/>
        <v>0</v>
      </c>
      <c r="V398" s="25">
        <f t="shared" si="299"/>
        <v>0</v>
      </c>
      <c r="W398" s="25">
        <f t="shared" si="300"/>
        <v>0</v>
      </c>
      <c r="X398" s="25">
        <f t="shared" si="301"/>
        <v>0</v>
      </c>
      <c r="Y398" s="25">
        <f t="shared" si="302"/>
        <v>0</v>
      </c>
      <c r="Z398" s="25">
        <f t="shared" si="303"/>
        <v>0</v>
      </c>
      <c r="AA398" s="25">
        <f t="shared" si="304"/>
        <v>0</v>
      </c>
      <c r="AB398" s="25">
        <f t="shared" si="305"/>
        <v>0</v>
      </c>
      <c r="AC398" s="25">
        <f t="shared" si="306"/>
        <v>0</v>
      </c>
      <c r="AD398" s="25">
        <f t="shared" si="307"/>
        <v>0</v>
      </c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</row>
    <row r="399" ht="12.75" customHeight="1">
      <c r="A399" s="25">
        <f t="shared" si="315"/>
        <v>49</v>
      </c>
      <c r="B399" s="16">
        <f t="shared" si="308"/>
        <v>1</v>
      </c>
      <c r="C399" s="16">
        <f t="shared" si="309"/>
        <v>0</v>
      </c>
      <c r="D399" s="16">
        <f t="shared" si="310"/>
        <v>0</v>
      </c>
      <c r="E399" s="16">
        <f t="shared" si="311"/>
        <v>0</v>
      </c>
      <c r="F399" s="16">
        <f t="shared" si="312"/>
        <v>0</v>
      </c>
      <c r="G399" s="16">
        <f t="shared" si="313"/>
        <v>1</v>
      </c>
      <c r="H399" s="16">
        <f t="shared" si="314"/>
        <v>0</v>
      </c>
      <c r="I399" s="25"/>
      <c r="J399" s="25">
        <f t="shared" si="287"/>
        <v>1</v>
      </c>
      <c r="K399" s="25">
        <f t="shared" si="288"/>
        <v>0</v>
      </c>
      <c r="L399" s="25">
        <f t="shared" si="289"/>
        <v>0</v>
      </c>
      <c r="M399" s="25">
        <f t="shared" si="290"/>
        <v>0</v>
      </c>
      <c r="N399" s="25">
        <f t="shared" si="291"/>
        <v>0</v>
      </c>
      <c r="O399" s="25">
        <f t="shared" si="292"/>
        <v>0</v>
      </c>
      <c r="P399" s="25">
        <f t="shared" si="293"/>
        <v>0</v>
      </c>
      <c r="Q399" s="25">
        <f t="shared" si="294"/>
        <v>0</v>
      </c>
      <c r="R399" s="25">
        <f t="shared" si="295"/>
        <v>0</v>
      </c>
      <c r="S399" s="25">
        <f t="shared" si="296"/>
        <v>0</v>
      </c>
      <c r="T399" s="25">
        <f t="shared" si="297"/>
        <v>0</v>
      </c>
      <c r="U399" s="25">
        <f t="shared" si="298"/>
        <v>0</v>
      </c>
      <c r="V399" s="25">
        <f t="shared" si="299"/>
        <v>0</v>
      </c>
      <c r="W399" s="25">
        <f t="shared" si="300"/>
        <v>0</v>
      </c>
      <c r="X399" s="25">
        <f t="shared" si="301"/>
        <v>0</v>
      </c>
      <c r="Y399" s="25">
        <f t="shared" si="302"/>
        <v>0</v>
      </c>
      <c r="Z399" s="25">
        <f t="shared" si="303"/>
        <v>0</v>
      </c>
      <c r="AA399" s="25">
        <f t="shared" si="304"/>
        <v>0</v>
      </c>
      <c r="AB399" s="25">
        <f t="shared" si="305"/>
        <v>0</v>
      </c>
      <c r="AC399" s="25">
        <f t="shared" si="306"/>
        <v>0</v>
      </c>
      <c r="AD399" s="25">
        <f t="shared" si="307"/>
        <v>0</v>
      </c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</row>
    <row r="400" ht="12.75" customHeight="1">
      <c r="A400" s="25">
        <f t="shared" si="315"/>
        <v>50</v>
      </c>
      <c r="B400" s="16">
        <f t="shared" si="308"/>
        <v>1</v>
      </c>
      <c r="C400" s="16">
        <f t="shared" si="309"/>
        <v>1</v>
      </c>
      <c r="D400" s="16">
        <f t="shared" si="310"/>
        <v>0</v>
      </c>
      <c r="E400" s="16">
        <f t="shared" si="311"/>
        <v>0</v>
      </c>
      <c r="F400" s="16">
        <f t="shared" si="312"/>
        <v>0</v>
      </c>
      <c r="G400" s="16">
        <f t="shared" si="313"/>
        <v>0</v>
      </c>
      <c r="H400" s="16">
        <f t="shared" si="314"/>
        <v>0</v>
      </c>
      <c r="I400" s="25"/>
      <c r="J400" s="25">
        <f t="shared" si="287"/>
        <v>1</v>
      </c>
      <c r="K400" s="25">
        <f t="shared" si="288"/>
        <v>0</v>
      </c>
      <c r="L400" s="25">
        <f t="shared" si="289"/>
        <v>0</v>
      </c>
      <c r="M400" s="25">
        <f t="shared" si="290"/>
        <v>0</v>
      </c>
      <c r="N400" s="25">
        <f t="shared" si="291"/>
        <v>0</v>
      </c>
      <c r="O400" s="25">
        <f t="shared" si="292"/>
        <v>0</v>
      </c>
      <c r="P400" s="25">
        <f t="shared" si="293"/>
        <v>0</v>
      </c>
      <c r="Q400" s="25">
        <f t="shared" si="294"/>
        <v>0</v>
      </c>
      <c r="R400" s="25">
        <f t="shared" si="295"/>
        <v>0</v>
      </c>
      <c r="S400" s="25">
        <f t="shared" si="296"/>
        <v>0</v>
      </c>
      <c r="T400" s="25">
        <f t="shared" si="297"/>
        <v>0</v>
      </c>
      <c r="U400" s="25">
        <f t="shared" si="298"/>
        <v>0</v>
      </c>
      <c r="V400" s="25">
        <f t="shared" si="299"/>
        <v>0</v>
      </c>
      <c r="W400" s="25">
        <f t="shared" si="300"/>
        <v>0</v>
      </c>
      <c r="X400" s="25">
        <f t="shared" si="301"/>
        <v>0</v>
      </c>
      <c r="Y400" s="25">
        <f t="shared" si="302"/>
        <v>0</v>
      </c>
      <c r="Z400" s="25">
        <f t="shared" si="303"/>
        <v>0</v>
      </c>
      <c r="AA400" s="25">
        <f t="shared" si="304"/>
        <v>0</v>
      </c>
      <c r="AB400" s="25">
        <f t="shared" si="305"/>
        <v>0</v>
      </c>
      <c r="AC400" s="25">
        <f t="shared" si="306"/>
        <v>0</v>
      </c>
      <c r="AD400" s="25">
        <f t="shared" si="307"/>
        <v>0</v>
      </c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</row>
    <row r="401" ht="12.75" customHeight="1">
      <c r="A401" s="25">
        <f t="shared" si="315"/>
        <v>51</v>
      </c>
      <c r="B401" s="16">
        <f t="shared" si="308"/>
        <v>1</v>
      </c>
      <c r="C401" s="16">
        <f t="shared" si="309"/>
        <v>1</v>
      </c>
      <c r="D401" s="16">
        <f t="shared" si="310"/>
        <v>0</v>
      </c>
      <c r="E401" s="16">
        <f t="shared" si="311"/>
        <v>0</v>
      </c>
      <c r="F401" s="16">
        <f t="shared" si="312"/>
        <v>0</v>
      </c>
      <c r="G401" s="16">
        <f t="shared" si="313"/>
        <v>0</v>
      </c>
      <c r="H401" s="16">
        <f t="shared" si="314"/>
        <v>0</v>
      </c>
      <c r="I401" s="25"/>
      <c r="J401" s="25">
        <f t="shared" si="287"/>
        <v>1</v>
      </c>
      <c r="K401" s="25">
        <f t="shared" si="288"/>
        <v>0</v>
      </c>
      <c r="L401" s="25">
        <f t="shared" si="289"/>
        <v>0</v>
      </c>
      <c r="M401" s="25">
        <f t="shared" si="290"/>
        <v>1</v>
      </c>
      <c r="N401" s="25">
        <f t="shared" si="291"/>
        <v>0</v>
      </c>
      <c r="O401" s="25">
        <f t="shared" si="292"/>
        <v>1</v>
      </c>
      <c r="P401" s="25">
        <f t="shared" si="293"/>
        <v>0</v>
      </c>
      <c r="Q401" s="25">
        <f t="shared" si="294"/>
        <v>0</v>
      </c>
      <c r="R401" s="25">
        <f t="shared" si="295"/>
        <v>1</v>
      </c>
      <c r="S401" s="25">
        <f t="shared" si="296"/>
        <v>0</v>
      </c>
      <c r="T401" s="25">
        <f t="shared" si="297"/>
        <v>1</v>
      </c>
      <c r="U401" s="25">
        <f t="shared" si="298"/>
        <v>0</v>
      </c>
      <c r="V401" s="25">
        <f t="shared" si="299"/>
        <v>0</v>
      </c>
      <c r="W401" s="25">
        <f t="shared" si="300"/>
        <v>0</v>
      </c>
      <c r="X401" s="25">
        <f t="shared" si="301"/>
        <v>0</v>
      </c>
      <c r="Y401" s="25">
        <f t="shared" si="302"/>
        <v>0</v>
      </c>
      <c r="Z401" s="25">
        <f t="shared" si="303"/>
        <v>0</v>
      </c>
      <c r="AA401" s="25">
        <f t="shared" si="304"/>
        <v>0</v>
      </c>
      <c r="AB401" s="25">
        <f t="shared" si="305"/>
        <v>0</v>
      </c>
      <c r="AC401" s="25">
        <f t="shared" si="306"/>
        <v>1</v>
      </c>
      <c r="AD401" s="25">
        <f t="shared" si="307"/>
        <v>0</v>
      </c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</row>
    <row r="402" ht="12.75" customHeight="1">
      <c r="A402" s="25">
        <f t="shared" si="315"/>
        <v>52</v>
      </c>
      <c r="B402" s="16">
        <f t="shared" si="308"/>
        <v>1</v>
      </c>
      <c r="C402" s="16">
        <f t="shared" si="309"/>
        <v>1</v>
      </c>
      <c r="D402" s="16">
        <f t="shared" si="310"/>
        <v>0</v>
      </c>
      <c r="E402" s="16">
        <f t="shared" si="311"/>
        <v>0</v>
      </c>
      <c r="F402" s="16">
        <f t="shared" si="312"/>
        <v>1</v>
      </c>
      <c r="G402" s="16">
        <f t="shared" si="313"/>
        <v>0</v>
      </c>
      <c r="H402" s="16">
        <f t="shared" si="314"/>
        <v>1</v>
      </c>
      <c r="I402" s="25"/>
      <c r="J402" s="25">
        <f t="shared" si="287"/>
        <v>0</v>
      </c>
      <c r="K402" s="25">
        <f t="shared" si="288"/>
        <v>1</v>
      </c>
      <c r="L402" s="25">
        <f t="shared" si="289"/>
        <v>0</v>
      </c>
      <c r="M402" s="25">
        <f t="shared" si="290"/>
        <v>0</v>
      </c>
      <c r="N402" s="25">
        <f t="shared" si="291"/>
        <v>1</v>
      </c>
      <c r="O402" s="25">
        <f t="shared" si="292"/>
        <v>0</v>
      </c>
      <c r="P402" s="25">
        <f t="shared" si="293"/>
        <v>0</v>
      </c>
      <c r="Q402" s="25">
        <f t="shared" si="294"/>
        <v>0</v>
      </c>
      <c r="R402" s="25">
        <f t="shared" si="295"/>
        <v>0</v>
      </c>
      <c r="S402" s="25">
        <f t="shared" si="296"/>
        <v>0</v>
      </c>
      <c r="T402" s="25">
        <f t="shared" si="297"/>
        <v>0</v>
      </c>
      <c r="U402" s="25">
        <f t="shared" si="298"/>
        <v>0</v>
      </c>
      <c r="V402" s="25">
        <f t="shared" si="299"/>
        <v>0</v>
      </c>
      <c r="W402" s="25">
        <f t="shared" si="300"/>
        <v>1</v>
      </c>
      <c r="X402" s="25">
        <f t="shared" si="301"/>
        <v>0</v>
      </c>
      <c r="Y402" s="25">
        <f t="shared" si="302"/>
        <v>0</v>
      </c>
      <c r="Z402" s="25">
        <f t="shared" si="303"/>
        <v>0</v>
      </c>
      <c r="AA402" s="25">
        <f t="shared" si="304"/>
        <v>0</v>
      </c>
      <c r="AB402" s="25">
        <f t="shared" si="305"/>
        <v>0</v>
      </c>
      <c r="AC402" s="25">
        <f t="shared" si="306"/>
        <v>0</v>
      </c>
      <c r="AD402" s="25">
        <f t="shared" si="307"/>
        <v>0</v>
      </c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</row>
    <row r="403" ht="12.75" customHeight="1">
      <c r="A403" s="25">
        <f t="shared" si="315"/>
        <v>53</v>
      </c>
      <c r="B403" s="16">
        <f t="shared" si="308"/>
        <v>1</v>
      </c>
      <c r="C403" s="16">
        <f t="shared" si="309"/>
        <v>0</v>
      </c>
      <c r="D403" s="16">
        <f t="shared" si="310"/>
        <v>1</v>
      </c>
      <c r="E403" s="16">
        <f t="shared" si="311"/>
        <v>0</v>
      </c>
      <c r="F403" s="16">
        <f t="shared" si="312"/>
        <v>0</v>
      </c>
      <c r="G403" s="16">
        <f t="shared" si="313"/>
        <v>1</v>
      </c>
      <c r="H403" s="16">
        <f t="shared" si="314"/>
        <v>0</v>
      </c>
      <c r="I403" s="25"/>
      <c r="J403" s="25">
        <f t="shared" si="287"/>
        <v>1</v>
      </c>
      <c r="K403" s="25">
        <f t="shared" si="288"/>
        <v>1</v>
      </c>
      <c r="L403" s="25">
        <f t="shared" si="289"/>
        <v>0</v>
      </c>
      <c r="M403" s="25">
        <f t="shared" si="290"/>
        <v>1</v>
      </c>
      <c r="N403" s="25">
        <f t="shared" si="291"/>
        <v>1</v>
      </c>
      <c r="O403" s="25">
        <f t="shared" si="292"/>
        <v>0</v>
      </c>
      <c r="P403" s="25">
        <f t="shared" si="293"/>
        <v>1</v>
      </c>
      <c r="Q403" s="25">
        <f t="shared" si="294"/>
        <v>0</v>
      </c>
      <c r="R403" s="25">
        <f t="shared" si="295"/>
        <v>1</v>
      </c>
      <c r="S403" s="25">
        <f t="shared" si="296"/>
        <v>1</v>
      </c>
      <c r="T403" s="25">
        <f t="shared" si="297"/>
        <v>0</v>
      </c>
      <c r="U403" s="25">
        <f t="shared" si="298"/>
        <v>0</v>
      </c>
      <c r="V403" s="25">
        <f t="shared" si="299"/>
        <v>1</v>
      </c>
      <c r="W403" s="25">
        <f t="shared" si="300"/>
        <v>1</v>
      </c>
      <c r="X403" s="25">
        <f t="shared" si="301"/>
        <v>0</v>
      </c>
      <c r="Y403" s="25">
        <f t="shared" si="302"/>
        <v>0</v>
      </c>
      <c r="Z403" s="25">
        <f t="shared" si="303"/>
        <v>0</v>
      </c>
      <c r="AA403" s="25">
        <f t="shared" si="304"/>
        <v>0</v>
      </c>
      <c r="AB403" s="25">
        <f t="shared" si="305"/>
        <v>1</v>
      </c>
      <c r="AC403" s="25">
        <f t="shared" si="306"/>
        <v>0</v>
      </c>
      <c r="AD403" s="25">
        <f t="shared" si="307"/>
        <v>0</v>
      </c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</row>
    <row r="404" ht="12.75" customHeight="1">
      <c r="A404" s="25">
        <f t="shared" si="315"/>
        <v>54</v>
      </c>
      <c r="B404" s="16">
        <f t="shared" si="308"/>
        <v>1</v>
      </c>
      <c r="C404" s="16">
        <f t="shared" si="309"/>
        <v>1</v>
      </c>
      <c r="D404" s="16">
        <f t="shared" si="310"/>
        <v>1</v>
      </c>
      <c r="E404" s="16">
        <f t="shared" si="311"/>
        <v>0</v>
      </c>
      <c r="F404" s="16">
        <f t="shared" si="312"/>
        <v>1</v>
      </c>
      <c r="G404" s="16">
        <f t="shared" si="313"/>
        <v>1</v>
      </c>
      <c r="H404" s="16">
        <f t="shared" si="314"/>
        <v>0</v>
      </c>
      <c r="I404" s="25"/>
      <c r="J404" s="25">
        <f t="shared" si="287"/>
        <v>0</v>
      </c>
      <c r="K404" s="25">
        <f t="shared" si="288"/>
        <v>0</v>
      </c>
      <c r="L404" s="25">
        <f t="shared" si="289"/>
        <v>0</v>
      </c>
      <c r="M404" s="25">
        <f t="shared" si="290"/>
        <v>0</v>
      </c>
      <c r="N404" s="25">
        <f t="shared" si="291"/>
        <v>0</v>
      </c>
      <c r="O404" s="25">
        <f t="shared" si="292"/>
        <v>0</v>
      </c>
      <c r="P404" s="25">
        <f t="shared" si="293"/>
        <v>0</v>
      </c>
      <c r="Q404" s="25">
        <f t="shared" si="294"/>
        <v>0</v>
      </c>
      <c r="R404" s="25">
        <f t="shared" si="295"/>
        <v>0</v>
      </c>
      <c r="S404" s="25">
        <f t="shared" si="296"/>
        <v>0</v>
      </c>
      <c r="T404" s="25">
        <f t="shared" si="297"/>
        <v>0</v>
      </c>
      <c r="U404" s="25">
        <f t="shared" si="298"/>
        <v>0</v>
      </c>
      <c r="V404" s="25">
        <f t="shared" si="299"/>
        <v>0</v>
      </c>
      <c r="W404" s="25">
        <f t="shared" si="300"/>
        <v>0</v>
      </c>
      <c r="X404" s="25">
        <f t="shared" si="301"/>
        <v>0</v>
      </c>
      <c r="Y404" s="25">
        <f t="shared" si="302"/>
        <v>0</v>
      </c>
      <c r="Z404" s="25">
        <f t="shared" si="303"/>
        <v>0</v>
      </c>
      <c r="AA404" s="25">
        <f t="shared" si="304"/>
        <v>0</v>
      </c>
      <c r="AB404" s="25">
        <f t="shared" si="305"/>
        <v>0</v>
      </c>
      <c r="AC404" s="25">
        <f t="shared" si="306"/>
        <v>0</v>
      </c>
      <c r="AD404" s="25">
        <f t="shared" si="307"/>
        <v>0</v>
      </c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</row>
    <row r="405" ht="12.75" customHeight="1">
      <c r="A405" s="25">
        <f t="shared" si="315"/>
        <v>55</v>
      </c>
      <c r="B405" s="16">
        <f t="shared" si="308"/>
        <v>1</v>
      </c>
      <c r="C405" s="16">
        <f t="shared" si="309"/>
        <v>0</v>
      </c>
      <c r="D405" s="16">
        <f t="shared" si="310"/>
        <v>0</v>
      </c>
      <c r="E405" s="16">
        <f t="shared" si="311"/>
        <v>0</v>
      </c>
      <c r="F405" s="16">
        <f t="shared" si="312"/>
        <v>0</v>
      </c>
      <c r="G405" s="16">
        <f t="shared" si="313"/>
        <v>0</v>
      </c>
      <c r="H405" s="16">
        <f t="shared" si="314"/>
        <v>0</v>
      </c>
      <c r="I405" s="25"/>
      <c r="J405" s="25">
        <f t="shared" si="287"/>
        <v>1</v>
      </c>
      <c r="K405" s="25">
        <f t="shared" si="288"/>
        <v>1</v>
      </c>
      <c r="L405" s="25">
        <f t="shared" si="289"/>
        <v>0</v>
      </c>
      <c r="M405" s="25">
        <f t="shared" si="290"/>
        <v>0</v>
      </c>
      <c r="N405" s="25">
        <f t="shared" si="291"/>
        <v>0</v>
      </c>
      <c r="O405" s="25">
        <f t="shared" si="292"/>
        <v>0</v>
      </c>
      <c r="P405" s="25">
        <f t="shared" si="293"/>
        <v>1</v>
      </c>
      <c r="Q405" s="25">
        <f t="shared" si="294"/>
        <v>0</v>
      </c>
      <c r="R405" s="25">
        <f t="shared" si="295"/>
        <v>0</v>
      </c>
      <c r="S405" s="25">
        <f t="shared" si="296"/>
        <v>0</v>
      </c>
      <c r="T405" s="25">
        <f t="shared" si="297"/>
        <v>0</v>
      </c>
      <c r="U405" s="25">
        <f t="shared" si="298"/>
        <v>0</v>
      </c>
      <c r="V405" s="25">
        <f t="shared" si="299"/>
        <v>0</v>
      </c>
      <c r="W405" s="25">
        <f t="shared" si="300"/>
        <v>0</v>
      </c>
      <c r="X405" s="25">
        <f t="shared" si="301"/>
        <v>0</v>
      </c>
      <c r="Y405" s="25">
        <f t="shared" si="302"/>
        <v>0</v>
      </c>
      <c r="Z405" s="25">
        <f t="shared" si="303"/>
        <v>0</v>
      </c>
      <c r="AA405" s="25">
        <f t="shared" si="304"/>
        <v>0</v>
      </c>
      <c r="AB405" s="25">
        <f t="shared" si="305"/>
        <v>0</v>
      </c>
      <c r="AC405" s="25">
        <f t="shared" si="306"/>
        <v>0</v>
      </c>
      <c r="AD405" s="25">
        <f t="shared" si="307"/>
        <v>0</v>
      </c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</row>
    <row r="406" ht="12.75" customHeight="1">
      <c r="A406" s="25">
        <f t="shared" si="315"/>
        <v>56</v>
      </c>
      <c r="B406" s="16">
        <f t="shared" si="308"/>
        <v>1</v>
      </c>
      <c r="C406" s="16">
        <f t="shared" si="309"/>
        <v>1</v>
      </c>
      <c r="D406" s="16">
        <f t="shared" si="310"/>
        <v>1</v>
      </c>
      <c r="E406" s="16">
        <f t="shared" si="311"/>
        <v>0</v>
      </c>
      <c r="F406" s="16">
        <f t="shared" si="312"/>
        <v>0</v>
      </c>
      <c r="G406" s="16">
        <f t="shared" si="313"/>
        <v>0</v>
      </c>
      <c r="H406" s="16">
        <f t="shared" si="314"/>
        <v>0</v>
      </c>
      <c r="I406" s="25"/>
      <c r="J406" s="25">
        <f t="shared" si="287"/>
        <v>0</v>
      </c>
      <c r="K406" s="25">
        <f t="shared" si="288"/>
        <v>1</v>
      </c>
      <c r="L406" s="25">
        <f t="shared" si="289"/>
        <v>0</v>
      </c>
      <c r="M406" s="25">
        <f t="shared" si="290"/>
        <v>1</v>
      </c>
      <c r="N406" s="25">
        <f t="shared" si="291"/>
        <v>0</v>
      </c>
      <c r="O406" s="25">
        <f t="shared" si="292"/>
        <v>0</v>
      </c>
      <c r="P406" s="25">
        <f t="shared" si="293"/>
        <v>0</v>
      </c>
      <c r="Q406" s="25">
        <f t="shared" si="294"/>
        <v>0</v>
      </c>
      <c r="R406" s="25">
        <f t="shared" si="295"/>
        <v>0</v>
      </c>
      <c r="S406" s="25">
        <f t="shared" si="296"/>
        <v>0</v>
      </c>
      <c r="T406" s="25">
        <f t="shared" si="297"/>
        <v>0</v>
      </c>
      <c r="U406" s="25">
        <f t="shared" si="298"/>
        <v>0</v>
      </c>
      <c r="V406" s="25">
        <f t="shared" si="299"/>
        <v>1</v>
      </c>
      <c r="W406" s="25">
        <f t="shared" si="300"/>
        <v>0</v>
      </c>
      <c r="X406" s="25">
        <f t="shared" si="301"/>
        <v>0</v>
      </c>
      <c r="Y406" s="25">
        <f t="shared" si="302"/>
        <v>0</v>
      </c>
      <c r="Z406" s="25">
        <f t="shared" si="303"/>
        <v>0</v>
      </c>
      <c r="AA406" s="25">
        <f t="shared" si="304"/>
        <v>0</v>
      </c>
      <c r="AB406" s="25">
        <f t="shared" si="305"/>
        <v>0</v>
      </c>
      <c r="AC406" s="25">
        <f t="shared" si="306"/>
        <v>0</v>
      </c>
      <c r="AD406" s="25">
        <f t="shared" si="307"/>
        <v>0</v>
      </c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</row>
    <row r="407" ht="12.75" customHeight="1">
      <c r="A407" s="25">
        <f t="shared" si="315"/>
        <v>57</v>
      </c>
      <c r="B407" s="16">
        <f t="shared" si="308"/>
        <v>1</v>
      </c>
      <c r="C407" s="16">
        <f t="shared" si="309"/>
        <v>0</v>
      </c>
      <c r="D407" s="16">
        <f t="shared" si="310"/>
        <v>1</v>
      </c>
      <c r="E407" s="16">
        <f t="shared" si="311"/>
        <v>0</v>
      </c>
      <c r="F407" s="16">
        <f t="shared" si="312"/>
        <v>1</v>
      </c>
      <c r="G407" s="16">
        <f t="shared" si="313"/>
        <v>0</v>
      </c>
      <c r="H407" s="16">
        <f t="shared" si="314"/>
        <v>0</v>
      </c>
      <c r="I407" s="25"/>
      <c r="J407" s="25">
        <f t="shared" si="287"/>
        <v>0</v>
      </c>
      <c r="K407" s="25">
        <f t="shared" si="288"/>
        <v>0</v>
      </c>
      <c r="L407" s="25">
        <f t="shared" si="289"/>
        <v>0</v>
      </c>
      <c r="M407" s="25">
        <f t="shared" si="290"/>
        <v>0</v>
      </c>
      <c r="N407" s="25">
        <f t="shared" si="291"/>
        <v>0</v>
      </c>
      <c r="O407" s="25">
        <f t="shared" si="292"/>
        <v>0</v>
      </c>
      <c r="P407" s="25">
        <f t="shared" si="293"/>
        <v>0</v>
      </c>
      <c r="Q407" s="25">
        <f t="shared" si="294"/>
        <v>1</v>
      </c>
      <c r="R407" s="25">
        <f t="shared" si="295"/>
        <v>1</v>
      </c>
      <c r="S407" s="25">
        <f t="shared" si="296"/>
        <v>0</v>
      </c>
      <c r="T407" s="25">
        <f t="shared" si="297"/>
        <v>0</v>
      </c>
      <c r="U407" s="25">
        <f t="shared" si="298"/>
        <v>0</v>
      </c>
      <c r="V407" s="25">
        <f t="shared" si="299"/>
        <v>0</v>
      </c>
      <c r="W407" s="25">
        <f t="shared" si="300"/>
        <v>0</v>
      </c>
      <c r="X407" s="25">
        <f t="shared" si="301"/>
        <v>0</v>
      </c>
      <c r="Y407" s="25">
        <f t="shared" si="302"/>
        <v>1</v>
      </c>
      <c r="Z407" s="25">
        <f t="shared" si="303"/>
        <v>0</v>
      </c>
      <c r="AA407" s="25">
        <f t="shared" si="304"/>
        <v>0</v>
      </c>
      <c r="AB407" s="25">
        <f t="shared" si="305"/>
        <v>0</v>
      </c>
      <c r="AC407" s="25">
        <f t="shared" si="306"/>
        <v>0</v>
      </c>
      <c r="AD407" s="25">
        <f t="shared" si="307"/>
        <v>0</v>
      </c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</row>
    <row r="408" ht="12.75" customHeight="1">
      <c r="A408" s="25">
        <f t="shared" si="315"/>
        <v>58</v>
      </c>
      <c r="B408" s="16">
        <f t="shared" si="308"/>
        <v>0</v>
      </c>
      <c r="C408" s="16">
        <f t="shared" si="309"/>
        <v>1</v>
      </c>
      <c r="D408" s="16">
        <f t="shared" si="310"/>
        <v>0</v>
      </c>
      <c r="E408" s="16">
        <f t="shared" si="311"/>
        <v>1</v>
      </c>
      <c r="F408" s="16">
        <f t="shared" si="312"/>
        <v>1</v>
      </c>
      <c r="G408" s="16">
        <f t="shared" si="313"/>
        <v>0</v>
      </c>
      <c r="H408" s="16">
        <f t="shared" si="314"/>
        <v>0</v>
      </c>
      <c r="I408" s="25"/>
      <c r="J408" s="25">
        <f t="shared" si="287"/>
        <v>0</v>
      </c>
      <c r="K408" s="25">
        <f t="shared" si="288"/>
        <v>0</v>
      </c>
      <c r="L408" s="25">
        <f t="shared" si="289"/>
        <v>0</v>
      </c>
      <c r="M408" s="25">
        <f t="shared" si="290"/>
        <v>0</v>
      </c>
      <c r="N408" s="25">
        <f t="shared" si="291"/>
        <v>0</v>
      </c>
      <c r="O408" s="25">
        <f t="shared" si="292"/>
        <v>0</v>
      </c>
      <c r="P408" s="25">
        <f t="shared" si="293"/>
        <v>0</v>
      </c>
      <c r="Q408" s="25">
        <f t="shared" si="294"/>
        <v>0</v>
      </c>
      <c r="R408" s="25">
        <f t="shared" si="295"/>
        <v>0</v>
      </c>
      <c r="S408" s="25">
        <f t="shared" si="296"/>
        <v>0</v>
      </c>
      <c r="T408" s="25">
        <f t="shared" si="297"/>
        <v>0</v>
      </c>
      <c r="U408" s="25">
        <f t="shared" si="298"/>
        <v>0</v>
      </c>
      <c r="V408" s="25">
        <f t="shared" si="299"/>
        <v>0</v>
      </c>
      <c r="W408" s="25">
        <f t="shared" si="300"/>
        <v>0</v>
      </c>
      <c r="X408" s="25">
        <f t="shared" si="301"/>
        <v>0</v>
      </c>
      <c r="Y408" s="25">
        <f t="shared" si="302"/>
        <v>0</v>
      </c>
      <c r="Z408" s="25">
        <f t="shared" si="303"/>
        <v>0</v>
      </c>
      <c r="AA408" s="25">
        <f t="shared" si="304"/>
        <v>0</v>
      </c>
      <c r="AB408" s="25">
        <f t="shared" si="305"/>
        <v>0</v>
      </c>
      <c r="AC408" s="25">
        <f t="shared" si="306"/>
        <v>0</v>
      </c>
      <c r="AD408" s="25">
        <f t="shared" si="307"/>
        <v>0</v>
      </c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</row>
    <row r="409" ht="12.75" customHeight="1">
      <c r="A409" s="25">
        <f t="shared" si="315"/>
        <v>59</v>
      </c>
      <c r="B409" s="16">
        <f t="shared" si="308"/>
        <v>1</v>
      </c>
      <c r="C409" s="16">
        <f t="shared" si="309"/>
        <v>0</v>
      </c>
      <c r="D409" s="16">
        <f t="shared" si="310"/>
        <v>0</v>
      </c>
      <c r="E409" s="16">
        <f t="shared" si="311"/>
        <v>0</v>
      </c>
      <c r="F409" s="16">
        <f t="shared" si="312"/>
        <v>0</v>
      </c>
      <c r="G409" s="16">
        <f t="shared" si="313"/>
        <v>0</v>
      </c>
      <c r="H409" s="16">
        <f t="shared" si="314"/>
        <v>0</v>
      </c>
      <c r="I409" s="25"/>
      <c r="J409" s="25">
        <f t="shared" si="287"/>
        <v>1</v>
      </c>
      <c r="K409" s="25">
        <f t="shared" si="288"/>
        <v>1</v>
      </c>
      <c r="L409" s="25">
        <f t="shared" si="289"/>
        <v>0</v>
      </c>
      <c r="M409" s="25">
        <f t="shared" si="290"/>
        <v>0</v>
      </c>
      <c r="N409" s="25">
        <f t="shared" si="291"/>
        <v>0</v>
      </c>
      <c r="O409" s="25">
        <f t="shared" si="292"/>
        <v>0</v>
      </c>
      <c r="P409" s="25">
        <f t="shared" si="293"/>
        <v>1</v>
      </c>
      <c r="Q409" s="25">
        <f t="shared" si="294"/>
        <v>0</v>
      </c>
      <c r="R409" s="25">
        <f t="shared" si="295"/>
        <v>0</v>
      </c>
      <c r="S409" s="25">
        <f t="shared" si="296"/>
        <v>0</v>
      </c>
      <c r="T409" s="25">
        <f t="shared" si="297"/>
        <v>0</v>
      </c>
      <c r="U409" s="25">
        <f t="shared" si="298"/>
        <v>0</v>
      </c>
      <c r="V409" s="25">
        <f t="shared" si="299"/>
        <v>0</v>
      </c>
      <c r="W409" s="25">
        <f t="shared" si="300"/>
        <v>0</v>
      </c>
      <c r="X409" s="25">
        <f t="shared" si="301"/>
        <v>0</v>
      </c>
      <c r="Y409" s="25">
        <f t="shared" si="302"/>
        <v>0</v>
      </c>
      <c r="Z409" s="25">
        <f t="shared" si="303"/>
        <v>0</v>
      </c>
      <c r="AA409" s="25">
        <f t="shared" si="304"/>
        <v>0</v>
      </c>
      <c r="AB409" s="25">
        <f t="shared" si="305"/>
        <v>0</v>
      </c>
      <c r="AC409" s="25">
        <f t="shared" si="306"/>
        <v>0</v>
      </c>
      <c r="AD409" s="25">
        <f t="shared" si="307"/>
        <v>0</v>
      </c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</row>
    <row r="410" ht="12.75" customHeight="1">
      <c r="A410" s="25">
        <f t="shared" si="315"/>
        <v>60</v>
      </c>
      <c r="B410" s="16">
        <f t="shared" si="308"/>
        <v>1</v>
      </c>
      <c r="C410" s="16">
        <f t="shared" si="309"/>
        <v>1</v>
      </c>
      <c r="D410" s="16">
        <f t="shared" si="310"/>
        <v>1</v>
      </c>
      <c r="E410" s="16">
        <f t="shared" si="311"/>
        <v>0</v>
      </c>
      <c r="F410" s="16">
        <f t="shared" si="312"/>
        <v>0</v>
      </c>
      <c r="G410" s="16">
        <f t="shared" si="313"/>
        <v>0</v>
      </c>
      <c r="H410" s="16">
        <f t="shared" si="314"/>
        <v>0</v>
      </c>
      <c r="I410" s="25"/>
      <c r="J410" s="17">
        <f t="shared" ref="J410:AD410" si="317">SUM(J350:J409)</f>
        <v>25</v>
      </c>
      <c r="K410" s="17">
        <f t="shared" si="317"/>
        <v>23</v>
      </c>
      <c r="L410" s="17">
        <f t="shared" si="317"/>
        <v>5</v>
      </c>
      <c r="M410" s="17">
        <f t="shared" si="317"/>
        <v>15</v>
      </c>
      <c r="N410" s="17">
        <f t="shared" si="317"/>
        <v>12</v>
      </c>
      <c r="O410" s="17">
        <f t="shared" si="317"/>
        <v>5</v>
      </c>
      <c r="P410" s="17">
        <f t="shared" si="317"/>
        <v>16</v>
      </c>
      <c r="Q410" s="17">
        <f t="shared" si="317"/>
        <v>6</v>
      </c>
      <c r="R410" s="17">
        <f t="shared" si="317"/>
        <v>8</v>
      </c>
      <c r="S410" s="17">
        <f t="shared" si="317"/>
        <v>7</v>
      </c>
      <c r="T410" s="17">
        <f t="shared" si="317"/>
        <v>6</v>
      </c>
      <c r="U410" s="17">
        <f t="shared" si="317"/>
        <v>5</v>
      </c>
      <c r="V410" s="17">
        <f t="shared" si="317"/>
        <v>11</v>
      </c>
      <c r="W410" s="17">
        <f t="shared" si="317"/>
        <v>8</v>
      </c>
      <c r="X410" s="17">
        <f t="shared" si="317"/>
        <v>4</v>
      </c>
      <c r="Y410" s="17">
        <f t="shared" si="317"/>
        <v>3</v>
      </c>
      <c r="Z410" s="17">
        <f t="shared" si="317"/>
        <v>4</v>
      </c>
      <c r="AA410" s="17">
        <f t="shared" si="317"/>
        <v>2</v>
      </c>
      <c r="AB410" s="17">
        <f t="shared" si="317"/>
        <v>5</v>
      </c>
      <c r="AC410" s="17">
        <f t="shared" si="317"/>
        <v>4</v>
      </c>
      <c r="AD410" s="17">
        <f t="shared" si="317"/>
        <v>2</v>
      </c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</row>
    <row r="411" ht="12.75" customHeight="1">
      <c r="A411" s="25"/>
      <c r="B411" s="19">
        <f t="shared" ref="B411:H411" si="318">SUM(B351:B410)</f>
        <v>49</v>
      </c>
      <c r="C411" s="19">
        <f t="shared" si="318"/>
        <v>29</v>
      </c>
      <c r="D411" s="19">
        <f t="shared" si="318"/>
        <v>26</v>
      </c>
      <c r="E411" s="19">
        <f t="shared" si="318"/>
        <v>6</v>
      </c>
      <c r="F411" s="19">
        <f t="shared" si="318"/>
        <v>18</v>
      </c>
      <c r="G411" s="19">
        <f t="shared" si="318"/>
        <v>15</v>
      </c>
      <c r="H411" s="19">
        <f t="shared" si="318"/>
        <v>6</v>
      </c>
      <c r="I411" s="25"/>
      <c r="J411" s="33" t="s">
        <v>325</v>
      </c>
      <c r="K411" s="33" t="s">
        <v>326</v>
      </c>
      <c r="L411" s="33" t="s">
        <v>327</v>
      </c>
      <c r="M411" s="33" t="s">
        <v>328</v>
      </c>
      <c r="N411" s="33" t="s">
        <v>329</v>
      </c>
      <c r="O411" s="33" t="s">
        <v>330</v>
      </c>
      <c r="P411" s="33" t="s">
        <v>333</v>
      </c>
      <c r="Q411" s="33" t="s">
        <v>334</v>
      </c>
      <c r="R411" s="33" t="s">
        <v>335</v>
      </c>
      <c r="S411" s="33" t="s">
        <v>336</v>
      </c>
      <c r="T411" s="33" t="s">
        <v>337</v>
      </c>
      <c r="U411" s="33" t="s">
        <v>340</v>
      </c>
      <c r="V411" s="33" t="s">
        <v>341</v>
      </c>
      <c r="W411" s="33" t="s">
        <v>342</v>
      </c>
      <c r="X411" s="33" t="s">
        <v>343</v>
      </c>
      <c r="Y411" s="33" t="s">
        <v>346</v>
      </c>
      <c r="Z411" s="33" t="s">
        <v>347</v>
      </c>
      <c r="AA411" s="33" t="s">
        <v>348</v>
      </c>
      <c r="AB411" s="33" t="s">
        <v>351</v>
      </c>
      <c r="AC411" s="33" t="s">
        <v>352</v>
      </c>
      <c r="AD411" s="33" t="s">
        <v>355</v>
      </c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</row>
    <row r="412" ht="12.75" customHeight="1">
      <c r="A412" s="25"/>
      <c r="B412" s="33" t="s">
        <v>316</v>
      </c>
      <c r="C412" s="33" t="s">
        <v>317</v>
      </c>
      <c r="D412" s="33" t="s">
        <v>318</v>
      </c>
      <c r="E412" s="33" t="s">
        <v>319</v>
      </c>
      <c r="F412" s="33" t="s">
        <v>320</v>
      </c>
      <c r="G412" s="33" t="s">
        <v>321</v>
      </c>
      <c r="H412" s="33" t="s">
        <v>322</v>
      </c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</row>
    <row r="413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</row>
    <row r="414" ht="12.75" customHeight="1">
      <c r="A414" s="9" t="s">
        <v>272</v>
      </c>
      <c r="B414" s="8" t="s">
        <v>362</v>
      </c>
      <c r="C414" s="25"/>
      <c r="D414" s="25"/>
      <c r="E414" s="25"/>
      <c r="F414" s="25"/>
      <c r="G414" s="25"/>
      <c r="H414" s="8" t="s">
        <v>363</v>
      </c>
      <c r="I414" s="25"/>
      <c r="J414" s="25"/>
      <c r="K414" s="25"/>
      <c r="L414" s="25"/>
      <c r="M414" s="25"/>
      <c r="N414" s="25"/>
      <c r="O414" s="8" t="s">
        <v>327</v>
      </c>
      <c r="P414" s="25"/>
      <c r="Q414" s="25"/>
      <c r="R414" s="25"/>
      <c r="S414" s="25"/>
      <c r="T414" s="25"/>
      <c r="U414" s="25"/>
      <c r="V414" s="8" t="s">
        <v>328</v>
      </c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</row>
    <row r="415" ht="12.75" customHeight="1">
      <c r="A415" s="16" t="s">
        <v>365</v>
      </c>
      <c r="B415" s="16" t="s">
        <v>366</v>
      </c>
      <c r="C415" s="16" t="s">
        <v>367</v>
      </c>
      <c r="D415" s="23" t="s">
        <v>391</v>
      </c>
      <c r="E415" s="23" t="s">
        <v>392</v>
      </c>
      <c r="F415" s="16" t="s">
        <v>255</v>
      </c>
      <c r="G415" s="25"/>
      <c r="H415" s="16" t="s">
        <v>365</v>
      </c>
      <c r="I415" s="16" t="s">
        <v>366</v>
      </c>
      <c r="J415" s="16" t="s">
        <v>367</v>
      </c>
      <c r="K415" s="23" t="s">
        <v>391</v>
      </c>
      <c r="L415" s="23" t="s">
        <v>392</v>
      </c>
      <c r="M415" s="16" t="s">
        <v>255</v>
      </c>
      <c r="N415" s="25"/>
      <c r="O415" s="16" t="s">
        <v>365</v>
      </c>
      <c r="P415" s="16" t="s">
        <v>366</v>
      </c>
      <c r="Q415" s="16" t="s">
        <v>367</v>
      </c>
      <c r="R415" s="23" t="s">
        <v>391</v>
      </c>
      <c r="S415" s="23" t="s">
        <v>392</v>
      </c>
      <c r="T415" s="16" t="s">
        <v>255</v>
      </c>
      <c r="U415" s="25"/>
      <c r="V415" s="16" t="s">
        <v>365</v>
      </c>
      <c r="W415" s="16" t="s">
        <v>366</v>
      </c>
      <c r="X415" s="16" t="s">
        <v>367</v>
      </c>
      <c r="Y415" s="23" t="s">
        <v>391</v>
      </c>
      <c r="Z415" s="23" t="s">
        <v>392</v>
      </c>
      <c r="AA415" s="16" t="s">
        <v>255</v>
      </c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</row>
    <row r="416" ht="12.75" customHeight="1">
      <c r="A416" s="16">
        <f t="shared" ref="A416:B416" si="319">B411</f>
        <v>49</v>
      </c>
      <c r="B416" s="16">
        <f t="shared" si="319"/>
        <v>29</v>
      </c>
      <c r="C416" s="16">
        <f>J410</f>
        <v>25</v>
      </c>
      <c r="D416" s="16">
        <f t="shared" ref="D416:E416" si="320">SQRT(A416)</f>
        <v>7</v>
      </c>
      <c r="E416" s="16">
        <f t="shared" si="320"/>
        <v>5.385164807</v>
      </c>
      <c r="F416" s="16">
        <f>C416/(D416*E416)</f>
        <v>0.6631976363</v>
      </c>
      <c r="G416" s="25"/>
      <c r="H416" s="16">
        <f>B411</f>
        <v>49</v>
      </c>
      <c r="I416" s="16">
        <f>D411</f>
        <v>26</v>
      </c>
      <c r="J416" s="16">
        <f>K410</f>
        <v>23</v>
      </c>
      <c r="K416" s="16">
        <f t="shared" ref="K416:L416" si="321">SQRT(H416)</f>
        <v>7</v>
      </c>
      <c r="L416" s="16">
        <f t="shared" si="321"/>
        <v>5.099019514</v>
      </c>
      <c r="M416" s="16">
        <f>J416/(K416*L416)</f>
        <v>0.6443815869</v>
      </c>
      <c r="N416" s="25"/>
      <c r="O416" s="16">
        <f>B411</f>
        <v>49</v>
      </c>
      <c r="P416" s="16">
        <f>E411</f>
        <v>6</v>
      </c>
      <c r="Q416" s="16">
        <f>L410</f>
        <v>5</v>
      </c>
      <c r="R416" s="16">
        <f t="shared" ref="R416:S416" si="322">SQRT(O416)</f>
        <v>7</v>
      </c>
      <c r="S416" s="16">
        <f t="shared" si="322"/>
        <v>2.449489743</v>
      </c>
      <c r="T416" s="16">
        <f>Q416/(R416*S416)</f>
        <v>0.2916059218</v>
      </c>
      <c r="U416" s="25"/>
      <c r="V416" s="16">
        <f>O416</f>
        <v>49</v>
      </c>
      <c r="W416" s="16">
        <f>F411</f>
        <v>18</v>
      </c>
      <c r="X416" s="16">
        <f>M410</f>
        <v>15</v>
      </c>
      <c r="Y416" s="16">
        <f t="shared" ref="Y416:Z416" si="323">SQRT(V416)</f>
        <v>7</v>
      </c>
      <c r="Z416" s="16">
        <f t="shared" si="323"/>
        <v>4.242640687</v>
      </c>
      <c r="AA416" s="16">
        <f>X416/(Y416*Z416)</f>
        <v>0.5050762723</v>
      </c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</row>
    <row r="417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</row>
    <row r="418" ht="12.75" customHeight="1">
      <c r="A418" s="8" t="s">
        <v>373</v>
      </c>
      <c r="B418" s="25"/>
      <c r="C418" s="25"/>
      <c r="D418" s="25"/>
      <c r="E418" s="25"/>
      <c r="F418" s="25"/>
      <c r="G418" s="25"/>
      <c r="H418" s="8" t="s">
        <v>374</v>
      </c>
      <c r="I418" s="25"/>
      <c r="J418" s="25"/>
      <c r="K418" s="25"/>
      <c r="L418" s="25"/>
      <c r="M418" s="25"/>
      <c r="N418" s="25"/>
      <c r="O418" s="8" t="s">
        <v>377</v>
      </c>
      <c r="P418" s="25"/>
      <c r="Q418" s="25"/>
      <c r="R418" s="25"/>
      <c r="S418" s="25"/>
      <c r="T418" s="25"/>
      <c r="U418" s="25"/>
      <c r="V418" s="8" t="s">
        <v>378</v>
      </c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</row>
    <row r="419" ht="12.75" customHeight="1">
      <c r="A419" s="16" t="s">
        <v>365</v>
      </c>
      <c r="B419" s="16" t="s">
        <v>366</v>
      </c>
      <c r="C419" s="16" t="s">
        <v>367</v>
      </c>
      <c r="D419" s="23" t="s">
        <v>391</v>
      </c>
      <c r="E419" s="23" t="s">
        <v>392</v>
      </c>
      <c r="F419" s="16" t="s">
        <v>255</v>
      </c>
      <c r="G419" s="25"/>
      <c r="H419" s="16" t="s">
        <v>365</v>
      </c>
      <c r="I419" s="16" t="s">
        <v>366</v>
      </c>
      <c r="J419" s="16" t="s">
        <v>367</v>
      </c>
      <c r="K419" s="23" t="s">
        <v>391</v>
      </c>
      <c r="L419" s="23" t="s">
        <v>392</v>
      </c>
      <c r="M419" s="16" t="s">
        <v>255</v>
      </c>
      <c r="N419" s="25"/>
      <c r="O419" s="16" t="s">
        <v>365</v>
      </c>
      <c r="P419" s="16" t="s">
        <v>366</v>
      </c>
      <c r="Q419" s="16" t="s">
        <v>367</v>
      </c>
      <c r="R419" s="23" t="s">
        <v>391</v>
      </c>
      <c r="S419" s="23" t="s">
        <v>392</v>
      </c>
      <c r="T419" s="16" t="s">
        <v>255</v>
      </c>
      <c r="U419" s="25"/>
      <c r="V419" s="16" t="s">
        <v>365</v>
      </c>
      <c r="W419" s="16" t="s">
        <v>366</v>
      </c>
      <c r="X419" s="16" t="s">
        <v>367</v>
      </c>
      <c r="Y419" s="23" t="s">
        <v>391</v>
      </c>
      <c r="Z419" s="23" t="s">
        <v>392</v>
      </c>
      <c r="AA419" s="16" t="s">
        <v>255</v>
      </c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</row>
    <row r="420" ht="12.75" customHeight="1">
      <c r="A420" s="16">
        <f>A416</f>
        <v>49</v>
      </c>
      <c r="B420" s="16">
        <f>G411</f>
        <v>15</v>
      </c>
      <c r="C420" s="16">
        <f>N410</f>
        <v>12</v>
      </c>
      <c r="D420" s="16">
        <f t="shared" ref="D420:E420" si="324">SQRT(A420)</f>
        <v>7</v>
      </c>
      <c r="E420" s="16">
        <f t="shared" si="324"/>
        <v>3.872983346</v>
      </c>
      <c r="F420" s="16">
        <f>C420/(D420*E420)</f>
        <v>0.4426266681</v>
      </c>
      <c r="G420" s="25"/>
      <c r="H420" s="16">
        <f>H416</f>
        <v>49</v>
      </c>
      <c r="I420" s="16">
        <f>H411</f>
        <v>6</v>
      </c>
      <c r="J420" s="16">
        <f>O410</f>
        <v>5</v>
      </c>
      <c r="K420" s="16">
        <f t="shared" ref="K420:L420" si="325">SQRT(H420)</f>
        <v>7</v>
      </c>
      <c r="L420" s="16">
        <f t="shared" si="325"/>
        <v>2.449489743</v>
      </c>
      <c r="M420" s="16">
        <f>J420/(K420*L420)</f>
        <v>0.2916059218</v>
      </c>
      <c r="N420" s="25"/>
      <c r="O420" s="16">
        <f>B416</f>
        <v>29</v>
      </c>
      <c r="P420" s="16">
        <f>I416</f>
        <v>26</v>
      </c>
      <c r="Q420" s="16">
        <f>P410</f>
        <v>16</v>
      </c>
      <c r="R420" s="16">
        <f t="shared" ref="R420:S420" si="326">SQRT(O420)</f>
        <v>5.385164807</v>
      </c>
      <c r="S420" s="16">
        <f t="shared" si="326"/>
        <v>5.099019514</v>
      </c>
      <c r="T420" s="16">
        <f>Q420/(R420*S420)</f>
        <v>0.5826856326</v>
      </c>
      <c r="U420" s="25"/>
      <c r="V420" s="16">
        <f>O420</f>
        <v>29</v>
      </c>
      <c r="W420" s="16">
        <f>P416</f>
        <v>6</v>
      </c>
      <c r="X420" s="16">
        <f>Q410</f>
        <v>6</v>
      </c>
      <c r="Y420" s="16">
        <f t="shared" ref="Y420:Z420" si="327">SQRT(V420)</f>
        <v>5.385164807</v>
      </c>
      <c r="Z420" s="16">
        <f t="shared" si="327"/>
        <v>2.449489743</v>
      </c>
      <c r="AA420" s="16">
        <f>X420/(Y420*Z420)</f>
        <v>0.4548588261</v>
      </c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</row>
    <row r="421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</row>
    <row r="422" ht="12.75" customHeight="1">
      <c r="A422" s="8" t="s">
        <v>379</v>
      </c>
      <c r="B422" s="25"/>
      <c r="C422" s="25"/>
      <c r="D422" s="25"/>
      <c r="E422" s="25"/>
      <c r="F422" s="25"/>
      <c r="G422" s="25"/>
      <c r="H422" s="8" t="s">
        <v>380</v>
      </c>
      <c r="I422" s="25"/>
      <c r="J422" s="25"/>
      <c r="K422" s="25"/>
      <c r="L422" s="25"/>
      <c r="M422" s="25"/>
      <c r="N422" s="25"/>
      <c r="O422" s="8" t="s">
        <v>459</v>
      </c>
      <c r="P422" s="25"/>
      <c r="Q422" s="25"/>
      <c r="R422" s="25"/>
      <c r="S422" s="25"/>
      <c r="T422" s="25"/>
      <c r="U422" s="25"/>
      <c r="V422" s="8" t="s">
        <v>387</v>
      </c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</row>
    <row r="423" ht="12.75" customHeight="1">
      <c r="A423" s="16" t="s">
        <v>365</v>
      </c>
      <c r="B423" s="16" t="s">
        <v>366</v>
      </c>
      <c r="C423" s="16" t="s">
        <v>367</v>
      </c>
      <c r="D423" s="23" t="s">
        <v>391</v>
      </c>
      <c r="E423" s="23" t="s">
        <v>392</v>
      </c>
      <c r="F423" s="16" t="s">
        <v>255</v>
      </c>
      <c r="G423" s="25"/>
      <c r="H423" s="16" t="s">
        <v>365</v>
      </c>
      <c r="I423" s="16" t="s">
        <v>366</v>
      </c>
      <c r="J423" s="16" t="s">
        <v>367</v>
      </c>
      <c r="K423" s="23" t="s">
        <v>391</v>
      </c>
      <c r="L423" s="23" t="s">
        <v>392</v>
      </c>
      <c r="M423" s="16" t="s">
        <v>255</v>
      </c>
      <c r="N423" s="25"/>
      <c r="O423" s="16" t="s">
        <v>365</v>
      </c>
      <c r="P423" s="16" t="s">
        <v>366</v>
      </c>
      <c r="Q423" s="16" t="s">
        <v>367</v>
      </c>
      <c r="R423" s="23" t="s">
        <v>391</v>
      </c>
      <c r="S423" s="23" t="s">
        <v>392</v>
      </c>
      <c r="T423" s="16" t="s">
        <v>255</v>
      </c>
      <c r="U423" s="25"/>
      <c r="V423" s="16" t="s">
        <v>365</v>
      </c>
      <c r="W423" s="16" t="s">
        <v>366</v>
      </c>
      <c r="X423" s="16" t="s">
        <v>367</v>
      </c>
      <c r="Y423" s="23" t="s">
        <v>391</v>
      </c>
      <c r="Z423" s="23" t="s">
        <v>392</v>
      </c>
      <c r="AA423" s="16" t="s">
        <v>255</v>
      </c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</row>
    <row r="424" ht="12.75" customHeight="1">
      <c r="A424" s="16">
        <f>O420</f>
        <v>29</v>
      </c>
      <c r="B424" s="16">
        <f>F411</f>
        <v>18</v>
      </c>
      <c r="C424" s="16">
        <f>R410</f>
        <v>8</v>
      </c>
      <c r="D424" s="16">
        <f t="shared" ref="D424:E424" si="328">SQRT(A424)</f>
        <v>5.385164807</v>
      </c>
      <c r="E424" s="16">
        <f t="shared" si="328"/>
        <v>4.242640687</v>
      </c>
      <c r="F424" s="16">
        <f>C424/(D424*E424)</f>
        <v>0.3501504876</v>
      </c>
      <c r="G424" s="25"/>
      <c r="H424" s="16">
        <f>O420</f>
        <v>29</v>
      </c>
      <c r="I424" s="16">
        <f>G411</f>
        <v>15</v>
      </c>
      <c r="J424" s="16">
        <f>S410</f>
        <v>7</v>
      </c>
      <c r="K424" s="16">
        <f t="shared" ref="K424:L424" si="329">SQRT(H424)</f>
        <v>5.385164807</v>
      </c>
      <c r="L424" s="16">
        <f t="shared" si="329"/>
        <v>3.872983346</v>
      </c>
      <c r="M424" s="16">
        <f>J424/(K424*L424)</f>
        <v>0.335624311</v>
      </c>
      <c r="N424" s="25"/>
      <c r="O424" s="16">
        <f>O420</f>
        <v>29</v>
      </c>
      <c r="P424" s="16">
        <f>I420</f>
        <v>6</v>
      </c>
      <c r="Q424" s="16">
        <f>T410</f>
        <v>6</v>
      </c>
      <c r="R424" s="16">
        <f t="shared" ref="R424:S424" si="330">SQRT(O424)</f>
        <v>5.385164807</v>
      </c>
      <c r="S424" s="16">
        <f t="shared" si="330"/>
        <v>2.449489743</v>
      </c>
      <c r="T424" s="16">
        <f>Q424/(R424*S424)</f>
        <v>0.4548588261</v>
      </c>
      <c r="U424" s="25"/>
      <c r="V424" s="16">
        <f t="shared" ref="V424:W424" si="331">D411</f>
        <v>26</v>
      </c>
      <c r="W424" s="16">
        <f t="shared" si="331"/>
        <v>6</v>
      </c>
      <c r="X424" s="16">
        <f>U410</f>
        <v>5</v>
      </c>
      <c r="Y424" s="16">
        <f t="shared" ref="Y424:Z424" si="332">SQRT(V424)</f>
        <v>5.099019514</v>
      </c>
      <c r="Z424" s="16">
        <f t="shared" si="332"/>
        <v>2.449489743</v>
      </c>
      <c r="AA424" s="16">
        <f>X424/(Y424*Z424)</f>
        <v>0.4003203845</v>
      </c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</row>
    <row r="425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</row>
    <row r="426" ht="12.75" customHeight="1">
      <c r="A426" s="8" t="s">
        <v>388</v>
      </c>
      <c r="B426" s="25"/>
      <c r="C426" s="25"/>
      <c r="D426" s="25"/>
      <c r="E426" s="25"/>
      <c r="F426" s="25"/>
      <c r="G426" s="25"/>
      <c r="H426" s="8" t="s">
        <v>389</v>
      </c>
      <c r="I426" s="25"/>
      <c r="J426" s="25"/>
      <c r="K426" s="25"/>
      <c r="L426" s="25"/>
      <c r="M426" s="25"/>
      <c r="N426" s="25"/>
      <c r="O426" s="8" t="s">
        <v>390</v>
      </c>
      <c r="P426" s="25"/>
      <c r="Q426" s="25"/>
      <c r="R426" s="25"/>
      <c r="S426" s="25"/>
      <c r="T426" s="25"/>
      <c r="U426" s="25"/>
      <c r="V426" s="8" t="s">
        <v>395</v>
      </c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</row>
    <row r="427" ht="12.75" customHeight="1">
      <c r="A427" s="16" t="s">
        <v>365</v>
      </c>
      <c r="B427" s="16" t="s">
        <v>366</v>
      </c>
      <c r="C427" s="16" t="s">
        <v>367</v>
      </c>
      <c r="D427" s="23" t="s">
        <v>391</v>
      </c>
      <c r="E427" s="23" t="s">
        <v>392</v>
      </c>
      <c r="F427" s="16" t="s">
        <v>255</v>
      </c>
      <c r="G427" s="25"/>
      <c r="H427" s="16" t="s">
        <v>365</v>
      </c>
      <c r="I427" s="16" t="s">
        <v>366</v>
      </c>
      <c r="J427" s="16" t="s">
        <v>367</v>
      </c>
      <c r="K427" s="23" t="s">
        <v>391</v>
      </c>
      <c r="L427" s="23" t="s">
        <v>392</v>
      </c>
      <c r="M427" s="16" t="s">
        <v>255</v>
      </c>
      <c r="N427" s="25"/>
      <c r="O427" s="16" t="s">
        <v>365</v>
      </c>
      <c r="P427" s="16" t="s">
        <v>366</v>
      </c>
      <c r="Q427" s="16" t="s">
        <v>367</v>
      </c>
      <c r="R427" s="23" t="s">
        <v>391</v>
      </c>
      <c r="S427" s="23" t="s">
        <v>392</v>
      </c>
      <c r="T427" s="16" t="s">
        <v>255</v>
      </c>
      <c r="U427" s="25"/>
      <c r="V427" s="16" t="s">
        <v>365</v>
      </c>
      <c r="W427" s="16" t="s">
        <v>366</v>
      </c>
      <c r="X427" s="16" t="s">
        <v>367</v>
      </c>
      <c r="Y427" s="23" t="s">
        <v>391</v>
      </c>
      <c r="Z427" s="23" t="s">
        <v>392</v>
      </c>
      <c r="AA427" s="16" t="s">
        <v>255</v>
      </c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</row>
    <row r="428" ht="12.75" customHeight="1">
      <c r="A428" s="16">
        <f>D411</f>
        <v>26</v>
      </c>
      <c r="B428" s="16">
        <f>F411</f>
        <v>18</v>
      </c>
      <c r="C428" s="16">
        <f>V410</f>
        <v>11</v>
      </c>
      <c r="D428" s="16">
        <f t="shared" ref="D428:E428" si="333">SQRT(A428)</f>
        <v>5.099019514</v>
      </c>
      <c r="E428" s="16">
        <f t="shared" si="333"/>
        <v>4.242640687</v>
      </c>
      <c r="F428" s="16">
        <f>C428/(D428*E428)</f>
        <v>0.5084751799</v>
      </c>
      <c r="G428" s="25"/>
      <c r="H428" s="16">
        <f>D411</f>
        <v>26</v>
      </c>
      <c r="I428" s="16">
        <f>G411</f>
        <v>15</v>
      </c>
      <c r="J428" s="16">
        <f>W410</f>
        <v>8</v>
      </c>
      <c r="K428" s="16">
        <f t="shared" ref="K428:L428" si="334">SQRT(H428)</f>
        <v>5.099019514</v>
      </c>
      <c r="L428" s="16">
        <f t="shared" si="334"/>
        <v>3.872983346</v>
      </c>
      <c r="M428" s="16">
        <f>J428/(K428*L428)</f>
        <v>0.4050957468</v>
      </c>
      <c r="N428" s="25"/>
      <c r="O428" s="16">
        <f>H428</f>
        <v>26</v>
      </c>
      <c r="P428" s="16">
        <f>H411</f>
        <v>6</v>
      </c>
      <c r="Q428" s="16">
        <f>X410</f>
        <v>4</v>
      </c>
      <c r="R428" s="16">
        <f t="shared" ref="R428:S428" si="335">SQRT(O428)</f>
        <v>5.099019514</v>
      </c>
      <c r="S428" s="16">
        <f t="shared" si="335"/>
        <v>2.449489743</v>
      </c>
      <c r="T428" s="16">
        <f>Q428/(R428*S428)</f>
        <v>0.3202563076</v>
      </c>
      <c r="U428" s="25"/>
      <c r="V428" s="16">
        <f t="shared" ref="V428:W428" si="336">E411</f>
        <v>6</v>
      </c>
      <c r="W428" s="16">
        <f t="shared" si="336"/>
        <v>18</v>
      </c>
      <c r="X428" s="16">
        <f>Y410</f>
        <v>3</v>
      </c>
      <c r="Y428" s="16">
        <f t="shared" ref="Y428:Z428" si="337">SQRT(V428)</f>
        <v>2.449489743</v>
      </c>
      <c r="Z428" s="16">
        <f t="shared" si="337"/>
        <v>4.242640687</v>
      </c>
      <c r="AA428" s="16">
        <f>X428/(Y428*Z428)</f>
        <v>0.2886751346</v>
      </c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</row>
    <row r="429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</row>
    <row r="430" ht="12.75" customHeight="1">
      <c r="A430" s="8" t="s">
        <v>396</v>
      </c>
      <c r="B430" s="25"/>
      <c r="C430" s="25"/>
      <c r="D430" s="25"/>
      <c r="E430" s="25"/>
      <c r="F430" s="25"/>
      <c r="G430" s="25"/>
      <c r="H430" s="8" t="s">
        <v>397</v>
      </c>
      <c r="I430" s="25"/>
      <c r="J430" s="25"/>
      <c r="K430" s="25"/>
      <c r="L430" s="25"/>
      <c r="M430" s="25"/>
      <c r="N430" s="25"/>
      <c r="O430" s="8" t="s">
        <v>400</v>
      </c>
      <c r="P430" s="25"/>
      <c r="Q430" s="25"/>
      <c r="R430" s="25"/>
      <c r="S430" s="25"/>
      <c r="T430" s="25"/>
      <c r="U430" s="25"/>
      <c r="V430" s="8" t="s">
        <v>401</v>
      </c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</row>
    <row r="431" ht="12.75" customHeight="1">
      <c r="A431" s="16" t="s">
        <v>365</v>
      </c>
      <c r="B431" s="16" t="s">
        <v>366</v>
      </c>
      <c r="C431" s="16" t="s">
        <v>367</v>
      </c>
      <c r="D431" s="23" t="s">
        <v>391</v>
      </c>
      <c r="E431" s="23" t="s">
        <v>392</v>
      </c>
      <c r="F431" s="16" t="s">
        <v>255</v>
      </c>
      <c r="G431" s="25"/>
      <c r="H431" s="16" t="s">
        <v>365</v>
      </c>
      <c r="I431" s="16" t="s">
        <v>366</v>
      </c>
      <c r="J431" s="16" t="s">
        <v>367</v>
      </c>
      <c r="K431" s="23" t="s">
        <v>391</v>
      </c>
      <c r="L431" s="23" t="s">
        <v>392</v>
      </c>
      <c r="M431" s="16" t="s">
        <v>255</v>
      </c>
      <c r="N431" s="25"/>
      <c r="O431" s="16" t="s">
        <v>365</v>
      </c>
      <c r="P431" s="16" t="s">
        <v>366</v>
      </c>
      <c r="Q431" s="16" t="s">
        <v>367</v>
      </c>
      <c r="R431" s="23" t="s">
        <v>391</v>
      </c>
      <c r="S431" s="23" t="s">
        <v>392</v>
      </c>
      <c r="T431" s="16" t="s">
        <v>255</v>
      </c>
      <c r="U431" s="25"/>
      <c r="V431" s="16" t="s">
        <v>365</v>
      </c>
      <c r="W431" s="16" t="s">
        <v>366</v>
      </c>
      <c r="X431" s="16" t="s">
        <v>367</v>
      </c>
      <c r="Y431" s="23" t="s">
        <v>391</v>
      </c>
      <c r="Z431" s="23" t="s">
        <v>392</v>
      </c>
      <c r="AA431" s="16" t="s">
        <v>255</v>
      </c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</row>
    <row r="432" ht="12.75" customHeight="1">
      <c r="A432" s="16">
        <f>V428</f>
        <v>6</v>
      </c>
      <c r="B432" s="16">
        <f>G411</f>
        <v>15</v>
      </c>
      <c r="C432" s="16">
        <f>Z410</f>
        <v>4</v>
      </c>
      <c r="D432" s="16">
        <f t="shared" ref="D432:E432" si="338">SQRT(A432)</f>
        <v>2.449489743</v>
      </c>
      <c r="E432" s="16">
        <f t="shared" si="338"/>
        <v>3.872983346</v>
      </c>
      <c r="F432" s="16">
        <f>C432/(D432*E432)</f>
        <v>0.4216370214</v>
      </c>
      <c r="G432" s="25"/>
      <c r="H432" s="16">
        <f>A432</f>
        <v>6</v>
      </c>
      <c r="I432" s="16">
        <f>H411</f>
        <v>6</v>
      </c>
      <c r="J432" s="16">
        <f>AA410</f>
        <v>2</v>
      </c>
      <c r="K432" s="16">
        <f t="shared" ref="K432:L432" si="339">SQRT(H432)</f>
        <v>2.449489743</v>
      </c>
      <c r="L432" s="16">
        <f t="shared" si="339"/>
        <v>2.449489743</v>
      </c>
      <c r="M432" s="16">
        <f>J432/(K432*L432)</f>
        <v>0.3333333333</v>
      </c>
      <c r="N432" s="25"/>
      <c r="O432" s="16">
        <f t="shared" ref="O432:P432" si="340">F411</f>
        <v>18</v>
      </c>
      <c r="P432" s="16">
        <f t="shared" si="340"/>
        <v>15</v>
      </c>
      <c r="Q432" s="16">
        <f>AB410</f>
        <v>5</v>
      </c>
      <c r="R432" s="16">
        <f t="shared" ref="R432:S432" si="341">SQRT(O432)</f>
        <v>4.242640687</v>
      </c>
      <c r="S432" s="16">
        <f t="shared" si="341"/>
        <v>3.872983346</v>
      </c>
      <c r="T432" s="16">
        <f>Q432/(R432*S432)</f>
        <v>0.3042903097</v>
      </c>
      <c r="U432" s="25"/>
      <c r="V432" s="16">
        <f>O432</f>
        <v>18</v>
      </c>
      <c r="W432" s="16">
        <f>H411</f>
        <v>6</v>
      </c>
      <c r="X432" s="16">
        <f>AC410</f>
        <v>4</v>
      </c>
      <c r="Y432" s="16">
        <f t="shared" ref="Y432:Z432" si="342">SQRT(V432)</f>
        <v>4.242640687</v>
      </c>
      <c r="Z432" s="16">
        <f t="shared" si="342"/>
        <v>2.449489743</v>
      </c>
      <c r="AA432" s="16">
        <f>X432/(Y432*Z432)</f>
        <v>0.3849001795</v>
      </c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</row>
    <row r="433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</row>
    <row r="434" ht="12.75" customHeight="1">
      <c r="A434" s="8" t="s">
        <v>404</v>
      </c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</row>
    <row r="435" ht="12.75" customHeight="1">
      <c r="A435" s="16" t="s">
        <v>365</v>
      </c>
      <c r="B435" s="16" t="s">
        <v>366</v>
      </c>
      <c r="C435" s="16" t="s">
        <v>367</v>
      </c>
      <c r="D435" s="23" t="s">
        <v>391</v>
      </c>
      <c r="E435" s="23" t="s">
        <v>392</v>
      </c>
      <c r="F435" s="16" t="s">
        <v>255</v>
      </c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</row>
    <row r="436" ht="12.75" customHeight="1">
      <c r="A436" s="16">
        <f t="shared" ref="A436:B436" si="343">G411</f>
        <v>15</v>
      </c>
      <c r="B436" s="16">
        <f t="shared" si="343"/>
        <v>6</v>
      </c>
      <c r="C436" s="16">
        <f>AD410</f>
        <v>2</v>
      </c>
      <c r="D436" s="16">
        <f t="shared" ref="D436:E436" si="344">SQRT(A436)</f>
        <v>3.872983346</v>
      </c>
      <c r="E436" s="16">
        <f t="shared" si="344"/>
        <v>2.449489743</v>
      </c>
      <c r="F436" s="16">
        <f>C436/(D436*E436)</f>
        <v>0.2108185107</v>
      </c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</row>
    <row r="437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</row>
    <row r="438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</row>
    <row r="439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</row>
    <row r="440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</row>
    <row r="441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</row>
    <row r="442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</row>
    <row r="443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</row>
    <row r="444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</row>
    <row r="445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</row>
    <row r="44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</row>
    <row r="447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</row>
    <row r="448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</row>
    <row r="449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</row>
    <row r="450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</row>
    <row r="451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</row>
    <row r="452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</row>
    <row r="453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</row>
    <row r="454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</row>
    <row r="455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</row>
    <row r="45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</row>
    <row r="457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</row>
    <row r="458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</row>
    <row r="459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</row>
    <row r="460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</row>
    <row r="461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</row>
    <row r="462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</row>
    <row r="463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</row>
    <row r="464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</row>
    <row r="465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</row>
    <row r="46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</row>
    <row r="467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</row>
    <row r="468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</row>
    <row r="469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</row>
    <row r="470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</row>
    <row r="471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</row>
    <row r="472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</row>
    <row r="473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</row>
    <row r="474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</row>
    <row r="475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</row>
    <row r="47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</row>
    <row r="477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</row>
    <row r="478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</row>
    <row r="479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</row>
    <row r="480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</row>
    <row r="481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</row>
    <row r="482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</row>
    <row r="483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</row>
    <row r="484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</row>
    <row r="485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</row>
    <row r="48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</row>
    <row r="487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</row>
    <row r="488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</row>
    <row r="489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</row>
    <row r="490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</row>
    <row r="491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</row>
    <row r="492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</row>
    <row r="493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</row>
    <row r="494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</row>
    <row r="495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</row>
    <row r="49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</row>
    <row r="497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</row>
    <row r="498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</row>
    <row r="499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</row>
    <row r="500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</row>
    <row r="501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</row>
    <row r="502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</row>
    <row r="503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</row>
    <row r="504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</row>
    <row r="505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</row>
    <row r="50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</row>
    <row r="507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</row>
    <row r="508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</row>
    <row r="509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</row>
    <row r="510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</row>
    <row r="511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</row>
    <row r="512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</row>
    <row r="513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</row>
    <row r="514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</row>
    <row r="515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</row>
    <row r="51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</row>
    <row r="517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</row>
    <row r="518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</row>
    <row r="519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</row>
    <row r="520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</row>
    <row r="521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</row>
    <row r="522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</row>
    <row r="523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</row>
    <row r="524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</row>
    <row r="525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</row>
    <row r="5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</row>
    <row r="527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</row>
    <row r="528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</row>
    <row r="529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</row>
    <row r="530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</row>
    <row r="531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</row>
    <row r="532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</row>
    <row r="533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</row>
    <row r="534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</row>
    <row r="535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</row>
    <row r="53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</row>
    <row r="537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</row>
    <row r="538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</row>
    <row r="539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</row>
    <row r="540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</row>
    <row r="541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</row>
    <row r="542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</row>
    <row r="543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</row>
    <row r="544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</row>
    <row r="545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</row>
    <row r="54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</row>
    <row r="547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</row>
    <row r="548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</row>
    <row r="549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</row>
    <row r="550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</row>
    <row r="551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</row>
    <row r="552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</row>
    <row r="553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</row>
    <row r="954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</row>
    <row r="955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</row>
    <row r="95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</row>
    <row r="957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</row>
    <row r="958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</row>
    <row r="959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</row>
    <row r="960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</row>
    <row r="961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</row>
    <row r="962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</row>
    <row r="963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</row>
    <row r="964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</row>
    <row r="965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</row>
    <row r="96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</row>
    <row r="967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</row>
    <row r="968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</row>
    <row r="969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</row>
    <row r="970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</row>
    <row r="971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</row>
    <row r="972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</row>
    <row r="973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</row>
    <row r="974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</row>
    <row r="975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</row>
    <row r="97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</row>
    <row r="977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</row>
    <row r="978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</row>
    <row r="979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</row>
    <row r="980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</row>
    <row r="981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</row>
    <row r="982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</row>
    <row r="983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</row>
    <row r="984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</row>
    <row r="985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</row>
    <row r="98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</row>
    <row r="987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</row>
    <row r="988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</row>
    <row r="989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</row>
    <row r="990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</row>
    <row r="991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</row>
    <row r="992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</row>
    <row r="993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</row>
    <row r="994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</row>
    <row r="995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</row>
    <row r="99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</row>
    <row r="997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</row>
    <row r="998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</row>
    <row r="999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</row>
    <row r="1000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9.14"/>
  </cols>
  <sheetData>
    <row r="1" ht="12.75" customHeight="1">
      <c r="A1" s="21" t="s">
        <v>12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ht="12.75" customHeight="1">
      <c r="A2" s="22" t="s">
        <v>136</v>
      </c>
      <c r="B2" s="22" t="s">
        <v>20</v>
      </c>
      <c r="C2" s="22" t="s">
        <v>21</v>
      </c>
      <c r="D2" s="22" t="s">
        <v>54</v>
      </c>
      <c r="E2" s="22" t="s">
        <v>137</v>
      </c>
      <c r="F2" s="22" t="s">
        <v>69</v>
      </c>
      <c r="G2" s="22" t="s">
        <v>138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ht="12.75" customHeight="1">
      <c r="A3" s="22" t="s">
        <v>136</v>
      </c>
      <c r="B3" s="22" t="s">
        <v>20</v>
      </c>
      <c r="C3" s="22" t="s">
        <v>20</v>
      </c>
      <c r="D3" s="22" t="s">
        <v>88</v>
      </c>
      <c r="E3" s="22" t="s">
        <v>139</v>
      </c>
      <c r="F3" s="22" t="s">
        <v>29</v>
      </c>
      <c r="G3" s="22" t="s">
        <v>34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ht="12.75" customHeight="1">
      <c r="A4" s="22" t="s">
        <v>136</v>
      </c>
      <c r="B4" s="22" t="s">
        <v>87</v>
      </c>
      <c r="C4" s="22" t="s">
        <v>87</v>
      </c>
      <c r="D4" s="22" t="s">
        <v>140</v>
      </c>
      <c r="E4" s="22" t="s">
        <v>108</v>
      </c>
      <c r="F4" s="22" t="s">
        <v>29</v>
      </c>
      <c r="G4" s="22" t="s">
        <v>70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ht="12.75" customHeight="1">
      <c r="A5" s="22" t="s">
        <v>136</v>
      </c>
      <c r="B5" s="22" t="s">
        <v>26</v>
      </c>
      <c r="C5" s="22" t="s">
        <v>20</v>
      </c>
      <c r="D5" s="22" t="s">
        <v>37</v>
      </c>
      <c r="E5" s="22" t="s">
        <v>141</v>
      </c>
      <c r="F5" s="22" t="s">
        <v>104</v>
      </c>
      <c r="G5" s="22" t="s">
        <v>99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ht="12.75" customHeight="1">
      <c r="A6" s="22" t="s">
        <v>136</v>
      </c>
      <c r="B6" s="22" t="s">
        <v>26</v>
      </c>
      <c r="C6" s="22" t="s">
        <v>21</v>
      </c>
      <c r="D6" s="22" t="s">
        <v>44</v>
      </c>
      <c r="E6" s="22" t="s">
        <v>142</v>
      </c>
      <c r="F6" s="22" t="s">
        <v>29</v>
      </c>
      <c r="G6" s="22" t="s">
        <v>143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ht="12.75" customHeight="1">
      <c r="A7" s="22" t="s">
        <v>136</v>
      </c>
      <c r="B7" s="22" t="s">
        <v>20</v>
      </c>
      <c r="C7" s="22" t="s">
        <v>36</v>
      </c>
      <c r="D7" s="22" t="s">
        <v>27</v>
      </c>
      <c r="E7" s="22" t="s">
        <v>144</v>
      </c>
      <c r="F7" s="22" t="s">
        <v>29</v>
      </c>
      <c r="G7" s="22" t="s">
        <v>43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ht="12.75" customHeight="1">
      <c r="A8" s="22" t="s">
        <v>136</v>
      </c>
      <c r="B8" s="22" t="s">
        <v>87</v>
      </c>
      <c r="C8" s="22" t="s">
        <v>87</v>
      </c>
      <c r="D8" s="22" t="s">
        <v>54</v>
      </c>
      <c r="E8" s="22" t="s">
        <v>145</v>
      </c>
      <c r="F8" s="22" t="s">
        <v>104</v>
      </c>
      <c r="G8" s="22" t="s">
        <v>70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ht="12.75" customHeight="1">
      <c r="A9" s="22" t="s">
        <v>136</v>
      </c>
      <c r="B9" s="22" t="s">
        <v>26</v>
      </c>
      <c r="C9" s="22" t="s">
        <v>20</v>
      </c>
      <c r="D9" s="22" t="s">
        <v>27</v>
      </c>
      <c r="E9" s="22" t="s">
        <v>146</v>
      </c>
      <c r="F9" s="22" t="s">
        <v>29</v>
      </c>
      <c r="G9" s="22" t="s">
        <v>147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ht="12.75" customHeight="1">
      <c r="A10" s="22" t="s">
        <v>136</v>
      </c>
      <c r="B10" s="22" t="s">
        <v>26</v>
      </c>
      <c r="C10" s="22" t="s">
        <v>20</v>
      </c>
      <c r="D10" s="22" t="s">
        <v>27</v>
      </c>
      <c r="E10" s="22" t="s">
        <v>148</v>
      </c>
      <c r="F10" s="22" t="s">
        <v>29</v>
      </c>
      <c r="G10" s="22" t="s">
        <v>149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</row>
    <row r="11" ht="12.75" customHeight="1">
      <c r="A11" s="22" t="s">
        <v>136</v>
      </c>
      <c r="B11" s="22" t="s">
        <v>20</v>
      </c>
      <c r="C11" s="22" t="s">
        <v>150</v>
      </c>
      <c r="D11" s="22" t="s">
        <v>140</v>
      </c>
      <c r="E11" s="22" t="s">
        <v>151</v>
      </c>
      <c r="F11" s="22" t="s">
        <v>24</v>
      </c>
      <c r="G11" s="22" t="s">
        <v>48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ht="12.75" customHeight="1">
      <c r="A12" s="22" t="s">
        <v>136</v>
      </c>
      <c r="B12" s="22" t="s">
        <v>87</v>
      </c>
      <c r="C12" s="22" t="s">
        <v>26</v>
      </c>
      <c r="D12" s="22" t="s">
        <v>27</v>
      </c>
      <c r="E12" s="22" t="s">
        <v>152</v>
      </c>
      <c r="F12" s="22" t="s">
        <v>69</v>
      </c>
      <c r="G12" s="22" t="s">
        <v>34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</row>
    <row r="13" ht="12.75" customHeight="1">
      <c r="A13" s="22" t="s">
        <v>136</v>
      </c>
      <c r="B13" s="22" t="s">
        <v>20</v>
      </c>
      <c r="C13" s="22" t="s">
        <v>21</v>
      </c>
      <c r="D13" s="22" t="s">
        <v>153</v>
      </c>
      <c r="E13" s="22" t="s">
        <v>154</v>
      </c>
      <c r="F13" s="22" t="s">
        <v>155</v>
      </c>
      <c r="G13" s="22" t="s">
        <v>75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</row>
    <row r="14" ht="12.75" customHeight="1">
      <c r="A14" s="22" t="s">
        <v>136</v>
      </c>
      <c r="B14" s="22" t="s">
        <v>20</v>
      </c>
      <c r="C14" s="22" t="s">
        <v>20</v>
      </c>
      <c r="D14" s="22" t="s">
        <v>140</v>
      </c>
      <c r="E14" s="22" t="s">
        <v>156</v>
      </c>
      <c r="F14" s="22" t="s">
        <v>42</v>
      </c>
      <c r="G14" s="22" t="s">
        <v>90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</row>
    <row r="15" ht="12.75" customHeight="1">
      <c r="A15" s="22" t="s">
        <v>136</v>
      </c>
      <c r="B15" s="22" t="s">
        <v>20</v>
      </c>
      <c r="C15" s="22" t="s">
        <v>20</v>
      </c>
      <c r="D15" s="22" t="s">
        <v>140</v>
      </c>
      <c r="E15" s="22" t="s">
        <v>157</v>
      </c>
      <c r="F15" s="22" t="s">
        <v>29</v>
      </c>
      <c r="G15" s="22" t="s">
        <v>43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</row>
    <row r="16" ht="12.75" customHeight="1">
      <c r="A16" s="22" t="s">
        <v>136</v>
      </c>
      <c r="B16" s="22" t="s">
        <v>20</v>
      </c>
      <c r="C16" s="22" t="s">
        <v>36</v>
      </c>
      <c r="D16" s="22" t="s">
        <v>158</v>
      </c>
      <c r="E16" s="22" t="s">
        <v>159</v>
      </c>
      <c r="F16" s="22" t="s">
        <v>69</v>
      </c>
      <c r="G16" s="22" t="s">
        <v>124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  <row r="17" ht="12.75" customHeight="1">
      <c r="A17" s="22" t="s">
        <v>136</v>
      </c>
      <c r="B17" s="22" t="s">
        <v>20</v>
      </c>
      <c r="C17" s="22" t="s">
        <v>21</v>
      </c>
      <c r="D17" s="22" t="s">
        <v>37</v>
      </c>
      <c r="E17" s="22" t="s">
        <v>160</v>
      </c>
      <c r="F17" s="22" t="s">
        <v>69</v>
      </c>
      <c r="G17" s="22" t="s">
        <v>161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</row>
    <row r="18" ht="12.75" customHeight="1">
      <c r="A18" s="22" t="s">
        <v>136</v>
      </c>
      <c r="B18" s="22" t="s">
        <v>20</v>
      </c>
      <c r="C18" s="22" t="s">
        <v>21</v>
      </c>
      <c r="D18" s="22" t="s">
        <v>54</v>
      </c>
      <c r="E18" s="22" t="s">
        <v>162</v>
      </c>
      <c r="F18" s="22" t="s">
        <v>42</v>
      </c>
      <c r="G18" s="22" t="s">
        <v>163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</row>
    <row r="19" ht="12.75" customHeight="1">
      <c r="A19" s="22" t="s">
        <v>136</v>
      </c>
      <c r="B19" s="22" t="s">
        <v>20</v>
      </c>
      <c r="C19" s="22" t="s">
        <v>36</v>
      </c>
      <c r="D19" s="22" t="s">
        <v>164</v>
      </c>
      <c r="E19" s="22" t="s">
        <v>165</v>
      </c>
      <c r="F19" s="22" t="s">
        <v>69</v>
      </c>
      <c r="G19" s="22" t="s">
        <v>128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</row>
    <row r="20" ht="12.75" customHeight="1">
      <c r="A20" s="22" t="s">
        <v>136</v>
      </c>
      <c r="B20" s="22" t="s">
        <v>20</v>
      </c>
      <c r="C20" s="22" t="s">
        <v>166</v>
      </c>
      <c r="D20" s="22" t="s">
        <v>44</v>
      </c>
      <c r="E20" s="22" t="s">
        <v>167</v>
      </c>
      <c r="F20" s="22" t="s">
        <v>168</v>
      </c>
      <c r="G20" s="22" t="s">
        <v>124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</row>
    <row r="21" ht="12.75" customHeight="1">
      <c r="A21" s="22" t="s">
        <v>136</v>
      </c>
      <c r="B21" s="22" t="s">
        <v>20</v>
      </c>
      <c r="C21" s="22" t="s">
        <v>21</v>
      </c>
      <c r="D21" s="22" t="s">
        <v>44</v>
      </c>
      <c r="E21" s="22" t="s">
        <v>169</v>
      </c>
      <c r="F21" s="22" t="s">
        <v>69</v>
      </c>
      <c r="G21" s="22" t="s">
        <v>170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</row>
    <row r="22" ht="12.75" customHeight="1">
      <c r="A22" s="22" t="s">
        <v>136</v>
      </c>
      <c r="B22" s="22" t="s">
        <v>20</v>
      </c>
      <c r="C22" s="22" t="s">
        <v>20</v>
      </c>
      <c r="D22" s="22" t="s">
        <v>171</v>
      </c>
      <c r="E22" s="22" t="s">
        <v>172</v>
      </c>
      <c r="F22" s="22" t="s">
        <v>29</v>
      </c>
      <c r="G22" s="22" t="s">
        <v>99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ht="12.75" customHeight="1">
      <c r="A23" s="22" t="s">
        <v>136</v>
      </c>
      <c r="B23" s="22" t="s">
        <v>87</v>
      </c>
      <c r="C23" s="22" t="s">
        <v>26</v>
      </c>
      <c r="D23" s="22" t="s">
        <v>140</v>
      </c>
      <c r="E23" s="22" t="s">
        <v>173</v>
      </c>
      <c r="F23" s="22" t="s">
        <v>56</v>
      </c>
      <c r="G23" s="22" t="s">
        <v>80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ht="12.75" customHeight="1">
      <c r="A24" s="22" t="s">
        <v>136</v>
      </c>
      <c r="B24" s="22" t="s">
        <v>21</v>
      </c>
      <c r="C24" s="22" t="s">
        <v>21</v>
      </c>
      <c r="D24" s="22" t="s">
        <v>140</v>
      </c>
      <c r="E24" s="22" t="s">
        <v>174</v>
      </c>
      <c r="F24" s="22" t="s">
        <v>49</v>
      </c>
      <c r="G24" s="22" t="s">
        <v>75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ht="12.75" customHeight="1">
      <c r="A25" s="22" t="s">
        <v>136</v>
      </c>
      <c r="B25" s="22" t="s">
        <v>20</v>
      </c>
      <c r="C25" s="22" t="s">
        <v>36</v>
      </c>
      <c r="D25" s="22" t="s">
        <v>164</v>
      </c>
      <c r="E25" s="22" t="s">
        <v>175</v>
      </c>
      <c r="F25" s="22" t="s">
        <v>81</v>
      </c>
      <c r="G25" s="22" t="s">
        <v>176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</row>
    <row r="26" ht="12.75" customHeight="1">
      <c r="A26" s="22" t="s">
        <v>136</v>
      </c>
      <c r="B26" s="22" t="s">
        <v>26</v>
      </c>
      <c r="C26" s="22" t="s">
        <v>21</v>
      </c>
      <c r="D26" s="22" t="s">
        <v>27</v>
      </c>
      <c r="E26" s="22" t="s">
        <v>177</v>
      </c>
      <c r="F26" s="22" t="s">
        <v>69</v>
      </c>
      <c r="G26" s="22" t="s">
        <v>48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</row>
    <row r="27" ht="12.75" customHeight="1">
      <c r="A27" s="22" t="s">
        <v>136</v>
      </c>
      <c r="B27" s="22" t="s">
        <v>21</v>
      </c>
      <c r="C27" s="22" t="s">
        <v>20</v>
      </c>
      <c r="D27" s="22" t="s">
        <v>54</v>
      </c>
      <c r="E27" s="22" t="s">
        <v>178</v>
      </c>
      <c r="F27" s="22" t="s">
        <v>179</v>
      </c>
      <c r="G27" s="22" t="s">
        <v>99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</row>
    <row r="28" ht="12.75" customHeight="1">
      <c r="A28" s="22" t="s">
        <v>136</v>
      </c>
      <c r="B28" s="22" t="s">
        <v>20</v>
      </c>
      <c r="C28" s="22" t="s">
        <v>21</v>
      </c>
      <c r="D28" s="22" t="s">
        <v>27</v>
      </c>
      <c r="E28" s="22" t="s">
        <v>180</v>
      </c>
      <c r="F28" s="22" t="s">
        <v>29</v>
      </c>
      <c r="G28" s="22" t="s">
        <v>73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</row>
    <row r="29" ht="12.75" customHeight="1">
      <c r="A29" s="22" t="s">
        <v>136</v>
      </c>
      <c r="B29" s="22" t="s">
        <v>87</v>
      </c>
      <c r="C29" s="22" t="s">
        <v>20</v>
      </c>
      <c r="D29" s="22" t="s">
        <v>27</v>
      </c>
      <c r="E29" s="22" t="s">
        <v>181</v>
      </c>
      <c r="F29" s="22" t="s">
        <v>69</v>
      </c>
      <c r="G29" s="22" t="s">
        <v>30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</row>
    <row r="30" ht="12.75" customHeight="1">
      <c r="A30" s="22" t="s">
        <v>136</v>
      </c>
      <c r="B30" s="22" t="s">
        <v>26</v>
      </c>
      <c r="C30" s="22" t="s">
        <v>36</v>
      </c>
      <c r="D30" s="22" t="s">
        <v>125</v>
      </c>
      <c r="E30" s="22" t="s">
        <v>182</v>
      </c>
      <c r="F30" s="22" t="s">
        <v>179</v>
      </c>
      <c r="G30" s="22" t="s">
        <v>60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</row>
    <row r="31" ht="12.75" customHeight="1">
      <c r="A31" s="22" t="s">
        <v>136</v>
      </c>
      <c r="B31" s="22" t="s">
        <v>20</v>
      </c>
      <c r="C31" s="22" t="s">
        <v>36</v>
      </c>
      <c r="D31" s="22" t="s">
        <v>27</v>
      </c>
      <c r="E31" s="22" t="s">
        <v>183</v>
      </c>
      <c r="F31" s="22" t="s">
        <v>42</v>
      </c>
      <c r="G31" s="22" t="s">
        <v>111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</row>
    <row r="32" ht="12.75" customHeight="1">
      <c r="A32" s="22" t="s">
        <v>136</v>
      </c>
      <c r="B32" s="22" t="s">
        <v>20</v>
      </c>
      <c r="C32" s="22" t="s">
        <v>36</v>
      </c>
      <c r="D32" s="22" t="s">
        <v>184</v>
      </c>
      <c r="E32" s="22" t="s">
        <v>185</v>
      </c>
      <c r="F32" s="22" t="s">
        <v>81</v>
      </c>
      <c r="G32" s="22" t="s">
        <v>186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</row>
    <row r="33" ht="12.75" customHeight="1">
      <c r="A33" s="22" t="s">
        <v>136</v>
      </c>
      <c r="B33" s="22" t="s">
        <v>20</v>
      </c>
      <c r="C33" s="22" t="s">
        <v>36</v>
      </c>
      <c r="D33" s="22" t="s">
        <v>187</v>
      </c>
      <c r="E33" s="22" t="s">
        <v>188</v>
      </c>
      <c r="F33" s="22" t="s">
        <v>69</v>
      </c>
      <c r="G33" s="22" t="s">
        <v>189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ht="12.75" customHeight="1">
      <c r="A34" s="22" t="s">
        <v>136</v>
      </c>
      <c r="B34" s="22" t="s">
        <v>87</v>
      </c>
      <c r="C34" s="22" t="s">
        <v>36</v>
      </c>
      <c r="D34" s="22" t="s">
        <v>27</v>
      </c>
      <c r="E34" s="22" t="s">
        <v>190</v>
      </c>
      <c r="F34" s="22" t="s">
        <v>61</v>
      </c>
      <c r="G34" s="22" t="s">
        <v>48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ht="12.75" customHeight="1">
      <c r="A35" s="22" t="s">
        <v>136</v>
      </c>
      <c r="B35" s="22" t="s">
        <v>87</v>
      </c>
      <c r="C35" s="22" t="s">
        <v>36</v>
      </c>
      <c r="D35" s="22" t="s">
        <v>27</v>
      </c>
      <c r="E35" s="22" t="s">
        <v>85</v>
      </c>
      <c r="F35" s="22" t="s">
        <v>61</v>
      </c>
      <c r="G35" s="22" t="s">
        <v>191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ht="12.75" customHeight="1">
      <c r="A36" s="22" t="s">
        <v>136</v>
      </c>
      <c r="B36" s="22" t="s">
        <v>26</v>
      </c>
      <c r="C36" s="22" t="s">
        <v>21</v>
      </c>
      <c r="D36" s="22" t="s">
        <v>54</v>
      </c>
      <c r="E36" s="22" t="s">
        <v>192</v>
      </c>
      <c r="F36" s="22" t="s">
        <v>53</v>
      </c>
      <c r="G36" s="22" t="s">
        <v>193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ht="12.75" customHeight="1">
      <c r="A37" s="22" t="s">
        <v>136</v>
      </c>
      <c r="B37" s="22" t="s">
        <v>20</v>
      </c>
      <c r="C37" s="22" t="s">
        <v>36</v>
      </c>
      <c r="D37" s="22" t="s">
        <v>194</v>
      </c>
      <c r="E37" s="22" t="s">
        <v>195</v>
      </c>
      <c r="F37" s="22" t="s">
        <v>69</v>
      </c>
      <c r="G37" s="22" t="s">
        <v>101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ht="12.75" customHeight="1">
      <c r="A38" s="22" t="s">
        <v>136</v>
      </c>
      <c r="B38" s="22" t="s">
        <v>20</v>
      </c>
      <c r="C38" s="22" t="s">
        <v>21</v>
      </c>
      <c r="D38" s="22" t="s">
        <v>140</v>
      </c>
      <c r="E38" s="22" t="s">
        <v>79</v>
      </c>
      <c r="F38" s="22" t="s">
        <v>49</v>
      </c>
      <c r="G38" s="22" t="s">
        <v>30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</row>
    <row r="39" ht="12.75" customHeight="1">
      <c r="A39" s="22" t="s">
        <v>136</v>
      </c>
      <c r="B39" s="22" t="s">
        <v>20</v>
      </c>
      <c r="C39" s="22" t="s">
        <v>21</v>
      </c>
      <c r="D39" s="22" t="s">
        <v>27</v>
      </c>
      <c r="E39" s="22" t="s">
        <v>190</v>
      </c>
      <c r="F39" s="22" t="s">
        <v>104</v>
      </c>
      <c r="G39" s="22" t="s">
        <v>48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ht="12.75" customHeight="1">
      <c r="A40" s="22" t="s">
        <v>136</v>
      </c>
      <c r="B40" s="22" t="s">
        <v>20</v>
      </c>
      <c r="C40" s="22" t="s">
        <v>106</v>
      </c>
      <c r="D40" s="22" t="s">
        <v>171</v>
      </c>
      <c r="E40" s="22" t="s">
        <v>196</v>
      </c>
      <c r="F40" s="22" t="s">
        <v>42</v>
      </c>
      <c r="G40" s="22" t="s">
        <v>197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</row>
    <row r="41" ht="12.75" customHeight="1">
      <c r="A41" s="22" t="s">
        <v>136</v>
      </c>
      <c r="B41" s="22" t="s">
        <v>20</v>
      </c>
      <c r="C41" s="22" t="s">
        <v>36</v>
      </c>
      <c r="D41" s="22" t="s">
        <v>37</v>
      </c>
      <c r="E41" s="22" t="s">
        <v>198</v>
      </c>
      <c r="F41" s="22" t="s">
        <v>69</v>
      </c>
      <c r="G41" s="22" t="s">
        <v>101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</row>
    <row r="42" ht="12.75" customHeight="1">
      <c r="A42" s="22" t="s">
        <v>136</v>
      </c>
      <c r="B42" s="22" t="s">
        <v>20</v>
      </c>
      <c r="C42" s="22" t="s">
        <v>67</v>
      </c>
      <c r="D42" s="22" t="s">
        <v>199</v>
      </c>
      <c r="E42" s="22" t="s">
        <v>200</v>
      </c>
      <c r="F42" s="22" t="s">
        <v>49</v>
      </c>
      <c r="G42" s="22" t="s">
        <v>111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ht="12.75" customHeight="1">
      <c r="A43" s="22" t="s">
        <v>136</v>
      </c>
      <c r="B43" s="22" t="s">
        <v>26</v>
      </c>
      <c r="C43" s="22" t="s">
        <v>26</v>
      </c>
      <c r="D43" s="22" t="s">
        <v>27</v>
      </c>
      <c r="E43" s="22" t="s">
        <v>201</v>
      </c>
      <c r="F43" s="22" t="s">
        <v>29</v>
      </c>
      <c r="G43" s="22" t="s">
        <v>124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</row>
    <row r="44" ht="12.75" customHeight="1">
      <c r="A44" s="22" t="s">
        <v>136</v>
      </c>
      <c r="B44" s="22" t="s">
        <v>20</v>
      </c>
      <c r="C44" s="22" t="s">
        <v>21</v>
      </c>
      <c r="D44" s="22" t="s">
        <v>202</v>
      </c>
      <c r="E44" s="22" t="s">
        <v>203</v>
      </c>
      <c r="F44" s="22" t="s">
        <v>29</v>
      </c>
      <c r="G44" s="22" t="s">
        <v>80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</row>
    <row r="45" ht="12.75" customHeight="1">
      <c r="A45" s="22" t="s">
        <v>136</v>
      </c>
      <c r="B45" s="22" t="s">
        <v>21</v>
      </c>
      <c r="C45" s="22" t="s">
        <v>36</v>
      </c>
      <c r="D45" s="22" t="s">
        <v>37</v>
      </c>
      <c r="E45" s="22" t="s">
        <v>142</v>
      </c>
      <c r="F45" s="22" t="s">
        <v>49</v>
      </c>
      <c r="G45" s="22" t="s">
        <v>204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ht="12.75" customHeight="1">
      <c r="A46" s="22" t="s">
        <v>136</v>
      </c>
      <c r="B46" s="22" t="s">
        <v>20</v>
      </c>
      <c r="C46" s="22" t="s">
        <v>36</v>
      </c>
      <c r="D46" s="22" t="s">
        <v>194</v>
      </c>
      <c r="E46" s="22" t="s">
        <v>205</v>
      </c>
      <c r="F46" s="22" t="s">
        <v>104</v>
      </c>
      <c r="G46" s="22" t="s">
        <v>48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ht="12.75" customHeight="1">
      <c r="A47" s="22" t="s">
        <v>136</v>
      </c>
      <c r="B47" s="22" t="s">
        <v>20</v>
      </c>
      <c r="C47" s="22" t="s">
        <v>36</v>
      </c>
      <c r="D47" s="22" t="s">
        <v>202</v>
      </c>
      <c r="E47" s="22" t="s">
        <v>206</v>
      </c>
      <c r="F47" s="22" t="s">
        <v>69</v>
      </c>
      <c r="G47" s="22" t="s">
        <v>111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ht="12.75" customHeight="1">
      <c r="A48" s="22" t="s">
        <v>136</v>
      </c>
      <c r="B48" s="22" t="s">
        <v>26</v>
      </c>
      <c r="C48" s="22" t="s">
        <v>20</v>
      </c>
      <c r="D48" s="22" t="s">
        <v>44</v>
      </c>
      <c r="E48" s="22" t="s">
        <v>207</v>
      </c>
      <c r="F48" s="22" t="s">
        <v>104</v>
      </c>
      <c r="G48" s="22" t="s">
        <v>101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ht="12.75" customHeight="1">
      <c r="A49" s="22" t="s">
        <v>136</v>
      </c>
      <c r="B49" s="22" t="s">
        <v>208</v>
      </c>
      <c r="C49" s="22" t="s">
        <v>36</v>
      </c>
      <c r="D49" s="22" t="s">
        <v>37</v>
      </c>
      <c r="E49" s="22" t="s">
        <v>209</v>
      </c>
      <c r="F49" s="22" t="s">
        <v>104</v>
      </c>
      <c r="G49" s="22" t="s">
        <v>30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ht="12.75" customHeight="1">
      <c r="A50" s="22" t="s">
        <v>136</v>
      </c>
      <c r="B50" s="22" t="s">
        <v>26</v>
      </c>
      <c r="C50" s="22" t="s">
        <v>210</v>
      </c>
      <c r="D50" s="22" t="s">
        <v>211</v>
      </c>
      <c r="E50" s="22" t="s">
        <v>212</v>
      </c>
      <c r="F50" s="22" t="s">
        <v>42</v>
      </c>
      <c r="G50" s="22" t="s">
        <v>111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ht="12.75" customHeight="1">
      <c r="A51" s="22" t="s">
        <v>136</v>
      </c>
      <c r="B51" s="22" t="s">
        <v>87</v>
      </c>
      <c r="C51" s="22" t="s">
        <v>21</v>
      </c>
      <c r="D51" s="22" t="s">
        <v>27</v>
      </c>
      <c r="E51" s="22" t="s">
        <v>213</v>
      </c>
      <c r="F51" s="22" t="s">
        <v>61</v>
      </c>
      <c r="G51" s="22" t="s">
        <v>128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ht="12.75" customHeight="1">
      <c r="A52" s="22" t="s">
        <v>136</v>
      </c>
      <c r="B52" s="22" t="s">
        <v>26</v>
      </c>
      <c r="C52" s="22" t="s">
        <v>21</v>
      </c>
      <c r="D52" s="22" t="s">
        <v>214</v>
      </c>
      <c r="E52" s="22" t="s">
        <v>183</v>
      </c>
      <c r="F52" s="22" t="s">
        <v>42</v>
      </c>
      <c r="G52" s="22" t="s">
        <v>111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ht="12.75" customHeight="1">
      <c r="A53" s="22" t="s">
        <v>136</v>
      </c>
      <c r="B53" s="22" t="s">
        <v>26</v>
      </c>
      <c r="C53" s="22" t="s">
        <v>20</v>
      </c>
      <c r="D53" s="22" t="s">
        <v>140</v>
      </c>
      <c r="E53" s="22" t="s">
        <v>215</v>
      </c>
      <c r="F53" s="22" t="s">
        <v>69</v>
      </c>
      <c r="G53" s="22" t="s">
        <v>30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ht="12.75" customHeight="1">
      <c r="A54" s="22" t="s">
        <v>136</v>
      </c>
      <c r="B54" s="22" t="s">
        <v>26</v>
      </c>
      <c r="C54" s="22" t="s">
        <v>21</v>
      </c>
      <c r="D54" s="22" t="s">
        <v>216</v>
      </c>
      <c r="E54" s="22" t="s">
        <v>217</v>
      </c>
      <c r="F54" s="22" t="s">
        <v>42</v>
      </c>
      <c r="G54" s="22" t="s">
        <v>161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ht="12.75" customHeight="1">
      <c r="A55" s="22" t="s">
        <v>136</v>
      </c>
      <c r="B55" s="22" t="s">
        <v>26</v>
      </c>
      <c r="C55" s="22" t="s">
        <v>20</v>
      </c>
      <c r="D55" s="22" t="s">
        <v>164</v>
      </c>
      <c r="E55" s="22" t="s">
        <v>218</v>
      </c>
      <c r="F55" s="22" t="s">
        <v>29</v>
      </c>
      <c r="G55" s="22" t="s">
        <v>219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ht="12.75" customHeight="1">
      <c r="A56" s="22" t="s">
        <v>136</v>
      </c>
      <c r="B56" s="22" t="s">
        <v>21</v>
      </c>
      <c r="C56" s="22" t="s">
        <v>36</v>
      </c>
      <c r="D56" s="22" t="s">
        <v>27</v>
      </c>
      <c r="E56" s="22" t="s">
        <v>220</v>
      </c>
      <c r="F56" s="22" t="s">
        <v>69</v>
      </c>
      <c r="G56" s="22" t="s">
        <v>30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ht="12.75" customHeight="1">
      <c r="A57" s="22" t="s">
        <v>136</v>
      </c>
      <c r="B57" s="22" t="s">
        <v>87</v>
      </c>
      <c r="C57" s="22" t="s">
        <v>87</v>
      </c>
      <c r="D57" s="22" t="s">
        <v>221</v>
      </c>
      <c r="E57" s="22" t="s">
        <v>222</v>
      </c>
      <c r="F57" s="22" t="s">
        <v>223</v>
      </c>
      <c r="G57" s="22" t="s">
        <v>75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ht="12.75" customHeight="1">
      <c r="A58" s="22" t="s">
        <v>136</v>
      </c>
      <c r="B58" s="22" t="s">
        <v>87</v>
      </c>
      <c r="C58" s="22" t="s">
        <v>26</v>
      </c>
      <c r="D58" s="22" t="s">
        <v>164</v>
      </c>
      <c r="E58" s="22" t="s">
        <v>224</v>
      </c>
      <c r="F58" s="22" t="s">
        <v>39</v>
      </c>
      <c r="G58" s="22" t="s">
        <v>225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ht="12.75" customHeight="1">
      <c r="A59" s="22" t="s">
        <v>136</v>
      </c>
      <c r="B59" s="22" t="s">
        <v>26</v>
      </c>
      <c r="C59" s="22" t="s">
        <v>36</v>
      </c>
      <c r="D59" s="22" t="s">
        <v>27</v>
      </c>
      <c r="E59" s="22" t="s">
        <v>144</v>
      </c>
      <c r="F59" s="22" t="s">
        <v>49</v>
      </c>
      <c r="G59" s="22" t="s">
        <v>80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ht="12.75" customHeight="1">
      <c r="A60" s="22" t="s">
        <v>136</v>
      </c>
      <c r="B60" s="22" t="s">
        <v>21</v>
      </c>
      <c r="C60" s="22" t="s">
        <v>36</v>
      </c>
      <c r="D60" s="22" t="s">
        <v>194</v>
      </c>
      <c r="E60" s="22" t="s">
        <v>177</v>
      </c>
      <c r="F60" s="22" t="s">
        <v>69</v>
      </c>
      <c r="G60" s="22" t="s">
        <v>75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ht="12.75" customHeight="1">
      <c r="A61" s="22" t="s">
        <v>136</v>
      </c>
      <c r="B61" s="22" t="s">
        <v>20</v>
      </c>
      <c r="C61" s="22" t="s">
        <v>226</v>
      </c>
      <c r="D61" s="22" t="s">
        <v>140</v>
      </c>
      <c r="E61" s="22" t="s">
        <v>160</v>
      </c>
      <c r="F61" s="22" t="s">
        <v>49</v>
      </c>
      <c r="G61" s="22" t="s">
        <v>30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ht="12.75" customHeight="1">
      <c r="A62" s="22" t="s">
        <v>136</v>
      </c>
      <c r="B62" s="22" t="s">
        <v>26</v>
      </c>
      <c r="C62" s="22" t="s">
        <v>20</v>
      </c>
      <c r="D62" s="22" t="s">
        <v>44</v>
      </c>
      <c r="E62" s="22" t="s">
        <v>227</v>
      </c>
      <c r="F62" s="22" t="s">
        <v>42</v>
      </c>
      <c r="G62" s="22" t="s">
        <v>75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ht="12.75" customHeight="1">
      <c r="A63" s="22" t="s">
        <v>136</v>
      </c>
      <c r="B63" s="22" t="s">
        <v>20</v>
      </c>
      <c r="C63" s="22" t="s">
        <v>36</v>
      </c>
      <c r="D63" s="22" t="s">
        <v>140</v>
      </c>
      <c r="E63" s="22" t="s">
        <v>228</v>
      </c>
      <c r="F63" s="22" t="s">
        <v>49</v>
      </c>
      <c r="G63" s="22" t="s">
        <v>48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ht="12.75" customHeight="1">
      <c r="A64" s="22" t="s">
        <v>136</v>
      </c>
      <c r="B64" s="22" t="s">
        <v>20</v>
      </c>
      <c r="C64" s="22" t="s">
        <v>26</v>
      </c>
      <c r="D64" s="22" t="s">
        <v>140</v>
      </c>
      <c r="E64" s="22" t="s">
        <v>201</v>
      </c>
      <c r="F64" s="22" t="s">
        <v>104</v>
      </c>
      <c r="G64" s="22" t="s">
        <v>124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ht="12.75" customHeight="1">
      <c r="A65" s="22" t="s">
        <v>136</v>
      </c>
      <c r="B65" s="22" t="s">
        <v>20</v>
      </c>
      <c r="C65" s="22" t="s">
        <v>36</v>
      </c>
      <c r="D65" s="22" t="s">
        <v>140</v>
      </c>
      <c r="E65" s="22" t="s">
        <v>229</v>
      </c>
      <c r="F65" s="22" t="s">
        <v>179</v>
      </c>
      <c r="G65" s="22" t="s">
        <v>111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ht="12.75" customHeight="1">
      <c r="A66" s="22" t="s">
        <v>136</v>
      </c>
      <c r="B66" s="22" t="s">
        <v>20</v>
      </c>
      <c r="C66" s="22" t="s">
        <v>21</v>
      </c>
      <c r="D66" s="22" t="s">
        <v>230</v>
      </c>
      <c r="E66" s="22" t="s">
        <v>231</v>
      </c>
      <c r="F66" s="22" t="s">
        <v>56</v>
      </c>
      <c r="G66" s="22" t="s">
        <v>170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ht="12.75" customHeight="1">
      <c r="A67" s="22" t="s">
        <v>136</v>
      </c>
      <c r="B67" s="22" t="s">
        <v>20</v>
      </c>
      <c r="C67" s="22" t="s">
        <v>21</v>
      </c>
      <c r="D67" s="22" t="s">
        <v>44</v>
      </c>
      <c r="E67" s="22" t="s">
        <v>232</v>
      </c>
      <c r="F67" s="22" t="s">
        <v>49</v>
      </c>
      <c r="G67" s="22" t="s">
        <v>80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ht="12.75" customHeight="1">
      <c r="A68" s="22" t="s">
        <v>136</v>
      </c>
      <c r="B68" s="22" t="s">
        <v>20</v>
      </c>
      <c r="C68" s="22" t="s">
        <v>36</v>
      </c>
      <c r="D68" s="22" t="s">
        <v>140</v>
      </c>
      <c r="E68" s="22" t="s">
        <v>174</v>
      </c>
      <c r="F68" s="22" t="s">
        <v>81</v>
      </c>
      <c r="G68" s="22" t="s">
        <v>78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ht="12.75" customHeight="1">
      <c r="A69" s="22" t="s">
        <v>136</v>
      </c>
      <c r="B69" s="22" t="s">
        <v>26</v>
      </c>
      <c r="C69" s="22" t="s">
        <v>21</v>
      </c>
      <c r="D69" s="22" t="s">
        <v>140</v>
      </c>
      <c r="E69" s="22" t="s">
        <v>92</v>
      </c>
      <c r="F69" s="22" t="s">
        <v>69</v>
      </c>
      <c r="G69" s="22" t="s">
        <v>170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ht="12.75" customHeight="1">
      <c r="A70" s="22" t="s">
        <v>136</v>
      </c>
      <c r="B70" s="22" t="s">
        <v>20</v>
      </c>
      <c r="C70" s="22" t="s">
        <v>21</v>
      </c>
      <c r="D70" s="22" t="s">
        <v>44</v>
      </c>
      <c r="E70" s="22" t="s">
        <v>233</v>
      </c>
      <c r="F70" s="22" t="s">
        <v>234</v>
      </c>
      <c r="G70" s="22" t="s">
        <v>102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ht="12.75" customHeight="1">
      <c r="A71" s="22" t="s">
        <v>136</v>
      </c>
      <c r="B71" s="22" t="s">
        <v>20</v>
      </c>
      <c r="C71" s="22" t="s">
        <v>21</v>
      </c>
      <c r="D71" s="22" t="s">
        <v>140</v>
      </c>
      <c r="E71" s="22" t="s">
        <v>235</v>
      </c>
      <c r="F71" s="22" t="s">
        <v>42</v>
      </c>
      <c r="G71" s="22" t="s">
        <v>48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ht="12.75" customHeight="1">
      <c r="A72" s="22" t="s">
        <v>136</v>
      </c>
      <c r="B72" s="22" t="s">
        <v>20</v>
      </c>
      <c r="C72" s="22" t="s">
        <v>20</v>
      </c>
      <c r="D72" s="22" t="s">
        <v>37</v>
      </c>
      <c r="E72" s="22" t="s">
        <v>236</v>
      </c>
      <c r="F72" s="22" t="s">
        <v>29</v>
      </c>
      <c r="G72" s="22" t="s">
        <v>170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ht="12.75" customHeight="1">
      <c r="A73" s="22" t="s">
        <v>136</v>
      </c>
      <c r="B73" s="22" t="s">
        <v>20</v>
      </c>
      <c r="C73" s="22" t="s">
        <v>21</v>
      </c>
      <c r="D73" s="22" t="s">
        <v>54</v>
      </c>
      <c r="E73" s="22" t="s">
        <v>207</v>
      </c>
      <c r="F73" s="22" t="s">
        <v>69</v>
      </c>
      <c r="G73" s="22" t="s">
        <v>170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ht="12.75" customHeight="1">
      <c r="A74" s="22" t="s">
        <v>136</v>
      </c>
      <c r="B74" s="22" t="s">
        <v>20</v>
      </c>
      <c r="C74" s="22" t="s">
        <v>36</v>
      </c>
      <c r="D74" s="22" t="s">
        <v>37</v>
      </c>
      <c r="E74" s="22" t="s">
        <v>224</v>
      </c>
      <c r="F74" s="22" t="s">
        <v>29</v>
      </c>
      <c r="G74" s="22" t="s">
        <v>30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ht="12.75" customHeight="1">
      <c r="A75" s="22" t="s">
        <v>136</v>
      </c>
      <c r="B75" s="22" t="s">
        <v>20</v>
      </c>
      <c r="C75" s="22" t="s">
        <v>21</v>
      </c>
      <c r="D75" s="22" t="s">
        <v>171</v>
      </c>
      <c r="E75" s="22" t="s">
        <v>180</v>
      </c>
      <c r="F75" s="22" t="s">
        <v>29</v>
      </c>
      <c r="G75" s="22" t="s">
        <v>30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ht="12.75" customHeight="1">
      <c r="A76" s="22" t="s">
        <v>136</v>
      </c>
      <c r="B76" s="22" t="s">
        <v>20</v>
      </c>
      <c r="C76" s="22" t="s">
        <v>36</v>
      </c>
      <c r="D76" s="22" t="s">
        <v>54</v>
      </c>
      <c r="E76" s="22" t="s">
        <v>207</v>
      </c>
      <c r="F76" s="22" t="s">
        <v>42</v>
      </c>
      <c r="G76" s="22" t="s">
        <v>99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ht="12.75" customHeight="1">
      <c r="A77" s="22" t="s">
        <v>136</v>
      </c>
      <c r="B77" s="22" t="s">
        <v>20</v>
      </c>
      <c r="C77" s="22" t="s">
        <v>36</v>
      </c>
      <c r="D77" s="22" t="s">
        <v>37</v>
      </c>
      <c r="E77" s="22" t="s">
        <v>237</v>
      </c>
      <c r="F77" s="22" t="s">
        <v>29</v>
      </c>
      <c r="G77" s="22" t="s">
        <v>101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ht="12.75" customHeight="1">
      <c r="A78" s="22" t="s">
        <v>136</v>
      </c>
      <c r="B78" s="22" t="s">
        <v>26</v>
      </c>
      <c r="C78" s="22" t="s">
        <v>20</v>
      </c>
      <c r="D78" s="22" t="s">
        <v>37</v>
      </c>
      <c r="E78" s="22" t="s">
        <v>238</v>
      </c>
      <c r="F78" s="22" t="s">
        <v>53</v>
      </c>
      <c r="G78" s="22" t="s">
        <v>30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ht="12.75" customHeight="1">
      <c r="A80" s="25"/>
      <c r="B80" s="28" t="s">
        <v>316</v>
      </c>
      <c r="C80" s="28" t="s">
        <v>317</v>
      </c>
      <c r="D80" s="28" t="s">
        <v>318</v>
      </c>
      <c r="E80" s="28" t="s">
        <v>319</v>
      </c>
      <c r="F80" s="28" t="s">
        <v>320</v>
      </c>
      <c r="G80" s="28" t="s">
        <v>321</v>
      </c>
      <c r="H80" s="28" t="s">
        <v>322</v>
      </c>
      <c r="I80" s="28" t="s">
        <v>323</v>
      </c>
      <c r="J80" s="28" t="s">
        <v>324</v>
      </c>
      <c r="K80" s="25"/>
      <c r="L80" s="28" t="s">
        <v>325</v>
      </c>
      <c r="M80" s="28" t="s">
        <v>326</v>
      </c>
      <c r="N80" s="28" t="s">
        <v>327</v>
      </c>
      <c r="O80" s="28" t="s">
        <v>328</v>
      </c>
      <c r="P80" s="28" t="s">
        <v>329</v>
      </c>
      <c r="Q80" s="28" t="s">
        <v>330</v>
      </c>
      <c r="R80" s="28" t="s">
        <v>331</v>
      </c>
      <c r="S80" s="28" t="s">
        <v>332</v>
      </c>
      <c r="T80" s="28" t="s">
        <v>333</v>
      </c>
      <c r="U80" s="28" t="s">
        <v>334</v>
      </c>
      <c r="V80" s="28" t="s">
        <v>335</v>
      </c>
      <c r="W80" s="28" t="s">
        <v>336</v>
      </c>
      <c r="X80" s="28" t="s">
        <v>337</v>
      </c>
      <c r="Y80" s="28" t="s">
        <v>338</v>
      </c>
      <c r="Z80" s="28" t="s">
        <v>339</v>
      </c>
      <c r="AA80" s="28" t="s">
        <v>340</v>
      </c>
      <c r="AB80" s="28" t="s">
        <v>341</v>
      </c>
      <c r="AC80" s="28" t="s">
        <v>342</v>
      </c>
      <c r="AD80" s="28" t="s">
        <v>343</v>
      </c>
      <c r="AE80" s="28" t="s">
        <v>344</v>
      </c>
      <c r="AF80" s="28" t="s">
        <v>345</v>
      </c>
      <c r="AG80" s="28" t="s">
        <v>346</v>
      </c>
      <c r="AH80" s="28" t="s">
        <v>347</v>
      </c>
      <c r="AI80" s="28" t="s">
        <v>348</v>
      </c>
      <c r="AJ80" s="28" t="s">
        <v>349</v>
      </c>
      <c r="AK80" s="28" t="s">
        <v>350</v>
      </c>
      <c r="AL80" s="28" t="s">
        <v>351</v>
      </c>
      <c r="AM80" s="28" t="s">
        <v>352</v>
      </c>
      <c r="AN80" s="28" t="s">
        <v>353</v>
      </c>
      <c r="AO80" s="28" t="s">
        <v>354</v>
      </c>
      <c r="AP80" s="28" t="s">
        <v>355</v>
      </c>
      <c r="AQ80" s="28" t="s">
        <v>356</v>
      </c>
      <c r="AR80" s="28" t="s">
        <v>357</v>
      </c>
      <c r="AS80" s="28" t="s">
        <v>358</v>
      </c>
      <c r="AT80" s="28" t="s">
        <v>359</v>
      </c>
      <c r="AU80" s="28" t="s">
        <v>360</v>
      </c>
    </row>
    <row r="81" ht="12.75" customHeight="1">
      <c r="A81" s="25"/>
      <c r="B81" s="16" t="s">
        <v>27</v>
      </c>
      <c r="C81" s="16" t="s">
        <v>71</v>
      </c>
      <c r="D81" s="16" t="s">
        <v>241</v>
      </c>
      <c r="E81" s="16" t="s">
        <v>242</v>
      </c>
      <c r="F81" s="16" t="s">
        <v>243</v>
      </c>
      <c r="G81" s="16" t="s">
        <v>244</v>
      </c>
      <c r="H81" s="16" t="s">
        <v>245</v>
      </c>
      <c r="I81" s="16" t="s">
        <v>246</v>
      </c>
      <c r="J81" s="16" t="s">
        <v>247</v>
      </c>
      <c r="K81" s="25"/>
      <c r="L81" s="25">
        <f t="shared" ref="L81:L157" si="1">B82*C82</f>
        <v>0</v>
      </c>
      <c r="M81" s="25">
        <f t="shared" ref="M81:M157" si="2">B82*D82</f>
        <v>0</v>
      </c>
      <c r="N81" s="25">
        <f t="shared" ref="N81:N157" si="3">B82*E82</f>
        <v>0</v>
      </c>
      <c r="O81" s="25">
        <f t="shared" ref="O81:O157" si="4">B82*F82</f>
        <v>0</v>
      </c>
      <c r="P81" s="25">
        <f t="shared" ref="P81:P157" si="5">B82*G82</f>
        <v>1</v>
      </c>
      <c r="Q81" s="25">
        <f t="shared" ref="Q81:Q157" si="6">B82*H82</f>
        <v>1</v>
      </c>
      <c r="R81" s="25">
        <f t="shared" ref="R81:R157" si="7">B82*I82</f>
        <v>0</v>
      </c>
      <c r="S81" s="25">
        <f t="shared" ref="S81:S157" si="8">B82*J82</f>
        <v>0</v>
      </c>
      <c r="T81" s="25">
        <f t="shared" ref="T81:T157" si="9">C82*D82</f>
        <v>0</v>
      </c>
      <c r="U81" s="25">
        <f t="shared" ref="U81:U157" si="10">C82*E82</f>
        <v>0</v>
      </c>
      <c r="V81" s="25">
        <f t="shared" ref="V81:V157" si="11">C82*F82</f>
        <v>0</v>
      </c>
      <c r="W81" s="25">
        <f t="shared" ref="W81:W157" si="12">C82*G82</f>
        <v>0</v>
      </c>
      <c r="X81" s="25">
        <f t="shared" ref="X81:X157" si="13">C82*H82</f>
        <v>0</v>
      </c>
      <c r="Y81" s="25">
        <f t="shared" ref="Y81:Y157" si="14">C82*I82</f>
        <v>0</v>
      </c>
      <c r="Z81" s="25">
        <f t="shared" ref="Z81:Z157" si="15">C82*J82</f>
        <v>0</v>
      </c>
      <c r="AA81" s="25">
        <f t="shared" ref="AA81:AA157" si="16">D82*E82</f>
        <v>0</v>
      </c>
      <c r="AB81" s="25">
        <f t="shared" ref="AB81:AB157" si="17">D82*F82</f>
        <v>0</v>
      </c>
      <c r="AC81" s="25">
        <f t="shared" ref="AC81:AC157" si="18">D82*G82</f>
        <v>0</v>
      </c>
      <c r="AD81" s="25">
        <f t="shared" ref="AD81:AD157" si="19">D82*H82</f>
        <v>0</v>
      </c>
      <c r="AE81" s="25">
        <f t="shared" ref="AE81:AE157" si="20">D82*I82</f>
        <v>0</v>
      </c>
      <c r="AF81" s="25">
        <f t="shared" ref="AF81:AF157" si="21">D82*J82</f>
        <v>0</v>
      </c>
      <c r="AG81" s="25">
        <f t="shared" ref="AG81:AG157" si="22">E82*F82</f>
        <v>0</v>
      </c>
      <c r="AH81" s="25">
        <f t="shared" ref="AH81:AH157" si="23">E82*G82</f>
        <v>0</v>
      </c>
      <c r="AI81" s="25">
        <f t="shared" ref="AI81:AI157" si="24">E82*H82</f>
        <v>0</v>
      </c>
      <c r="AJ81" s="25">
        <f t="shared" ref="AJ81:AJ157" si="25">E82*I82</f>
        <v>0</v>
      </c>
      <c r="AK81" s="25">
        <f t="shared" ref="AK81:AK157" si="26">E82*J82</f>
        <v>0</v>
      </c>
      <c r="AL81" s="25">
        <f t="shared" ref="AL81:AL157" si="27">F82*G82</f>
        <v>0</v>
      </c>
      <c r="AM81" s="25">
        <f t="shared" ref="AM81:AM157" si="28">F82*H82</f>
        <v>0</v>
      </c>
      <c r="AN81" s="25">
        <f t="shared" ref="AN81:AN157" si="29">F82*I82</f>
        <v>0</v>
      </c>
      <c r="AO81" s="25">
        <f t="shared" ref="AO81:AO157" si="30">F82*J82</f>
        <v>0</v>
      </c>
      <c r="AP81" s="25">
        <f t="shared" ref="AP81:AP157" si="31">G82*H82</f>
        <v>1</v>
      </c>
      <c r="AQ81" s="25">
        <f t="shared" ref="AQ81:AQ157" si="32">G82*I82</f>
        <v>0</v>
      </c>
      <c r="AR81" s="25">
        <f t="shared" ref="AR81:AR157" si="33">G82*J82</f>
        <v>0</v>
      </c>
      <c r="AS81" s="25">
        <f t="shared" ref="AS81:AS157" si="34">H82*I82</f>
        <v>0</v>
      </c>
      <c r="AT81" s="25">
        <f t="shared" ref="AT81:AT157" si="35">H82*J82</f>
        <v>0</v>
      </c>
      <c r="AU81" s="25">
        <f t="shared" ref="AU81:AU157" si="36">I82*J82</f>
        <v>0</v>
      </c>
    </row>
    <row r="82" ht="12.75" customHeight="1">
      <c r="A82" s="25">
        <v>1.0</v>
      </c>
      <c r="B82" s="16">
        <f t="shared" ref="B82:B158" si="37">COUNTIF(D2,"shopee*")</f>
        <v>1</v>
      </c>
      <c r="C82" s="16">
        <f t="shared" ref="C82:C158" si="38">COUNTIF(D2,"*LAZADA*")</f>
        <v>0</v>
      </c>
      <c r="D82" s="16">
        <f t="shared" ref="D82:D158" si="39">COUNTIF(D2,"*Amazon*")</f>
        <v>0</v>
      </c>
      <c r="E82" s="16">
        <f t="shared" ref="E82:E158" si="40">COUNTIF(D2,"*eBay*")</f>
        <v>0</v>
      </c>
      <c r="F82" s="16">
        <f t="shared" ref="F82:F158" si="41">COUNTIF(D2,"*JD CENTRA*")</f>
        <v>0</v>
      </c>
      <c r="G82" s="16">
        <f t="shared" ref="G82:G158" si="42">COUNTIF(D2,"*Instagram (Market)*")</f>
        <v>1</v>
      </c>
      <c r="H82" s="16">
        <f t="shared" ref="H82:H158" si="43">COUNTIF(D2,"*Facebook  (Market)*")</f>
        <v>1</v>
      </c>
      <c r="I82" s="16">
        <f t="shared" ref="I82:I158" si="44">COUNTIF(D2,"*LINE Shopping*")</f>
        <v>0</v>
      </c>
      <c r="J82" s="16">
        <f t="shared" ref="J82:J158" si="45">COUNTIF(D2,"*AliExpress*")</f>
        <v>0</v>
      </c>
      <c r="K82" s="25"/>
      <c r="L82" s="25">
        <f t="shared" si="1"/>
        <v>0</v>
      </c>
      <c r="M82" s="25">
        <f t="shared" si="2"/>
        <v>0</v>
      </c>
      <c r="N82" s="25">
        <f t="shared" si="3"/>
        <v>0</v>
      </c>
      <c r="O82" s="25">
        <f t="shared" si="4"/>
        <v>0</v>
      </c>
      <c r="P82" s="25">
        <f t="shared" si="5"/>
        <v>0</v>
      </c>
      <c r="Q82" s="25">
        <f t="shared" si="6"/>
        <v>0</v>
      </c>
      <c r="R82" s="25">
        <f t="shared" si="7"/>
        <v>0</v>
      </c>
      <c r="S82" s="25">
        <f t="shared" si="8"/>
        <v>1</v>
      </c>
      <c r="T82" s="25">
        <f t="shared" si="9"/>
        <v>0</v>
      </c>
      <c r="U82" s="25">
        <f t="shared" si="10"/>
        <v>0</v>
      </c>
      <c r="V82" s="25">
        <f t="shared" si="11"/>
        <v>0</v>
      </c>
      <c r="W82" s="25">
        <f t="shared" si="12"/>
        <v>0</v>
      </c>
      <c r="X82" s="25">
        <f t="shared" si="13"/>
        <v>0</v>
      </c>
      <c r="Y82" s="25">
        <f t="shared" si="14"/>
        <v>0</v>
      </c>
      <c r="Z82" s="25">
        <f t="shared" si="15"/>
        <v>0</v>
      </c>
      <c r="AA82" s="25">
        <f t="shared" si="16"/>
        <v>0</v>
      </c>
      <c r="AB82" s="25">
        <f t="shared" si="17"/>
        <v>0</v>
      </c>
      <c r="AC82" s="25">
        <f t="shared" si="18"/>
        <v>0</v>
      </c>
      <c r="AD82" s="25">
        <f t="shared" si="19"/>
        <v>0</v>
      </c>
      <c r="AE82" s="25">
        <f t="shared" si="20"/>
        <v>0</v>
      </c>
      <c r="AF82" s="25">
        <f t="shared" si="21"/>
        <v>0</v>
      </c>
      <c r="AG82" s="25">
        <f t="shared" si="22"/>
        <v>0</v>
      </c>
      <c r="AH82" s="25">
        <f t="shared" si="23"/>
        <v>0</v>
      </c>
      <c r="AI82" s="25">
        <f t="shared" si="24"/>
        <v>0</v>
      </c>
      <c r="AJ82" s="25">
        <f t="shared" si="25"/>
        <v>0</v>
      </c>
      <c r="AK82" s="25">
        <f t="shared" si="26"/>
        <v>0</v>
      </c>
      <c r="AL82" s="25">
        <f t="shared" si="27"/>
        <v>0</v>
      </c>
      <c r="AM82" s="25">
        <f t="shared" si="28"/>
        <v>0</v>
      </c>
      <c r="AN82" s="25">
        <f t="shared" si="29"/>
        <v>0</v>
      </c>
      <c r="AO82" s="25">
        <f t="shared" si="30"/>
        <v>0</v>
      </c>
      <c r="AP82" s="25">
        <f t="shared" si="31"/>
        <v>0</v>
      </c>
      <c r="AQ82" s="25">
        <f t="shared" si="32"/>
        <v>0</v>
      </c>
      <c r="AR82" s="25">
        <f t="shared" si="33"/>
        <v>0</v>
      </c>
      <c r="AS82" s="25">
        <f t="shared" si="34"/>
        <v>0</v>
      </c>
      <c r="AT82" s="25">
        <f t="shared" si="35"/>
        <v>0</v>
      </c>
      <c r="AU82" s="25">
        <f t="shared" si="36"/>
        <v>0</v>
      </c>
    </row>
    <row r="83" ht="12.75" customHeight="1">
      <c r="A83" s="25">
        <f t="shared" ref="A83:A158" si="46">A82+1</f>
        <v>2</v>
      </c>
      <c r="B83" s="16">
        <f t="shared" si="37"/>
        <v>1</v>
      </c>
      <c r="C83" s="16">
        <f t="shared" si="38"/>
        <v>0</v>
      </c>
      <c r="D83" s="16">
        <f t="shared" si="39"/>
        <v>0</v>
      </c>
      <c r="E83" s="16">
        <f t="shared" si="40"/>
        <v>0</v>
      </c>
      <c r="F83" s="16">
        <f t="shared" si="41"/>
        <v>0</v>
      </c>
      <c r="G83" s="16">
        <f t="shared" si="42"/>
        <v>0</v>
      </c>
      <c r="H83" s="16">
        <f t="shared" si="43"/>
        <v>0</v>
      </c>
      <c r="I83" s="16">
        <f t="shared" si="44"/>
        <v>0</v>
      </c>
      <c r="J83" s="16">
        <f t="shared" si="45"/>
        <v>1</v>
      </c>
      <c r="K83" s="25"/>
      <c r="L83" s="25">
        <f t="shared" si="1"/>
        <v>0</v>
      </c>
      <c r="M83" s="25">
        <f t="shared" si="2"/>
        <v>0</v>
      </c>
      <c r="N83" s="25">
        <f t="shared" si="3"/>
        <v>0</v>
      </c>
      <c r="O83" s="25">
        <f t="shared" si="4"/>
        <v>0</v>
      </c>
      <c r="P83" s="25">
        <f t="shared" si="5"/>
        <v>1</v>
      </c>
      <c r="Q83" s="25">
        <f t="shared" si="6"/>
        <v>0</v>
      </c>
      <c r="R83" s="25">
        <f t="shared" si="7"/>
        <v>0</v>
      </c>
      <c r="S83" s="25">
        <f t="shared" si="8"/>
        <v>0</v>
      </c>
      <c r="T83" s="25">
        <f t="shared" si="9"/>
        <v>0</v>
      </c>
      <c r="U83" s="25">
        <f t="shared" si="10"/>
        <v>0</v>
      </c>
      <c r="V83" s="25">
        <f t="shared" si="11"/>
        <v>0</v>
      </c>
      <c r="W83" s="25">
        <f t="shared" si="12"/>
        <v>0</v>
      </c>
      <c r="X83" s="25">
        <f t="shared" si="13"/>
        <v>0</v>
      </c>
      <c r="Y83" s="25">
        <f t="shared" si="14"/>
        <v>0</v>
      </c>
      <c r="Z83" s="25">
        <f t="shared" si="15"/>
        <v>0</v>
      </c>
      <c r="AA83" s="25">
        <f t="shared" si="16"/>
        <v>0</v>
      </c>
      <c r="AB83" s="25">
        <f t="shared" si="17"/>
        <v>0</v>
      </c>
      <c r="AC83" s="25">
        <f t="shared" si="18"/>
        <v>0</v>
      </c>
      <c r="AD83" s="25">
        <f t="shared" si="19"/>
        <v>0</v>
      </c>
      <c r="AE83" s="25">
        <f t="shared" si="20"/>
        <v>0</v>
      </c>
      <c r="AF83" s="25">
        <f t="shared" si="21"/>
        <v>0</v>
      </c>
      <c r="AG83" s="25">
        <f t="shared" si="22"/>
        <v>0</v>
      </c>
      <c r="AH83" s="25">
        <f t="shared" si="23"/>
        <v>0</v>
      </c>
      <c r="AI83" s="25">
        <f t="shared" si="24"/>
        <v>0</v>
      </c>
      <c r="AJ83" s="25">
        <f t="shared" si="25"/>
        <v>0</v>
      </c>
      <c r="AK83" s="25">
        <f t="shared" si="26"/>
        <v>0</v>
      </c>
      <c r="AL83" s="25">
        <f t="shared" si="27"/>
        <v>0</v>
      </c>
      <c r="AM83" s="25">
        <f t="shared" si="28"/>
        <v>0</v>
      </c>
      <c r="AN83" s="25">
        <f t="shared" si="29"/>
        <v>0</v>
      </c>
      <c r="AO83" s="25">
        <f t="shared" si="30"/>
        <v>0</v>
      </c>
      <c r="AP83" s="25">
        <f t="shared" si="31"/>
        <v>0</v>
      </c>
      <c r="AQ83" s="25">
        <f t="shared" si="32"/>
        <v>0</v>
      </c>
      <c r="AR83" s="25">
        <f t="shared" si="33"/>
        <v>0</v>
      </c>
      <c r="AS83" s="25">
        <f t="shared" si="34"/>
        <v>0</v>
      </c>
      <c r="AT83" s="25">
        <f t="shared" si="35"/>
        <v>0</v>
      </c>
      <c r="AU83" s="25">
        <f t="shared" si="36"/>
        <v>0</v>
      </c>
    </row>
    <row r="84" ht="12.75" customHeight="1">
      <c r="A84" s="25">
        <f t="shared" si="46"/>
        <v>3</v>
      </c>
      <c r="B84" s="16">
        <f t="shared" si="37"/>
        <v>1</v>
      </c>
      <c r="C84" s="16">
        <f t="shared" si="38"/>
        <v>0</v>
      </c>
      <c r="D84" s="16">
        <f t="shared" si="39"/>
        <v>0</v>
      </c>
      <c r="E84" s="16">
        <f t="shared" si="40"/>
        <v>0</v>
      </c>
      <c r="F84" s="16">
        <f t="shared" si="41"/>
        <v>0</v>
      </c>
      <c r="G84" s="16">
        <f t="shared" si="42"/>
        <v>1</v>
      </c>
      <c r="H84" s="16">
        <f t="shared" si="43"/>
        <v>0</v>
      </c>
      <c r="I84" s="16">
        <f t="shared" si="44"/>
        <v>0</v>
      </c>
      <c r="J84" s="16">
        <f t="shared" si="45"/>
        <v>0</v>
      </c>
      <c r="K84" s="25"/>
      <c r="L84" s="25">
        <f t="shared" si="1"/>
        <v>1</v>
      </c>
      <c r="M84" s="25">
        <f t="shared" si="2"/>
        <v>0</v>
      </c>
      <c r="N84" s="25">
        <f t="shared" si="3"/>
        <v>0</v>
      </c>
      <c r="O84" s="25">
        <f t="shared" si="4"/>
        <v>0</v>
      </c>
      <c r="P84" s="25">
        <f t="shared" si="5"/>
        <v>0</v>
      </c>
      <c r="Q84" s="25">
        <f t="shared" si="6"/>
        <v>0</v>
      </c>
      <c r="R84" s="25">
        <f t="shared" si="7"/>
        <v>0</v>
      </c>
      <c r="S84" s="25">
        <f t="shared" si="8"/>
        <v>0</v>
      </c>
      <c r="T84" s="25">
        <f t="shared" si="9"/>
        <v>0</v>
      </c>
      <c r="U84" s="25">
        <f t="shared" si="10"/>
        <v>0</v>
      </c>
      <c r="V84" s="25">
        <f t="shared" si="11"/>
        <v>0</v>
      </c>
      <c r="W84" s="25">
        <f t="shared" si="12"/>
        <v>0</v>
      </c>
      <c r="X84" s="25">
        <f t="shared" si="13"/>
        <v>0</v>
      </c>
      <c r="Y84" s="25">
        <f t="shared" si="14"/>
        <v>0</v>
      </c>
      <c r="Z84" s="25">
        <f t="shared" si="15"/>
        <v>0</v>
      </c>
      <c r="AA84" s="25">
        <f t="shared" si="16"/>
        <v>0</v>
      </c>
      <c r="AB84" s="25">
        <f t="shared" si="17"/>
        <v>0</v>
      </c>
      <c r="AC84" s="25">
        <f t="shared" si="18"/>
        <v>0</v>
      </c>
      <c r="AD84" s="25">
        <f t="shared" si="19"/>
        <v>0</v>
      </c>
      <c r="AE84" s="25">
        <f t="shared" si="20"/>
        <v>0</v>
      </c>
      <c r="AF84" s="25">
        <f t="shared" si="21"/>
        <v>0</v>
      </c>
      <c r="AG84" s="25">
        <f t="shared" si="22"/>
        <v>0</v>
      </c>
      <c r="AH84" s="25">
        <f t="shared" si="23"/>
        <v>0</v>
      </c>
      <c r="AI84" s="25">
        <f t="shared" si="24"/>
        <v>0</v>
      </c>
      <c r="AJ84" s="25">
        <f t="shared" si="25"/>
        <v>0</v>
      </c>
      <c r="AK84" s="25">
        <f t="shared" si="26"/>
        <v>0</v>
      </c>
      <c r="AL84" s="25">
        <f t="shared" si="27"/>
        <v>0</v>
      </c>
      <c r="AM84" s="25">
        <f t="shared" si="28"/>
        <v>0</v>
      </c>
      <c r="AN84" s="25">
        <f t="shared" si="29"/>
        <v>0</v>
      </c>
      <c r="AO84" s="25">
        <f t="shared" si="30"/>
        <v>0</v>
      </c>
      <c r="AP84" s="25">
        <f t="shared" si="31"/>
        <v>0</v>
      </c>
      <c r="AQ84" s="25">
        <f t="shared" si="32"/>
        <v>0</v>
      </c>
      <c r="AR84" s="25">
        <f t="shared" si="33"/>
        <v>0</v>
      </c>
      <c r="AS84" s="25">
        <f t="shared" si="34"/>
        <v>0</v>
      </c>
      <c r="AT84" s="25">
        <f t="shared" si="35"/>
        <v>0</v>
      </c>
      <c r="AU84" s="25">
        <f t="shared" si="36"/>
        <v>0</v>
      </c>
    </row>
    <row r="85" ht="12.75" customHeight="1">
      <c r="A85" s="25">
        <f t="shared" si="46"/>
        <v>4</v>
      </c>
      <c r="B85" s="16">
        <f t="shared" si="37"/>
        <v>1</v>
      </c>
      <c r="C85" s="16">
        <f t="shared" si="38"/>
        <v>1</v>
      </c>
      <c r="D85" s="16">
        <f t="shared" si="39"/>
        <v>0</v>
      </c>
      <c r="E85" s="16">
        <f t="shared" si="40"/>
        <v>0</v>
      </c>
      <c r="F85" s="16">
        <f t="shared" si="41"/>
        <v>0</v>
      </c>
      <c r="G85" s="16">
        <f t="shared" si="42"/>
        <v>0</v>
      </c>
      <c r="H85" s="16">
        <f t="shared" si="43"/>
        <v>0</v>
      </c>
      <c r="I85" s="16">
        <f t="shared" si="44"/>
        <v>0</v>
      </c>
      <c r="J85" s="16">
        <f t="shared" si="45"/>
        <v>0</v>
      </c>
      <c r="K85" s="25"/>
      <c r="L85" s="25">
        <f t="shared" si="1"/>
        <v>0</v>
      </c>
      <c r="M85" s="25">
        <f t="shared" si="2"/>
        <v>0</v>
      </c>
      <c r="N85" s="25">
        <f t="shared" si="3"/>
        <v>0</v>
      </c>
      <c r="O85" s="25">
        <f t="shared" si="4"/>
        <v>0</v>
      </c>
      <c r="P85" s="25">
        <f t="shared" si="5"/>
        <v>1</v>
      </c>
      <c r="Q85" s="25">
        <f t="shared" si="6"/>
        <v>0</v>
      </c>
      <c r="R85" s="25">
        <f t="shared" si="7"/>
        <v>1</v>
      </c>
      <c r="S85" s="25">
        <f t="shared" si="8"/>
        <v>0</v>
      </c>
      <c r="T85" s="25">
        <f t="shared" si="9"/>
        <v>0</v>
      </c>
      <c r="U85" s="25">
        <f t="shared" si="10"/>
        <v>0</v>
      </c>
      <c r="V85" s="25">
        <f t="shared" si="11"/>
        <v>0</v>
      </c>
      <c r="W85" s="25">
        <f t="shared" si="12"/>
        <v>0</v>
      </c>
      <c r="X85" s="25">
        <f t="shared" si="13"/>
        <v>0</v>
      </c>
      <c r="Y85" s="25">
        <f t="shared" si="14"/>
        <v>0</v>
      </c>
      <c r="Z85" s="25">
        <f t="shared" si="15"/>
        <v>0</v>
      </c>
      <c r="AA85" s="25">
        <f t="shared" si="16"/>
        <v>0</v>
      </c>
      <c r="AB85" s="25">
        <f t="shared" si="17"/>
        <v>0</v>
      </c>
      <c r="AC85" s="25">
        <f t="shared" si="18"/>
        <v>0</v>
      </c>
      <c r="AD85" s="25">
        <f t="shared" si="19"/>
        <v>0</v>
      </c>
      <c r="AE85" s="25">
        <f t="shared" si="20"/>
        <v>0</v>
      </c>
      <c r="AF85" s="25">
        <f t="shared" si="21"/>
        <v>0</v>
      </c>
      <c r="AG85" s="25">
        <f t="shared" si="22"/>
        <v>0</v>
      </c>
      <c r="AH85" s="25">
        <f t="shared" si="23"/>
        <v>0</v>
      </c>
      <c r="AI85" s="25">
        <f t="shared" si="24"/>
        <v>0</v>
      </c>
      <c r="AJ85" s="25">
        <f t="shared" si="25"/>
        <v>0</v>
      </c>
      <c r="AK85" s="25">
        <f t="shared" si="26"/>
        <v>0</v>
      </c>
      <c r="AL85" s="25">
        <f t="shared" si="27"/>
        <v>0</v>
      </c>
      <c r="AM85" s="25">
        <f t="shared" si="28"/>
        <v>0</v>
      </c>
      <c r="AN85" s="25">
        <f t="shared" si="29"/>
        <v>0</v>
      </c>
      <c r="AO85" s="25">
        <f t="shared" si="30"/>
        <v>0</v>
      </c>
      <c r="AP85" s="25">
        <f t="shared" si="31"/>
        <v>0</v>
      </c>
      <c r="AQ85" s="25">
        <f t="shared" si="32"/>
        <v>1</v>
      </c>
      <c r="AR85" s="25">
        <f t="shared" si="33"/>
        <v>0</v>
      </c>
      <c r="AS85" s="25">
        <f t="shared" si="34"/>
        <v>0</v>
      </c>
      <c r="AT85" s="25">
        <f t="shared" si="35"/>
        <v>0</v>
      </c>
      <c r="AU85" s="25">
        <f t="shared" si="36"/>
        <v>0</v>
      </c>
    </row>
    <row r="86" ht="12.75" customHeight="1">
      <c r="A86" s="25">
        <f t="shared" si="46"/>
        <v>5</v>
      </c>
      <c r="B86" s="16">
        <f t="shared" si="37"/>
        <v>1</v>
      </c>
      <c r="C86" s="16">
        <f t="shared" si="38"/>
        <v>0</v>
      </c>
      <c r="D86" s="16">
        <f t="shared" si="39"/>
        <v>0</v>
      </c>
      <c r="E86" s="16">
        <f t="shared" si="40"/>
        <v>0</v>
      </c>
      <c r="F86" s="16">
        <f t="shared" si="41"/>
        <v>0</v>
      </c>
      <c r="G86" s="16">
        <f t="shared" si="42"/>
        <v>1</v>
      </c>
      <c r="H86" s="16">
        <f t="shared" si="43"/>
        <v>0</v>
      </c>
      <c r="I86" s="16">
        <f t="shared" si="44"/>
        <v>1</v>
      </c>
      <c r="J86" s="16">
        <f t="shared" si="45"/>
        <v>0</v>
      </c>
      <c r="K86" s="25"/>
      <c r="L86" s="25">
        <f t="shared" si="1"/>
        <v>0</v>
      </c>
      <c r="M86" s="25">
        <f t="shared" si="2"/>
        <v>0</v>
      </c>
      <c r="N86" s="25">
        <f t="shared" si="3"/>
        <v>0</v>
      </c>
      <c r="O86" s="25">
        <f t="shared" si="4"/>
        <v>0</v>
      </c>
      <c r="P86" s="25">
        <f t="shared" si="5"/>
        <v>0</v>
      </c>
      <c r="Q86" s="25">
        <f t="shared" si="6"/>
        <v>0</v>
      </c>
      <c r="R86" s="25">
        <f t="shared" si="7"/>
        <v>0</v>
      </c>
      <c r="S86" s="25">
        <f t="shared" si="8"/>
        <v>0</v>
      </c>
      <c r="T86" s="25">
        <f t="shared" si="9"/>
        <v>0</v>
      </c>
      <c r="U86" s="25">
        <f t="shared" si="10"/>
        <v>0</v>
      </c>
      <c r="V86" s="25">
        <f t="shared" si="11"/>
        <v>0</v>
      </c>
      <c r="W86" s="25">
        <f t="shared" si="12"/>
        <v>0</v>
      </c>
      <c r="X86" s="25">
        <f t="shared" si="13"/>
        <v>0</v>
      </c>
      <c r="Y86" s="25">
        <f t="shared" si="14"/>
        <v>0</v>
      </c>
      <c r="Z86" s="25">
        <f t="shared" si="15"/>
        <v>0</v>
      </c>
      <c r="AA86" s="25">
        <f t="shared" si="16"/>
        <v>0</v>
      </c>
      <c r="AB86" s="25">
        <f t="shared" si="17"/>
        <v>0</v>
      </c>
      <c r="AC86" s="25">
        <f t="shared" si="18"/>
        <v>0</v>
      </c>
      <c r="AD86" s="25">
        <f t="shared" si="19"/>
        <v>0</v>
      </c>
      <c r="AE86" s="25">
        <f t="shared" si="20"/>
        <v>0</v>
      </c>
      <c r="AF86" s="25">
        <f t="shared" si="21"/>
        <v>0</v>
      </c>
      <c r="AG86" s="25">
        <f t="shared" si="22"/>
        <v>0</v>
      </c>
      <c r="AH86" s="25">
        <f t="shared" si="23"/>
        <v>0</v>
      </c>
      <c r="AI86" s="25">
        <f t="shared" si="24"/>
        <v>0</v>
      </c>
      <c r="AJ86" s="25">
        <f t="shared" si="25"/>
        <v>0</v>
      </c>
      <c r="AK86" s="25">
        <f t="shared" si="26"/>
        <v>0</v>
      </c>
      <c r="AL86" s="25">
        <f t="shared" si="27"/>
        <v>0</v>
      </c>
      <c r="AM86" s="25">
        <f t="shared" si="28"/>
        <v>0</v>
      </c>
      <c r="AN86" s="25">
        <f t="shared" si="29"/>
        <v>0</v>
      </c>
      <c r="AO86" s="25">
        <f t="shared" si="30"/>
        <v>0</v>
      </c>
      <c r="AP86" s="25">
        <f t="shared" si="31"/>
        <v>0</v>
      </c>
      <c r="AQ86" s="25">
        <f t="shared" si="32"/>
        <v>0</v>
      </c>
      <c r="AR86" s="25">
        <f t="shared" si="33"/>
        <v>0</v>
      </c>
      <c r="AS86" s="25">
        <f t="shared" si="34"/>
        <v>0</v>
      </c>
      <c r="AT86" s="25">
        <f t="shared" si="35"/>
        <v>0</v>
      </c>
      <c r="AU86" s="25">
        <f t="shared" si="36"/>
        <v>0</v>
      </c>
    </row>
    <row r="87" ht="12.75" customHeight="1">
      <c r="A87" s="25">
        <f t="shared" si="46"/>
        <v>6</v>
      </c>
      <c r="B87" s="16">
        <f t="shared" si="37"/>
        <v>1</v>
      </c>
      <c r="C87" s="16">
        <f t="shared" si="38"/>
        <v>0</v>
      </c>
      <c r="D87" s="16">
        <f t="shared" si="39"/>
        <v>0</v>
      </c>
      <c r="E87" s="16">
        <f t="shared" si="40"/>
        <v>0</v>
      </c>
      <c r="F87" s="16">
        <f t="shared" si="41"/>
        <v>0</v>
      </c>
      <c r="G87" s="16">
        <f t="shared" si="42"/>
        <v>0</v>
      </c>
      <c r="H87" s="16">
        <f t="shared" si="43"/>
        <v>0</v>
      </c>
      <c r="I87" s="16">
        <f t="shared" si="44"/>
        <v>0</v>
      </c>
      <c r="J87" s="16">
        <f t="shared" si="45"/>
        <v>0</v>
      </c>
      <c r="K87" s="25"/>
      <c r="L87" s="25">
        <f t="shared" si="1"/>
        <v>0</v>
      </c>
      <c r="M87" s="25">
        <f t="shared" si="2"/>
        <v>0</v>
      </c>
      <c r="N87" s="25">
        <f t="shared" si="3"/>
        <v>0</v>
      </c>
      <c r="O87" s="25">
        <f t="shared" si="4"/>
        <v>0</v>
      </c>
      <c r="P87" s="25">
        <f t="shared" si="5"/>
        <v>1</v>
      </c>
      <c r="Q87" s="25">
        <f t="shared" si="6"/>
        <v>1</v>
      </c>
      <c r="R87" s="25">
        <f t="shared" si="7"/>
        <v>0</v>
      </c>
      <c r="S87" s="25">
        <f t="shared" si="8"/>
        <v>0</v>
      </c>
      <c r="T87" s="25">
        <f t="shared" si="9"/>
        <v>0</v>
      </c>
      <c r="U87" s="25">
        <f t="shared" si="10"/>
        <v>0</v>
      </c>
      <c r="V87" s="25">
        <f t="shared" si="11"/>
        <v>0</v>
      </c>
      <c r="W87" s="25">
        <f t="shared" si="12"/>
        <v>0</v>
      </c>
      <c r="X87" s="25">
        <f t="shared" si="13"/>
        <v>0</v>
      </c>
      <c r="Y87" s="25">
        <f t="shared" si="14"/>
        <v>0</v>
      </c>
      <c r="Z87" s="25">
        <f t="shared" si="15"/>
        <v>0</v>
      </c>
      <c r="AA87" s="25">
        <f t="shared" si="16"/>
        <v>0</v>
      </c>
      <c r="AB87" s="25">
        <f t="shared" si="17"/>
        <v>0</v>
      </c>
      <c r="AC87" s="25">
        <f t="shared" si="18"/>
        <v>0</v>
      </c>
      <c r="AD87" s="25">
        <f t="shared" si="19"/>
        <v>0</v>
      </c>
      <c r="AE87" s="25">
        <f t="shared" si="20"/>
        <v>0</v>
      </c>
      <c r="AF87" s="25">
        <f t="shared" si="21"/>
        <v>0</v>
      </c>
      <c r="AG87" s="25">
        <f t="shared" si="22"/>
        <v>0</v>
      </c>
      <c r="AH87" s="25">
        <f t="shared" si="23"/>
        <v>0</v>
      </c>
      <c r="AI87" s="25">
        <f t="shared" si="24"/>
        <v>0</v>
      </c>
      <c r="AJ87" s="25">
        <f t="shared" si="25"/>
        <v>0</v>
      </c>
      <c r="AK87" s="25">
        <f t="shared" si="26"/>
        <v>0</v>
      </c>
      <c r="AL87" s="25">
        <f t="shared" si="27"/>
        <v>0</v>
      </c>
      <c r="AM87" s="25">
        <f t="shared" si="28"/>
        <v>0</v>
      </c>
      <c r="AN87" s="25">
        <f t="shared" si="29"/>
        <v>0</v>
      </c>
      <c r="AO87" s="25">
        <f t="shared" si="30"/>
        <v>0</v>
      </c>
      <c r="AP87" s="25">
        <f t="shared" si="31"/>
        <v>1</v>
      </c>
      <c r="AQ87" s="25">
        <f t="shared" si="32"/>
        <v>0</v>
      </c>
      <c r="AR87" s="25">
        <f t="shared" si="33"/>
        <v>0</v>
      </c>
      <c r="AS87" s="25">
        <f t="shared" si="34"/>
        <v>0</v>
      </c>
      <c r="AT87" s="25">
        <f t="shared" si="35"/>
        <v>0</v>
      </c>
      <c r="AU87" s="25">
        <f t="shared" si="36"/>
        <v>0</v>
      </c>
    </row>
    <row r="88" ht="12.75" customHeight="1">
      <c r="A88" s="25">
        <f t="shared" si="46"/>
        <v>7</v>
      </c>
      <c r="B88" s="16">
        <f t="shared" si="37"/>
        <v>1</v>
      </c>
      <c r="C88" s="16">
        <f t="shared" si="38"/>
        <v>0</v>
      </c>
      <c r="D88" s="16">
        <f t="shared" si="39"/>
        <v>0</v>
      </c>
      <c r="E88" s="16">
        <f t="shared" si="40"/>
        <v>0</v>
      </c>
      <c r="F88" s="16">
        <f t="shared" si="41"/>
        <v>0</v>
      </c>
      <c r="G88" s="16">
        <f t="shared" si="42"/>
        <v>1</v>
      </c>
      <c r="H88" s="16">
        <f t="shared" si="43"/>
        <v>1</v>
      </c>
      <c r="I88" s="16">
        <f t="shared" si="44"/>
        <v>0</v>
      </c>
      <c r="J88" s="16">
        <f t="shared" si="45"/>
        <v>0</v>
      </c>
      <c r="K88" s="25"/>
      <c r="L88" s="25">
        <f t="shared" si="1"/>
        <v>0</v>
      </c>
      <c r="M88" s="25">
        <f t="shared" si="2"/>
        <v>0</v>
      </c>
      <c r="N88" s="25">
        <f t="shared" si="3"/>
        <v>0</v>
      </c>
      <c r="O88" s="25">
        <f t="shared" si="4"/>
        <v>0</v>
      </c>
      <c r="P88" s="25">
        <f t="shared" si="5"/>
        <v>0</v>
      </c>
      <c r="Q88" s="25">
        <f t="shared" si="6"/>
        <v>0</v>
      </c>
      <c r="R88" s="25">
        <f t="shared" si="7"/>
        <v>0</v>
      </c>
      <c r="S88" s="25">
        <f t="shared" si="8"/>
        <v>0</v>
      </c>
      <c r="T88" s="25">
        <f t="shared" si="9"/>
        <v>0</v>
      </c>
      <c r="U88" s="25">
        <f t="shared" si="10"/>
        <v>0</v>
      </c>
      <c r="V88" s="25">
        <f t="shared" si="11"/>
        <v>0</v>
      </c>
      <c r="W88" s="25">
        <f t="shared" si="12"/>
        <v>0</v>
      </c>
      <c r="X88" s="25">
        <f t="shared" si="13"/>
        <v>0</v>
      </c>
      <c r="Y88" s="25">
        <f t="shared" si="14"/>
        <v>0</v>
      </c>
      <c r="Z88" s="25">
        <f t="shared" si="15"/>
        <v>0</v>
      </c>
      <c r="AA88" s="25">
        <f t="shared" si="16"/>
        <v>0</v>
      </c>
      <c r="AB88" s="25">
        <f t="shared" si="17"/>
        <v>0</v>
      </c>
      <c r="AC88" s="25">
        <f t="shared" si="18"/>
        <v>0</v>
      </c>
      <c r="AD88" s="25">
        <f t="shared" si="19"/>
        <v>0</v>
      </c>
      <c r="AE88" s="25">
        <f t="shared" si="20"/>
        <v>0</v>
      </c>
      <c r="AF88" s="25">
        <f t="shared" si="21"/>
        <v>0</v>
      </c>
      <c r="AG88" s="25">
        <f t="shared" si="22"/>
        <v>0</v>
      </c>
      <c r="AH88" s="25">
        <f t="shared" si="23"/>
        <v>0</v>
      </c>
      <c r="AI88" s="25">
        <f t="shared" si="24"/>
        <v>0</v>
      </c>
      <c r="AJ88" s="25">
        <f t="shared" si="25"/>
        <v>0</v>
      </c>
      <c r="AK88" s="25">
        <f t="shared" si="26"/>
        <v>0</v>
      </c>
      <c r="AL88" s="25">
        <f t="shared" si="27"/>
        <v>0</v>
      </c>
      <c r="AM88" s="25">
        <f t="shared" si="28"/>
        <v>0</v>
      </c>
      <c r="AN88" s="25">
        <f t="shared" si="29"/>
        <v>0</v>
      </c>
      <c r="AO88" s="25">
        <f t="shared" si="30"/>
        <v>0</v>
      </c>
      <c r="AP88" s="25">
        <f t="shared" si="31"/>
        <v>0</v>
      </c>
      <c r="AQ88" s="25">
        <f t="shared" si="32"/>
        <v>0</v>
      </c>
      <c r="AR88" s="25">
        <f t="shared" si="33"/>
        <v>0</v>
      </c>
      <c r="AS88" s="25">
        <f t="shared" si="34"/>
        <v>0</v>
      </c>
      <c r="AT88" s="25">
        <f t="shared" si="35"/>
        <v>0</v>
      </c>
      <c r="AU88" s="25">
        <f t="shared" si="36"/>
        <v>0</v>
      </c>
    </row>
    <row r="89" ht="12.75" customHeight="1">
      <c r="A89" s="25">
        <f t="shared" si="46"/>
        <v>8</v>
      </c>
      <c r="B89" s="16">
        <f t="shared" si="37"/>
        <v>1</v>
      </c>
      <c r="C89" s="16">
        <f t="shared" si="38"/>
        <v>0</v>
      </c>
      <c r="D89" s="16">
        <f t="shared" si="39"/>
        <v>0</v>
      </c>
      <c r="E89" s="16">
        <f t="shared" si="40"/>
        <v>0</v>
      </c>
      <c r="F89" s="16">
        <f t="shared" si="41"/>
        <v>0</v>
      </c>
      <c r="G89" s="16">
        <f t="shared" si="42"/>
        <v>0</v>
      </c>
      <c r="H89" s="16">
        <f t="shared" si="43"/>
        <v>0</v>
      </c>
      <c r="I89" s="16">
        <f t="shared" si="44"/>
        <v>0</v>
      </c>
      <c r="J89" s="16">
        <f t="shared" si="45"/>
        <v>0</v>
      </c>
      <c r="K89" s="25"/>
      <c r="L89" s="25">
        <f t="shared" si="1"/>
        <v>0</v>
      </c>
      <c r="M89" s="25">
        <f t="shared" si="2"/>
        <v>0</v>
      </c>
      <c r="N89" s="25">
        <f t="shared" si="3"/>
        <v>0</v>
      </c>
      <c r="O89" s="25">
        <f t="shared" si="4"/>
        <v>0</v>
      </c>
      <c r="P89" s="25">
        <f t="shared" si="5"/>
        <v>0</v>
      </c>
      <c r="Q89" s="25">
        <f t="shared" si="6"/>
        <v>0</v>
      </c>
      <c r="R89" s="25">
        <f t="shared" si="7"/>
        <v>0</v>
      </c>
      <c r="S89" s="25">
        <f t="shared" si="8"/>
        <v>0</v>
      </c>
      <c r="T89" s="25">
        <f t="shared" si="9"/>
        <v>0</v>
      </c>
      <c r="U89" s="25">
        <f t="shared" si="10"/>
        <v>0</v>
      </c>
      <c r="V89" s="25">
        <f t="shared" si="11"/>
        <v>0</v>
      </c>
      <c r="W89" s="25">
        <f t="shared" si="12"/>
        <v>0</v>
      </c>
      <c r="X89" s="25">
        <f t="shared" si="13"/>
        <v>0</v>
      </c>
      <c r="Y89" s="25">
        <f t="shared" si="14"/>
        <v>0</v>
      </c>
      <c r="Z89" s="25">
        <f t="shared" si="15"/>
        <v>0</v>
      </c>
      <c r="AA89" s="25">
        <f t="shared" si="16"/>
        <v>0</v>
      </c>
      <c r="AB89" s="25">
        <f t="shared" si="17"/>
        <v>0</v>
      </c>
      <c r="AC89" s="25">
        <f t="shared" si="18"/>
        <v>0</v>
      </c>
      <c r="AD89" s="25">
        <f t="shared" si="19"/>
        <v>0</v>
      </c>
      <c r="AE89" s="25">
        <f t="shared" si="20"/>
        <v>0</v>
      </c>
      <c r="AF89" s="25">
        <f t="shared" si="21"/>
        <v>0</v>
      </c>
      <c r="AG89" s="25">
        <f t="shared" si="22"/>
        <v>0</v>
      </c>
      <c r="AH89" s="25">
        <f t="shared" si="23"/>
        <v>0</v>
      </c>
      <c r="AI89" s="25">
        <f t="shared" si="24"/>
        <v>0</v>
      </c>
      <c r="AJ89" s="25">
        <f t="shared" si="25"/>
        <v>0</v>
      </c>
      <c r="AK89" s="25">
        <f t="shared" si="26"/>
        <v>0</v>
      </c>
      <c r="AL89" s="25">
        <f t="shared" si="27"/>
        <v>0</v>
      </c>
      <c r="AM89" s="25">
        <f t="shared" si="28"/>
        <v>0</v>
      </c>
      <c r="AN89" s="25">
        <f t="shared" si="29"/>
        <v>0</v>
      </c>
      <c r="AO89" s="25">
        <f t="shared" si="30"/>
        <v>0</v>
      </c>
      <c r="AP89" s="25">
        <f t="shared" si="31"/>
        <v>0</v>
      </c>
      <c r="AQ89" s="25">
        <f t="shared" si="32"/>
        <v>0</v>
      </c>
      <c r="AR89" s="25">
        <f t="shared" si="33"/>
        <v>0</v>
      </c>
      <c r="AS89" s="25">
        <f t="shared" si="34"/>
        <v>0</v>
      </c>
      <c r="AT89" s="25">
        <f t="shared" si="35"/>
        <v>0</v>
      </c>
      <c r="AU89" s="25">
        <f t="shared" si="36"/>
        <v>0</v>
      </c>
    </row>
    <row r="90" ht="12.75" customHeight="1">
      <c r="A90" s="25">
        <f t="shared" si="46"/>
        <v>9</v>
      </c>
      <c r="B90" s="16">
        <f t="shared" si="37"/>
        <v>1</v>
      </c>
      <c r="C90" s="16">
        <f t="shared" si="38"/>
        <v>0</v>
      </c>
      <c r="D90" s="16">
        <f t="shared" si="39"/>
        <v>0</v>
      </c>
      <c r="E90" s="16">
        <f t="shared" si="40"/>
        <v>0</v>
      </c>
      <c r="F90" s="16">
        <f t="shared" si="41"/>
        <v>0</v>
      </c>
      <c r="G90" s="16">
        <f t="shared" si="42"/>
        <v>0</v>
      </c>
      <c r="H90" s="16">
        <f t="shared" si="43"/>
        <v>0</v>
      </c>
      <c r="I90" s="16">
        <f t="shared" si="44"/>
        <v>0</v>
      </c>
      <c r="J90" s="16">
        <f t="shared" si="45"/>
        <v>0</v>
      </c>
      <c r="K90" s="25"/>
      <c r="L90" s="25">
        <f t="shared" si="1"/>
        <v>0</v>
      </c>
      <c r="M90" s="25">
        <f t="shared" si="2"/>
        <v>0</v>
      </c>
      <c r="N90" s="25">
        <f t="shared" si="3"/>
        <v>0</v>
      </c>
      <c r="O90" s="25">
        <f t="shared" si="4"/>
        <v>0</v>
      </c>
      <c r="P90" s="25">
        <f t="shared" si="5"/>
        <v>1</v>
      </c>
      <c r="Q90" s="25">
        <f t="shared" si="6"/>
        <v>0</v>
      </c>
      <c r="R90" s="25">
        <f t="shared" si="7"/>
        <v>0</v>
      </c>
      <c r="S90" s="25">
        <f t="shared" si="8"/>
        <v>0</v>
      </c>
      <c r="T90" s="25">
        <f t="shared" si="9"/>
        <v>0</v>
      </c>
      <c r="U90" s="25">
        <f t="shared" si="10"/>
        <v>0</v>
      </c>
      <c r="V90" s="25">
        <f t="shared" si="11"/>
        <v>0</v>
      </c>
      <c r="W90" s="25">
        <f t="shared" si="12"/>
        <v>0</v>
      </c>
      <c r="X90" s="25">
        <f t="shared" si="13"/>
        <v>0</v>
      </c>
      <c r="Y90" s="25">
        <f t="shared" si="14"/>
        <v>0</v>
      </c>
      <c r="Z90" s="25">
        <f t="shared" si="15"/>
        <v>0</v>
      </c>
      <c r="AA90" s="25">
        <f t="shared" si="16"/>
        <v>0</v>
      </c>
      <c r="AB90" s="25">
        <f t="shared" si="17"/>
        <v>0</v>
      </c>
      <c r="AC90" s="25">
        <f t="shared" si="18"/>
        <v>0</v>
      </c>
      <c r="AD90" s="25">
        <f t="shared" si="19"/>
        <v>0</v>
      </c>
      <c r="AE90" s="25">
        <f t="shared" si="20"/>
        <v>0</v>
      </c>
      <c r="AF90" s="25">
        <f t="shared" si="21"/>
        <v>0</v>
      </c>
      <c r="AG90" s="25">
        <f t="shared" si="22"/>
        <v>0</v>
      </c>
      <c r="AH90" s="25">
        <f t="shared" si="23"/>
        <v>0</v>
      </c>
      <c r="AI90" s="25">
        <f t="shared" si="24"/>
        <v>0</v>
      </c>
      <c r="AJ90" s="25">
        <f t="shared" si="25"/>
        <v>0</v>
      </c>
      <c r="AK90" s="25">
        <f t="shared" si="26"/>
        <v>0</v>
      </c>
      <c r="AL90" s="25">
        <f t="shared" si="27"/>
        <v>0</v>
      </c>
      <c r="AM90" s="25">
        <f t="shared" si="28"/>
        <v>0</v>
      </c>
      <c r="AN90" s="25">
        <f t="shared" si="29"/>
        <v>0</v>
      </c>
      <c r="AO90" s="25">
        <f t="shared" si="30"/>
        <v>0</v>
      </c>
      <c r="AP90" s="25">
        <f t="shared" si="31"/>
        <v>0</v>
      </c>
      <c r="AQ90" s="25">
        <f t="shared" si="32"/>
        <v>0</v>
      </c>
      <c r="AR90" s="25">
        <f t="shared" si="33"/>
        <v>0</v>
      </c>
      <c r="AS90" s="25">
        <f t="shared" si="34"/>
        <v>0</v>
      </c>
      <c r="AT90" s="25">
        <f t="shared" si="35"/>
        <v>0</v>
      </c>
      <c r="AU90" s="25">
        <f t="shared" si="36"/>
        <v>0</v>
      </c>
    </row>
    <row r="91" ht="12.75" customHeight="1">
      <c r="A91" s="25">
        <f t="shared" si="46"/>
        <v>10</v>
      </c>
      <c r="B91" s="16">
        <f t="shared" si="37"/>
        <v>1</v>
      </c>
      <c r="C91" s="16">
        <f t="shared" si="38"/>
        <v>0</v>
      </c>
      <c r="D91" s="16">
        <f t="shared" si="39"/>
        <v>0</v>
      </c>
      <c r="E91" s="16">
        <f t="shared" si="40"/>
        <v>0</v>
      </c>
      <c r="F91" s="16">
        <f t="shared" si="41"/>
        <v>0</v>
      </c>
      <c r="G91" s="16">
        <f t="shared" si="42"/>
        <v>1</v>
      </c>
      <c r="H91" s="16">
        <f t="shared" si="43"/>
        <v>0</v>
      </c>
      <c r="I91" s="16">
        <f t="shared" si="44"/>
        <v>0</v>
      </c>
      <c r="J91" s="16">
        <f t="shared" si="45"/>
        <v>0</v>
      </c>
      <c r="K91" s="25"/>
      <c r="L91" s="25">
        <f t="shared" si="1"/>
        <v>0</v>
      </c>
      <c r="M91" s="25">
        <f t="shared" si="2"/>
        <v>0</v>
      </c>
      <c r="N91" s="25">
        <f t="shared" si="3"/>
        <v>0</v>
      </c>
      <c r="O91" s="25">
        <f t="shared" si="4"/>
        <v>0</v>
      </c>
      <c r="P91" s="25">
        <f t="shared" si="5"/>
        <v>0</v>
      </c>
      <c r="Q91" s="25">
        <f t="shared" si="6"/>
        <v>0</v>
      </c>
      <c r="R91" s="25">
        <f t="shared" si="7"/>
        <v>0</v>
      </c>
      <c r="S91" s="25">
        <f t="shared" si="8"/>
        <v>0</v>
      </c>
      <c r="T91" s="25">
        <f t="shared" si="9"/>
        <v>0</v>
      </c>
      <c r="U91" s="25">
        <f t="shared" si="10"/>
        <v>0</v>
      </c>
      <c r="V91" s="25">
        <f t="shared" si="11"/>
        <v>0</v>
      </c>
      <c r="W91" s="25">
        <f t="shared" si="12"/>
        <v>0</v>
      </c>
      <c r="X91" s="25">
        <f t="shared" si="13"/>
        <v>0</v>
      </c>
      <c r="Y91" s="25">
        <f t="shared" si="14"/>
        <v>0</v>
      </c>
      <c r="Z91" s="25">
        <f t="shared" si="15"/>
        <v>0</v>
      </c>
      <c r="AA91" s="25">
        <f t="shared" si="16"/>
        <v>0</v>
      </c>
      <c r="AB91" s="25">
        <f t="shared" si="17"/>
        <v>0</v>
      </c>
      <c r="AC91" s="25">
        <f t="shared" si="18"/>
        <v>0</v>
      </c>
      <c r="AD91" s="25">
        <f t="shared" si="19"/>
        <v>0</v>
      </c>
      <c r="AE91" s="25">
        <f t="shared" si="20"/>
        <v>0</v>
      </c>
      <c r="AF91" s="25">
        <f t="shared" si="21"/>
        <v>0</v>
      </c>
      <c r="AG91" s="25">
        <f t="shared" si="22"/>
        <v>0</v>
      </c>
      <c r="AH91" s="25">
        <f t="shared" si="23"/>
        <v>0</v>
      </c>
      <c r="AI91" s="25">
        <f t="shared" si="24"/>
        <v>0</v>
      </c>
      <c r="AJ91" s="25">
        <f t="shared" si="25"/>
        <v>0</v>
      </c>
      <c r="AK91" s="25">
        <f t="shared" si="26"/>
        <v>0</v>
      </c>
      <c r="AL91" s="25">
        <f t="shared" si="27"/>
        <v>0</v>
      </c>
      <c r="AM91" s="25">
        <f t="shared" si="28"/>
        <v>0</v>
      </c>
      <c r="AN91" s="25">
        <f t="shared" si="29"/>
        <v>0</v>
      </c>
      <c r="AO91" s="25">
        <f t="shared" si="30"/>
        <v>0</v>
      </c>
      <c r="AP91" s="25">
        <f t="shared" si="31"/>
        <v>0</v>
      </c>
      <c r="AQ91" s="25">
        <f t="shared" si="32"/>
        <v>0</v>
      </c>
      <c r="AR91" s="25">
        <f t="shared" si="33"/>
        <v>0</v>
      </c>
      <c r="AS91" s="25">
        <f t="shared" si="34"/>
        <v>0</v>
      </c>
      <c r="AT91" s="25">
        <f t="shared" si="35"/>
        <v>0</v>
      </c>
      <c r="AU91" s="25">
        <f t="shared" si="36"/>
        <v>0</v>
      </c>
    </row>
    <row r="92" ht="12.75" customHeight="1">
      <c r="A92" s="25">
        <f t="shared" si="46"/>
        <v>11</v>
      </c>
      <c r="B92" s="16">
        <f t="shared" si="37"/>
        <v>1</v>
      </c>
      <c r="C92" s="16">
        <f t="shared" si="38"/>
        <v>0</v>
      </c>
      <c r="D92" s="16">
        <f t="shared" si="39"/>
        <v>0</v>
      </c>
      <c r="E92" s="16">
        <f t="shared" si="40"/>
        <v>0</v>
      </c>
      <c r="F92" s="16">
        <f t="shared" si="41"/>
        <v>0</v>
      </c>
      <c r="G92" s="16">
        <f t="shared" si="42"/>
        <v>0</v>
      </c>
      <c r="H92" s="16">
        <f t="shared" si="43"/>
        <v>0</v>
      </c>
      <c r="I92" s="16">
        <f t="shared" si="44"/>
        <v>0</v>
      </c>
      <c r="J92" s="16">
        <f t="shared" si="45"/>
        <v>0</v>
      </c>
      <c r="K92" s="25"/>
      <c r="L92" s="25">
        <f t="shared" si="1"/>
        <v>0</v>
      </c>
      <c r="M92" s="25">
        <f t="shared" si="2"/>
        <v>0</v>
      </c>
      <c r="N92" s="25">
        <f t="shared" si="3"/>
        <v>0</v>
      </c>
      <c r="O92" s="25">
        <f t="shared" si="4"/>
        <v>1</v>
      </c>
      <c r="P92" s="25">
        <f t="shared" si="5"/>
        <v>0</v>
      </c>
      <c r="Q92" s="25">
        <f t="shared" si="6"/>
        <v>0</v>
      </c>
      <c r="R92" s="25">
        <f t="shared" si="7"/>
        <v>0</v>
      </c>
      <c r="S92" s="25">
        <f t="shared" si="8"/>
        <v>1</v>
      </c>
      <c r="T92" s="25">
        <f t="shared" si="9"/>
        <v>0</v>
      </c>
      <c r="U92" s="25">
        <f t="shared" si="10"/>
        <v>0</v>
      </c>
      <c r="V92" s="25">
        <f t="shared" si="11"/>
        <v>0</v>
      </c>
      <c r="W92" s="25">
        <f t="shared" si="12"/>
        <v>0</v>
      </c>
      <c r="X92" s="25">
        <f t="shared" si="13"/>
        <v>0</v>
      </c>
      <c r="Y92" s="25">
        <f t="shared" si="14"/>
        <v>0</v>
      </c>
      <c r="Z92" s="25">
        <f t="shared" si="15"/>
        <v>0</v>
      </c>
      <c r="AA92" s="25">
        <f t="shared" si="16"/>
        <v>0</v>
      </c>
      <c r="AB92" s="25">
        <f t="shared" si="17"/>
        <v>0</v>
      </c>
      <c r="AC92" s="25">
        <f t="shared" si="18"/>
        <v>0</v>
      </c>
      <c r="AD92" s="25">
        <f t="shared" si="19"/>
        <v>0</v>
      </c>
      <c r="AE92" s="25">
        <f t="shared" si="20"/>
        <v>0</v>
      </c>
      <c r="AF92" s="25">
        <f t="shared" si="21"/>
        <v>0</v>
      </c>
      <c r="AG92" s="25">
        <f t="shared" si="22"/>
        <v>0</v>
      </c>
      <c r="AH92" s="25">
        <f t="shared" si="23"/>
        <v>0</v>
      </c>
      <c r="AI92" s="25">
        <f t="shared" si="24"/>
        <v>0</v>
      </c>
      <c r="AJ92" s="25">
        <f t="shared" si="25"/>
        <v>0</v>
      </c>
      <c r="AK92" s="25">
        <f t="shared" si="26"/>
        <v>0</v>
      </c>
      <c r="AL92" s="25">
        <f t="shared" si="27"/>
        <v>0</v>
      </c>
      <c r="AM92" s="25">
        <f t="shared" si="28"/>
        <v>0</v>
      </c>
      <c r="AN92" s="25">
        <f t="shared" si="29"/>
        <v>0</v>
      </c>
      <c r="AO92" s="25">
        <f t="shared" si="30"/>
        <v>1</v>
      </c>
      <c r="AP92" s="25">
        <f t="shared" si="31"/>
        <v>0</v>
      </c>
      <c r="AQ92" s="25">
        <f t="shared" si="32"/>
        <v>0</v>
      </c>
      <c r="AR92" s="25">
        <f t="shared" si="33"/>
        <v>0</v>
      </c>
      <c r="AS92" s="25">
        <f t="shared" si="34"/>
        <v>0</v>
      </c>
      <c r="AT92" s="25">
        <f t="shared" si="35"/>
        <v>0</v>
      </c>
      <c r="AU92" s="25">
        <f t="shared" si="36"/>
        <v>0</v>
      </c>
    </row>
    <row r="93" ht="12.75" customHeight="1">
      <c r="A93" s="25">
        <f t="shared" si="46"/>
        <v>12</v>
      </c>
      <c r="B93" s="16">
        <f t="shared" si="37"/>
        <v>1</v>
      </c>
      <c r="C93" s="16">
        <f t="shared" si="38"/>
        <v>0</v>
      </c>
      <c r="D93" s="16">
        <f t="shared" si="39"/>
        <v>0</v>
      </c>
      <c r="E93" s="16">
        <f t="shared" si="40"/>
        <v>0</v>
      </c>
      <c r="F93" s="16">
        <f t="shared" si="41"/>
        <v>1</v>
      </c>
      <c r="G93" s="16">
        <f t="shared" si="42"/>
        <v>0</v>
      </c>
      <c r="H93" s="16">
        <f t="shared" si="43"/>
        <v>0</v>
      </c>
      <c r="I93" s="16">
        <f t="shared" si="44"/>
        <v>0</v>
      </c>
      <c r="J93" s="16">
        <f t="shared" si="45"/>
        <v>1</v>
      </c>
      <c r="K93" s="25"/>
      <c r="L93" s="25">
        <f t="shared" si="1"/>
        <v>0</v>
      </c>
      <c r="M93" s="25">
        <f t="shared" si="2"/>
        <v>0</v>
      </c>
      <c r="N93" s="25">
        <f t="shared" si="3"/>
        <v>0</v>
      </c>
      <c r="O93" s="25">
        <f t="shared" si="4"/>
        <v>0</v>
      </c>
      <c r="P93" s="25">
        <f t="shared" si="5"/>
        <v>1</v>
      </c>
      <c r="Q93" s="25">
        <f t="shared" si="6"/>
        <v>0</v>
      </c>
      <c r="R93" s="25">
        <f t="shared" si="7"/>
        <v>0</v>
      </c>
      <c r="S93" s="25">
        <f t="shared" si="8"/>
        <v>0</v>
      </c>
      <c r="T93" s="25">
        <f t="shared" si="9"/>
        <v>0</v>
      </c>
      <c r="U93" s="25">
        <f t="shared" si="10"/>
        <v>0</v>
      </c>
      <c r="V93" s="25">
        <f t="shared" si="11"/>
        <v>0</v>
      </c>
      <c r="W93" s="25">
        <f t="shared" si="12"/>
        <v>0</v>
      </c>
      <c r="X93" s="25">
        <f t="shared" si="13"/>
        <v>0</v>
      </c>
      <c r="Y93" s="25">
        <f t="shared" si="14"/>
        <v>0</v>
      </c>
      <c r="Z93" s="25">
        <f t="shared" si="15"/>
        <v>0</v>
      </c>
      <c r="AA93" s="25">
        <f t="shared" si="16"/>
        <v>0</v>
      </c>
      <c r="AB93" s="25">
        <f t="shared" si="17"/>
        <v>0</v>
      </c>
      <c r="AC93" s="25">
        <f t="shared" si="18"/>
        <v>0</v>
      </c>
      <c r="AD93" s="25">
        <f t="shared" si="19"/>
        <v>0</v>
      </c>
      <c r="AE93" s="25">
        <f t="shared" si="20"/>
        <v>0</v>
      </c>
      <c r="AF93" s="25">
        <f t="shared" si="21"/>
        <v>0</v>
      </c>
      <c r="AG93" s="25">
        <f t="shared" si="22"/>
        <v>0</v>
      </c>
      <c r="AH93" s="25">
        <f t="shared" si="23"/>
        <v>0</v>
      </c>
      <c r="AI93" s="25">
        <f t="shared" si="24"/>
        <v>0</v>
      </c>
      <c r="AJ93" s="25">
        <f t="shared" si="25"/>
        <v>0</v>
      </c>
      <c r="AK93" s="25">
        <f t="shared" si="26"/>
        <v>0</v>
      </c>
      <c r="AL93" s="25">
        <f t="shared" si="27"/>
        <v>0</v>
      </c>
      <c r="AM93" s="25">
        <f t="shared" si="28"/>
        <v>0</v>
      </c>
      <c r="AN93" s="25">
        <f t="shared" si="29"/>
        <v>0</v>
      </c>
      <c r="AO93" s="25">
        <f t="shared" si="30"/>
        <v>0</v>
      </c>
      <c r="AP93" s="25">
        <f t="shared" si="31"/>
        <v>0</v>
      </c>
      <c r="AQ93" s="25">
        <f t="shared" si="32"/>
        <v>0</v>
      </c>
      <c r="AR93" s="25">
        <f t="shared" si="33"/>
        <v>0</v>
      </c>
      <c r="AS93" s="25">
        <f t="shared" si="34"/>
        <v>0</v>
      </c>
      <c r="AT93" s="25">
        <f t="shared" si="35"/>
        <v>0</v>
      </c>
      <c r="AU93" s="25">
        <f t="shared" si="36"/>
        <v>0</v>
      </c>
    </row>
    <row r="94" ht="12.75" customHeight="1">
      <c r="A94" s="25">
        <f t="shared" si="46"/>
        <v>13</v>
      </c>
      <c r="B94" s="16">
        <f t="shared" si="37"/>
        <v>1</v>
      </c>
      <c r="C94" s="16">
        <f t="shared" si="38"/>
        <v>0</v>
      </c>
      <c r="D94" s="16">
        <f t="shared" si="39"/>
        <v>0</v>
      </c>
      <c r="E94" s="16">
        <f t="shared" si="40"/>
        <v>0</v>
      </c>
      <c r="F94" s="16">
        <f t="shared" si="41"/>
        <v>0</v>
      </c>
      <c r="G94" s="16">
        <f t="shared" si="42"/>
        <v>1</v>
      </c>
      <c r="H94" s="16">
        <f t="shared" si="43"/>
        <v>0</v>
      </c>
      <c r="I94" s="16">
        <f t="shared" si="44"/>
        <v>0</v>
      </c>
      <c r="J94" s="16">
        <f t="shared" si="45"/>
        <v>0</v>
      </c>
      <c r="K94" s="25"/>
      <c r="L94" s="25">
        <f t="shared" si="1"/>
        <v>0</v>
      </c>
      <c r="M94" s="25">
        <f t="shared" si="2"/>
        <v>0</v>
      </c>
      <c r="N94" s="25">
        <f t="shared" si="3"/>
        <v>0</v>
      </c>
      <c r="O94" s="25">
        <f t="shared" si="4"/>
        <v>0</v>
      </c>
      <c r="P94" s="25">
        <f t="shared" si="5"/>
        <v>1</v>
      </c>
      <c r="Q94" s="25">
        <f t="shared" si="6"/>
        <v>0</v>
      </c>
      <c r="R94" s="25">
        <f t="shared" si="7"/>
        <v>0</v>
      </c>
      <c r="S94" s="25">
        <f t="shared" si="8"/>
        <v>0</v>
      </c>
      <c r="T94" s="25">
        <f t="shared" si="9"/>
        <v>0</v>
      </c>
      <c r="U94" s="25">
        <f t="shared" si="10"/>
        <v>0</v>
      </c>
      <c r="V94" s="25">
        <f t="shared" si="11"/>
        <v>0</v>
      </c>
      <c r="W94" s="25">
        <f t="shared" si="12"/>
        <v>0</v>
      </c>
      <c r="X94" s="25">
        <f t="shared" si="13"/>
        <v>0</v>
      </c>
      <c r="Y94" s="25">
        <f t="shared" si="14"/>
        <v>0</v>
      </c>
      <c r="Z94" s="25">
        <f t="shared" si="15"/>
        <v>0</v>
      </c>
      <c r="AA94" s="25">
        <f t="shared" si="16"/>
        <v>0</v>
      </c>
      <c r="AB94" s="25">
        <f t="shared" si="17"/>
        <v>0</v>
      </c>
      <c r="AC94" s="25">
        <f t="shared" si="18"/>
        <v>0</v>
      </c>
      <c r="AD94" s="25">
        <f t="shared" si="19"/>
        <v>0</v>
      </c>
      <c r="AE94" s="25">
        <f t="shared" si="20"/>
        <v>0</v>
      </c>
      <c r="AF94" s="25">
        <f t="shared" si="21"/>
        <v>0</v>
      </c>
      <c r="AG94" s="25">
        <f t="shared" si="22"/>
        <v>0</v>
      </c>
      <c r="AH94" s="25">
        <f t="shared" si="23"/>
        <v>0</v>
      </c>
      <c r="AI94" s="25">
        <f t="shared" si="24"/>
        <v>0</v>
      </c>
      <c r="AJ94" s="25">
        <f t="shared" si="25"/>
        <v>0</v>
      </c>
      <c r="AK94" s="25">
        <f t="shared" si="26"/>
        <v>0</v>
      </c>
      <c r="AL94" s="25">
        <f t="shared" si="27"/>
        <v>0</v>
      </c>
      <c r="AM94" s="25">
        <f t="shared" si="28"/>
        <v>0</v>
      </c>
      <c r="AN94" s="25">
        <f t="shared" si="29"/>
        <v>0</v>
      </c>
      <c r="AO94" s="25">
        <f t="shared" si="30"/>
        <v>0</v>
      </c>
      <c r="AP94" s="25">
        <f t="shared" si="31"/>
        <v>0</v>
      </c>
      <c r="AQ94" s="25">
        <f t="shared" si="32"/>
        <v>0</v>
      </c>
      <c r="AR94" s="25">
        <f t="shared" si="33"/>
        <v>0</v>
      </c>
      <c r="AS94" s="25">
        <f t="shared" si="34"/>
        <v>0</v>
      </c>
      <c r="AT94" s="25">
        <f t="shared" si="35"/>
        <v>0</v>
      </c>
      <c r="AU94" s="25">
        <f t="shared" si="36"/>
        <v>0</v>
      </c>
    </row>
    <row r="95" ht="12.75" customHeight="1">
      <c r="A95" s="25">
        <f t="shared" si="46"/>
        <v>14</v>
      </c>
      <c r="B95" s="16">
        <f t="shared" si="37"/>
        <v>1</v>
      </c>
      <c r="C95" s="16">
        <f t="shared" si="38"/>
        <v>0</v>
      </c>
      <c r="D95" s="16">
        <f t="shared" si="39"/>
        <v>0</v>
      </c>
      <c r="E95" s="16">
        <f t="shared" si="40"/>
        <v>0</v>
      </c>
      <c r="F95" s="16">
        <f t="shared" si="41"/>
        <v>0</v>
      </c>
      <c r="G95" s="16">
        <f t="shared" si="42"/>
        <v>1</v>
      </c>
      <c r="H95" s="16">
        <f t="shared" si="43"/>
        <v>0</v>
      </c>
      <c r="I95" s="16">
        <f t="shared" si="44"/>
        <v>0</v>
      </c>
      <c r="J95" s="16">
        <f t="shared" si="45"/>
        <v>0</v>
      </c>
      <c r="K95" s="25"/>
      <c r="L95" s="25">
        <f t="shared" si="1"/>
        <v>0</v>
      </c>
      <c r="M95" s="25">
        <f t="shared" si="2"/>
        <v>0</v>
      </c>
      <c r="N95" s="25">
        <f t="shared" si="3"/>
        <v>0</v>
      </c>
      <c r="O95" s="25">
        <f t="shared" si="4"/>
        <v>0</v>
      </c>
      <c r="P95" s="25">
        <f t="shared" si="5"/>
        <v>0</v>
      </c>
      <c r="Q95" s="25">
        <f t="shared" si="6"/>
        <v>0</v>
      </c>
      <c r="R95" s="25">
        <f t="shared" si="7"/>
        <v>0</v>
      </c>
      <c r="S95" s="25">
        <f t="shared" si="8"/>
        <v>0</v>
      </c>
      <c r="T95" s="25">
        <f t="shared" si="9"/>
        <v>0</v>
      </c>
      <c r="U95" s="25">
        <f t="shared" si="10"/>
        <v>0</v>
      </c>
      <c r="V95" s="25">
        <f t="shared" si="11"/>
        <v>0</v>
      </c>
      <c r="W95" s="25">
        <f t="shared" si="12"/>
        <v>1</v>
      </c>
      <c r="X95" s="25">
        <f t="shared" si="13"/>
        <v>1</v>
      </c>
      <c r="Y95" s="25">
        <f t="shared" si="14"/>
        <v>0</v>
      </c>
      <c r="Z95" s="25">
        <f t="shared" si="15"/>
        <v>0</v>
      </c>
      <c r="AA95" s="25">
        <f t="shared" si="16"/>
        <v>0</v>
      </c>
      <c r="AB95" s="25">
        <f t="shared" si="17"/>
        <v>0</v>
      </c>
      <c r="AC95" s="25">
        <f t="shared" si="18"/>
        <v>0</v>
      </c>
      <c r="AD95" s="25">
        <f t="shared" si="19"/>
        <v>0</v>
      </c>
      <c r="AE95" s="25">
        <f t="shared" si="20"/>
        <v>0</v>
      </c>
      <c r="AF95" s="25">
        <f t="shared" si="21"/>
        <v>0</v>
      </c>
      <c r="AG95" s="25">
        <f t="shared" si="22"/>
        <v>0</v>
      </c>
      <c r="AH95" s="25">
        <f t="shared" si="23"/>
        <v>0</v>
      </c>
      <c r="AI95" s="25">
        <f t="shared" si="24"/>
        <v>0</v>
      </c>
      <c r="AJ95" s="25">
        <f t="shared" si="25"/>
        <v>0</v>
      </c>
      <c r="AK95" s="25">
        <f t="shared" si="26"/>
        <v>0</v>
      </c>
      <c r="AL95" s="25">
        <f t="shared" si="27"/>
        <v>0</v>
      </c>
      <c r="AM95" s="25">
        <f t="shared" si="28"/>
        <v>0</v>
      </c>
      <c r="AN95" s="25">
        <f t="shared" si="29"/>
        <v>0</v>
      </c>
      <c r="AO95" s="25">
        <f t="shared" si="30"/>
        <v>0</v>
      </c>
      <c r="AP95" s="25">
        <f t="shared" si="31"/>
        <v>1</v>
      </c>
      <c r="AQ95" s="25">
        <f t="shared" si="32"/>
        <v>0</v>
      </c>
      <c r="AR95" s="25">
        <f t="shared" si="33"/>
        <v>0</v>
      </c>
      <c r="AS95" s="25">
        <f t="shared" si="34"/>
        <v>0</v>
      </c>
      <c r="AT95" s="25">
        <f t="shared" si="35"/>
        <v>0</v>
      </c>
      <c r="AU95" s="25">
        <f t="shared" si="36"/>
        <v>0</v>
      </c>
    </row>
    <row r="96" ht="12.75" customHeight="1">
      <c r="A96" s="25">
        <f t="shared" si="46"/>
        <v>15</v>
      </c>
      <c r="B96" s="16">
        <f t="shared" si="37"/>
        <v>0</v>
      </c>
      <c r="C96" s="16">
        <f t="shared" si="38"/>
        <v>1</v>
      </c>
      <c r="D96" s="16">
        <f t="shared" si="39"/>
        <v>0</v>
      </c>
      <c r="E96" s="16">
        <f t="shared" si="40"/>
        <v>0</v>
      </c>
      <c r="F96" s="16">
        <f t="shared" si="41"/>
        <v>0</v>
      </c>
      <c r="G96" s="16">
        <f t="shared" si="42"/>
        <v>1</v>
      </c>
      <c r="H96" s="16">
        <f t="shared" si="43"/>
        <v>1</v>
      </c>
      <c r="I96" s="16">
        <f t="shared" si="44"/>
        <v>0</v>
      </c>
      <c r="J96" s="16">
        <f t="shared" si="45"/>
        <v>0</v>
      </c>
      <c r="K96" s="25"/>
      <c r="L96" s="25">
        <f t="shared" si="1"/>
        <v>1</v>
      </c>
      <c r="M96" s="25">
        <f t="shared" si="2"/>
        <v>0</v>
      </c>
      <c r="N96" s="25">
        <f t="shared" si="3"/>
        <v>0</v>
      </c>
      <c r="O96" s="25">
        <f t="shared" si="4"/>
        <v>0</v>
      </c>
      <c r="P96" s="25">
        <f t="shared" si="5"/>
        <v>0</v>
      </c>
      <c r="Q96" s="25">
        <f t="shared" si="6"/>
        <v>0</v>
      </c>
      <c r="R96" s="25">
        <f t="shared" si="7"/>
        <v>0</v>
      </c>
      <c r="S96" s="25">
        <f t="shared" si="8"/>
        <v>0</v>
      </c>
      <c r="T96" s="25">
        <f t="shared" si="9"/>
        <v>0</v>
      </c>
      <c r="U96" s="25">
        <f t="shared" si="10"/>
        <v>0</v>
      </c>
      <c r="V96" s="25">
        <f t="shared" si="11"/>
        <v>0</v>
      </c>
      <c r="W96" s="25">
        <f t="shared" si="12"/>
        <v>0</v>
      </c>
      <c r="X96" s="25">
        <f t="shared" si="13"/>
        <v>0</v>
      </c>
      <c r="Y96" s="25">
        <f t="shared" si="14"/>
        <v>0</v>
      </c>
      <c r="Z96" s="25">
        <f t="shared" si="15"/>
        <v>0</v>
      </c>
      <c r="AA96" s="25">
        <f t="shared" si="16"/>
        <v>0</v>
      </c>
      <c r="AB96" s="25">
        <f t="shared" si="17"/>
        <v>0</v>
      </c>
      <c r="AC96" s="25">
        <f t="shared" si="18"/>
        <v>0</v>
      </c>
      <c r="AD96" s="25">
        <f t="shared" si="19"/>
        <v>0</v>
      </c>
      <c r="AE96" s="25">
        <f t="shared" si="20"/>
        <v>0</v>
      </c>
      <c r="AF96" s="25">
        <f t="shared" si="21"/>
        <v>0</v>
      </c>
      <c r="AG96" s="25">
        <f t="shared" si="22"/>
        <v>0</v>
      </c>
      <c r="AH96" s="25">
        <f t="shared" si="23"/>
        <v>0</v>
      </c>
      <c r="AI96" s="25">
        <f t="shared" si="24"/>
        <v>0</v>
      </c>
      <c r="AJ96" s="25">
        <f t="shared" si="25"/>
        <v>0</v>
      </c>
      <c r="AK96" s="25">
        <f t="shared" si="26"/>
        <v>0</v>
      </c>
      <c r="AL96" s="25">
        <f t="shared" si="27"/>
        <v>0</v>
      </c>
      <c r="AM96" s="25">
        <f t="shared" si="28"/>
        <v>0</v>
      </c>
      <c r="AN96" s="25">
        <f t="shared" si="29"/>
        <v>0</v>
      </c>
      <c r="AO96" s="25">
        <f t="shared" si="30"/>
        <v>0</v>
      </c>
      <c r="AP96" s="25">
        <f t="shared" si="31"/>
        <v>0</v>
      </c>
      <c r="AQ96" s="25">
        <f t="shared" si="32"/>
        <v>0</v>
      </c>
      <c r="AR96" s="25">
        <f t="shared" si="33"/>
        <v>0</v>
      </c>
      <c r="AS96" s="25">
        <f t="shared" si="34"/>
        <v>0</v>
      </c>
      <c r="AT96" s="25">
        <f t="shared" si="35"/>
        <v>0</v>
      </c>
      <c r="AU96" s="25">
        <f t="shared" si="36"/>
        <v>0</v>
      </c>
    </row>
    <row r="97" ht="12.75" customHeight="1">
      <c r="A97" s="25">
        <f t="shared" si="46"/>
        <v>16</v>
      </c>
      <c r="B97" s="16">
        <f t="shared" si="37"/>
        <v>1</v>
      </c>
      <c r="C97" s="16">
        <f t="shared" si="38"/>
        <v>1</v>
      </c>
      <c r="D97" s="16">
        <f t="shared" si="39"/>
        <v>0</v>
      </c>
      <c r="E97" s="16">
        <f t="shared" si="40"/>
        <v>0</v>
      </c>
      <c r="F97" s="16">
        <f t="shared" si="41"/>
        <v>0</v>
      </c>
      <c r="G97" s="16">
        <f t="shared" si="42"/>
        <v>0</v>
      </c>
      <c r="H97" s="16">
        <f t="shared" si="43"/>
        <v>0</v>
      </c>
      <c r="I97" s="16">
        <f t="shared" si="44"/>
        <v>0</v>
      </c>
      <c r="J97" s="16">
        <f t="shared" si="45"/>
        <v>0</v>
      </c>
      <c r="K97" s="25"/>
      <c r="L97" s="25">
        <f t="shared" si="1"/>
        <v>0</v>
      </c>
      <c r="M97" s="25">
        <f t="shared" si="2"/>
        <v>0</v>
      </c>
      <c r="N97" s="25">
        <f t="shared" si="3"/>
        <v>0</v>
      </c>
      <c r="O97" s="25">
        <f t="shared" si="4"/>
        <v>0</v>
      </c>
      <c r="P97" s="25">
        <f t="shared" si="5"/>
        <v>1</v>
      </c>
      <c r="Q97" s="25">
        <f t="shared" si="6"/>
        <v>1</v>
      </c>
      <c r="R97" s="25">
        <f t="shared" si="7"/>
        <v>0</v>
      </c>
      <c r="S97" s="25">
        <f t="shared" si="8"/>
        <v>0</v>
      </c>
      <c r="T97" s="25">
        <f t="shared" si="9"/>
        <v>0</v>
      </c>
      <c r="U97" s="25">
        <f t="shared" si="10"/>
        <v>0</v>
      </c>
      <c r="V97" s="25">
        <f t="shared" si="11"/>
        <v>0</v>
      </c>
      <c r="W97" s="25">
        <f t="shared" si="12"/>
        <v>0</v>
      </c>
      <c r="X97" s="25">
        <f t="shared" si="13"/>
        <v>0</v>
      </c>
      <c r="Y97" s="25">
        <f t="shared" si="14"/>
        <v>0</v>
      </c>
      <c r="Z97" s="25">
        <f t="shared" si="15"/>
        <v>0</v>
      </c>
      <c r="AA97" s="25">
        <f t="shared" si="16"/>
        <v>0</v>
      </c>
      <c r="AB97" s="25">
        <f t="shared" si="17"/>
        <v>0</v>
      </c>
      <c r="AC97" s="25">
        <f t="shared" si="18"/>
        <v>0</v>
      </c>
      <c r="AD97" s="25">
        <f t="shared" si="19"/>
        <v>0</v>
      </c>
      <c r="AE97" s="25">
        <f t="shared" si="20"/>
        <v>0</v>
      </c>
      <c r="AF97" s="25">
        <f t="shared" si="21"/>
        <v>0</v>
      </c>
      <c r="AG97" s="25">
        <f t="shared" si="22"/>
        <v>0</v>
      </c>
      <c r="AH97" s="25">
        <f t="shared" si="23"/>
        <v>0</v>
      </c>
      <c r="AI97" s="25">
        <f t="shared" si="24"/>
        <v>0</v>
      </c>
      <c r="AJ97" s="25">
        <f t="shared" si="25"/>
        <v>0</v>
      </c>
      <c r="AK97" s="25">
        <f t="shared" si="26"/>
        <v>0</v>
      </c>
      <c r="AL97" s="25">
        <f t="shared" si="27"/>
        <v>0</v>
      </c>
      <c r="AM97" s="25">
        <f t="shared" si="28"/>
        <v>0</v>
      </c>
      <c r="AN97" s="25">
        <f t="shared" si="29"/>
        <v>0</v>
      </c>
      <c r="AO97" s="25">
        <f t="shared" si="30"/>
        <v>0</v>
      </c>
      <c r="AP97" s="25">
        <f t="shared" si="31"/>
        <v>1</v>
      </c>
      <c r="AQ97" s="25">
        <f t="shared" si="32"/>
        <v>0</v>
      </c>
      <c r="AR97" s="25">
        <f t="shared" si="33"/>
        <v>0</v>
      </c>
      <c r="AS97" s="25">
        <f t="shared" si="34"/>
        <v>0</v>
      </c>
      <c r="AT97" s="25">
        <f t="shared" si="35"/>
        <v>0</v>
      </c>
      <c r="AU97" s="25">
        <f t="shared" si="36"/>
        <v>0</v>
      </c>
    </row>
    <row r="98" ht="12.75" customHeight="1">
      <c r="A98" s="25">
        <f t="shared" si="46"/>
        <v>17</v>
      </c>
      <c r="B98" s="16">
        <f t="shared" si="37"/>
        <v>1</v>
      </c>
      <c r="C98" s="16">
        <f t="shared" si="38"/>
        <v>0</v>
      </c>
      <c r="D98" s="16">
        <f t="shared" si="39"/>
        <v>0</v>
      </c>
      <c r="E98" s="16">
        <f t="shared" si="40"/>
        <v>0</v>
      </c>
      <c r="F98" s="16">
        <f t="shared" si="41"/>
        <v>0</v>
      </c>
      <c r="G98" s="16">
        <f t="shared" si="42"/>
        <v>1</v>
      </c>
      <c r="H98" s="16">
        <f t="shared" si="43"/>
        <v>1</v>
      </c>
      <c r="I98" s="16">
        <f t="shared" si="44"/>
        <v>0</v>
      </c>
      <c r="J98" s="16">
        <f t="shared" si="45"/>
        <v>0</v>
      </c>
      <c r="K98" s="25"/>
      <c r="L98" s="25">
        <f t="shared" si="1"/>
        <v>0</v>
      </c>
      <c r="M98" s="25">
        <f t="shared" si="2"/>
        <v>0</v>
      </c>
      <c r="N98" s="25">
        <f t="shared" si="3"/>
        <v>0</v>
      </c>
      <c r="O98" s="25">
        <f t="shared" si="4"/>
        <v>0</v>
      </c>
      <c r="P98" s="25">
        <f t="shared" si="5"/>
        <v>1</v>
      </c>
      <c r="Q98" s="25">
        <f t="shared" si="6"/>
        <v>1</v>
      </c>
      <c r="R98" s="25">
        <f t="shared" si="7"/>
        <v>1</v>
      </c>
      <c r="S98" s="25">
        <f t="shared" si="8"/>
        <v>0</v>
      </c>
      <c r="T98" s="25">
        <f t="shared" si="9"/>
        <v>0</v>
      </c>
      <c r="U98" s="25">
        <f t="shared" si="10"/>
        <v>0</v>
      </c>
      <c r="V98" s="25">
        <f t="shared" si="11"/>
        <v>0</v>
      </c>
      <c r="W98" s="25">
        <f t="shared" si="12"/>
        <v>0</v>
      </c>
      <c r="X98" s="25">
        <f t="shared" si="13"/>
        <v>0</v>
      </c>
      <c r="Y98" s="25">
        <f t="shared" si="14"/>
        <v>0</v>
      </c>
      <c r="Z98" s="25">
        <f t="shared" si="15"/>
        <v>0</v>
      </c>
      <c r="AA98" s="25">
        <f t="shared" si="16"/>
        <v>0</v>
      </c>
      <c r="AB98" s="25">
        <f t="shared" si="17"/>
        <v>0</v>
      </c>
      <c r="AC98" s="25">
        <f t="shared" si="18"/>
        <v>0</v>
      </c>
      <c r="AD98" s="25">
        <f t="shared" si="19"/>
        <v>0</v>
      </c>
      <c r="AE98" s="25">
        <f t="shared" si="20"/>
        <v>0</v>
      </c>
      <c r="AF98" s="25">
        <f t="shared" si="21"/>
        <v>0</v>
      </c>
      <c r="AG98" s="25">
        <f t="shared" si="22"/>
        <v>0</v>
      </c>
      <c r="AH98" s="25">
        <f t="shared" si="23"/>
        <v>0</v>
      </c>
      <c r="AI98" s="25">
        <f t="shared" si="24"/>
        <v>0</v>
      </c>
      <c r="AJ98" s="25">
        <f t="shared" si="25"/>
        <v>0</v>
      </c>
      <c r="AK98" s="25">
        <f t="shared" si="26"/>
        <v>0</v>
      </c>
      <c r="AL98" s="25">
        <f t="shared" si="27"/>
        <v>0</v>
      </c>
      <c r="AM98" s="25">
        <f t="shared" si="28"/>
        <v>0</v>
      </c>
      <c r="AN98" s="25">
        <f t="shared" si="29"/>
        <v>0</v>
      </c>
      <c r="AO98" s="25">
        <f t="shared" si="30"/>
        <v>0</v>
      </c>
      <c r="AP98" s="25">
        <f t="shared" si="31"/>
        <v>1</v>
      </c>
      <c r="AQ98" s="25">
        <f t="shared" si="32"/>
        <v>1</v>
      </c>
      <c r="AR98" s="25">
        <f t="shared" si="33"/>
        <v>0</v>
      </c>
      <c r="AS98" s="25">
        <f t="shared" si="34"/>
        <v>1</v>
      </c>
      <c r="AT98" s="25">
        <f t="shared" si="35"/>
        <v>0</v>
      </c>
      <c r="AU98" s="25">
        <f t="shared" si="36"/>
        <v>0</v>
      </c>
    </row>
    <row r="99" ht="12.75" customHeight="1">
      <c r="A99" s="25">
        <f t="shared" si="46"/>
        <v>18</v>
      </c>
      <c r="B99" s="16">
        <f t="shared" si="37"/>
        <v>1</v>
      </c>
      <c r="C99" s="16">
        <f t="shared" si="38"/>
        <v>0</v>
      </c>
      <c r="D99" s="16">
        <f t="shared" si="39"/>
        <v>0</v>
      </c>
      <c r="E99" s="16">
        <f t="shared" si="40"/>
        <v>0</v>
      </c>
      <c r="F99" s="16">
        <f t="shared" si="41"/>
        <v>0</v>
      </c>
      <c r="G99" s="16">
        <f t="shared" si="42"/>
        <v>1</v>
      </c>
      <c r="H99" s="16">
        <f t="shared" si="43"/>
        <v>1</v>
      </c>
      <c r="I99" s="16">
        <f t="shared" si="44"/>
        <v>1</v>
      </c>
      <c r="J99" s="16">
        <f t="shared" si="45"/>
        <v>0</v>
      </c>
      <c r="K99" s="25"/>
      <c r="L99" s="25">
        <f t="shared" si="1"/>
        <v>0</v>
      </c>
      <c r="M99" s="25">
        <f t="shared" si="2"/>
        <v>0</v>
      </c>
      <c r="N99" s="25">
        <f t="shared" si="3"/>
        <v>0</v>
      </c>
      <c r="O99" s="25">
        <f t="shared" si="4"/>
        <v>0</v>
      </c>
      <c r="P99" s="25">
        <f t="shared" si="5"/>
        <v>1</v>
      </c>
      <c r="Q99" s="25">
        <f t="shared" si="6"/>
        <v>0</v>
      </c>
      <c r="R99" s="25">
        <f t="shared" si="7"/>
        <v>1</v>
      </c>
      <c r="S99" s="25">
        <f t="shared" si="8"/>
        <v>0</v>
      </c>
      <c r="T99" s="25">
        <f t="shared" si="9"/>
        <v>0</v>
      </c>
      <c r="U99" s="25">
        <f t="shared" si="10"/>
        <v>0</v>
      </c>
      <c r="V99" s="25">
        <f t="shared" si="11"/>
        <v>0</v>
      </c>
      <c r="W99" s="25">
        <f t="shared" si="12"/>
        <v>0</v>
      </c>
      <c r="X99" s="25">
        <f t="shared" si="13"/>
        <v>0</v>
      </c>
      <c r="Y99" s="25">
        <f t="shared" si="14"/>
        <v>0</v>
      </c>
      <c r="Z99" s="25">
        <f t="shared" si="15"/>
        <v>0</v>
      </c>
      <c r="AA99" s="25">
        <f t="shared" si="16"/>
        <v>0</v>
      </c>
      <c r="AB99" s="25">
        <f t="shared" si="17"/>
        <v>0</v>
      </c>
      <c r="AC99" s="25">
        <f t="shared" si="18"/>
        <v>0</v>
      </c>
      <c r="AD99" s="25">
        <f t="shared" si="19"/>
        <v>0</v>
      </c>
      <c r="AE99" s="25">
        <f t="shared" si="20"/>
        <v>0</v>
      </c>
      <c r="AF99" s="25">
        <f t="shared" si="21"/>
        <v>0</v>
      </c>
      <c r="AG99" s="25">
        <f t="shared" si="22"/>
        <v>0</v>
      </c>
      <c r="AH99" s="25">
        <f t="shared" si="23"/>
        <v>0</v>
      </c>
      <c r="AI99" s="25">
        <f t="shared" si="24"/>
        <v>0</v>
      </c>
      <c r="AJ99" s="25">
        <f t="shared" si="25"/>
        <v>0</v>
      </c>
      <c r="AK99" s="25">
        <f t="shared" si="26"/>
        <v>0</v>
      </c>
      <c r="AL99" s="25">
        <f t="shared" si="27"/>
        <v>0</v>
      </c>
      <c r="AM99" s="25">
        <f t="shared" si="28"/>
        <v>0</v>
      </c>
      <c r="AN99" s="25">
        <f t="shared" si="29"/>
        <v>0</v>
      </c>
      <c r="AO99" s="25">
        <f t="shared" si="30"/>
        <v>0</v>
      </c>
      <c r="AP99" s="25">
        <f t="shared" si="31"/>
        <v>0</v>
      </c>
      <c r="AQ99" s="25">
        <f t="shared" si="32"/>
        <v>1</v>
      </c>
      <c r="AR99" s="25">
        <f t="shared" si="33"/>
        <v>0</v>
      </c>
      <c r="AS99" s="25">
        <f t="shared" si="34"/>
        <v>0</v>
      </c>
      <c r="AT99" s="25">
        <f t="shared" si="35"/>
        <v>0</v>
      </c>
      <c r="AU99" s="25">
        <f t="shared" si="36"/>
        <v>0</v>
      </c>
    </row>
    <row r="100" ht="12.75" customHeight="1">
      <c r="A100" s="25">
        <f t="shared" si="46"/>
        <v>19</v>
      </c>
      <c r="B100" s="16">
        <f t="shared" si="37"/>
        <v>1</v>
      </c>
      <c r="C100" s="16">
        <f t="shared" si="38"/>
        <v>0</v>
      </c>
      <c r="D100" s="16">
        <f t="shared" si="39"/>
        <v>0</v>
      </c>
      <c r="E100" s="16">
        <f t="shared" si="40"/>
        <v>0</v>
      </c>
      <c r="F100" s="16">
        <f t="shared" si="41"/>
        <v>0</v>
      </c>
      <c r="G100" s="16">
        <f t="shared" si="42"/>
        <v>1</v>
      </c>
      <c r="H100" s="16">
        <f t="shared" si="43"/>
        <v>0</v>
      </c>
      <c r="I100" s="16">
        <f t="shared" si="44"/>
        <v>1</v>
      </c>
      <c r="J100" s="16">
        <f t="shared" si="45"/>
        <v>0</v>
      </c>
      <c r="K100" s="25"/>
      <c r="L100" s="25">
        <f t="shared" si="1"/>
        <v>0</v>
      </c>
      <c r="M100" s="25">
        <f t="shared" si="2"/>
        <v>0</v>
      </c>
      <c r="N100" s="25">
        <f t="shared" si="3"/>
        <v>0</v>
      </c>
      <c r="O100" s="25">
        <f t="shared" si="4"/>
        <v>0</v>
      </c>
      <c r="P100" s="25">
        <f t="shared" si="5"/>
        <v>1</v>
      </c>
      <c r="Q100" s="25">
        <f t="shared" si="6"/>
        <v>0</v>
      </c>
      <c r="R100" s="25">
        <f t="shared" si="7"/>
        <v>1</v>
      </c>
      <c r="S100" s="25">
        <f t="shared" si="8"/>
        <v>0</v>
      </c>
      <c r="T100" s="25">
        <f t="shared" si="9"/>
        <v>0</v>
      </c>
      <c r="U100" s="25">
        <f t="shared" si="10"/>
        <v>0</v>
      </c>
      <c r="V100" s="25">
        <f t="shared" si="11"/>
        <v>0</v>
      </c>
      <c r="W100" s="25">
        <f t="shared" si="12"/>
        <v>0</v>
      </c>
      <c r="X100" s="25">
        <f t="shared" si="13"/>
        <v>0</v>
      </c>
      <c r="Y100" s="25">
        <f t="shared" si="14"/>
        <v>0</v>
      </c>
      <c r="Z100" s="25">
        <f t="shared" si="15"/>
        <v>0</v>
      </c>
      <c r="AA100" s="25">
        <f t="shared" si="16"/>
        <v>0</v>
      </c>
      <c r="AB100" s="25">
        <f t="shared" si="17"/>
        <v>0</v>
      </c>
      <c r="AC100" s="25">
        <f t="shared" si="18"/>
        <v>0</v>
      </c>
      <c r="AD100" s="25">
        <f t="shared" si="19"/>
        <v>0</v>
      </c>
      <c r="AE100" s="25">
        <f t="shared" si="20"/>
        <v>0</v>
      </c>
      <c r="AF100" s="25">
        <f t="shared" si="21"/>
        <v>0</v>
      </c>
      <c r="AG100" s="25">
        <f t="shared" si="22"/>
        <v>0</v>
      </c>
      <c r="AH100" s="25">
        <f t="shared" si="23"/>
        <v>0</v>
      </c>
      <c r="AI100" s="25">
        <f t="shared" si="24"/>
        <v>0</v>
      </c>
      <c r="AJ100" s="25">
        <f t="shared" si="25"/>
        <v>0</v>
      </c>
      <c r="AK100" s="25">
        <f t="shared" si="26"/>
        <v>0</v>
      </c>
      <c r="AL100" s="25">
        <f t="shared" si="27"/>
        <v>0</v>
      </c>
      <c r="AM100" s="25">
        <f t="shared" si="28"/>
        <v>0</v>
      </c>
      <c r="AN100" s="25">
        <f t="shared" si="29"/>
        <v>0</v>
      </c>
      <c r="AO100" s="25">
        <f t="shared" si="30"/>
        <v>0</v>
      </c>
      <c r="AP100" s="25">
        <f t="shared" si="31"/>
        <v>0</v>
      </c>
      <c r="AQ100" s="25">
        <f t="shared" si="32"/>
        <v>1</v>
      </c>
      <c r="AR100" s="25">
        <f t="shared" si="33"/>
        <v>0</v>
      </c>
      <c r="AS100" s="25">
        <f t="shared" si="34"/>
        <v>0</v>
      </c>
      <c r="AT100" s="25">
        <f t="shared" si="35"/>
        <v>0</v>
      </c>
      <c r="AU100" s="25">
        <f t="shared" si="36"/>
        <v>0</v>
      </c>
    </row>
    <row r="101" ht="12.75" customHeight="1">
      <c r="A101" s="25">
        <f t="shared" si="46"/>
        <v>20</v>
      </c>
      <c r="B101" s="16">
        <f t="shared" si="37"/>
        <v>1</v>
      </c>
      <c r="C101" s="16">
        <f t="shared" si="38"/>
        <v>0</v>
      </c>
      <c r="D101" s="16">
        <f t="shared" si="39"/>
        <v>0</v>
      </c>
      <c r="E101" s="16">
        <f t="shared" si="40"/>
        <v>0</v>
      </c>
      <c r="F101" s="16">
        <f t="shared" si="41"/>
        <v>0</v>
      </c>
      <c r="G101" s="16">
        <f t="shared" si="42"/>
        <v>1</v>
      </c>
      <c r="H101" s="16">
        <f t="shared" si="43"/>
        <v>0</v>
      </c>
      <c r="I101" s="16">
        <f t="shared" si="44"/>
        <v>1</v>
      </c>
      <c r="J101" s="16">
        <f t="shared" si="45"/>
        <v>0</v>
      </c>
      <c r="K101" s="25"/>
      <c r="L101" s="25">
        <f t="shared" si="1"/>
        <v>0</v>
      </c>
      <c r="M101" s="25">
        <f t="shared" si="2"/>
        <v>0</v>
      </c>
      <c r="N101" s="25">
        <f t="shared" si="3"/>
        <v>0</v>
      </c>
      <c r="O101" s="25">
        <f t="shared" si="4"/>
        <v>0</v>
      </c>
      <c r="P101" s="25">
        <f t="shared" si="5"/>
        <v>0</v>
      </c>
      <c r="Q101" s="25">
        <f t="shared" si="6"/>
        <v>0</v>
      </c>
      <c r="R101" s="25">
        <f t="shared" si="7"/>
        <v>1</v>
      </c>
      <c r="S101" s="25">
        <f t="shared" si="8"/>
        <v>0</v>
      </c>
      <c r="T101" s="25">
        <f t="shared" si="9"/>
        <v>0</v>
      </c>
      <c r="U101" s="25">
        <f t="shared" si="10"/>
        <v>0</v>
      </c>
      <c r="V101" s="25">
        <f t="shared" si="11"/>
        <v>0</v>
      </c>
      <c r="W101" s="25">
        <f t="shared" si="12"/>
        <v>0</v>
      </c>
      <c r="X101" s="25">
        <f t="shared" si="13"/>
        <v>0</v>
      </c>
      <c r="Y101" s="25">
        <f t="shared" si="14"/>
        <v>0</v>
      </c>
      <c r="Z101" s="25">
        <f t="shared" si="15"/>
        <v>0</v>
      </c>
      <c r="AA101" s="25">
        <f t="shared" si="16"/>
        <v>0</v>
      </c>
      <c r="AB101" s="25">
        <f t="shared" si="17"/>
        <v>0</v>
      </c>
      <c r="AC101" s="25">
        <f t="shared" si="18"/>
        <v>0</v>
      </c>
      <c r="AD101" s="25">
        <f t="shared" si="19"/>
        <v>0</v>
      </c>
      <c r="AE101" s="25">
        <f t="shared" si="20"/>
        <v>0</v>
      </c>
      <c r="AF101" s="25">
        <f t="shared" si="21"/>
        <v>0</v>
      </c>
      <c r="AG101" s="25">
        <f t="shared" si="22"/>
        <v>0</v>
      </c>
      <c r="AH101" s="25">
        <f t="shared" si="23"/>
        <v>0</v>
      </c>
      <c r="AI101" s="25">
        <f t="shared" si="24"/>
        <v>0</v>
      </c>
      <c r="AJ101" s="25">
        <f t="shared" si="25"/>
        <v>0</v>
      </c>
      <c r="AK101" s="25">
        <f t="shared" si="26"/>
        <v>0</v>
      </c>
      <c r="AL101" s="25">
        <f t="shared" si="27"/>
        <v>0</v>
      </c>
      <c r="AM101" s="25">
        <f t="shared" si="28"/>
        <v>0</v>
      </c>
      <c r="AN101" s="25">
        <f t="shared" si="29"/>
        <v>0</v>
      </c>
      <c r="AO101" s="25">
        <f t="shared" si="30"/>
        <v>0</v>
      </c>
      <c r="AP101" s="25">
        <f t="shared" si="31"/>
        <v>0</v>
      </c>
      <c r="AQ101" s="25">
        <f t="shared" si="32"/>
        <v>0</v>
      </c>
      <c r="AR101" s="25">
        <f t="shared" si="33"/>
        <v>0</v>
      </c>
      <c r="AS101" s="25">
        <f t="shared" si="34"/>
        <v>0</v>
      </c>
      <c r="AT101" s="25">
        <f t="shared" si="35"/>
        <v>0</v>
      </c>
      <c r="AU101" s="25">
        <f t="shared" si="36"/>
        <v>0</v>
      </c>
    </row>
    <row r="102" ht="12.75" customHeight="1">
      <c r="A102" s="25">
        <f t="shared" si="46"/>
        <v>21</v>
      </c>
      <c r="B102" s="16">
        <f t="shared" si="37"/>
        <v>1</v>
      </c>
      <c r="C102" s="16">
        <f t="shared" si="38"/>
        <v>0</v>
      </c>
      <c r="D102" s="16">
        <f t="shared" si="39"/>
        <v>0</v>
      </c>
      <c r="E102" s="16">
        <f t="shared" si="40"/>
        <v>0</v>
      </c>
      <c r="F102" s="16">
        <f t="shared" si="41"/>
        <v>0</v>
      </c>
      <c r="G102" s="16">
        <f t="shared" si="42"/>
        <v>0</v>
      </c>
      <c r="H102" s="16">
        <f t="shared" si="43"/>
        <v>0</v>
      </c>
      <c r="I102" s="16">
        <f t="shared" si="44"/>
        <v>1</v>
      </c>
      <c r="J102" s="16">
        <f t="shared" si="45"/>
        <v>0</v>
      </c>
      <c r="K102" s="25"/>
      <c r="L102" s="25">
        <f t="shared" si="1"/>
        <v>0</v>
      </c>
      <c r="M102" s="25">
        <f t="shared" si="2"/>
        <v>0</v>
      </c>
      <c r="N102" s="25">
        <f t="shared" si="3"/>
        <v>0</v>
      </c>
      <c r="O102" s="25">
        <f t="shared" si="4"/>
        <v>0</v>
      </c>
      <c r="P102" s="25">
        <f t="shared" si="5"/>
        <v>1</v>
      </c>
      <c r="Q102" s="25">
        <f t="shared" si="6"/>
        <v>0</v>
      </c>
      <c r="R102" s="25">
        <f t="shared" si="7"/>
        <v>0</v>
      </c>
      <c r="S102" s="25">
        <f t="shared" si="8"/>
        <v>0</v>
      </c>
      <c r="T102" s="25">
        <f t="shared" si="9"/>
        <v>0</v>
      </c>
      <c r="U102" s="25">
        <f t="shared" si="10"/>
        <v>0</v>
      </c>
      <c r="V102" s="25">
        <f t="shared" si="11"/>
        <v>0</v>
      </c>
      <c r="W102" s="25">
        <f t="shared" si="12"/>
        <v>0</v>
      </c>
      <c r="X102" s="25">
        <f t="shared" si="13"/>
        <v>0</v>
      </c>
      <c r="Y102" s="25">
        <f t="shared" si="14"/>
        <v>0</v>
      </c>
      <c r="Z102" s="25">
        <f t="shared" si="15"/>
        <v>0</v>
      </c>
      <c r="AA102" s="25">
        <f t="shared" si="16"/>
        <v>0</v>
      </c>
      <c r="AB102" s="25">
        <f t="shared" si="17"/>
        <v>0</v>
      </c>
      <c r="AC102" s="25">
        <f t="shared" si="18"/>
        <v>0</v>
      </c>
      <c r="AD102" s="25">
        <f t="shared" si="19"/>
        <v>0</v>
      </c>
      <c r="AE102" s="25">
        <f t="shared" si="20"/>
        <v>0</v>
      </c>
      <c r="AF102" s="25">
        <f t="shared" si="21"/>
        <v>0</v>
      </c>
      <c r="AG102" s="25">
        <f t="shared" si="22"/>
        <v>0</v>
      </c>
      <c r="AH102" s="25">
        <f t="shared" si="23"/>
        <v>0</v>
      </c>
      <c r="AI102" s="25">
        <f t="shared" si="24"/>
        <v>0</v>
      </c>
      <c r="AJ102" s="25">
        <f t="shared" si="25"/>
        <v>0</v>
      </c>
      <c r="AK102" s="25">
        <f t="shared" si="26"/>
        <v>0</v>
      </c>
      <c r="AL102" s="25">
        <f t="shared" si="27"/>
        <v>0</v>
      </c>
      <c r="AM102" s="25">
        <f t="shared" si="28"/>
        <v>0</v>
      </c>
      <c r="AN102" s="25">
        <f t="shared" si="29"/>
        <v>0</v>
      </c>
      <c r="AO102" s="25">
        <f t="shared" si="30"/>
        <v>0</v>
      </c>
      <c r="AP102" s="25">
        <f t="shared" si="31"/>
        <v>0</v>
      </c>
      <c r="AQ102" s="25">
        <f t="shared" si="32"/>
        <v>0</v>
      </c>
      <c r="AR102" s="25">
        <f t="shared" si="33"/>
        <v>0</v>
      </c>
      <c r="AS102" s="25">
        <f t="shared" si="34"/>
        <v>0</v>
      </c>
      <c r="AT102" s="25">
        <f t="shared" si="35"/>
        <v>0</v>
      </c>
      <c r="AU102" s="25">
        <f t="shared" si="36"/>
        <v>0</v>
      </c>
    </row>
    <row r="103" ht="12.75" customHeight="1">
      <c r="A103" s="25">
        <f t="shared" si="46"/>
        <v>22</v>
      </c>
      <c r="B103" s="16">
        <f t="shared" si="37"/>
        <v>1</v>
      </c>
      <c r="C103" s="16">
        <f t="shared" si="38"/>
        <v>0</v>
      </c>
      <c r="D103" s="16">
        <f t="shared" si="39"/>
        <v>0</v>
      </c>
      <c r="E103" s="16">
        <f t="shared" si="40"/>
        <v>0</v>
      </c>
      <c r="F103" s="16">
        <f t="shared" si="41"/>
        <v>0</v>
      </c>
      <c r="G103" s="16">
        <f t="shared" si="42"/>
        <v>1</v>
      </c>
      <c r="H103" s="16">
        <f t="shared" si="43"/>
        <v>0</v>
      </c>
      <c r="I103" s="16">
        <f t="shared" si="44"/>
        <v>0</v>
      </c>
      <c r="J103" s="16">
        <f t="shared" si="45"/>
        <v>0</v>
      </c>
      <c r="K103" s="25"/>
      <c r="L103" s="25">
        <f t="shared" si="1"/>
        <v>0</v>
      </c>
      <c r="M103" s="25">
        <f t="shared" si="2"/>
        <v>0</v>
      </c>
      <c r="N103" s="25">
        <f t="shared" si="3"/>
        <v>0</v>
      </c>
      <c r="O103" s="25">
        <f t="shared" si="4"/>
        <v>0</v>
      </c>
      <c r="P103" s="25">
        <f t="shared" si="5"/>
        <v>1</v>
      </c>
      <c r="Q103" s="25">
        <f t="shared" si="6"/>
        <v>0</v>
      </c>
      <c r="R103" s="25">
        <f t="shared" si="7"/>
        <v>0</v>
      </c>
      <c r="S103" s="25">
        <f t="shared" si="8"/>
        <v>0</v>
      </c>
      <c r="T103" s="25">
        <f t="shared" si="9"/>
        <v>0</v>
      </c>
      <c r="U103" s="25">
        <f t="shared" si="10"/>
        <v>0</v>
      </c>
      <c r="V103" s="25">
        <f t="shared" si="11"/>
        <v>0</v>
      </c>
      <c r="W103" s="25">
        <f t="shared" si="12"/>
        <v>0</v>
      </c>
      <c r="X103" s="25">
        <f t="shared" si="13"/>
        <v>0</v>
      </c>
      <c r="Y103" s="25">
        <f t="shared" si="14"/>
        <v>0</v>
      </c>
      <c r="Z103" s="25">
        <f t="shared" si="15"/>
        <v>0</v>
      </c>
      <c r="AA103" s="25">
        <f t="shared" si="16"/>
        <v>0</v>
      </c>
      <c r="AB103" s="25">
        <f t="shared" si="17"/>
        <v>0</v>
      </c>
      <c r="AC103" s="25">
        <f t="shared" si="18"/>
        <v>0</v>
      </c>
      <c r="AD103" s="25">
        <f t="shared" si="19"/>
        <v>0</v>
      </c>
      <c r="AE103" s="25">
        <f t="shared" si="20"/>
        <v>0</v>
      </c>
      <c r="AF103" s="25">
        <f t="shared" si="21"/>
        <v>0</v>
      </c>
      <c r="AG103" s="25">
        <f t="shared" si="22"/>
        <v>0</v>
      </c>
      <c r="AH103" s="25">
        <f t="shared" si="23"/>
        <v>0</v>
      </c>
      <c r="AI103" s="25">
        <f t="shared" si="24"/>
        <v>0</v>
      </c>
      <c r="AJ103" s="25">
        <f t="shared" si="25"/>
        <v>0</v>
      </c>
      <c r="AK103" s="25">
        <f t="shared" si="26"/>
        <v>0</v>
      </c>
      <c r="AL103" s="25">
        <f t="shared" si="27"/>
        <v>0</v>
      </c>
      <c r="AM103" s="25">
        <f t="shared" si="28"/>
        <v>0</v>
      </c>
      <c r="AN103" s="25">
        <f t="shared" si="29"/>
        <v>0</v>
      </c>
      <c r="AO103" s="25">
        <f t="shared" si="30"/>
        <v>0</v>
      </c>
      <c r="AP103" s="25">
        <f t="shared" si="31"/>
        <v>0</v>
      </c>
      <c r="AQ103" s="25">
        <f t="shared" si="32"/>
        <v>0</v>
      </c>
      <c r="AR103" s="25">
        <f t="shared" si="33"/>
        <v>0</v>
      </c>
      <c r="AS103" s="25">
        <f t="shared" si="34"/>
        <v>0</v>
      </c>
      <c r="AT103" s="25">
        <f t="shared" si="35"/>
        <v>0</v>
      </c>
      <c r="AU103" s="25">
        <f t="shared" si="36"/>
        <v>0</v>
      </c>
    </row>
    <row r="104" ht="12.75" customHeight="1">
      <c r="A104" s="25">
        <f t="shared" si="46"/>
        <v>23</v>
      </c>
      <c r="B104" s="16">
        <f t="shared" si="37"/>
        <v>1</v>
      </c>
      <c r="C104" s="16">
        <f t="shared" si="38"/>
        <v>0</v>
      </c>
      <c r="D104" s="16">
        <f t="shared" si="39"/>
        <v>0</v>
      </c>
      <c r="E104" s="16">
        <f t="shared" si="40"/>
        <v>0</v>
      </c>
      <c r="F104" s="16">
        <f t="shared" si="41"/>
        <v>0</v>
      </c>
      <c r="G104" s="16">
        <f t="shared" si="42"/>
        <v>1</v>
      </c>
      <c r="H104" s="16">
        <f t="shared" si="43"/>
        <v>0</v>
      </c>
      <c r="I104" s="16">
        <f t="shared" si="44"/>
        <v>0</v>
      </c>
      <c r="J104" s="16">
        <f t="shared" si="45"/>
        <v>0</v>
      </c>
      <c r="K104" s="25"/>
      <c r="L104" s="25">
        <f t="shared" si="1"/>
        <v>0</v>
      </c>
      <c r="M104" s="25">
        <f t="shared" si="2"/>
        <v>0</v>
      </c>
      <c r="N104" s="25">
        <f t="shared" si="3"/>
        <v>0</v>
      </c>
      <c r="O104" s="25">
        <f t="shared" si="4"/>
        <v>0</v>
      </c>
      <c r="P104" s="25">
        <f t="shared" si="5"/>
        <v>1</v>
      </c>
      <c r="Q104" s="25">
        <f t="shared" si="6"/>
        <v>1</v>
      </c>
      <c r="R104" s="25">
        <f t="shared" si="7"/>
        <v>1</v>
      </c>
      <c r="S104" s="25">
        <f t="shared" si="8"/>
        <v>0</v>
      </c>
      <c r="T104" s="25">
        <f t="shared" si="9"/>
        <v>0</v>
      </c>
      <c r="U104" s="25">
        <f t="shared" si="10"/>
        <v>0</v>
      </c>
      <c r="V104" s="25">
        <f t="shared" si="11"/>
        <v>0</v>
      </c>
      <c r="W104" s="25">
        <f t="shared" si="12"/>
        <v>0</v>
      </c>
      <c r="X104" s="25">
        <f t="shared" si="13"/>
        <v>0</v>
      </c>
      <c r="Y104" s="25">
        <f t="shared" si="14"/>
        <v>0</v>
      </c>
      <c r="Z104" s="25">
        <f t="shared" si="15"/>
        <v>0</v>
      </c>
      <c r="AA104" s="25">
        <f t="shared" si="16"/>
        <v>0</v>
      </c>
      <c r="AB104" s="25">
        <f t="shared" si="17"/>
        <v>0</v>
      </c>
      <c r="AC104" s="25">
        <f t="shared" si="18"/>
        <v>0</v>
      </c>
      <c r="AD104" s="25">
        <f t="shared" si="19"/>
        <v>0</v>
      </c>
      <c r="AE104" s="25">
        <f t="shared" si="20"/>
        <v>0</v>
      </c>
      <c r="AF104" s="25">
        <f t="shared" si="21"/>
        <v>0</v>
      </c>
      <c r="AG104" s="25">
        <f t="shared" si="22"/>
        <v>0</v>
      </c>
      <c r="AH104" s="25">
        <f t="shared" si="23"/>
        <v>0</v>
      </c>
      <c r="AI104" s="25">
        <f t="shared" si="24"/>
        <v>0</v>
      </c>
      <c r="AJ104" s="25">
        <f t="shared" si="25"/>
        <v>0</v>
      </c>
      <c r="AK104" s="25">
        <f t="shared" si="26"/>
        <v>0</v>
      </c>
      <c r="AL104" s="25">
        <f t="shared" si="27"/>
        <v>0</v>
      </c>
      <c r="AM104" s="25">
        <f t="shared" si="28"/>
        <v>0</v>
      </c>
      <c r="AN104" s="25">
        <f t="shared" si="29"/>
        <v>0</v>
      </c>
      <c r="AO104" s="25">
        <f t="shared" si="30"/>
        <v>0</v>
      </c>
      <c r="AP104" s="25">
        <f t="shared" si="31"/>
        <v>1</v>
      </c>
      <c r="AQ104" s="25">
        <f t="shared" si="32"/>
        <v>1</v>
      </c>
      <c r="AR104" s="25">
        <f t="shared" si="33"/>
        <v>0</v>
      </c>
      <c r="AS104" s="25">
        <f t="shared" si="34"/>
        <v>1</v>
      </c>
      <c r="AT104" s="25">
        <f t="shared" si="35"/>
        <v>0</v>
      </c>
      <c r="AU104" s="25">
        <f t="shared" si="36"/>
        <v>0</v>
      </c>
    </row>
    <row r="105" ht="12.75" customHeight="1">
      <c r="A105" s="25">
        <f t="shared" si="46"/>
        <v>24</v>
      </c>
      <c r="B105" s="16">
        <f t="shared" si="37"/>
        <v>1</v>
      </c>
      <c r="C105" s="16">
        <f t="shared" si="38"/>
        <v>0</v>
      </c>
      <c r="D105" s="16">
        <f t="shared" si="39"/>
        <v>0</v>
      </c>
      <c r="E105" s="16">
        <f t="shared" si="40"/>
        <v>0</v>
      </c>
      <c r="F105" s="16">
        <f t="shared" si="41"/>
        <v>0</v>
      </c>
      <c r="G105" s="16">
        <f t="shared" si="42"/>
        <v>1</v>
      </c>
      <c r="H105" s="16">
        <f t="shared" si="43"/>
        <v>1</v>
      </c>
      <c r="I105" s="16">
        <f t="shared" si="44"/>
        <v>1</v>
      </c>
      <c r="J105" s="16">
        <f t="shared" si="45"/>
        <v>0</v>
      </c>
      <c r="K105" s="25"/>
      <c r="L105" s="25">
        <f t="shared" si="1"/>
        <v>0</v>
      </c>
      <c r="M105" s="25">
        <f t="shared" si="2"/>
        <v>0</v>
      </c>
      <c r="N105" s="25">
        <f t="shared" si="3"/>
        <v>0</v>
      </c>
      <c r="O105" s="25">
        <f t="shared" si="4"/>
        <v>0</v>
      </c>
      <c r="P105" s="25">
        <f t="shared" si="5"/>
        <v>0</v>
      </c>
      <c r="Q105" s="25">
        <f t="shared" si="6"/>
        <v>0</v>
      </c>
      <c r="R105" s="25">
        <f t="shared" si="7"/>
        <v>0</v>
      </c>
      <c r="S105" s="25">
        <f t="shared" si="8"/>
        <v>0</v>
      </c>
      <c r="T105" s="25">
        <f t="shared" si="9"/>
        <v>0</v>
      </c>
      <c r="U105" s="25">
        <f t="shared" si="10"/>
        <v>0</v>
      </c>
      <c r="V105" s="25">
        <f t="shared" si="11"/>
        <v>0</v>
      </c>
      <c r="W105" s="25">
        <f t="shared" si="12"/>
        <v>0</v>
      </c>
      <c r="X105" s="25">
        <f t="shared" si="13"/>
        <v>0</v>
      </c>
      <c r="Y105" s="25">
        <f t="shared" si="14"/>
        <v>0</v>
      </c>
      <c r="Z105" s="25">
        <f t="shared" si="15"/>
        <v>0</v>
      </c>
      <c r="AA105" s="25">
        <f t="shared" si="16"/>
        <v>0</v>
      </c>
      <c r="AB105" s="25">
        <f t="shared" si="17"/>
        <v>0</v>
      </c>
      <c r="AC105" s="25">
        <f t="shared" si="18"/>
        <v>0</v>
      </c>
      <c r="AD105" s="25">
        <f t="shared" si="19"/>
        <v>0</v>
      </c>
      <c r="AE105" s="25">
        <f t="shared" si="20"/>
        <v>0</v>
      </c>
      <c r="AF105" s="25">
        <f t="shared" si="21"/>
        <v>0</v>
      </c>
      <c r="AG105" s="25">
        <f t="shared" si="22"/>
        <v>0</v>
      </c>
      <c r="AH105" s="25">
        <f t="shared" si="23"/>
        <v>0</v>
      </c>
      <c r="AI105" s="25">
        <f t="shared" si="24"/>
        <v>0</v>
      </c>
      <c r="AJ105" s="25">
        <f t="shared" si="25"/>
        <v>0</v>
      </c>
      <c r="AK105" s="25">
        <f t="shared" si="26"/>
        <v>0</v>
      </c>
      <c r="AL105" s="25">
        <f t="shared" si="27"/>
        <v>0</v>
      </c>
      <c r="AM105" s="25">
        <f t="shared" si="28"/>
        <v>0</v>
      </c>
      <c r="AN105" s="25">
        <f t="shared" si="29"/>
        <v>0</v>
      </c>
      <c r="AO105" s="25">
        <f t="shared" si="30"/>
        <v>0</v>
      </c>
      <c r="AP105" s="25">
        <f t="shared" si="31"/>
        <v>0</v>
      </c>
      <c r="AQ105" s="25">
        <f t="shared" si="32"/>
        <v>0</v>
      </c>
      <c r="AR105" s="25">
        <f t="shared" si="33"/>
        <v>0</v>
      </c>
      <c r="AS105" s="25">
        <f t="shared" si="34"/>
        <v>0</v>
      </c>
      <c r="AT105" s="25">
        <f t="shared" si="35"/>
        <v>0</v>
      </c>
      <c r="AU105" s="25">
        <f t="shared" si="36"/>
        <v>0</v>
      </c>
    </row>
    <row r="106" ht="12.75" customHeight="1">
      <c r="A106" s="25">
        <f t="shared" si="46"/>
        <v>25</v>
      </c>
      <c r="B106" s="16">
        <f t="shared" si="37"/>
        <v>1</v>
      </c>
      <c r="C106" s="16">
        <f t="shared" si="38"/>
        <v>0</v>
      </c>
      <c r="D106" s="16">
        <f t="shared" si="39"/>
        <v>0</v>
      </c>
      <c r="E106" s="16">
        <f t="shared" si="40"/>
        <v>0</v>
      </c>
      <c r="F106" s="16">
        <f t="shared" si="41"/>
        <v>0</v>
      </c>
      <c r="G106" s="16">
        <f t="shared" si="42"/>
        <v>0</v>
      </c>
      <c r="H106" s="16">
        <f t="shared" si="43"/>
        <v>0</v>
      </c>
      <c r="I106" s="16">
        <f t="shared" si="44"/>
        <v>0</v>
      </c>
      <c r="J106" s="16">
        <f t="shared" si="45"/>
        <v>0</v>
      </c>
      <c r="K106" s="25"/>
      <c r="L106" s="25">
        <f t="shared" si="1"/>
        <v>0</v>
      </c>
      <c r="M106" s="25">
        <f t="shared" si="2"/>
        <v>0</v>
      </c>
      <c r="N106" s="25">
        <f t="shared" si="3"/>
        <v>0</v>
      </c>
      <c r="O106" s="25">
        <f t="shared" si="4"/>
        <v>0</v>
      </c>
      <c r="P106" s="25">
        <f t="shared" si="5"/>
        <v>1</v>
      </c>
      <c r="Q106" s="25">
        <f t="shared" si="6"/>
        <v>1</v>
      </c>
      <c r="R106" s="25">
        <f t="shared" si="7"/>
        <v>0</v>
      </c>
      <c r="S106" s="25">
        <f t="shared" si="8"/>
        <v>0</v>
      </c>
      <c r="T106" s="25">
        <f t="shared" si="9"/>
        <v>0</v>
      </c>
      <c r="U106" s="25">
        <f t="shared" si="10"/>
        <v>0</v>
      </c>
      <c r="V106" s="25">
        <f t="shared" si="11"/>
        <v>0</v>
      </c>
      <c r="W106" s="25">
        <f t="shared" si="12"/>
        <v>0</v>
      </c>
      <c r="X106" s="25">
        <f t="shared" si="13"/>
        <v>0</v>
      </c>
      <c r="Y106" s="25">
        <f t="shared" si="14"/>
        <v>0</v>
      </c>
      <c r="Z106" s="25">
        <f t="shared" si="15"/>
        <v>0</v>
      </c>
      <c r="AA106" s="25">
        <f t="shared" si="16"/>
        <v>0</v>
      </c>
      <c r="AB106" s="25">
        <f t="shared" si="17"/>
        <v>0</v>
      </c>
      <c r="AC106" s="25">
        <f t="shared" si="18"/>
        <v>0</v>
      </c>
      <c r="AD106" s="25">
        <f t="shared" si="19"/>
        <v>0</v>
      </c>
      <c r="AE106" s="25">
        <f t="shared" si="20"/>
        <v>0</v>
      </c>
      <c r="AF106" s="25">
        <f t="shared" si="21"/>
        <v>0</v>
      </c>
      <c r="AG106" s="25">
        <f t="shared" si="22"/>
        <v>0</v>
      </c>
      <c r="AH106" s="25">
        <f t="shared" si="23"/>
        <v>0</v>
      </c>
      <c r="AI106" s="25">
        <f t="shared" si="24"/>
        <v>0</v>
      </c>
      <c r="AJ106" s="25">
        <f t="shared" si="25"/>
        <v>0</v>
      </c>
      <c r="AK106" s="25">
        <f t="shared" si="26"/>
        <v>0</v>
      </c>
      <c r="AL106" s="25">
        <f t="shared" si="27"/>
        <v>0</v>
      </c>
      <c r="AM106" s="25">
        <f t="shared" si="28"/>
        <v>0</v>
      </c>
      <c r="AN106" s="25">
        <f t="shared" si="29"/>
        <v>0</v>
      </c>
      <c r="AO106" s="25">
        <f t="shared" si="30"/>
        <v>0</v>
      </c>
      <c r="AP106" s="25">
        <f t="shared" si="31"/>
        <v>1</v>
      </c>
      <c r="AQ106" s="25">
        <f t="shared" si="32"/>
        <v>0</v>
      </c>
      <c r="AR106" s="25">
        <f t="shared" si="33"/>
        <v>0</v>
      </c>
      <c r="AS106" s="25">
        <f t="shared" si="34"/>
        <v>0</v>
      </c>
      <c r="AT106" s="25">
        <f t="shared" si="35"/>
        <v>0</v>
      </c>
      <c r="AU106" s="25">
        <f t="shared" si="36"/>
        <v>0</v>
      </c>
    </row>
    <row r="107" ht="12.75" customHeight="1">
      <c r="A107" s="25">
        <f t="shared" si="46"/>
        <v>26</v>
      </c>
      <c r="B107" s="16">
        <f t="shared" si="37"/>
        <v>1</v>
      </c>
      <c r="C107" s="16">
        <f t="shared" si="38"/>
        <v>0</v>
      </c>
      <c r="D107" s="16">
        <f t="shared" si="39"/>
        <v>0</v>
      </c>
      <c r="E107" s="16">
        <f t="shared" si="40"/>
        <v>0</v>
      </c>
      <c r="F107" s="16">
        <f t="shared" si="41"/>
        <v>0</v>
      </c>
      <c r="G107" s="16">
        <f t="shared" si="42"/>
        <v>1</v>
      </c>
      <c r="H107" s="16">
        <f t="shared" si="43"/>
        <v>1</v>
      </c>
      <c r="I107" s="16">
        <f t="shared" si="44"/>
        <v>0</v>
      </c>
      <c r="J107" s="16">
        <f t="shared" si="45"/>
        <v>0</v>
      </c>
      <c r="K107" s="25"/>
      <c r="L107" s="25">
        <f t="shared" si="1"/>
        <v>0</v>
      </c>
      <c r="M107" s="25">
        <f t="shared" si="2"/>
        <v>0</v>
      </c>
      <c r="N107" s="25">
        <f t="shared" si="3"/>
        <v>0</v>
      </c>
      <c r="O107" s="25">
        <f t="shared" si="4"/>
        <v>0</v>
      </c>
      <c r="P107" s="25">
        <f t="shared" si="5"/>
        <v>0</v>
      </c>
      <c r="Q107" s="25">
        <f t="shared" si="6"/>
        <v>0</v>
      </c>
      <c r="R107" s="25">
        <f t="shared" si="7"/>
        <v>0</v>
      </c>
      <c r="S107" s="25">
        <f t="shared" si="8"/>
        <v>0</v>
      </c>
      <c r="T107" s="25">
        <f t="shared" si="9"/>
        <v>0</v>
      </c>
      <c r="U107" s="25">
        <f t="shared" si="10"/>
        <v>0</v>
      </c>
      <c r="V107" s="25">
        <f t="shared" si="11"/>
        <v>0</v>
      </c>
      <c r="W107" s="25">
        <f t="shared" si="12"/>
        <v>0</v>
      </c>
      <c r="X107" s="25">
        <f t="shared" si="13"/>
        <v>0</v>
      </c>
      <c r="Y107" s="25">
        <f t="shared" si="14"/>
        <v>0</v>
      </c>
      <c r="Z107" s="25">
        <f t="shared" si="15"/>
        <v>0</v>
      </c>
      <c r="AA107" s="25">
        <f t="shared" si="16"/>
        <v>0</v>
      </c>
      <c r="AB107" s="25">
        <f t="shared" si="17"/>
        <v>0</v>
      </c>
      <c r="AC107" s="25">
        <f t="shared" si="18"/>
        <v>0</v>
      </c>
      <c r="AD107" s="25">
        <f t="shared" si="19"/>
        <v>0</v>
      </c>
      <c r="AE107" s="25">
        <f t="shared" si="20"/>
        <v>0</v>
      </c>
      <c r="AF107" s="25">
        <f t="shared" si="21"/>
        <v>0</v>
      </c>
      <c r="AG107" s="25">
        <f t="shared" si="22"/>
        <v>0</v>
      </c>
      <c r="AH107" s="25">
        <f t="shared" si="23"/>
        <v>0</v>
      </c>
      <c r="AI107" s="25">
        <f t="shared" si="24"/>
        <v>0</v>
      </c>
      <c r="AJ107" s="25">
        <f t="shared" si="25"/>
        <v>0</v>
      </c>
      <c r="AK107" s="25">
        <f t="shared" si="26"/>
        <v>0</v>
      </c>
      <c r="AL107" s="25">
        <f t="shared" si="27"/>
        <v>0</v>
      </c>
      <c r="AM107" s="25">
        <f t="shared" si="28"/>
        <v>0</v>
      </c>
      <c r="AN107" s="25">
        <f t="shared" si="29"/>
        <v>0</v>
      </c>
      <c r="AO107" s="25">
        <f t="shared" si="30"/>
        <v>0</v>
      </c>
      <c r="AP107" s="25">
        <f t="shared" si="31"/>
        <v>0</v>
      </c>
      <c r="AQ107" s="25">
        <f t="shared" si="32"/>
        <v>0</v>
      </c>
      <c r="AR107" s="25">
        <f t="shared" si="33"/>
        <v>0</v>
      </c>
      <c r="AS107" s="25">
        <f t="shared" si="34"/>
        <v>0</v>
      </c>
      <c r="AT107" s="25">
        <f t="shared" si="35"/>
        <v>0</v>
      </c>
      <c r="AU107" s="25">
        <f t="shared" si="36"/>
        <v>0</v>
      </c>
    </row>
    <row r="108" ht="12.75" customHeight="1">
      <c r="A108" s="25">
        <f t="shared" si="46"/>
        <v>27</v>
      </c>
      <c r="B108" s="16">
        <f t="shared" si="37"/>
        <v>1</v>
      </c>
      <c r="C108" s="16">
        <f t="shared" si="38"/>
        <v>0</v>
      </c>
      <c r="D108" s="16">
        <f t="shared" si="39"/>
        <v>0</v>
      </c>
      <c r="E108" s="16">
        <f t="shared" si="40"/>
        <v>0</v>
      </c>
      <c r="F108" s="16">
        <f t="shared" si="41"/>
        <v>0</v>
      </c>
      <c r="G108" s="16">
        <f t="shared" si="42"/>
        <v>0</v>
      </c>
      <c r="H108" s="16">
        <f t="shared" si="43"/>
        <v>0</v>
      </c>
      <c r="I108" s="16">
        <f t="shared" si="44"/>
        <v>0</v>
      </c>
      <c r="J108" s="16">
        <f t="shared" si="45"/>
        <v>0</v>
      </c>
      <c r="K108" s="25"/>
      <c r="L108" s="25">
        <f t="shared" si="1"/>
        <v>0</v>
      </c>
      <c r="M108" s="25">
        <f t="shared" si="2"/>
        <v>0</v>
      </c>
      <c r="N108" s="25">
        <f t="shared" si="3"/>
        <v>0</v>
      </c>
      <c r="O108" s="25">
        <f t="shared" si="4"/>
        <v>0</v>
      </c>
      <c r="P108" s="25">
        <f t="shared" si="5"/>
        <v>0</v>
      </c>
      <c r="Q108" s="25">
        <f t="shared" si="6"/>
        <v>0</v>
      </c>
      <c r="R108" s="25">
        <f t="shared" si="7"/>
        <v>0</v>
      </c>
      <c r="S108" s="25">
        <f t="shared" si="8"/>
        <v>0</v>
      </c>
      <c r="T108" s="25">
        <f t="shared" si="9"/>
        <v>0</v>
      </c>
      <c r="U108" s="25">
        <f t="shared" si="10"/>
        <v>0</v>
      </c>
      <c r="V108" s="25">
        <f t="shared" si="11"/>
        <v>0</v>
      </c>
      <c r="W108" s="25">
        <f t="shared" si="12"/>
        <v>0</v>
      </c>
      <c r="X108" s="25">
        <f t="shared" si="13"/>
        <v>0</v>
      </c>
      <c r="Y108" s="25">
        <f t="shared" si="14"/>
        <v>0</v>
      </c>
      <c r="Z108" s="25">
        <f t="shared" si="15"/>
        <v>0</v>
      </c>
      <c r="AA108" s="25">
        <f t="shared" si="16"/>
        <v>0</v>
      </c>
      <c r="AB108" s="25">
        <f t="shared" si="17"/>
        <v>0</v>
      </c>
      <c r="AC108" s="25">
        <f t="shared" si="18"/>
        <v>0</v>
      </c>
      <c r="AD108" s="25">
        <f t="shared" si="19"/>
        <v>0</v>
      </c>
      <c r="AE108" s="25">
        <f t="shared" si="20"/>
        <v>0</v>
      </c>
      <c r="AF108" s="25">
        <f t="shared" si="21"/>
        <v>0</v>
      </c>
      <c r="AG108" s="25">
        <f t="shared" si="22"/>
        <v>0</v>
      </c>
      <c r="AH108" s="25">
        <f t="shared" si="23"/>
        <v>0</v>
      </c>
      <c r="AI108" s="25">
        <f t="shared" si="24"/>
        <v>0</v>
      </c>
      <c r="AJ108" s="25">
        <f t="shared" si="25"/>
        <v>0</v>
      </c>
      <c r="AK108" s="25">
        <f t="shared" si="26"/>
        <v>0</v>
      </c>
      <c r="AL108" s="25">
        <f t="shared" si="27"/>
        <v>0</v>
      </c>
      <c r="AM108" s="25">
        <f t="shared" si="28"/>
        <v>0</v>
      </c>
      <c r="AN108" s="25">
        <f t="shared" si="29"/>
        <v>0</v>
      </c>
      <c r="AO108" s="25">
        <f t="shared" si="30"/>
        <v>0</v>
      </c>
      <c r="AP108" s="25">
        <f t="shared" si="31"/>
        <v>0</v>
      </c>
      <c r="AQ108" s="25">
        <f t="shared" si="32"/>
        <v>0</v>
      </c>
      <c r="AR108" s="25">
        <f t="shared" si="33"/>
        <v>0</v>
      </c>
      <c r="AS108" s="25">
        <f t="shared" si="34"/>
        <v>0</v>
      </c>
      <c r="AT108" s="25">
        <f t="shared" si="35"/>
        <v>0</v>
      </c>
      <c r="AU108" s="25">
        <f t="shared" si="36"/>
        <v>0</v>
      </c>
    </row>
    <row r="109" ht="12.75" customHeight="1">
      <c r="A109" s="25">
        <f t="shared" si="46"/>
        <v>28</v>
      </c>
      <c r="B109" s="16">
        <f t="shared" si="37"/>
        <v>1</v>
      </c>
      <c r="C109" s="16">
        <f t="shared" si="38"/>
        <v>0</v>
      </c>
      <c r="D109" s="16">
        <f t="shared" si="39"/>
        <v>0</v>
      </c>
      <c r="E109" s="16">
        <f t="shared" si="40"/>
        <v>0</v>
      </c>
      <c r="F109" s="16">
        <f t="shared" si="41"/>
        <v>0</v>
      </c>
      <c r="G109" s="16">
        <f t="shared" si="42"/>
        <v>0</v>
      </c>
      <c r="H109" s="16">
        <f t="shared" si="43"/>
        <v>0</v>
      </c>
      <c r="I109" s="16">
        <f t="shared" si="44"/>
        <v>0</v>
      </c>
      <c r="J109" s="16">
        <f t="shared" si="45"/>
        <v>0</v>
      </c>
      <c r="K109" s="25"/>
      <c r="L109" s="25">
        <f t="shared" si="1"/>
        <v>1</v>
      </c>
      <c r="M109" s="25">
        <f t="shared" si="2"/>
        <v>0</v>
      </c>
      <c r="N109" s="25">
        <f t="shared" si="3"/>
        <v>0</v>
      </c>
      <c r="O109" s="25">
        <f t="shared" si="4"/>
        <v>0</v>
      </c>
      <c r="P109" s="25">
        <f t="shared" si="5"/>
        <v>1</v>
      </c>
      <c r="Q109" s="25">
        <f t="shared" si="6"/>
        <v>1</v>
      </c>
      <c r="R109" s="25">
        <f t="shared" si="7"/>
        <v>1</v>
      </c>
      <c r="S109" s="25">
        <f t="shared" si="8"/>
        <v>0</v>
      </c>
      <c r="T109" s="25">
        <f t="shared" si="9"/>
        <v>0</v>
      </c>
      <c r="U109" s="25">
        <f t="shared" si="10"/>
        <v>0</v>
      </c>
      <c r="V109" s="25">
        <f t="shared" si="11"/>
        <v>0</v>
      </c>
      <c r="W109" s="25">
        <f t="shared" si="12"/>
        <v>1</v>
      </c>
      <c r="X109" s="25">
        <f t="shared" si="13"/>
        <v>1</v>
      </c>
      <c r="Y109" s="25">
        <f t="shared" si="14"/>
        <v>1</v>
      </c>
      <c r="Z109" s="25">
        <f t="shared" si="15"/>
        <v>0</v>
      </c>
      <c r="AA109" s="25">
        <f t="shared" si="16"/>
        <v>0</v>
      </c>
      <c r="AB109" s="25">
        <f t="shared" si="17"/>
        <v>0</v>
      </c>
      <c r="AC109" s="25">
        <f t="shared" si="18"/>
        <v>0</v>
      </c>
      <c r="AD109" s="25">
        <f t="shared" si="19"/>
        <v>0</v>
      </c>
      <c r="AE109" s="25">
        <f t="shared" si="20"/>
        <v>0</v>
      </c>
      <c r="AF109" s="25">
        <f t="shared" si="21"/>
        <v>0</v>
      </c>
      <c r="AG109" s="25">
        <f t="shared" si="22"/>
        <v>0</v>
      </c>
      <c r="AH109" s="25">
        <f t="shared" si="23"/>
        <v>0</v>
      </c>
      <c r="AI109" s="25">
        <f t="shared" si="24"/>
        <v>0</v>
      </c>
      <c r="AJ109" s="25">
        <f t="shared" si="25"/>
        <v>0</v>
      </c>
      <c r="AK109" s="25">
        <f t="shared" si="26"/>
        <v>0</v>
      </c>
      <c r="AL109" s="25">
        <f t="shared" si="27"/>
        <v>0</v>
      </c>
      <c r="AM109" s="25">
        <f t="shared" si="28"/>
        <v>0</v>
      </c>
      <c r="AN109" s="25">
        <f t="shared" si="29"/>
        <v>0</v>
      </c>
      <c r="AO109" s="25">
        <f t="shared" si="30"/>
        <v>0</v>
      </c>
      <c r="AP109" s="25">
        <f t="shared" si="31"/>
        <v>1</v>
      </c>
      <c r="AQ109" s="25">
        <f t="shared" si="32"/>
        <v>1</v>
      </c>
      <c r="AR109" s="25">
        <f t="shared" si="33"/>
        <v>0</v>
      </c>
      <c r="AS109" s="25">
        <f t="shared" si="34"/>
        <v>1</v>
      </c>
      <c r="AT109" s="25">
        <f t="shared" si="35"/>
        <v>0</v>
      </c>
      <c r="AU109" s="25">
        <f t="shared" si="36"/>
        <v>0</v>
      </c>
    </row>
    <row r="110" ht="12.75" customHeight="1">
      <c r="A110" s="25">
        <f t="shared" si="46"/>
        <v>29</v>
      </c>
      <c r="B110" s="16">
        <f t="shared" si="37"/>
        <v>1</v>
      </c>
      <c r="C110" s="16">
        <f t="shared" si="38"/>
        <v>1</v>
      </c>
      <c r="D110" s="16">
        <f t="shared" si="39"/>
        <v>0</v>
      </c>
      <c r="E110" s="16">
        <f t="shared" si="40"/>
        <v>0</v>
      </c>
      <c r="F110" s="16">
        <f t="shared" si="41"/>
        <v>0</v>
      </c>
      <c r="G110" s="16">
        <f t="shared" si="42"/>
        <v>1</v>
      </c>
      <c r="H110" s="16">
        <f t="shared" si="43"/>
        <v>1</v>
      </c>
      <c r="I110" s="16">
        <f t="shared" si="44"/>
        <v>1</v>
      </c>
      <c r="J110" s="16">
        <f t="shared" si="45"/>
        <v>0</v>
      </c>
      <c r="K110" s="25"/>
      <c r="L110" s="25">
        <f t="shared" si="1"/>
        <v>0</v>
      </c>
      <c r="M110" s="25">
        <f t="shared" si="2"/>
        <v>0</v>
      </c>
      <c r="N110" s="25">
        <f t="shared" si="3"/>
        <v>0</v>
      </c>
      <c r="O110" s="25">
        <f t="shared" si="4"/>
        <v>0</v>
      </c>
      <c r="P110" s="25">
        <f t="shared" si="5"/>
        <v>0</v>
      </c>
      <c r="Q110" s="25">
        <f t="shared" si="6"/>
        <v>0</v>
      </c>
      <c r="R110" s="25">
        <f t="shared" si="7"/>
        <v>0</v>
      </c>
      <c r="S110" s="25">
        <f t="shared" si="8"/>
        <v>0</v>
      </c>
      <c r="T110" s="25">
        <f t="shared" si="9"/>
        <v>0</v>
      </c>
      <c r="U110" s="25">
        <f t="shared" si="10"/>
        <v>0</v>
      </c>
      <c r="V110" s="25">
        <f t="shared" si="11"/>
        <v>0</v>
      </c>
      <c r="W110" s="25">
        <f t="shared" si="12"/>
        <v>0</v>
      </c>
      <c r="X110" s="25">
        <f t="shared" si="13"/>
        <v>0</v>
      </c>
      <c r="Y110" s="25">
        <f t="shared" si="14"/>
        <v>0</v>
      </c>
      <c r="Z110" s="25">
        <f t="shared" si="15"/>
        <v>0</v>
      </c>
      <c r="AA110" s="25">
        <f t="shared" si="16"/>
        <v>0</v>
      </c>
      <c r="AB110" s="25">
        <f t="shared" si="17"/>
        <v>0</v>
      </c>
      <c r="AC110" s="25">
        <f t="shared" si="18"/>
        <v>0</v>
      </c>
      <c r="AD110" s="25">
        <f t="shared" si="19"/>
        <v>0</v>
      </c>
      <c r="AE110" s="25">
        <f t="shared" si="20"/>
        <v>0</v>
      </c>
      <c r="AF110" s="25">
        <f t="shared" si="21"/>
        <v>0</v>
      </c>
      <c r="AG110" s="25">
        <f t="shared" si="22"/>
        <v>0</v>
      </c>
      <c r="AH110" s="25">
        <f t="shared" si="23"/>
        <v>0</v>
      </c>
      <c r="AI110" s="25">
        <f t="shared" si="24"/>
        <v>0</v>
      </c>
      <c r="AJ110" s="25">
        <f t="shared" si="25"/>
        <v>0</v>
      </c>
      <c r="AK110" s="25">
        <f t="shared" si="26"/>
        <v>0</v>
      </c>
      <c r="AL110" s="25">
        <f t="shared" si="27"/>
        <v>0</v>
      </c>
      <c r="AM110" s="25">
        <f t="shared" si="28"/>
        <v>0</v>
      </c>
      <c r="AN110" s="25">
        <f t="shared" si="29"/>
        <v>0</v>
      </c>
      <c r="AO110" s="25">
        <f t="shared" si="30"/>
        <v>0</v>
      </c>
      <c r="AP110" s="25">
        <f t="shared" si="31"/>
        <v>0</v>
      </c>
      <c r="AQ110" s="25">
        <f t="shared" si="32"/>
        <v>0</v>
      </c>
      <c r="AR110" s="25">
        <f t="shared" si="33"/>
        <v>0</v>
      </c>
      <c r="AS110" s="25">
        <f t="shared" si="34"/>
        <v>0</v>
      </c>
      <c r="AT110" s="25">
        <f t="shared" si="35"/>
        <v>0</v>
      </c>
      <c r="AU110" s="25">
        <f t="shared" si="36"/>
        <v>0</v>
      </c>
    </row>
    <row r="111" ht="12.75" customHeight="1">
      <c r="A111" s="25">
        <f t="shared" si="46"/>
        <v>30</v>
      </c>
      <c r="B111" s="16">
        <f t="shared" si="37"/>
        <v>1</v>
      </c>
      <c r="C111" s="16">
        <f t="shared" si="38"/>
        <v>0</v>
      </c>
      <c r="D111" s="16">
        <f t="shared" si="39"/>
        <v>0</v>
      </c>
      <c r="E111" s="16">
        <f t="shared" si="40"/>
        <v>0</v>
      </c>
      <c r="F111" s="16">
        <f t="shared" si="41"/>
        <v>0</v>
      </c>
      <c r="G111" s="16">
        <f t="shared" si="42"/>
        <v>0</v>
      </c>
      <c r="H111" s="16">
        <f t="shared" si="43"/>
        <v>0</v>
      </c>
      <c r="I111" s="16">
        <f t="shared" si="44"/>
        <v>0</v>
      </c>
      <c r="J111" s="16">
        <f t="shared" si="45"/>
        <v>0</v>
      </c>
      <c r="K111" s="25"/>
      <c r="L111" s="25">
        <f t="shared" si="1"/>
        <v>1</v>
      </c>
      <c r="M111" s="25">
        <f t="shared" si="2"/>
        <v>0</v>
      </c>
      <c r="N111" s="25">
        <f t="shared" si="3"/>
        <v>0</v>
      </c>
      <c r="O111" s="25">
        <f t="shared" si="4"/>
        <v>0</v>
      </c>
      <c r="P111" s="25">
        <f t="shared" si="5"/>
        <v>1</v>
      </c>
      <c r="Q111" s="25">
        <f t="shared" si="6"/>
        <v>0</v>
      </c>
      <c r="R111" s="25">
        <f t="shared" si="7"/>
        <v>1</v>
      </c>
      <c r="S111" s="25">
        <f t="shared" si="8"/>
        <v>0</v>
      </c>
      <c r="T111" s="25">
        <f t="shared" si="9"/>
        <v>0</v>
      </c>
      <c r="U111" s="25">
        <f t="shared" si="10"/>
        <v>0</v>
      </c>
      <c r="V111" s="25">
        <f t="shared" si="11"/>
        <v>0</v>
      </c>
      <c r="W111" s="25">
        <f t="shared" si="12"/>
        <v>1</v>
      </c>
      <c r="X111" s="25">
        <f t="shared" si="13"/>
        <v>0</v>
      </c>
      <c r="Y111" s="25">
        <f t="shared" si="14"/>
        <v>1</v>
      </c>
      <c r="Z111" s="25">
        <f t="shared" si="15"/>
        <v>0</v>
      </c>
      <c r="AA111" s="25">
        <f t="shared" si="16"/>
        <v>0</v>
      </c>
      <c r="AB111" s="25">
        <f t="shared" si="17"/>
        <v>0</v>
      </c>
      <c r="AC111" s="25">
        <f t="shared" si="18"/>
        <v>0</v>
      </c>
      <c r="AD111" s="25">
        <f t="shared" si="19"/>
        <v>0</v>
      </c>
      <c r="AE111" s="25">
        <f t="shared" si="20"/>
        <v>0</v>
      </c>
      <c r="AF111" s="25">
        <f t="shared" si="21"/>
        <v>0</v>
      </c>
      <c r="AG111" s="25">
        <f t="shared" si="22"/>
        <v>0</v>
      </c>
      <c r="AH111" s="25">
        <f t="shared" si="23"/>
        <v>0</v>
      </c>
      <c r="AI111" s="25">
        <f t="shared" si="24"/>
        <v>0</v>
      </c>
      <c r="AJ111" s="25">
        <f t="shared" si="25"/>
        <v>0</v>
      </c>
      <c r="AK111" s="25">
        <f t="shared" si="26"/>
        <v>0</v>
      </c>
      <c r="AL111" s="25">
        <f t="shared" si="27"/>
        <v>0</v>
      </c>
      <c r="AM111" s="25">
        <f t="shared" si="28"/>
        <v>0</v>
      </c>
      <c r="AN111" s="25">
        <f t="shared" si="29"/>
        <v>0</v>
      </c>
      <c r="AO111" s="25">
        <f t="shared" si="30"/>
        <v>0</v>
      </c>
      <c r="AP111" s="25">
        <f t="shared" si="31"/>
        <v>0</v>
      </c>
      <c r="AQ111" s="25">
        <f t="shared" si="32"/>
        <v>1</v>
      </c>
      <c r="AR111" s="25">
        <f t="shared" si="33"/>
        <v>0</v>
      </c>
      <c r="AS111" s="25">
        <f t="shared" si="34"/>
        <v>0</v>
      </c>
      <c r="AT111" s="25">
        <f t="shared" si="35"/>
        <v>0</v>
      </c>
      <c r="AU111" s="25">
        <f t="shared" si="36"/>
        <v>0</v>
      </c>
    </row>
    <row r="112" ht="12.75" customHeight="1">
      <c r="A112" s="25">
        <f t="shared" si="46"/>
        <v>31</v>
      </c>
      <c r="B112" s="16">
        <f t="shared" si="37"/>
        <v>1</v>
      </c>
      <c r="C112" s="16">
        <f t="shared" si="38"/>
        <v>1</v>
      </c>
      <c r="D112" s="16">
        <f t="shared" si="39"/>
        <v>0</v>
      </c>
      <c r="E112" s="16">
        <f t="shared" si="40"/>
        <v>0</v>
      </c>
      <c r="F112" s="16">
        <f t="shared" si="41"/>
        <v>0</v>
      </c>
      <c r="G112" s="16">
        <f t="shared" si="42"/>
        <v>1</v>
      </c>
      <c r="H112" s="16">
        <f t="shared" si="43"/>
        <v>0</v>
      </c>
      <c r="I112" s="16">
        <f t="shared" si="44"/>
        <v>1</v>
      </c>
      <c r="J112" s="16">
        <f t="shared" si="45"/>
        <v>0</v>
      </c>
      <c r="K112" s="25"/>
      <c r="L112" s="25">
        <f t="shared" si="1"/>
        <v>0</v>
      </c>
      <c r="M112" s="25">
        <f t="shared" si="2"/>
        <v>0</v>
      </c>
      <c r="N112" s="25">
        <f t="shared" si="3"/>
        <v>0</v>
      </c>
      <c r="O112" s="25">
        <f t="shared" si="4"/>
        <v>0</v>
      </c>
      <c r="P112" s="25">
        <f t="shared" si="5"/>
        <v>0</v>
      </c>
      <c r="Q112" s="25">
        <f t="shared" si="6"/>
        <v>1</v>
      </c>
      <c r="R112" s="25">
        <f t="shared" si="7"/>
        <v>0</v>
      </c>
      <c r="S112" s="25">
        <f t="shared" si="8"/>
        <v>0</v>
      </c>
      <c r="T112" s="25">
        <f t="shared" si="9"/>
        <v>0</v>
      </c>
      <c r="U112" s="25">
        <f t="shared" si="10"/>
        <v>0</v>
      </c>
      <c r="V112" s="25">
        <f t="shared" si="11"/>
        <v>0</v>
      </c>
      <c r="W112" s="25">
        <f t="shared" si="12"/>
        <v>0</v>
      </c>
      <c r="X112" s="25">
        <f t="shared" si="13"/>
        <v>0</v>
      </c>
      <c r="Y112" s="25">
        <f t="shared" si="14"/>
        <v>0</v>
      </c>
      <c r="Z112" s="25">
        <f t="shared" si="15"/>
        <v>0</v>
      </c>
      <c r="AA112" s="25">
        <f t="shared" si="16"/>
        <v>0</v>
      </c>
      <c r="AB112" s="25">
        <f t="shared" si="17"/>
        <v>0</v>
      </c>
      <c r="AC112" s="25">
        <f t="shared" si="18"/>
        <v>0</v>
      </c>
      <c r="AD112" s="25">
        <f t="shared" si="19"/>
        <v>0</v>
      </c>
      <c r="AE112" s="25">
        <f t="shared" si="20"/>
        <v>0</v>
      </c>
      <c r="AF112" s="25">
        <f t="shared" si="21"/>
        <v>0</v>
      </c>
      <c r="AG112" s="25">
        <f t="shared" si="22"/>
        <v>0</v>
      </c>
      <c r="AH112" s="25">
        <f t="shared" si="23"/>
        <v>0</v>
      </c>
      <c r="AI112" s="25">
        <f t="shared" si="24"/>
        <v>0</v>
      </c>
      <c r="AJ112" s="25">
        <f t="shared" si="25"/>
        <v>0</v>
      </c>
      <c r="AK112" s="25">
        <f t="shared" si="26"/>
        <v>0</v>
      </c>
      <c r="AL112" s="25">
        <f t="shared" si="27"/>
        <v>0</v>
      </c>
      <c r="AM112" s="25">
        <f t="shared" si="28"/>
        <v>0</v>
      </c>
      <c r="AN112" s="25">
        <f t="shared" si="29"/>
        <v>0</v>
      </c>
      <c r="AO112" s="25">
        <f t="shared" si="30"/>
        <v>0</v>
      </c>
      <c r="AP112" s="25">
        <f t="shared" si="31"/>
        <v>0</v>
      </c>
      <c r="AQ112" s="25">
        <f t="shared" si="32"/>
        <v>0</v>
      </c>
      <c r="AR112" s="25">
        <f t="shared" si="33"/>
        <v>0</v>
      </c>
      <c r="AS112" s="25">
        <f t="shared" si="34"/>
        <v>0</v>
      </c>
      <c r="AT112" s="25">
        <f t="shared" si="35"/>
        <v>0</v>
      </c>
      <c r="AU112" s="25">
        <f t="shared" si="36"/>
        <v>0</v>
      </c>
    </row>
    <row r="113" ht="12.75" customHeight="1">
      <c r="A113" s="25">
        <f t="shared" si="46"/>
        <v>32</v>
      </c>
      <c r="B113" s="16">
        <f t="shared" si="37"/>
        <v>1</v>
      </c>
      <c r="C113" s="16">
        <f t="shared" si="38"/>
        <v>0</v>
      </c>
      <c r="D113" s="16">
        <f t="shared" si="39"/>
        <v>0</v>
      </c>
      <c r="E113" s="16">
        <f t="shared" si="40"/>
        <v>0</v>
      </c>
      <c r="F113" s="16">
        <f t="shared" si="41"/>
        <v>0</v>
      </c>
      <c r="G113" s="16">
        <f t="shared" si="42"/>
        <v>0</v>
      </c>
      <c r="H113" s="16">
        <f t="shared" si="43"/>
        <v>1</v>
      </c>
      <c r="I113" s="16">
        <f t="shared" si="44"/>
        <v>0</v>
      </c>
      <c r="J113" s="16">
        <f t="shared" si="45"/>
        <v>0</v>
      </c>
      <c r="K113" s="25"/>
      <c r="L113" s="25">
        <f t="shared" si="1"/>
        <v>0</v>
      </c>
      <c r="M113" s="25">
        <f t="shared" si="2"/>
        <v>0</v>
      </c>
      <c r="N113" s="25">
        <f t="shared" si="3"/>
        <v>0</v>
      </c>
      <c r="O113" s="25">
        <f t="shared" si="4"/>
        <v>0</v>
      </c>
      <c r="P113" s="25">
        <f t="shared" si="5"/>
        <v>0</v>
      </c>
      <c r="Q113" s="25">
        <f t="shared" si="6"/>
        <v>0</v>
      </c>
      <c r="R113" s="25">
        <f t="shared" si="7"/>
        <v>0</v>
      </c>
      <c r="S113" s="25">
        <f t="shared" si="8"/>
        <v>0</v>
      </c>
      <c r="T113" s="25">
        <f t="shared" si="9"/>
        <v>0</v>
      </c>
      <c r="U113" s="25">
        <f t="shared" si="10"/>
        <v>0</v>
      </c>
      <c r="V113" s="25">
        <f t="shared" si="11"/>
        <v>0</v>
      </c>
      <c r="W113" s="25">
        <f t="shared" si="12"/>
        <v>0</v>
      </c>
      <c r="X113" s="25">
        <f t="shared" si="13"/>
        <v>0</v>
      </c>
      <c r="Y113" s="25">
        <f t="shared" si="14"/>
        <v>0</v>
      </c>
      <c r="Z113" s="25">
        <f t="shared" si="15"/>
        <v>0</v>
      </c>
      <c r="AA113" s="25">
        <f t="shared" si="16"/>
        <v>0</v>
      </c>
      <c r="AB113" s="25">
        <f t="shared" si="17"/>
        <v>0</v>
      </c>
      <c r="AC113" s="25">
        <f t="shared" si="18"/>
        <v>0</v>
      </c>
      <c r="AD113" s="25">
        <f t="shared" si="19"/>
        <v>0</v>
      </c>
      <c r="AE113" s="25">
        <f t="shared" si="20"/>
        <v>0</v>
      </c>
      <c r="AF113" s="25">
        <f t="shared" si="21"/>
        <v>0</v>
      </c>
      <c r="AG113" s="25">
        <f t="shared" si="22"/>
        <v>0</v>
      </c>
      <c r="AH113" s="25">
        <f t="shared" si="23"/>
        <v>0</v>
      </c>
      <c r="AI113" s="25">
        <f t="shared" si="24"/>
        <v>0</v>
      </c>
      <c r="AJ113" s="25">
        <f t="shared" si="25"/>
        <v>0</v>
      </c>
      <c r="AK113" s="25">
        <f t="shared" si="26"/>
        <v>0</v>
      </c>
      <c r="AL113" s="25">
        <f t="shared" si="27"/>
        <v>0</v>
      </c>
      <c r="AM113" s="25">
        <f t="shared" si="28"/>
        <v>0</v>
      </c>
      <c r="AN113" s="25">
        <f t="shared" si="29"/>
        <v>0</v>
      </c>
      <c r="AO113" s="25">
        <f t="shared" si="30"/>
        <v>0</v>
      </c>
      <c r="AP113" s="25">
        <f t="shared" si="31"/>
        <v>0</v>
      </c>
      <c r="AQ113" s="25">
        <f t="shared" si="32"/>
        <v>0</v>
      </c>
      <c r="AR113" s="25">
        <f t="shared" si="33"/>
        <v>0</v>
      </c>
      <c r="AS113" s="25">
        <f t="shared" si="34"/>
        <v>0</v>
      </c>
      <c r="AT113" s="25">
        <f t="shared" si="35"/>
        <v>0</v>
      </c>
      <c r="AU113" s="25">
        <f t="shared" si="36"/>
        <v>0</v>
      </c>
    </row>
    <row r="114" ht="12.75" customHeight="1">
      <c r="A114" s="25">
        <f t="shared" si="46"/>
        <v>33</v>
      </c>
      <c r="B114" s="16">
        <f t="shared" si="37"/>
        <v>1</v>
      </c>
      <c r="C114" s="16">
        <f t="shared" si="38"/>
        <v>0</v>
      </c>
      <c r="D114" s="16">
        <f t="shared" si="39"/>
        <v>0</v>
      </c>
      <c r="E114" s="16">
        <f t="shared" si="40"/>
        <v>0</v>
      </c>
      <c r="F114" s="16">
        <f t="shared" si="41"/>
        <v>0</v>
      </c>
      <c r="G114" s="16">
        <f t="shared" si="42"/>
        <v>0</v>
      </c>
      <c r="H114" s="16">
        <f t="shared" si="43"/>
        <v>0</v>
      </c>
      <c r="I114" s="16">
        <f t="shared" si="44"/>
        <v>0</v>
      </c>
      <c r="J114" s="16">
        <f t="shared" si="45"/>
        <v>0</v>
      </c>
      <c r="K114" s="25"/>
      <c r="L114" s="25">
        <f t="shared" si="1"/>
        <v>0</v>
      </c>
      <c r="M114" s="25">
        <f t="shared" si="2"/>
        <v>0</v>
      </c>
      <c r="N114" s="25">
        <f t="shared" si="3"/>
        <v>0</v>
      </c>
      <c r="O114" s="25">
        <f t="shared" si="4"/>
        <v>0</v>
      </c>
      <c r="P114" s="25">
        <f t="shared" si="5"/>
        <v>0</v>
      </c>
      <c r="Q114" s="25">
        <f t="shared" si="6"/>
        <v>0</v>
      </c>
      <c r="R114" s="25">
        <f t="shared" si="7"/>
        <v>0</v>
      </c>
      <c r="S114" s="25">
        <f t="shared" si="8"/>
        <v>0</v>
      </c>
      <c r="T114" s="25">
        <f t="shared" si="9"/>
        <v>0</v>
      </c>
      <c r="U114" s="25">
        <f t="shared" si="10"/>
        <v>0</v>
      </c>
      <c r="V114" s="25">
        <f t="shared" si="11"/>
        <v>0</v>
      </c>
      <c r="W114" s="25">
        <f t="shared" si="12"/>
        <v>0</v>
      </c>
      <c r="X114" s="25">
        <f t="shared" si="13"/>
        <v>0</v>
      </c>
      <c r="Y114" s="25">
        <f t="shared" si="14"/>
        <v>0</v>
      </c>
      <c r="Z114" s="25">
        <f t="shared" si="15"/>
        <v>0</v>
      </c>
      <c r="AA114" s="25">
        <f t="shared" si="16"/>
        <v>0</v>
      </c>
      <c r="AB114" s="25">
        <f t="shared" si="17"/>
        <v>0</v>
      </c>
      <c r="AC114" s="25">
        <f t="shared" si="18"/>
        <v>0</v>
      </c>
      <c r="AD114" s="25">
        <f t="shared" si="19"/>
        <v>0</v>
      </c>
      <c r="AE114" s="25">
        <f t="shared" si="20"/>
        <v>0</v>
      </c>
      <c r="AF114" s="25">
        <f t="shared" si="21"/>
        <v>0</v>
      </c>
      <c r="AG114" s="25">
        <f t="shared" si="22"/>
        <v>0</v>
      </c>
      <c r="AH114" s="25">
        <f t="shared" si="23"/>
        <v>0</v>
      </c>
      <c r="AI114" s="25">
        <f t="shared" si="24"/>
        <v>0</v>
      </c>
      <c r="AJ114" s="25">
        <f t="shared" si="25"/>
        <v>0</v>
      </c>
      <c r="AK114" s="25">
        <f t="shared" si="26"/>
        <v>0</v>
      </c>
      <c r="AL114" s="25">
        <f t="shared" si="27"/>
        <v>0</v>
      </c>
      <c r="AM114" s="25">
        <f t="shared" si="28"/>
        <v>0</v>
      </c>
      <c r="AN114" s="25">
        <f t="shared" si="29"/>
        <v>0</v>
      </c>
      <c r="AO114" s="25">
        <f t="shared" si="30"/>
        <v>0</v>
      </c>
      <c r="AP114" s="25">
        <f t="shared" si="31"/>
        <v>0</v>
      </c>
      <c r="AQ114" s="25">
        <f t="shared" si="32"/>
        <v>0</v>
      </c>
      <c r="AR114" s="25">
        <f t="shared" si="33"/>
        <v>0</v>
      </c>
      <c r="AS114" s="25">
        <f t="shared" si="34"/>
        <v>0</v>
      </c>
      <c r="AT114" s="25">
        <f t="shared" si="35"/>
        <v>0</v>
      </c>
      <c r="AU114" s="25">
        <f t="shared" si="36"/>
        <v>0</v>
      </c>
    </row>
    <row r="115" ht="12.75" customHeight="1">
      <c r="A115" s="25">
        <f t="shared" si="46"/>
        <v>34</v>
      </c>
      <c r="B115" s="16">
        <f t="shared" si="37"/>
        <v>1</v>
      </c>
      <c r="C115" s="16">
        <f t="shared" si="38"/>
        <v>0</v>
      </c>
      <c r="D115" s="16">
        <f t="shared" si="39"/>
        <v>0</v>
      </c>
      <c r="E115" s="16">
        <f t="shared" si="40"/>
        <v>0</v>
      </c>
      <c r="F115" s="16">
        <f t="shared" si="41"/>
        <v>0</v>
      </c>
      <c r="G115" s="16">
        <f t="shared" si="42"/>
        <v>0</v>
      </c>
      <c r="H115" s="16">
        <f t="shared" si="43"/>
        <v>0</v>
      </c>
      <c r="I115" s="16">
        <f t="shared" si="44"/>
        <v>0</v>
      </c>
      <c r="J115" s="16">
        <f t="shared" si="45"/>
        <v>0</v>
      </c>
      <c r="K115" s="25"/>
      <c r="L115" s="25">
        <f t="shared" si="1"/>
        <v>0</v>
      </c>
      <c r="M115" s="25">
        <f t="shared" si="2"/>
        <v>0</v>
      </c>
      <c r="N115" s="25">
        <f t="shared" si="3"/>
        <v>0</v>
      </c>
      <c r="O115" s="25">
        <f t="shared" si="4"/>
        <v>0</v>
      </c>
      <c r="P115" s="25">
        <f t="shared" si="5"/>
        <v>1</v>
      </c>
      <c r="Q115" s="25">
        <f t="shared" si="6"/>
        <v>1</v>
      </c>
      <c r="R115" s="25">
        <f t="shared" si="7"/>
        <v>0</v>
      </c>
      <c r="S115" s="25">
        <f t="shared" si="8"/>
        <v>0</v>
      </c>
      <c r="T115" s="25">
        <f t="shared" si="9"/>
        <v>0</v>
      </c>
      <c r="U115" s="25">
        <f t="shared" si="10"/>
        <v>0</v>
      </c>
      <c r="V115" s="25">
        <f t="shared" si="11"/>
        <v>0</v>
      </c>
      <c r="W115" s="25">
        <f t="shared" si="12"/>
        <v>0</v>
      </c>
      <c r="X115" s="25">
        <f t="shared" si="13"/>
        <v>0</v>
      </c>
      <c r="Y115" s="25">
        <f t="shared" si="14"/>
        <v>0</v>
      </c>
      <c r="Z115" s="25">
        <f t="shared" si="15"/>
        <v>0</v>
      </c>
      <c r="AA115" s="25">
        <f t="shared" si="16"/>
        <v>0</v>
      </c>
      <c r="AB115" s="25">
        <f t="shared" si="17"/>
        <v>0</v>
      </c>
      <c r="AC115" s="25">
        <f t="shared" si="18"/>
        <v>0</v>
      </c>
      <c r="AD115" s="25">
        <f t="shared" si="19"/>
        <v>0</v>
      </c>
      <c r="AE115" s="25">
        <f t="shared" si="20"/>
        <v>0</v>
      </c>
      <c r="AF115" s="25">
        <f t="shared" si="21"/>
        <v>0</v>
      </c>
      <c r="AG115" s="25">
        <f t="shared" si="22"/>
        <v>0</v>
      </c>
      <c r="AH115" s="25">
        <f t="shared" si="23"/>
        <v>0</v>
      </c>
      <c r="AI115" s="25">
        <f t="shared" si="24"/>
        <v>0</v>
      </c>
      <c r="AJ115" s="25">
        <f t="shared" si="25"/>
        <v>0</v>
      </c>
      <c r="AK115" s="25">
        <f t="shared" si="26"/>
        <v>0</v>
      </c>
      <c r="AL115" s="25">
        <f t="shared" si="27"/>
        <v>0</v>
      </c>
      <c r="AM115" s="25">
        <f t="shared" si="28"/>
        <v>0</v>
      </c>
      <c r="AN115" s="25">
        <f t="shared" si="29"/>
        <v>0</v>
      </c>
      <c r="AO115" s="25">
        <f t="shared" si="30"/>
        <v>0</v>
      </c>
      <c r="AP115" s="25">
        <f t="shared" si="31"/>
        <v>1</v>
      </c>
      <c r="AQ115" s="25">
        <f t="shared" si="32"/>
        <v>0</v>
      </c>
      <c r="AR115" s="25">
        <f t="shared" si="33"/>
        <v>0</v>
      </c>
      <c r="AS115" s="25">
        <f t="shared" si="34"/>
        <v>0</v>
      </c>
      <c r="AT115" s="25">
        <f t="shared" si="35"/>
        <v>0</v>
      </c>
      <c r="AU115" s="25">
        <f t="shared" si="36"/>
        <v>0</v>
      </c>
    </row>
    <row r="116" ht="12.75" customHeight="1">
      <c r="A116" s="25">
        <f t="shared" si="46"/>
        <v>35</v>
      </c>
      <c r="B116" s="16">
        <f t="shared" si="37"/>
        <v>1</v>
      </c>
      <c r="C116" s="16">
        <f t="shared" si="38"/>
        <v>0</v>
      </c>
      <c r="D116" s="16">
        <f t="shared" si="39"/>
        <v>0</v>
      </c>
      <c r="E116" s="16">
        <f t="shared" si="40"/>
        <v>0</v>
      </c>
      <c r="F116" s="16">
        <f t="shared" si="41"/>
        <v>0</v>
      </c>
      <c r="G116" s="16">
        <f t="shared" si="42"/>
        <v>1</v>
      </c>
      <c r="H116" s="16">
        <f t="shared" si="43"/>
        <v>1</v>
      </c>
      <c r="I116" s="16">
        <f t="shared" si="44"/>
        <v>0</v>
      </c>
      <c r="J116" s="16">
        <f t="shared" si="45"/>
        <v>0</v>
      </c>
      <c r="K116" s="25"/>
      <c r="L116" s="25">
        <f t="shared" si="1"/>
        <v>1</v>
      </c>
      <c r="M116" s="25">
        <f t="shared" si="2"/>
        <v>0</v>
      </c>
      <c r="N116" s="25">
        <f t="shared" si="3"/>
        <v>0</v>
      </c>
      <c r="O116" s="25">
        <f t="shared" si="4"/>
        <v>0</v>
      </c>
      <c r="P116" s="25">
        <f t="shared" si="5"/>
        <v>1</v>
      </c>
      <c r="Q116" s="25">
        <f t="shared" si="6"/>
        <v>0</v>
      </c>
      <c r="R116" s="25">
        <f t="shared" si="7"/>
        <v>0</v>
      </c>
      <c r="S116" s="25">
        <f t="shared" si="8"/>
        <v>0</v>
      </c>
      <c r="T116" s="25">
        <f t="shared" si="9"/>
        <v>0</v>
      </c>
      <c r="U116" s="25">
        <f t="shared" si="10"/>
        <v>0</v>
      </c>
      <c r="V116" s="25">
        <f t="shared" si="11"/>
        <v>0</v>
      </c>
      <c r="W116" s="25">
        <f t="shared" si="12"/>
        <v>1</v>
      </c>
      <c r="X116" s="25">
        <f t="shared" si="13"/>
        <v>0</v>
      </c>
      <c r="Y116" s="25">
        <f t="shared" si="14"/>
        <v>0</v>
      </c>
      <c r="Z116" s="25">
        <f t="shared" si="15"/>
        <v>0</v>
      </c>
      <c r="AA116" s="25">
        <f t="shared" si="16"/>
        <v>0</v>
      </c>
      <c r="AB116" s="25">
        <f t="shared" si="17"/>
        <v>0</v>
      </c>
      <c r="AC116" s="25">
        <f t="shared" si="18"/>
        <v>0</v>
      </c>
      <c r="AD116" s="25">
        <f t="shared" si="19"/>
        <v>0</v>
      </c>
      <c r="AE116" s="25">
        <f t="shared" si="20"/>
        <v>0</v>
      </c>
      <c r="AF116" s="25">
        <f t="shared" si="21"/>
        <v>0</v>
      </c>
      <c r="AG116" s="25">
        <f t="shared" si="22"/>
        <v>0</v>
      </c>
      <c r="AH116" s="25">
        <f t="shared" si="23"/>
        <v>0</v>
      </c>
      <c r="AI116" s="25">
        <f t="shared" si="24"/>
        <v>0</v>
      </c>
      <c r="AJ116" s="25">
        <f t="shared" si="25"/>
        <v>0</v>
      </c>
      <c r="AK116" s="25">
        <f t="shared" si="26"/>
        <v>0</v>
      </c>
      <c r="AL116" s="25">
        <f t="shared" si="27"/>
        <v>0</v>
      </c>
      <c r="AM116" s="25">
        <f t="shared" si="28"/>
        <v>0</v>
      </c>
      <c r="AN116" s="25">
        <f t="shared" si="29"/>
        <v>0</v>
      </c>
      <c r="AO116" s="25">
        <f t="shared" si="30"/>
        <v>0</v>
      </c>
      <c r="AP116" s="25">
        <f t="shared" si="31"/>
        <v>0</v>
      </c>
      <c r="AQ116" s="25">
        <f t="shared" si="32"/>
        <v>0</v>
      </c>
      <c r="AR116" s="25">
        <f t="shared" si="33"/>
        <v>0</v>
      </c>
      <c r="AS116" s="25">
        <f t="shared" si="34"/>
        <v>0</v>
      </c>
      <c r="AT116" s="25">
        <f t="shared" si="35"/>
        <v>0</v>
      </c>
      <c r="AU116" s="25">
        <f t="shared" si="36"/>
        <v>0</v>
      </c>
    </row>
    <row r="117" ht="12.75" customHeight="1">
      <c r="A117" s="25">
        <f t="shared" si="46"/>
        <v>36</v>
      </c>
      <c r="B117" s="16">
        <f t="shared" si="37"/>
        <v>1</v>
      </c>
      <c r="C117" s="16">
        <f t="shared" si="38"/>
        <v>1</v>
      </c>
      <c r="D117" s="16">
        <f t="shared" si="39"/>
        <v>0</v>
      </c>
      <c r="E117" s="16">
        <f t="shared" si="40"/>
        <v>0</v>
      </c>
      <c r="F117" s="16">
        <f t="shared" si="41"/>
        <v>0</v>
      </c>
      <c r="G117" s="16">
        <f t="shared" si="42"/>
        <v>1</v>
      </c>
      <c r="H117" s="16">
        <f t="shared" si="43"/>
        <v>0</v>
      </c>
      <c r="I117" s="16">
        <f t="shared" si="44"/>
        <v>0</v>
      </c>
      <c r="J117" s="16">
        <f t="shared" si="45"/>
        <v>0</v>
      </c>
      <c r="K117" s="25"/>
      <c r="L117" s="25">
        <f t="shared" si="1"/>
        <v>0</v>
      </c>
      <c r="M117" s="25">
        <f t="shared" si="2"/>
        <v>0</v>
      </c>
      <c r="N117" s="25">
        <f t="shared" si="3"/>
        <v>0</v>
      </c>
      <c r="O117" s="25">
        <f t="shared" si="4"/>
        <v>0</v>
      </c>
      <c r="P117" s="25">
        <f t="shared" si="5"/>
        <v>1</v>
      </c>
      <c r="Q117" s="25">
        <f t="shared" si="6"/>
        <v>0</v>
      </c>
      <c r="R117" s="25">
        <f t="shared" si="7"/>
        <v>0</v>
      </c>
      <c r="S117" s="25">
        <f t="shared" si="8"/>
        <v>0</v>
      </c>
      <c r="T117" s="25">
        <f t="shared" si="9"/>
        <v>0</v>
      </c>
      <c r="U117" s="25">
        <f t="shared" si="10"/>
        <v>0</v>
      </c>
      <c r="V117" s="25">
        <f t="shared" si="11"/>
        <v>0</v>
      </c>
      <c r="W117" s="25">
        <f t="shared" si="12"/>
        <v>0</v>
      </c>
      <c r="X117" s="25">
        <f t="shared" si="13"/>
        <v>0</v>
      </c>
      <c r="Y117" s="25">
        <f t="shared" si="14"/>
        <v>0</v>
      </c>
      <c r="Z117" s="25">
        <f t="shared" si="15"/>
        <v>0</v>
      </c>
      <c r="AA117" s="25">
        <f t="shared" si="16"/>
        <v>0</v>
      </c>
      <c r="AB117" s="25">
        <f t="shared" si="17"/>
        <v>0</v>
      </c>
      <c r="AC117" s="25">
        <f t="shared" si="18"/>
        <v>0</v>
      </c>
      <c r="AD117" s="25">
        <f t="shared" si="19"/>
        <v>0</v>
      </c>
      <c r="AE117" s="25">
        <f t="shared" si="20"/>
        <v>0</v>
      </c>
      <c r="AF117" s="25">
        <f t="shared" si="21"/>
        <v>0</v>
      </c>
      <c r="AG117" s="25">
        <f t="shared" si="22"/>
        <v>0</v>
      </c>
      <c r="AH117" s="25">
        <f t="shared" si="23"/>
        <v>0</v>
      </c>
      <c r="AI117" s="25">
        <f t="shared" si="24"/>
        <v>0</v>
      </c>
      <c r="AJ117" s="25">
        <f t="shared" si="25"/>
        <v>0</v>
      </c>
      <c r="AK117" s="25">
        <f t="shared" si="26"/>
        <v>0</v>
      </c>
      <c r="AL117" s="25">
        <f t="shared" si="27"/>
        <v>0</v>
      </c>
      <c r="AM117" s="25">
        <f t="shared" si="28"/>
        <v>0</v>
      </c>
      <c r="AN117" s="25">
        <f t="shared" si="29"/>
        <v>0</v>
      </c>
      <c r="AO117" s="25">
        <f t="shared" si="30"/>
        <v>0</v>
      </c>
      <c r="AP117" s="25">
        <f t="shared" si="31"/>
        <v>0</v>
      </c>
      <c r="AQ117" s="25">
        <f t="shared" si="32"/>
        <v>0</v>
      </c>
      <c r="AR117" s="25">
        <f t="shared" si="33"/>
        <v>0</v>
      </c>
      <c r="AS117" s="25">
        <f t="shared" si="34"/>
        <v>0</v>
      </c>
      <c r="AT117" s="25">
        <f t="shared" si="35"/>
        <v>0</v>
      </c>
      <c r="AU117" s="25">
        <f t="shared" si="36"/>
        <v>0</v>
      </c>
    </row>
    <row r="118" ht="12.75" customHeight="1">
      <c r="A118" s="25">
        <f t="shared" si="46"/>
        <v>37</v>
      </c>
      <c r="B118" s="16">
        <f t="shared" si="37"/>
        <v>1</v>
      </c>
      <c r="C118" s="16">
        <f t="shared" si="38"/>
        <v>0</v>
      </c>
      <c r="D118" s="16">
        <f t="shared" si="39"/>
        <v>0</v>
      </c>
      <c r="E118" s="16">
        <f t="shared" si="40"/>
        <v>0</v>
      </c>
      <c r="F118" s="16">
        <f t="shared" si="41"/>
        <v>0</v>
      </c>
      <c r="G118" s="16">
        <f t="shared" si="42"/>
        <v>1</v>
      </c>
      <c r="H118" s="16">
        <f t="shared" si="43"/>
        <v>0</v>
      </c>
      <c r="I118" s="16">
        <f t="shared" si="44"/>
        <v>0</v>
      </c>
      <c r="J118" s="16">
        <f t="shared" si="45"/>
        <v>0</v>
      </c>
      <c r="K118" s="25"/>
      <c r="L118" s="25">
        <f t="shared" si="1"/>
        <v>0</v>
      </c>
      <c r="M118" s="25">
        <f t="shared" si="2"/>
        <v>0</v>
      </c>
      <c r="N118" s="25">
        <f t="shared" si="3"/>
        <v>0</v>
      </c>
      <c r="O118" s="25">
        <f t="shared" si="4"/>
        <v>0</v>
      </c>
      <c r="P118" s="25">
        <f t="shared" si="5"/>
        <v>0</v>
      </c>
      <c r="Q118" s="25">
        <f t="shared" si="6"/>
        <v>0</v>
      </c>
      <c r="R118" s="25">
        <f t="shared" si="7"/>
        <v>0</v>
      </c>
      <c r="S118" s="25">
        <f t="shared" si="8"/>
        <v>0</v>
      </c>
      <c r="T118" s="25">
        <f t="shared" si="9"/>
        <v>0</v>
      </c>
      <c r="U118" s="25">
        <f t="shared" si="10"/>
        <v>0</v>
      </c>
      <c r="V118" s="25">
        <f t="shared" si="11"/>
        <v>0</v>
      </c>
      <c r="W118" s="25">
        <f t="shared" si="12"/>
        <v>0</v>
      </c>
      <c r="X118" s="25">
        <f t="shared" si="13"/>
        <v>0</v>
      </c>
      <c r="Y118" s="25">
        <f t="shared" si="14"/>
        <v>0</v>
      </c>
      <c r="Z118" s="25">
        <f t="shared" si="15"/>
        <v>0</v>
      </c>
      <c r="AA118" s="25">
        <f t="shared" si="16"/>
        <v>0</v>
      </c>
      <c r="AB118" s="25">
        <f t="shared" si="17"/>
        <v>0</v>
      </c>
      <c r="AC118" s="25">
        <f t="shared" si="18"/>
        <v>0</v>
      </c>
      <c r="AD118" s="25">
        <f t="shared" si="19"/>
        <v>0</v>
      </c>
      <c r="AE118" s="25">
        <f t="shared" si="20"/>
        <v>0</v>
      </c>
      <c r="AF118" s="25">
        <f t="shared" si="21"/>
        <v>0</v>
      </c>
      <c r="AG118" s="25">
        <f t="shared" si="22"/>
        <v>0</v>
      </c>
      <c r="AH118" s="25">
        <f t="shared" si="23"/>
        <v>0</v>
      </c>
      <c r="AI118" s="25">
        <f t="shared" si="24"/>
        <v>0</v>
      </c>
      <c r="AJ118" s="25">
        <f t="shared" si="25"/>
        <v>0</v>
      </c>
      <c r="AK118" s="25">
        <f t="shared" si="26"/>
        <v>0</v>
      </c>
      <c r="AL118" s="25">
        <f t="shared" si="27"/>
        <v>0</v>
      </c>
      <c r="AM118" s="25">
        <f t="shared" si="28"/>
        <v>0</v>
      </c>
      <c r="AN118" s="25">
        <f t="shared" si="29"/>
        <v>0</v>
      </c>
      <c r="AO118" s="25">
        <f t="shared" si="30"/>
        <v>0</v>
      </c>
      <c r="AP118" s="25">
        <f t="shared" si="31"/>
        <v>0</v>
      </c>
      <c r="AQ118" s="25">
        <f t="shared" si="32"/>
        <v>0</v>
      </c>
      <c r="AR118" s="25">
        <f t="shared" si="33"/>
        <v>0</v>
      </c>
      <c r="AS118" s="25">
        <f t="shared" si="34"/>
        <v>0</v>
      </c>
      <c r="AT118" s="25">
        <f t="shared" si="35"/>
        <v>0</v>
      </c>
      <c r="AU118" s="25">
        <f t="shared" si="36"/>
        <v>0</v>
      </c>
    </row>
    <row r="119" ht="12.75" customHeight="1">
      <c r="A119" s="25">
        <f t="shared" si="46"/>
        <v>38</v>
      </c>
      <c r="B119" s="16">
        <f t="shared" si="37"/>
        <v>1</v>
      </c>
      <c r="C119" s="16">
        <f t="shared" si="38"/>
        <v>0</v>
      </c>
      <c r="D119" s="16">
        <f t="shared" si="39"/>
        <v>0</v>
      </c>
      <c r="E119" s="16">
        <f t="shared" si="40"/>
        <v>0</v>
      </c>
      <c r="F119" s="16">
        <f t="shared" si="41"/>
        <v>0</v>
      </c>
      <c r="G119" s="16">
        <f t="shared" si="42"/>
        <v>0</v>
      </c>
      <c r="H119" s="16">
        <f t="shared" si="43"/>
        <v>0</v>
      </c>
      <c r="I119" s="16">
        <f t="shared" si="44"/>
        <v>0</v>
      </c>
      <c r="J119" s="16">
        <f t="shared" si="45"/>
        <v>0</v>
      </c>
      <c r="K119" s="25"/>
      <c r="L119" s="25">
        <f t="shared" si="1"/>
        <v>0</v>
      </c>
      <c r="M119" s="25">
        <f t="shared" si="2"/>
        <v>0</v>
      </c>
      <c r="N119" s="25">
        <f t="shared" si="3"/>
        <v>0</v>
      </c>
      <c r="O119" s="25">
        <f t="shared" si="4"/>
        <v>0</v>
      </c>
      <c r="P119" s="25">
        <f t="shared" si="5"/>
        <v>0</v>
      </c>
      <c r="Q119" s="25">
        <f t="shared" si="6"/>
        <v>0</v>
      </c>
      <c r="R119" s="25">
        <f t="shared" si="7"/>
        <v>1</v>
      </c>
      <c r="S119" s="25">
        <f t="shared" si="8"/>
        <v>0</v>
      </c>
      <c r="T119" s="25">
        <f t="shared" si="9"/>
        <v>0</v>
      </c>
      <c r="U119" s="25">
        <f t="shared" si="10"/>
        <v>0</v>
      </c>
      <c r="V119" s="25">
        <f t="shared" si="11"/>
        <v>0</v>
      </c>
      <c r="W119" s="25">
        <f t="shared" si="12"/>
        <v>0</v>
      </c>
      <c r="X119" s="25">
        <f t="shared" si="13"/>
        <v>0</v>
      </c>
      <c r="Y119" s="25">
        <f t="shared" si="14"/>
        <v>0</v>
      </c>
      <c r="Z119" s="25">
        <f t="shared" si="15"/>
        <v>0</v>
      </c>
      <c r="AA119" s="25">
        <f t="shared" si="16"/>
        <v>0</v>
      </c>
      <c r="AB119" s="25">
        <f t="shared" si="17"/>
        <v>0</v>
      </c>
      <c r="AC119" s="25">
        <f t="shared" si="18"/>
        <v>0</v>
      </c>
      <c r="AD119" s="25">
        <f t="shared" si="19"/>
        <v>0</v>
      </c>
      <c r="AE119" s="25">
        <f t="shared" si="20"/>
        <v>0</v>
      </c>
      <c r="AF119" s="25">
        <f t="shared" si="21"/>
        <v>0</v>
      </c>
      <c r="AG119" s="25">
        <f t="shared" si="22"/>
        <v>0</v>
      </c>
      <c r="AH119" s="25">
        <f t="shared" si="23"/>
        <v>0</v>
      </c>
      <c r="AI119" s="25">
        <f t="shared" si="24"/>
        <v>0</v>
      </c>
      <c r="AJ119" s="25">
        <f t="shared" si="25"/>
        <v>0</v>
      </c>
      <c r="AK119" s="25">
        <f t="shared" si="26"/>
        <v>0</v>
      </c>
      <c r="AL119" s="25">
        <f t="shared" si="27"/>
        <v>0</v>
      </c>
      <c r="AM119" s="25">
        <f t="shared" si="28"/>
        <v>0</v>
      </c>
      <c r="AN119" s="25">
        <f t="shared" si="29"/>
        <v>0</v>
      </c>
      <c r="AO119" s="25">
        <f t="shared" si="30"/>
        <v>0</v>
      </c>
      <c r="AP119" s="25">
        <f t="shared" si="31"/>
        <v>0</v>
      </c>
      <c r="AQ119" s="25">
        <f t="shared" si="32"/>
        <v>0</v>
      </c>
      <c r="AR119" s="25">
        <f t="shared" si="33"/>
        <v>0</v>
      </c>
      <c r="AS119" s="25">
        <f t="shared" si="34"/>
        <v>0</v>
      </c>
      <c r="AT119" s="25">
        <f t="shared" si="35"/>
        <v>0</v>
      </c>
      <c r="AU119" s="25">
        <f t="shared" si="36"/>
        <v>0</v>
      </c>
    </row>
    <row r="120" ht="12.75" customHeight="1">
      <c r="A120" s="25">
        <f t="shared" si="46"/>
        <v>39</v>
      </c>
      <c r="B120" s="16">
        <f t="shared" si="37"/>
        <v>1</v>
      </c>
      <c r="C120" s="16">
        <f t="shared" si="38"/>
        <v>0</v>
      </c>
      <c r="D120" s="16">
        <f t="shared" si="39"/>
        <v>0</v>
      </c>
      <c r="E120" s="16">
        <f t="shared" si="40"/>
        <v>0</v>
      </c>
      <c r="F120" s="16">
        <f t="shared" si="41"/>
        <v>0</v>
      </c>
      <c r="G120" s="16">
        <f t="shared" si="42"/>
        <v>0</v>
      </c>
      <c r="H120" s="16">
        <f t="shared" si="43"/>
        <v>0</v>
      </c>
      <c r="I120" s="16">
        <f t="shared" si="44"/>
        <v>1</v>
      </c>
      <c r="J120" s="16">
        <f t="shared" si="45"/>
        <v>0</v>
      </c>
      <c r="K120" s="25"/>
      <c r="L120" s="25">
        <f t="shared" si="1"/>
        <v>1</v>
      </c>
      <c r="M120" s="25">
        <f t="shared" si="2"/>
        <v>0</v>
      </c>
      <c r="N120" s="25">
        <f t="shared" si="3"/>
        <v>0</v>
      </c>
      <c r="O120" s="25">
        <f t="shared" si="4"/>
        <v>0</v>
      </c>
      <c r="P120" s="25">
        <f t="shared" si="5"/>
        <v>0</v>
      </c>
      <c r="Q120" s="25">
        <f t="shared" si="6"/>
        <v>0</v>
      </c>
      <c r="R120" s="25">
        <f t="shared" si="7"/>
        <v>0</v>
      </c>
      <c r="S120" s="25">
        <f t="shared" si="8"/>
        <v>0</v>
      </c>
      <c r="T120" s="25">
        <f t="shared" si="9"/>
        <v>0</v>
      </c>
      <c r="U120" s="25">
        <f t="shared" si="10"/>
        <v>0</v>
      </c>
      <c r="V120" s="25">
        <f t="shared" si="11"/>
        <v>0</v>
      </c>
      <c r="W120" s="25">
        <f t="shared" si="12"/>
        <v>0</v>
      </c>
      <c r="X120" s="25">
        <f t="shared" si="13"/>
        <v>0</v>
      </c>
      <c r="Y120" s="25">
        <f t="shared" si="14"/>
        <v>0</v>
      </c>
      <c r="Z120" s="25">
        <f t="shared" si="15"/>
        <v>0</v>
      </c>
      <c r="AA120" s="25">
        <f t="shared" si="16"/>
        <v>0</v>
      </c>
      <c r="AB120" s="25">
        <f t="shared" si="17"/>
        <v>0</v>
      </c>
      <c r="AC120" s="25">
        <f t="shared" si="18"/>
        <v>0</v>
      </c>
      <c r="AD120" s="25">
        <f t="shared" si="19"/>
        <v>0</v>
      </c>
      <c r="AE120" s="25">
        <f t="shared" si="20"/>
        <v>0</v>
      </c>
      <c r="AF120" s="25">
        <f t="shared" si="21"/>
        <v>0</v>
      </c>
      <c r="AG120" s="25">
        <f t="shared" si="22"/>
        <v>0</v>
      </c>
      <c r="AH120" s="25">
        <f t="shared" si="23"/>
        <v>0</v>
      </c>
      <c r="AI120" s="25">
        <f t="shared" si="24"/>
        <v>0</v>
      </c>
      <c r="AJ120" s="25">
        <f t="shared" si="25"/>
        <v>0</v>
      </c>
      <c r="AK120" s="25">
        <f t="shared" si="26"/>
        <v>0</v>
      </c>
      <c r="AL120" s="25">
        <f t="shared" si="27"/>
        <v>0</v>
      </c>
      <c r="AM120" s="25">
        <f t="shared" si="28"/>
        <v>0</v>
      </c>
      <c r="AN120" s="25">
        <f t="shared" si="29"/>
        <v>0</v>
      </c>
      <c r="AO120" s="25">
        <f t="shared" si="30"/>
        <v>0</v>
      </c>
      <c r="AP120" s="25">
        <f t="shared" si="31"/>
        <v>0</v>
      </c>
      <c r="AQ120" s="25">
        <f t="shared" si="32"/>
        <v>0</v>
      </c>
      <c r="AR120" s="25">
        <f t="shared" si="33"/>
        <v>0</v>
      </c>
      <c r="AS120" s="25">
        <f t="shared" si="34"/>
        <v>0</v>
      </c>
      <c r="AT120" s="25">
        <f t="shared" si="35"/>
        <v>0</v>
      </c>
      <c r="AU120" s="25">
        <f t="shared" si="36"/>
        <v>0</v>
      </c>
    </row>
    <row r="121" ht="12.75" customHeight="1">
      <c r="A121" s="25">
        <f t="shared" si="46"/>
        <v>40</v>
      </c>
      <c r="B121" s="16">
        <f t="shared" si="37"/>
        <v>1</v>
      </c>
      <c r="C121" s="16">
        <f t="shared" si="38"/>
        <v>1</v>
      </c>
      <c r="D121" s="16">
        <f t="shared" si="39"/>
        <v>0</v>
      </c>
      <c r="E121" s="16">
        <f t="shared" si="40"/>
        <v>0</v>
      </c>
      <c r="F121" s="16">
        <f t="shared" si="41"/>
        <v>0</v>
      </c>
      <c r="G121" s="16">
        <f t="shared" si="42"/>
        <v>0</v>
      </c>
      <c r="H121" s="16">
        <f t="shared" si="43"/>
        <v>0</v>
      </c>
      <c r="I121" s="16">
        <f t="shared" si="44"/>
        <v>0</v>
      </c>
      <c r="J121" s="16">
        <f t="shared" si="45"/>
        <v>0</v>
      </c>
      <c r="K121" s="25"/>
      <c r="L121" s="25">
        <f t="shared" si="1"/>
        <v>0</v>
      </c>
      <c r="M121" s="25">
        <f t="shared" si="2"/>
        <v>0</v>
      </c>
      <c r="N121" s="25">
        <f t="shared" si="3"/>
        <v>0</v>
      </c>
      <c r="O121" s="25">
        <f t="shared" si="4"/>
        <v>0</v>
      </c>
      <c r="P121" s="25">
        <f t="shared" si="5"/>
        <v>0</v>
      </c>
      <c r="Q121" s="25">
        <f t="shared" si="6"/>
        <v>0</v>
      </c>
      <c r="R121" s="25">
        <f t="shared" si="7"/>
        <v>0</v>
      </c>
      <c r="S121" s="25">
        <f t="shared" si="8"/>
        <v>0</v>
      </c>
      <c r="T121" s="25">
        <f t="shared" si="9"/>
        <v>0</v>
      </c>
      <c r="U121" s="25">
        <f t="shared" si="10"/>
        <v>0</v>
      </c>
      <c r="V121" s="25">
        <f t="shared" si="11"/>
        <v>0</v>
      </c>
      <c r="W121" s="25">
        <f t="shared" si="12"/>
        <v>0</v>
      </c>
      <c r="X121" s="25">
        <f t="shared" si="13"/>
        <v>0</v>
      </c>
      <c r="Y121" s="25">
        <f t="shared" si="14"/>
        <v>0</v>
      </c>
      <c r="Z121" s="25">
        <f t="shared" si="15"/>
        <v>0</v>
      </c>
      <c r="AA121" s="25">
        <f t="shared" si="16"/>
        <v>0</v>
      </c>
      <c r="AB121" s="25">
        <f t="shared" si="17"/>
        <v>0</v>
      </c>
      <c r="AC121" s="25">
        <f t="shared" si="18"/>
        <v>0</v>
      </c>
      <c r="AD121" s="25">
        <f t="shared" si="19"/>
        <v>0</v>
      </c>
      <c r="AE121" s="25">
        <f t="shared" si="20"/>
        <v>0</v>
      </c>
      <c r="AF121" s="25">
        <f t="shared" si="21"/>
        <v>0</v>
      </c>
      <c r="AG121" s="25">
        <f t="shared" si="22"/>
        <v>0</v>
      </c>
      <c r="AH121" s="25">
        <f t="shared" si="23"/>
        <v>0</v>
      </c>
      <c r="AI121" s="25">
        <f t="shared" si="24"/>
        <v>0</v>
      </c>
      <c r="AJ121" s="25">
        <f t="shared" si="25"/>
        <v>0</v>
      </c>
      <c r="AK121" s="25">
        <f t="shared" si="26"/>
        <v>0</v>
      </c>
      <c r="AL121" s="25">
        <f t="shared" si="27"/>
        <v>0</v>
      </c>
      <c r="AM121" s="25">
        <f t="shared" si="28"/>
        <v>0</v>
      </c>
      <c r="AN121" s="25">
        <f t="shared" si="29"/>
        <v>0</v>
      </c>
      <c r="AO121" s="25">
        <f t="shared" si="30"/>
        <v>0</v>
      </c>
      <c r="AP121" s="25">
        <f t="shared" si="31"/>
        <v>0</v>
      </c>
      <c r="AQ121" s="25">
        <f t="shared" si="32"/>
        <v>0</v>
      </c>
      <c r="AR121" s="25">
        <f t="shared" si="33"/>
        <v>0</v>
      </c>
      <c r="AS121" s="25">
        <f t="shared" si="34"/>
        <v>0</v>
      </c>
      <c r="AT121" s="25">
        <f t="shared" si="35"/>
        <v>0</v>
      </c>
      <c r="AU121" s="25">
        <f t="shared" si="36"/>
        <v>0</v>
      </c>
    </row>
    <row r="122" ht="12.75" customHeight="1">
      <c r="A122" s="25">
        <f t="shared" si="46"/>
        <v>41</v>
      </c>
      <c r="B122" s="16">
        <f t="shared" si="37"/>
        <v>1</v>
      </c>
      <c r="C122" s="16">
        <f t="shared" si="38"/>
        <v>0</v>
      </c>
      <c r="D122" s="16">
        <f t="shared" si="39"/>
        <v>0</v>
      </c>
      <c r="E122" s="16">
        <f t="shared" si="40"/>
        <v>0</v>
      </c>
      <c r="F122" s="16">
        <f t="shared" si="41"/>
        <v>0</v>
      </c>
      <c r="G122" s="16">
        <f t="shared" si="42"/>
        <v>0</v>
      </c>
      <c r="H122" s="16">
        <f t="shared" si="43"/>
        <v>0</v>
      </c>
      <c r="I122" s="16">
        <f t="shared" si="44"/>
        <v>0</v>
      </c>
      <c r="J122" s="16">
        <f t="shared" si="45"/>
        <v>0</v>
      </c>
      <c r="K122" s="25"/>
      <c r="L122" s="25">
        <f t="shared" si="1"/>
        <v>0</v>
      </c>
      <c r="M122" s="25">
        <f t="shared" si="2"/>
        <v>0</v>
      </c>
      <c r="N122" s="25">
        <f t="shared" si="3"/>
        <v>0</v>
      </c>
      <c r="O122" s="25">
        <f t="shared" si="4"/>
        <v>0</v>
      </c>
      <c r="P122" s="25">
        <f t="shared" si="5"/>
        <v>0</v>
      </c>
      <c r="Q122" s="25">
        <f t="shared" si="6"/>
        <v>0</v>
      </c>
      <c r="R122" s="25">
        <f t="shared" si="7"/>
        <v>0</v>
      </c>
      <c r="S122" s="25">
        <f t="shared" si="8"/>
        <v>0</v>
      </c>
      <c r="T122" s="25">
        <f t="shared" si="9"/>
        <v>0</v>
      </c>
      <c r="U122" s="25">
        <f t="shared" si="10"/>
        <v>0</v>
      </c>
      <c r="V122" s="25">
        <f t="shared" si="11"/>
        <v>0</v>
      </c>
      <c r="W122" s="25">
        <f t="shared" si="12"/>
        <v>0</v>
      </c>
      <c r="X122" s="25">
        <f t="shared" si="13"/>
        <v>0</v>
      </c>
      <c r="Y122" s="25">
        <f t="shared" si="14"/>
        <v>0</v>
      </c>
      <c r="Z122" s="25">
        <f t="shared" si="15"/>
        <v>0</v>
      </c>
      <c r="AA122" s="25">
        <f t="shared" si="16"/>
        <v>0</v>
      </c>
      <c r="AB122" s="25">
        <f t="shared" si="17"/>
        <v>0</v>
      </c>
      <c r="AC122" s="25">
        <f t="shared" si="18"/>
        <v>0</v>
      </c>
      <c r="AD122" s="25">
        <f t="shared" si="19"/>
        <v>0</v>
      </c>
      <c r="AE122" s="25">
        <f t="shared" si="20"/>
        <v>0</v>
      </c>
      <c r="AF122" s="25">
        <f t="shared" si="21"/>
        <v>0</v>
      </c>
      <c r="AG122" s="25">
        <f t="shared" si="22"/>
        <v>0</v>
      </c>
      <c r="AH122" s="25">
        <f t="shared" si="23"/>
        <v>0</v>
      </c>
      <c r="AI122" s="25">
        <f t="shared" si="24"/>
        <v>0</v>
      </c>
      <c r="AJ122" s="25">
        <f t="shared" si="25"/>
        <v>0</v>
      </c>
      <c r="AK122" s="25">
        <f t="shared" si="26"/>
        <v>0</v>
      </c>
      <c r="AL122" s="25">
        <f t="shared" si="27"/>
        <v>0</v>
      </c>
      <c r="AM122" s="25">
        <f t="shared" si="28"/>
        <v>0</v>
      </c>
      <c r="AN122" s="25">
        <f t="shared" si="29"/>
        <v>0</v>
      </c>
      <c r="AO122" s="25">
        <f t="shared" si="30"/>
        <v>0</v>
      </c>
      <c r="AP122" s="25">
        <f t="shared" si="31"/>
        <v>0</v>
      </c>
      <c r="AQ122" s="25">
        <f t="shared" si="32"/>
        <v>0</v>
      </c>
      <c r="AR122" s="25">
        <f t="shared" si="33"/>
        <v>0</v>
      </c>
      <c r="AS122" s="25">
        <f t="shared" si="34"/>
        <v>0</v>
      </c>
      <c r="AT122" s="25">
        <f t="shared" si="35"/>
        <v>0</v>
      </c>
      <c r="AU122" s="25">
        <f t="shared" si="36"/>
        <v>0</v>
      </c>
    </row>
    <row r="123" ht="12.75" customHeight="1">
      <c r="A123" s="25">
        <f t="shared" si="46"/>
        <v>42</v>
      </c>
      <c r="B123" s="16">
        <f t="shared" si="37"/>
        <v>1</v>
      </c>
      <c r="C123" s="16">
        <f t="shared" si="38"/>
        <v>0</v>
      </c>
      <c r="D123" s="16">
        <f t="shared" si="39"/>
        <v>0</v>
      </c>
      <c r="E123" s="16">
        <f t="shared" si="40"/>
        <v>0</v>
      </c>
      <c r="F123" s="16">
        <f t="shared" si="41"/>
        <v>0</v>
      </c>
      <c r="G123" s="16">
        <f t="shared" si="42"/>
        <v>0</v>
      </c>
      <c r="H123" s="16">
        <f t="shared" si="43"/>
        <v>0</v>
      </c>
      <c r="I123" s="16">
        <f t="shared" si="44"/>
        <v>0</v>
      </c>
      <c r="J123" s="16">
        <f t="shared" si="45"/>
        <v>0</v>
      </c>
      <c r="K123" s="25"/>
      <c r="L123" s="25">
        <f t="shared" si="1"/>
        <v>0</v>
      </c>
      <c r="M123" s="25">
        <f t="shared" si="2"/>
        <v>0</v>
      </c>
      <c r="N123" s="25">
        <f t="shared" si="3"/>
        <v>0</v>
      </c>
      <c r="O123" s="25">
        <f t="shared" si="4"/>
        <v>0</v>
      </c>
      <c r="P123" s="25">
        <f t="shared" si="5"/>
        <v>1</v>
      </c>
      <c r="Q123" s="25">
        <f t="shared" si="6"/>
        <v>0</v>
      </c>
      <c r="R123" s="25">
        <f t="shared" si="7"/>
        <v>0</v>
      </c>
      <c r="S123" s="25">
        <f t="shared" si="8"/>
        <v>0</v>
      </c>
      <c r="T123" s="25">
        <f t="shared" si="9"/>
        <v>0</v>
      </c>
      <c r="U123" s="25">
        <f t="shared" si="10"/>
        <v>0</v>
      </c>
      <c r="V123" s="25">
        <f t="shared" si="11"/>
        <v>0</v>
      </c>
      <c r="W123" s="25">
        <f t="shared" si="12"/>
        <v>0</v>
      </c>
      <c r="X123" s="25">
        <f t="shared" si="13"/>
        <v>0</v>
      </c>
      <c r="Y123" s="25">
        <f t="shared" si="14"/>
        <v>0</v>
      </c>
      <c r="Z123" s="25">
        <f t="shared" si="15"/>
        <v>0</v>
      </c>
      <c r="AA123" s="25">
        <f t="shared" si="16"/>
        <v>0</v>
      </c>
      <c r="AB123" s="25">
        <f t="shared" si="17"/>
        <v>0</v>
      </c>
      <c r="AC123" s="25">
        <f t="shared" si="18"/>
        <v>0</v>
      </c>
      <c r="AD123" s="25">
        <f t="shared" si="19"/>
        <v>0</v>
      </c>
      <c r="AE123" s="25">
        <f t="shared" si="20"/>
        <v>0</v>
      </c>
      <c r="AF123" s="25">
        <f t="shared" si="21"/>
        <v>0</v>
      </c>
      <c r="AG123" s="25">
        <f t="shared" si="22"/>
        <v>0</v>
      </c>
      <c r="AH123" s="25">
        <f t="shared" si="23"/>
        <v>0</v>
      </c>
      <c r="AI123" s="25">
        <f t="shared" si="24"/>
        <v>0</v>
      </c>
      <c r="AJ123" s="25">
        <f t="shared" si="25"/>
        <v>0</v>
      </c>
      <c r="AK123" s="25">
        <f t="shared" si="26"/>
        <v>0</v>
      </c>
      <c r="AL123" s="25">
        <f t="shared" si="27"/>
        <v>0</v>
      </c>
      <c r="AM123" s="25">
        <f t="shared" si="28"/>
        <v>0</v>
      </c>
      <c r="AN123" s="25">
        <f t="shared" si="29"/>
        <v>0</v>
      </c>
      <c r="AO123" s="25">
        <f t="shared" si="30"/>
        <v>0</v>
      </c>
      <c r="AP123" s="25">
        <f t="shared" si="31"/>
        <v>0</v>
      </c>
      <c r="AQ123" s="25">
        <f t="shared" si="32"/>
        <v>0</v>
      </c>
      <c r="AR123" s="25">
        <f t="shared" si="33"/>
        <v>0</v>
      </c>
      <c r="AS123" s="25">
        <f t="shared" si="34"/>
        <v>0</v>
      </c>
      <c r="AT123" s="25">
        <f t="shared" si="35"/>
        <v>0</v>
      </c>
      <c r="AU123" s="25">
        <f t="shared" si="36"/>
        <v>0</v>
      </c>
    </row>
    <row r="124" ht="12.75" customHeight="1">
      <c r="A124" s="25">
        <f t="shared" si="46"/>
        <v>43</v>
      </c>
      <c r="B124" s="16">
        <f t="shared" si="37"/>
        <v>1</v>
      </c>
      <c r="C124" s="16">
        <f t="shared" si="38"/>
        <v>0</v>
      </c>
      <c r="D124" s="16">
        <f t="shared" si="39"/>
        <v>0</v>
      </c>
      <c r="E124" s="16">
        <f t="shared" si="40"/>
        <v>0</v>
      </c>
      <c r="F124" s="16">
        <f t="shared" si="41"/>
        <v>0</v>
      </c>
      <c r="G124" s="16">
        <f t="shared" si="42"/>
        <v>1</v>
      </c>
      <c r="H124" s="16">
        <f t="shared" si="43"/>
        <v>0</v>
      </c>
      <c r="I124" s="16">
        <f t="shared" si="44"/>
        <v>0</v>
      </c>
      <c r="J124" s="16">
        <f t="shared" si="45"/>
        <v>0</v>
      </c>
      <c r="K124" s="25"/>
      <c r="L124" s="25">
        <f t="shared" si="1"/>
        <v>1</v>
      </c>
      <c r="M124" s="25">
        <f t="shared" si="2"/>
        <v>0</v>
      </c>
      <c r="N124" s="25">
        <f t="shared" si="3"/>
        <v>0</v>
      </c>
      <c r="O124" s="25">
        <f t="shared" si="4"/>
        <v>0</v>
      </c>
      <c r="P124" s="25">
        <f t="shared" si="5"/>
        <v>0</v>
      </c>
      <c r="Q124" s="25">
        <f t="shared" si="6"/>
        <v>0</v>
      </c>
      <c r="R124" s="25">
        <f t="shared" si="7"/>
        <v>0</v>
      </c>
      <c r="S124" s="25">
        <f t="shared" si="8"/>
        <v>0</v>
      </c>
      <c r="T124" s="25">
        <f t="shared" si="9"/>
        <v>0</v>
      </c>
      <c r="U124" s="25">
        <f t="shared" si="10"/>
        <v>0</v>
      </c>
      <c r="V124" s="25">
        <f t="shared" si="11"/>
        <v>0</v>
      </c>
      <c r="W124" s="25">
        <f t="shared" si="12"/>
        <v>0</v>
      </c>
      <c r="X124" s="25">
        <f t="shared" si="13"/>
        <v>0</v>
      </c>
      <c r="Y124" s="25">
        <f t="shared" si="14"/>
        <v>0</v>
      </c>
      <c r="Z124" s="25">
        <f t="shared" si="15"/>
        <v>0</v>
      </c>
      <c r="AA124" s="25">
        <f t="shared" si="16"/>
        <v>0</v>
      </c>
      <c r="AB124" s="25">
        <f t="shared" si="17"/>
        <v>0</v>
      </c>
      <c r="AC124" s="25">
        <f t="shared" si="18"/>
        <v>0</v>
      </c>
      <c r="AD124" s="25">
        <f t="shared" si="19"/>
        <v>0</v>
      </c>
      <c r="AE124" s="25">
        <f t="shared" si="20"/>
        <v>0</v>
      </c>
      <c r="AF124" s="25">
        <f t="shared" si="21"/>
        <v>0</v>
      </c>
      <c r="AG124" s="25">
        <f t="shared" si="22"/>
        <v>0</v>
      </c>
      <c r="AH124" s="25">
        <f t="shared" si="23"/>
        <v>0</v>
      </c>
      <c r="AI124" s="25">
        <f t="shared" si="24"/>
        <v>0</v>
      </c>
      <c r="AJ124" s="25">
        <f t="shared" si="25"/>
        <v>0</v>
      </c>
      <c r="AK124" s="25">
        <f t="shared" si="26"/>
        <v>0</v>
      </c>
      <c r="AL124" s="25">
        <f t="shared" si="27"/>
        <v>0</v>
      </c>
      <c r="AM124" s="25">
        <f t="shared" si="28"/>
        <v>0</v>
      </c>
      <c r="AN124" s="25">
        <f t="shared" si="29"/>
        <v>0</v>
      </c>
      <c r="AO124" s="25">
        <f t="shared" si="30"/>
        <v>0</v>
      </c>
      <c r="AP124" s="25">
        <f t="shared" si="31"/>
        <v>0</v>
      </c>
      <c r="AQ124" s="25">
        <f t="shared" si="32"/>
        <v>0</v>
      </c>
      <c r="AR124" s="25">
        <f t="shared" si="33"/>
        <v>0</v>
      </c>
      <c r="AS124" s="25">
        <f t="shared" si="34"/>
        <v>0</v>
      </c>
      <c r="AT124" s="25">
        <f t="shared" si="35"/>
        <v>0</v>
      </c>
      <c r="AU124" s="25">
        <f t="shared" si="36"/>
        <v>0</v>
      </c>
    </row>
    <row r="125" ht="12.75" customHeight="1">
      <c r="A125" s="25">
        <f t="shared" si="46"/>
        <v>44</v>
      </c>
      <c r="B125" s="16">
        <f t="shared" si="37"/>
        <v>1</v>
      </c>
      <c r="C125" s="16">
        <f t="shared" si="38"/>
        <v>1</v>
      </c>
      <c r="D125" s="16">
        <f t="shared" si="39"/>
        <v>0</v>
      </c>
      <c r="E125" s="16">
        <f t="shared" si="40"/>
        <v>0</v>
      </c>
      <c r="F125" s="16">
        <f t="shared" si="41"/>
        <v>0</v>
      </c>
      <c r="G125" s="16">
        <f t="shared" si="42"/>
        <v>0</v>
      </c>
      <c r="H125" s="16">
        <f t="shared" si="43"/>
        <v>0</v>
      </c>
      <c r="I125" s="16">
        <f t="shared" si="44"/>
        <v>0</v>
      </c>
      <c r="J125" s="16">
        <f t="shared" si="45"/>
        <v>0</v>
      </c>
      <c r="K125" s="25"/>
      <c r="L125" s="25">
        <f t="shared" si="1"/>
        <v>1</v>
      </c>
      <c r="M125" s="25">
        <f t="shared" si="2"/>
        <v>0</v>
      </c>
      <c r="N125" s="25">
        <f t="shared" si="3"/>
        <v>0</v>
      </c>
      <c r="O125" s="25">
        <f t="shared" si="4"/>
        <v>0</v>
      </c>
      <c r="P125" s="25">
        <f t="shared" si="5"/>
        <v>1</v>
      </c>
      <c r="Q125" s="25">
        <f t="shared" si="6"/>
        <v>0</v>
      </c>
      <c r="R125" s="25">
        <f t="shared" si="7"/>
        <v>0</v>
      </c>
      <c r="S125" s="25">
        <f t="shared" si="8"/>
        <v>0</v>
      </c>
      <c r="T125" s="25">
        <f t="shared" si="9"/>
        <v>0</v>
      </c>
      <c r="U125" s="25">
        <f t="shared" si="10"/>
        <v>0</v>
      </c>
      <c r="V125" s="25">
        <f t="shared" si="11"/>
        <v>0</v>
      </c>
      <c r="W125" s="25">
        <f t="shared" si="12"/>
        <v>1</v>
      </c>
      <c r="X125" s="25">
        <f t="shared" si="13"/>
        <v>0</v>
      </c>
      <c r="Y125" s="25">
        <f t="shared" si="14"/>
        <v>0</v>
      </c>
      <c r="Z125" s="25">
        <f t="shared" si="15"/>
        <v>0</v>
      </c>
      <c r="AA125" s="25">
        <f t="shared" si="16"/>
        <v>0</v>
      </c>
      <c r="AB125" s="25">
        <f t="shared" si="17"/>
        <v>0</v>
      </c>
      <c r="AC125" s="25">
        <f t="shared" si="18"/>
        <v>0</v>
      </c>
      <c r="AD125" s="25">
        <f t="shared" si="19"/>
        <v>0</v>
      </c>
      <c r="AE125" s="25">
        <f t="shared" si="20"/>
        <v>0</v>
      </c>
      <c r="AF125" s="25">
        <f t="shared" si="21"/>
        <v>0</v>
      </c>
      <c r="AG125" s="25">
        <f t="shared" si="22"/>
        <v>0</v>
      </c>
      <c r="AH125" s="25">
        <f t="shared" si="23"/>
        <v>0</v>
      </c>
      <c r="AI125" s="25">
        <f t="shared" si="24"/>
        <v>0</v>
      </c>
      <c r="AJ125" s="25">
        <f t="shared" si="25"/>
        <v>0</v>
      </c>
      <c r="AK125" s="25">
        <f t="shared" si="26"/>
        <v>0</v>
      </c>
      <c r="AL125" s="25">
        <f t="shared" si="27"/>
        <v>0</v>
      </c>
      <c r="AM125" s="25">
        <f t="shared" si="28"/>
        <v>0</v>
      </c>
      <c r="AN125" s="25">
        <f t="shared" si="29"/>
        <v>0</v>
      </c>
      <c r="AO125" s="25">
        <f t="shared" si="30"/>
        <v>0</v>
      </c>
      <c r="AP125" s="25">
        <f t="shared" si="31"/>
        <v>0</v>
      </c>
      <c r="AQ125" s="25">
        <f t="shared" si="32"/>
        <v>0</v>
      </c>
      <c r="AR125" s="25">
        <f t="shared" si="33"/>
        <v>0</v>
      </c>
      <c r="AS125" s="25">
        <f t="shared" si="34"/>
        <v>0</v>
      </c>
      <c r="AT125" s="25">
        <f t="shared" si="35"/>
        <v>0</v>
      </c>
      <c r="AU125" s="25">
        <f t="shared" si="36"/>
        <v>0</v>
      </c>
    </row>
    <row r="126" ht="12.75" customHeight="1">
      <c r="A126" s="25">
        <f t="shared" si="46"/>
        <v>45</v>
      </c>
      <c r="B126" s="16">
        <f t="shared" si="37"/>
        <v>1</v>
      </c>
      <c r="C126" s="16">
        <f t="shared" si="38"/>
        <v>1</v>
      </c>
      <c r="D126" s="16">
        <f t="shared" si="39"/>
        <v>0</v>
      </c>
      <c r="E126" s="16">
        <f t="shared" si="40"/>
        <v>0</v>
      </c>
      <c r="F126" s="16">
        <f t="shared" si="41"/>
        <v>0</v>
      </c>
      <c r="G126" s="16">
        <f t="shared" si="42"/>
        <v>1</v>
      </c>
      <c r="H126" s="16">
        <f t="shared" si="43"/>
        <v>0</v>
      </c>
      <c r="I126" s="16">
        <f t="shared" si="44"/>
        <v>0</v>
      </c>
      <c r="J126" s="16">
        <f t="shared" si="45"/>
        <v>0</v>
      </c>
      <c r="K126" s="25"/>
      <c r="L126" s="25">
        <f t="shared" si="1"/>
        <v>0</v>
      </c>
      <c r="M126" s="25">
        <f t="shared" si="2"/>
        <v>0</v>
      </c>
      <c r="N126" s="25">
        <f t="shared" si="3"/>
        <v>0</v>
      </c>
      <c r="O126" s="25">
        <f t="shared" si="4"/>
        <v>0</v>
      </c>
      <c r="P126" s="25">
        <f t="shared" si="5"/>
        <v>1</v>
      </c>
      <c r="Q126" s="25">
        <f t="shared" si="6"/>
        <v>0</v>
      </c>
      <c r="R126" s="25">
        <f t="shared" si="7"/>
        <v>0</v>
      </c>
      <c r="S126" s="25">
        <f t="shared" si="8"/>
        <v>0</v>
      </c>
      <c r="T126" s="25">
        <f t="shared" si="9"/>
        <v>0</v>
      </c>
      <c r="U126" s="25">
        <f t="shared" si="10"/>
        <v>0</v>
      </c>
      <c r="V126" s="25">
        <f t="shared" si="11"/>
        <v>0</v>
      </c>
      <c r="W126" s="25">
        <f t="shared" si="12"/>
        <v>0</v>
      </c>
      <c r="X126" s="25">
        <f t="shared" si="13"/>
        <v>0</v>
      </c>
      <c r="Y126" s="25">
        <f t="shared" si="14"/>
        <v>0</v>
      </c>
      <c r="Z126" s="25">
        <f t="shared" si="15"/>
        <v>0</v>
      </c>
      <c r="AA126" s="25">
        <f t="shared" si="16"/>
        <v>0</v>
      </c>
      <c r="AB126" s="25">
        <f t="shared" si="17"/>
        <v>0</v>
      </c>
      <c r="AC126" s="25">
        <f t="shared" si="18"/>
        <v>0</v>
      </c>
      <c r="AD126" s="25">
        <f t="shared" si="19"/>
        <v>0</v>
      </c>
      <c r="AE126" s="25">
        <f t="shared" si="20"/>
        <v>0</v>
      </c>
      <c r="AF126" s="25">
        <f t="shared" si="21"/>
        <v>0</v>
      </c>
      <c r="AG126" s="25">
        <f t="shared" si="22"/>
        <v>0</v>
      </c>
      <c r="AH126" s="25">
        <f t="shared" si="23"/>
        <v>0</v>
      </c>
      <c r="AI126" s="25">
        <f t="shared" si="24"/>
        <v>0</v>
      </c>
      <c r="AJ126" s="25">
        <f t="shared" si="25"/>
        <v>0</v>
      </c>
      <c r="AK126" s="25">
        <f t="shared" si="26"/>
        <v>0</v>
      </c>
      <c r="AL126" s="25">
        <f t="shared" si="27"/>
        <v>0</v>
      </c>
      <c r="AM126" s="25">
        <f t="shared" si="28"/>
        <v>0</v>
      </c>
      <c r="AN126" s="25">
        <f t="shared" si="29"/>
        <v>0</v>
      </c>
      <c r="AO126" s="25">
        <f t="shared" si="30"/>
        <v>0</v>
      </c>
      <c r="AP126" s="25">
        <f t="shared" si="31"/>
        <v>0</v>
      </c>
      <c r="AQ126" s="25">
        <f t="shared" si="32"/>
        <v>0</v>
      </c>
      <c r="AR126" s="25">
        <f t="shared" si="33"/>
        <v>0</v>
      </c>
      <c r="AS126" s="25">
        <f t="shared" si="34"/>
        <v>0</v>
      </c>
      <c r="AT126" s="25">
        <f t="shared" si="35"/>
        <v>0</v>
      </c>
      <c r="AU126" s="25">
        <f t="shared" si="36"/>
        <v>0</v>
      </c>
    </row>
    <row r="127" ht="12.75" customHeight="1">
      <c r="A127" s="25">
        <f t="shared" si="46"/>
        <v>46</v>
      </c>
      <c r="B127" s="16">
        <f t="shared" si="37"/>
        <v>1</v>
      </c>
      <c r="C127" s="16">
        <f t="shared" si="38"/>
        <v>0</v>
      </c>
      <c r="D127" s="16">
        <f t="shared" si="39"/>
        <v>0</v>
      </c>
      <c r="E127" s="16">
        <f t="shared" si="40"/>
        <v>0</v>
      </c>
      <c r="F127" s="16">
        <f t="shared" si="41"/>
        <v>0</v>
      </c>
      <c r="G127" s="16">
        <f t="shared" si="42"/>
        <v>1</v>
      </c>
      <c r="H127" s="16">
        <f t="shared" si="43"/>
        <v>0</v>
      </c>
      <c r="I127" s="16">
        <f t="shared" si="44"/>
        <v>0</v>
      </c>
      <c r="J127" s="16">
        <f t="shared" si="45"/>
        <v>0</v>
      </c>
      <c r="K127" s="25"/>
      <c r="L127" s="25">
        <f t="shared" si="1"/>
        <v>0</v>
      </c>
      <c r="M127" s="25">
        <f t="shared" si="2"/>
        <v>0</v>
      </c>
      <c r="N127" s="25">
        <f t="shared" si="3"/>
        <v>0</v>
      </c>
      <c r="O127" s="25">
        <f t="shared" si="4"/>
        <v>0</v>
      </c>
      <c r="P127" s="25">
        <f t="shared" si="5"/>
        <v>1</v>
      </c>
      <c r="Q127" s="25">
        <f t="shared" si="6"/>
        <v>0</v>
      </c>
      <c r="R127" s="25">
        <f t="shared" si="7"/>
        <v>1</v>
      </c>
      <c r="S127" s="25">
        <f t="shared" si="8"/>
        <v>0</v>
      </c>
      <c r="T127" s="25">
        <f t="shared" si="9"/>
        <v>0</v>
      </c>
      <c r="U127" s="25">
        <f t="shared" si="10"/>
        <v>0</v>
      </c>
      <c r="V127" s="25">
        <f t="shared" si="11"/>
        <v>0</v>
      </c>
      <c r="W127" s="25">
        <f t="shared" si="12"/>
        <v>0</v>
      </c>
      <c r="X127" s="25">
        <f t="shared" si="13"/>
        <v>0</v>
      </c>
      <c r="Y127" s="25">
        <f t="shared" si="14"/>
        <v>0</v>
      </c>
      <c r="Z127" s="25">
        <f t="shared" si="15"/>
        <v>0</v>
      </c>
      <c r="AA127" s="25">
        <f t="shared" si="16"/>
        <v>0</v>
      </c>
      <c r="AB127" s="25">
        <f t="shared" si="17"/>
        <v>0</v>
      </c>
      <c r="AC127" s="25">
        <f t="shared" si="18"/>
        <v>0</v>
      </c>
      <c r="AD127" s="25">
        <f t="shared" si="19"/>
        <v>0</v>
      </c>
      <c r="AE127" s="25">
        <f t="shared" si="20"/>
        <v>0</v>
      </c>
      <c r="AF127" s="25">
        <f t="shared" si="21"/>
        <v>0</v>
      </c>
      <c r="AG127" s="25">
        <f t="shared" si="22"/>
        <v>0</v>
      </c>
      <c r="AH127" s="25">
        <f t="shared" si="23"/>
        <v>0</v>
      </c>
      <c r="AI127" s="25">
        <f t="shared" si="24"/>
        <v>0</v>
      </c>
      <c r="AJ127" s="25">
        <f t="shared" si="25"/>
        <v>0</v>
      </c>
      <c r="AK127" s="25">
        <f t="shared" si="26"/>
        <v>0</v>
      </c>
      <c r="AL127" s="25">
        <f t="shared" si="27"/>
        <v>0</v>
      </c>
      <c r="AM127" s="25">
        <f t="shared" si="28"/>
        <v>0</v>
      </c>
      <c r="AN127" s="25">
        <f t="shared" si="29"/>
        <v>0</v>
      </c>
      <c r="AO127" s="25">
        <f t="shared" si="30"/>
        <v>0</v>
      </c>
      <c r="AP127" s="25">
        <f t="shared" si="31"/>
        <v>0</v>
      </c>
      <c r="AQ127" s="25">
        <f t="shared" si="32"/>
        <v>1</v>
      </c>
      <c r="AR127" s="25">
        <f t="shared" si="33"/>
        <v>0</v>
      </c>
      <c r="AS127" s="25">
        <f t="shared" si="34"/>
        <v>0</v>
      </c>
      <c r="AT127" s="25">
        <f t="shared" si="35"/>
        <v>0</v>
      </c>
      <c r="AU127" s="25">
        <f t="shared" si="36"/>
        <v>0</v>
      </c>
    </row>
    <row r="128" ht="12.75" customHeight="1">
      <c r="A128" s="25">
        <f t="shared" si="46"/>
        <v>47</v>
      </c>
      <c r="B128" s="16">
        <f t="shared" si="37"/>
        <v>1</v>
      </c>
      <c r="C128" s="16">
        <f t="shared" si="38"/>
        <v>0</v>
      </c>
      <c r="D128" s="16">
        <f t="shared" si="39"/>
        <v>0</v>
      </c>
      <c r="E128" s="16">
        <f t="shared" si="40"/>
        <v>0</v>
      </c>
      <c r="F128" s="16">
        <f t="shared" si="41"/>
        <v>0</v>
      </c>
      <c r="G128" s="16">
        <f t="shared" si="42"/>
        <v>1</v>
      </c>
      <c r="H128" s="16">
        <f t="shared" si="43"/>
        <v>0</v>
      </c>
      <c r="I128" s="16">
        <f t="shared" si="44"/>
        <v>1</v>
      </c>
      <c r="J128" s="16">
        <f t="shared" si="45"/>
        <v>0</v>
      </c>
      <c r="K128" s="25"/>
      <c r="L128" s="25">
        <f t="shared" si="1"/>
        <v>1</v>
      </c>
      <c r="M128" s="25">
        <f t="shared" si="2"/>
        <v>0</v>
      </c>
      <c r="N128" s="25">
        <f t="shared" si="3"/>
        <v>0</v>
      </c>
      <c r="O128" s="25">
        <f t="shared" si="4"/>
        <v>0</v>
      </c>
      <c r="P128" s="25">
        <f t="shared" si="5"/>
        <v>0</v>
      </c>
      <c r="Q128" s="25">
        <f t="shared" si="6"/>
        <v>0</v>
      </c>
      <c r="R128" s="25">
        <f t="shared" si="7"/>
        <v>0</v>
      </c>
      <c r="S128" s="25">
        <f t="shared" si="8"/>
        <v>0</v>
      </c>
      <c r="T128" s="25">
        <f t="shared" si="9"/>
        <v>0</v>
      </c>
      <c r="U128" s="25">
        <f t="shared" si="10"/>
        <v>0</v>
      </c>
      <c r="V128" s="25">
        <f t="shared" si="11"/>
        <v>0</v>
      </c>
      <c r="W128" s="25">
        <f t="shared" si="12"/>
        <v>0</v>
      </c>
      <c r="X128" s="25">
        <f t="shared" si="13"/>
        <v>0</v>
      </c>
      <c r="Y128" s="25">
        <f t="shared" si="14"/>
        <v>0</v>
      </c>
      <c r="Z128" s="25">
        <f t="shared" si="15"/>
        <v>0</v>
      </c>
      <c r="AA128" s="25">
        <f t="shared" si="16"/>
        <v>0</v>
      </c>
      <c r="AB128" s="25">
        <f t="shared" si="17"/>
        <v>0</v>
      </c>
      <c r="AC128" s="25">
        <f t="shared" si="18"/>
        <v>0</v>
      </c>
      <c r="AD128" s="25">
        <f t="shared" si="19"/>
        <v>0</v>
      </c>
      <c r="AE128" s="25">
        <f t="shared" si="20"/>
        <v>0</v>
      </c>
      <c r="AF128" s="25">
        <f t="shared" si="21"/>
        <v>0</v>
      </c>
      <c r="AG128" s="25">
        <f t="shared" si="22"/>
        <v>0</v>
      </c>
      <c r="AH128" s="25">
        <f t="shared" si="23"/>
        <v>0</v>
      </c>
      <c r="AI128" s="25">
        <f t="shared" si="24"/>
        <v>0</v>
      </c>
      <c r="AJ128" s="25">
        <f t="shared" si="25"/>
        <v>0</v>
      </c>
      <c r="AK128" s="25">
        <f t="shared" si="26"/>
        <v>0</v>
      </c>
      <c r="AL128" s="25">
        <f t="shared" si="27"/>
        <v>0</v>
      </c>
      <c r="AM128" s="25">
        <f t="shared" si="28"/>
        <v>0</v>
      </c>
      <c r="AN128" s="25">
        <f t="shared" si="29"/>
        <v>0</v>
      </c>
      <c r="AO128" s="25">
        <f t="shared" si="30"/>
        <v>0</v>
      </c>
      <c r="AP128" s="25">
        <f t="shared" si="31"/>
        <v>0</v>
      </c>
      <c r="AQ128" s="25">
        <f t="shared" si="32"/>
        <v>0</v>
      </c>
      <c r="AR128" s="25">
        <f t="shared" si="33"/>
        <v>0</v>
      </c>
      <c r="AS128" s="25">
        <f t="shared" si="34"/>
        <v>0</v>
      </c>
      <c r="AT128" s="25">
        <f t="shared" si="35"/>
        <v>0</v>
      </c>
      <c r="AU128" s="25">
        <f t="shared" si="36"/>
        <v>0</v>
      </c>
    </row>
    <row r="129" ht="12.75" customHeight="1">
      <c r="A129" s="25">
        <f t="shared" si="46"/>
        <v>48</v>
      </c>
      <c r="B129" s="16">
        <f t="shared" si="37"/>
        <v>1</v>
      </c>
      <c r="C129" s="16">
        <f t="shared" si="38"/>
        <v>1</v>
      </c>
      <c r="D129" s="16">
        <f t="shared" si="39"/>
        <v>0</v>
      </c>
      <c r="E129" s="16">
        <f t="shared" si="40"/>
        <v>0</v>
      </c>
      <c r="F129" s="16">
        <f t="shared" si="41"/>
        <v>0</v>
      </c>
      <c r="G129" s="16">
        <f t="shared" si="42"/>
        <v>0</v>
      </c>
      <c r="H129" s="16">
        <f t="shared" si="43"/>
        <v>0</v>
      </c>
      <c r="I129" s="16">
        <f t="shared" si="44"/>
        <v>0</v>
      </c>
      <c r="J129" s="16">
        <f t="shared" si="45"/>
        <v>0</v>
      </c>
      <c r="K129" s="25"/>
      <c r="L129" s="25">
        <f t="shared" si="1"/>
        <v>1</v>
      </c>
      <c r="M129" s="25">
        <f t="shared" si="2"/>
        <v>0</v>
      </c>
      <c r="N129" s="25">
        <f t="shared" si="3"/>
        <v>0</v>
      </c>
      <c r="O129" s="25">
        <f t="shared" si="4"/>
        <v>0</v>
      </c>
      <c r="P129" s="25">
        <f t="shared" si="5"/>
        <v>0</v>
      </c>
      <c r="Q129" s="25">
        <f t="shared" si="6"/>
        <v>0</v>
      </c>
      <c r="R129" s="25">
        <f t="shared" si="7"/>
        <v>1</v>
      </c>
      <c r="S129" s="25">
        <f t="shared" si="8"/>
        <v>0</v>
      </c>
      <c r="T129" s="25">
        <f t="shared" si="9"/>
        <v>0</v>
      </c>
      <c r="U129" s="25">
        <f t="shared" si="10"/>
        <v>0</v>
      </c>
      <c r="V129" s="25">
        <f t="shared" si="11"/>
        <v>0</v>
      </c>
      <c r="W129" s="25">
        <f t="shared" si="12"/>
        <v>0</v>
      </c>
      <c r="X129" s="25">
        <f t="shared" si="13"/>
        <v>0</v>
      </c>
      <c r="Y129" s="25">
        <f t="shared" si="14"/>
        <v>1</v>
      </c>
      <c r="Z129" s="25">
        <f t="shared" si="15"/>
        <v>0</v>
      </c>
      <c r="AA129" s="25">
        <f t="shared" si="16"/>
        <v>0</v>
      </c>
      <c r="AB129" s="25">
        <f t="shared" si="17"/>
        <v>0</v>
      </c>
      <c r="AC129" s="25">
        <f t="shared" si="18"/>
        <v>0</v>
      </c>
      <c r="AD129" s="25">
        <f t="shared" si="19"/>
        <v>0</v>
      </c>
      <c r="AE129" s="25">
        <f t="shared" si="20"/>
        <v>0</v>
      </c>
      <c r="AF129" s="25">
        <f t="shared" si="21"/>
        <v>0</v>
      </c>
      <c r="AG129" s="25">
        <f t="shared" si="22"/>
        <v>0</v>
      </c>
      <c r="AH129" s="25">
        <f t="shared" si="23"/>
        <v>0</v>
      </c>
      <c r="AI129" s="25">
        <f t="shared" si="24"/>
        <v>0</v>
      </c>
      <c r="AJ129" s="25">
        <f t="shared" si="25"/>
        <v>0</v>
      </c>
      <c r="AK129" s="25">
        <f t="shared" si="26"/>
        <v>0</v>
      </c>
      <c r="AL129" s="25">
        <f t="shared" si="27"/>
        <v>0</v>
      </c>
      <c r="AM129" s="25">
        <f t="shared" si="28"/>
        <v>0</v>
      </c>
      <c r="AN129" s="25">
        <f t="shared" si="29"/>
        <v>0</v>
      </c>
      <c r="AO129" s="25">
        <f t="shared" si="30"/>
        <v>0</v>
      </c>
      <c r="AP129" s="25">
        <f t="shared" si="31"/>
        <v>0</v>
      </c>
      <c r="AQ129" s="25">
        <f t="shared" si="32"/>
        <v>0</v>
      </c>
      <c r="AR129" s="25">
        <f t="shared" si="33"/>
        <v>0</v>
      </c>
      <c r="AS129" s="25">
        <f t="shared" si="34"/>
        <v>0</v>
      </c>
      <c r="AT129" s="25">
        <f t="shared" si="35"/>
        <v>0</v>
      </c>
      <c r="AU129" s="25">
        <f t="shared" si="36"/>
        <v>0</v>
      </c>
    </row>
    <row r="130" ht="12.75" customHeight="1">
      <c r="A130" s="25">
        <f t="shared" si="46"/>
        <v>49</v>
      </c>
      <c r="B130" s="16">
        <f t="shared" si="37"/>
        <v>1</v>
      </c>
      <c r="C130" s="16">
        <f t="shared" si="38"/>
        <v>1</v>
      </c>
      <c r="D130" s="16">
        <f t="shared" si="39"/>
        <v>0</v>
      </c>
      <c r="E130" s="16">
        <f t="shared" si="40"/>
        <v>0</v>
      </c>
      <c r="F130" s="16">
        <f t="shared" si="41"/>
        <v>0</v>
      </c>
      <c r="G130" s="16">
        <f t="shared" si="42"/>
        <v>0</v>
      </c>
      <c r="H130" s="16">
        <f t="shared" si="43"/>
        <v>0</v>
      </c>
      <c r="I130" s="16">
        <f t="shared" si="44"/>
        <v>1</v>
      </c>
      <c r="J130" s="16">
        <f t="shared" si="45"/>
        <v>0</v>
      </c>
      <c r="K130" s="25"/>
      <c r="L130" s="25">
        <f t="shared" si="1"/>
        <v>0</v>
      </c>
      <c r="M130" s="25">
        <f t="shared" si="2"/>
        <v>0</v>
      </c>
      <c r="N130" s="25">
        <f t="shared" si="3"/>
        <v>0</v>
      </c>
      <c r="O130" s="25">
        <f t="shared" si="4"/>
        <v>0</v>
      </c>
      <c r="P130" s="25">
        <f t="shared" si="5"/>
        <v>0</v>
      </c>
      <c r="Q130" s="25">
        <f t="shared" si="6"/>
        <v>0</v>
      </c>
      <c r="R130" s="25">
        <f t="shared" si="7"/>
        <v>0</v>
      </c>
      <c r="S130" s="25">
        <f t="shared" si="8"/>
        <v>0</v>
      </c>
      <c r="T130" s="25">
        <f t="shared" si="9"/>
        <v>0</v>
      </c>
      <c r="U130" s="25">
        <f t="shared" si="10"/>
        <v>0</v>
      </c>
      <c r="V130" s="25">
        <f t="shared" si="11"/>
        <v>0</v>
      </c>
      <c r="W130" s="25">
        <f t="shared" si="12"/>
        <v>0</v>
      </c>
      <c r="X130" s="25">
        <f t="shared" si="13"/>
        <v>0</v>
      </c>
      <c r="Y130" s="25">
        <f t="shared" si="14"/>
        <v>0</v>
      </c>
      <c r="Z130" s="25">
        <f t="shared" si="15"/>
        <v>0</v>
      </c>
      <c r="AA130" s="25">
        <f t="shared" si="16"/>
        <v>0</v>
      </c>
      <c r="AB130" s="25">
        <f t="shared" si="17"/>
        <v>0</v>
      </c>
      <c r="AC130" s="25">
        <f t="shared" si="18"/>
        <v>0</v>
      </c>
      <c r="AD130" s="25">
        <f t="shared" si="19"/>
        <v>0</v>
      </c>
      <c r="AE130" s="25">
        <f t="shared" si="20"/>
        <v>0</v>
      </c>
      <c r="AF130" s="25">
        <f t="shared" si="21"/>
        <v>0</v>
      </c>
      <c r="AG130" s="25">
        <f t="shared" si="22"/>
        <v>0</v>
      </c>
      <c r="AH130" s="25">
        <f t="shared" si="23"/>
        <v>0</v>
      </c>
      <c r="AI130" s="25">
        <f t="shared" si="24"/>
        <v>0</v>
      </c>
      <c r="AJ130" s="25">
        <f t="shared" si="25"/>
        <v>0</v>
      </c>
      <c r="AK130" s="25">
        <f t="shared" si="26"/>
        <v>0</v>
      </c>
      <c r="AL130" s="25">
        <f t="shared" si="27"/>
        <v>0</v>
      </c>
      <c r="AM130" s="25">
        <f t="shared" si="28"/>
        <v>0</v>
      </c>
      <c r="AN130" s="25">
        <f t="shared" si="29"/>
        <v>0</v>
      </c>
      <c r="AO130" s="25">
        <f t="shared" si="30"/>
        <v>0</v>
      </c>
      <c r="AP130" s="25">
        <f t="shared" si="31"/>
        <v>0</v>
      </c>
      <c r="AQ130" s="25">
        <f t="shared" si="32"/>
        <v>0</v>
      </c>
      <c r="AR130" s="25">
        <f t="shared" si="33"/>
        <v>0</v>
      </c>
      <c r="AS130" s="25">
        <f t="shared" si="34"/>
        <v>0</v>
      </c>
      <c r="AT130" s="25">
        <f t="shared" si="35"/>
        <v>0</v>
      </c>
      <c r="AU130" s="25">
        <f t="shared" si="36"/>
        <v>0</v>
      </c>
    </row>
    <row r="131" ht="12.75" customHeight="1">
      <c r="A131" s="25">
        <f t="shared" si="46"/>
        <v>50</v>
      </c>
      <c r="B131" s="16">
        <f t="shared" si="37"/>
        <v>1</v>
      </c>
      <c r="C131" s="16">
        <f t="shared" si="38"/>
        <v>0</v>
      </c>
      <c r="D131" s="16">
        <f t="shared" si="39"/>
        <v>0</v>
      </c>
      <c r="E131" s="16">
        <f t="shared" si="40"/>
        <v>0</v>
      </c>
      <c r="F131" s="16">
        <f t="shared" si="41"/>
        <v>0</v>
      </c>
      <c r="G131" s="16">
        <f t="shared" si="42"/>
        <v>0</v>
      </c>
      <c r="H131" s="16">
        <f t="shared" si="43"/>
        <v>0</v>
      </c>
      <c r="I131" s="16">
        <f t="shared" si="44"/>
        <v>0</v>
      </c>
      <c r="J131" s="16">
        <f t="shared" si="45"/>
        <v>0</v>
      </c>
      <c r="K131" s="25"/>
      <c r="L131" s="25">
        <f t="shared" si="1"/>
        <v>0</v>
      </c>
      <c r="M131" s="25">
        <f t="shared" si="2"/>
        <v>0</v>
      </c>
      <c r="N131" s="25">
        <f t="shared" si="3"/>
        <v>0</v>
      </c>
      <c r="O131" s="25">
        <f t="shared" si="4"/>
        <v>0</v>
      </c>
      <c r="P131" s="25">
        <f t="shared" si="5"/>
        <v>0</v>
      </c>
      <c r="Q131" s="25">
        <f t="shared" si="6"/>
        <v>0</v>
      </c>
      <c r="R131" s="25">
        <f t="shared" si="7"/>
        <v>0</v>
      </c>
      <c r="S131" s="25">
        <f t="shared" si="8"/>
        <v>0</v>
      </c>
      <c r="T131" s="25">
        <f t="shared" si="9"/>
        <v>0</v>
      </c>
      <c r="U131" s="25">
        <f t="shared" si="10"/>
        <v>0</v>
      </c>
      <c r="V131" s="25">
        <f t="shared" si="11"/>
        <v>0</v>
      </c>
      <c r="W131" s="25">
        <f t="shared" si="12"/>
        <v>1</v>
      </c>
      <c r="X131" s="25">
        <f t="shared" si="13"/>
        <v>0</v>
      </c>
      <c r="Y131" s="25">
        <f t="shared" si="14"/>
        <v>1</v>
      </c>
      <c r="Z131" s="25">
        <f t="shared" si="15"/>
        <v>0</v>
      </c>
      <c r="AA131" s="25">
        <f t="shared" si="16"/>
        <v>0</v>
      </c>
      <c r="AB131" s="25">
        <f t="shared" si="17"/>
        <v>0</v>
      </c>
      <c r="AC131" s="25">
        <f t="shared" si="18"/>
        <v>0</v>
      </c>
      <c r="AD131" s="25">
        <f t="shared" si="19"/>
        <v>0</v>
      </c>
      <c r="AE131" s="25">
        <f t="shared" si="20"/>
        <v>0</v>
      </c>
      <c r="AF131" s="25">
        <f t="shared" si="21"/>
        <v>0</v>
      </c>
      <c r="AG131" s="25">
        <f t="shared" si="22"/>
        <v>0</v>
      </c>
      <c r="AH131" s="25">
        <f t="shared" si="23"/>
        <v>0</v>
      </c>
      <c r="AI131" s="25">
        <f t="shared" si="24"/>
        <v>0</v>
      </c>
      <c r="AJ131" s="25">
        <f t="shared" si="25"/>
        <v>0</v>
      </c>
      <c r="AK131" s="25">
        <f t="shared" si="26"/>
        <v>0</v>
      </c>
      <c r="AL131" s="25">
        <f t="shared" si="27"/>
        <v>0</v>
      </c>
      <c r="AM131" s="25">
        <f t="shared" si="28"/>
        <v>0</v>
      </c>
      <c r="AN131" s="25">
        <f t="shared" si="29"/>
        <v>0</v>
      </c>
      <c r="AO131" s="25">
        <f t="shared" si="30"/>
        <v>0</v>
      </c>
      <c r="AP131" s="25">
        <f t="shared" si="31"/>
        <v>0</v>
      </c>
      <c r="AQ131" s="25">
        <f t="shared" si="32"/>
        <v>1</v>
      </c>
      <c r="AR131" s="25">
        <f t="shared" si="33"/>
        <v>0</v>
      </c>
      <c r="AS131" s="25">
        <f t="shared" si="34"/>
        <v>0</v>
      </c>
      <c r="AT131" s="25">
        <f t="shared" si="35"/>
        <v>0</v>
      </c>
      <c r="AU131" s="25">
        <f t="shared" si="36"/>
        <v>0</v>
      </c>
    </row>
    <row r="132" ht="12.75" customHeight="1">
      <c r="A132" s="25">
        <f t="shared" si="46"/>
        <v>51</v>
      </c>
      <c r="B132" s="16">
        <f t="shared" si="37"/>
        <v>0</v>
      </c>
      <c r="C132" s="16">
        <f t="shared" si="38"/>
        <v>1</v>
      </c>
      <c r="D132" s="16">
        <f t="shared" si="39"/>
        <v>0</v>
      </c>
      <c r="E132" s="16">
        <f t="shared" si="40"/>
        <v>0</v>
      </c>
      <c r="F132" s="16">
        <f t="shared" si="41"/>
        <v>0</v>
      </c>
      <c r="G132" s="16">
        <f t="shared" si="42"/>
        <v>1</v>
      </c>
      <c r="H132" s="16">
        <f t="shared" si="43"/>
        <v>0</v>
      </c>
      <c r="I132" s="16">
        <f t="shared" si="44"/>
        <v>1</v>
      </c>
      <c r="J132" s="16">
        <f t="shared" si="45"/>
        <v>0</v>
      </c>
      <c r="K132" s="25"/>
      <c r="L132" s="25">
        <f t="shared" si="1"/>
        <v>0</v>
      </c>
      <c r="M132" s="25">
        <f t="shared" si="2"/>
        <v>0</v>
      </c>
      <c r="N132" s="25">
        <f t="shared" si="3"/>
        <v>0</v>
      </c>
      <c r="O132" s="25">
        <f t="shared" si="4"/>
        <v>0</v>
      </c>
      <c r="P132" s="25">
        <f t="shared" si="5"/>
        <v>1</v>
      </c>
      <c r="Q132" s="25">
        <f t="shared" si="6"/>
        <v>0</v>
      </c>
      <c r="R132" s="25">
        <f t="shared" si="7"/>
        <v>0</v>
      </c>
      <c r="S132" s="25">
        <f t="shared" si="8"/>
        <v>0</v>
      </c>
      <c r="T132" s="25">
        <f t="shared" si="9"/>
        <v>0</v>
      </c>
      <c r="U132" s="25">
        <f t="shared" si="10"/>
        <v>0</v>
      </c>
      <c r="V132" s="25">
        <f t="shared" si="11"/>
        <v>0</v>
      </c>
      <c r="W132" s="25">
        <f t="shared" si="12"/>
        <v>0</v>
      </c>
      <c r="X132" s="25">
        <f t="shared" si="13"/>
        <v>0</v>
      </c>
      <c r="Y132" s="25">
        <f t="shared" si="14"/>
        <v>0</v>
      </c>
      <c r="Z132" s="25">
        <f t="shared" si="15"/>
        <v>0</v>
      </c>
      <c r="AA132" s="25">
        <f t="shared" si="16"/>
        <v>0</v>
      </c>
      <c r="AB132" s="25">
        <f t="shared" si="17"/>
        <v>0</v>
      </c>
      <c r="AC132" s="25">
        <f t="shared" si="18"/>
        <v>0</v>
      </c>
      <c r="AD132" s="25">
        <f t="shared" si="19"/>
        <v>0</v>
      </c>
      <c r="AE132" s="25">
        <f t="shared" si="20"/>
        <v>0</v>
      </c>
      <c r="AF132" s="25">
        <f t="shared" si="21"/>
        <v>0</v>
      </c>
      <c r="AG132" s="25">
        <f t="shared" si="22"/>
        <v>0</v>
      </c>
      <c r="AH132" s="25">
        <f t="shared" si="23"/>
        <v>0</v>
      </c>
      <c r="AI132" s="25">
        <f t="shared" si="24"/>
        <v>0</v>
      </c>
      <c r="AJ132" s="25">
        <f t="shared" si="25"/>
        <v>0</v>
      </c>
      <c r="AK132" s="25">
        <f t="shared" si="26"/>
        <v>0</v>
      </c>
      <c r="AL132" s="25">
        <f t="shared" si="27"/>
        <v>0</v>
      </c>
      <c r="AM132" s="25">
        <f t="shared" si="28"/>
        <v>0</v>
      </c>
      <c r="AN132" s="25">
        <f t="shared" si="29"/>
        <v>0</v>
      </c>
      <c r="AO132" s="25">
        <f t="shared" si="30"/>
        <v>0</v>
      </c>
      <c r="AP132" s="25">
        <f t="shared" si="31"/>
        <v>0</v>
      </c>
      <c r="AQ132" s="25">
        <f t="shared" si="32"/>
        <v>0</v>
      </c>
      <c r="AR132" s="25">
        <f t="shared" si="33"/>
        <v>0</v>
      </c>
      <c r="AS132" s="25">
        <f t="shared" si="34"/>
        <v>0</v>
      </c>
      <c r="AT132" s="25">
        <f t="shared" si="35"/>
        <v>0</v>
      </c>
      <c r="AU132" s="25">
        <f t="shared" si="36"/>
        <v>0</v>
      </c>
    </row>
    <row r="133" ht="12.75" customHeight="1">
      <c r="A133" s="25">
        <f t="shared" si="46"/>
        <v>52</v>
      </c>
      <c r="B133" s="16">
        <f t="shared" si="37"/>
        <v>1</v>
      </c>
      <c r="C133" s="16">
        <f t="shared" si="38"/>
        <v>0</v>
      </c>
      <c r="D133" s="16">
        <f t="shared" si="39"/>
        <v>0</v>
      </c>
      <c r="E133" s="16">
        <f t="shared" si="40"/>
        <v>0</v>
      </c>
      <c r="F133" s="16">
        <f t="shared" si="41"/>
        <v>0</v>
      </c>
      <c r="G133" s="16">
        <f t="shared" si="42"/>
        <v>1</v>
      </c>
      <c r="H133" s="16">
        <f t="shared" si="43"/>
        <v>0</v>
      </c>
      <c r="I133" s="16">
        <f t="shared" si="44"/>
        <v>0</v>
      </c>
      <c r="J133" s="16">
        <f t="shared" si="45"/>
        <v>0</v>
      </c>
      <c r="K133" s="25"/>
      <c r="L133" s="25">
        <f t="shared" si="1"/>
        <v>1</v>
      </c>
      <c r="M133" s="25">
        <f t="shared" si="2"/>
        <v>0</v>
      </c>
      <c r="N133" s="25">
        <f t="shared" si="3"/>
        <v>0</v>
      </c>
      <c r="O133" s="25">
        <f t="shared" si="4"/>
        <v>1</v>
      </c>
      <c r="P133" s="25">
        <f t="shared" si="5"/>
        <v>1</v>
      </c>
      <c r="Q133" s="25">
        <f t="shared" si="6"/>
        <v>0</v>
      </c>
      <c r="R133" s="25">
        <f t="shared" si="7"/>
        <v>0</v>
      </c>
      <c r="S133" s="25">
        <f t="shared" si="8"/>
        <v>0</v>
      </c>
      <c r="T133" s="25">
        <f t="shared" si="9"/>
        <v>0</v>
      </c>
      <c r="U133" s="25">
        <f t="shared" si="10"/>
        <v>0</v>
      </c>
      <c r="V133" s="25">
        <f t="shared" si="11"/>
        <v>1</v>
      </c>
      <c r="W133" s="25">
        <f t="shared" si="12"/>
        <v>1</v>
      </c>
      <c r="X133" s="25">
        <f t="shared" si="13"/>
        <v>0</v>
      </c>
      <c r="Y133" s="25">
        <f t="shared" si="14"/>
        <v>0</v>
      </c>
      <c r="Z133" s="25">
        <f t="shared" si="15"/>
        <v>0</v>
      </c>
      <c r="AA133" s="25">
        <f t="shared" si="16"/>
        <v>0</v>
      </c>
      <c r="AB133" s="25">
        <f t="shared" si="17"/>
        <v>0</v>
      </c>
      <c r="AC133" s="25">
        <f t="shared" si="18"/>
        <v>0</v>
      </c>
      <c r="AD133" s="25">
        <f t="shared" si="19"/>
        <v>0</v>
      </c>
      <c r="AE133" s="25">
        <f t="shared" si="20"/>
        <v>0</v>
      </c>
      <c r="AF133" s="25">
        <f t="shared" si="21"/>
        <v>0</v>
      </c>
      <c r="AG133" s="25">
        <f t="shared" si="22"/>
        <v>0</v>
      </c>
      <c r="AH133" s="25">
        <f t="shared" si="23"/>
        <v>0</v>
      </c>
      <c r="AI133" s="25">
        <f t="shared" si="24"/>
        <v>0</v>
      </c>
      <c r="AJ133" s="25">
        <f t="shared" si="25"/>
        <v>0</v>
      </c>
      <c r="AK133" s="25">
        <f t="shared" si="26"/>
        <v>0</v>
      </c>
      <c r="AL133" s="25">
        <f t="shared" si="27"/>
        <v>1</v>
      </c>
      <c r="AM133" s="25">
        <f t="shared" si="28"/>
        <v>0</v>
      </c>
      <c r="AN133" s="25">
        <f t="shared" si="29"/>
        <v>0</v>
      </c>
      <c r="AO133" s="25">
        <f t="shared" si="30"/>
        <v>0</v>
      </c>
      <c r="AP133" s="25">
        <f t="shared" si="31"/>
        <v>0</v>
      </c>
      <c r="AQ133" s="25">
        <f t="shared" si="32"/>
        <v>0</v>
      </c>
      <c r="AR133" s="25">
        <f t="shared" si="33"/>
        <v>0</v>
      </c>
      <c r="AS133" s="25">
        <f t="shared" si="34"/>
        <v>0</v>
      </c>
      <c r="AT133" s="25">
        <f t="shared" si="35"/>
        <v>0</v>
      </c>
      <c r="AU133" s="25">
        <f t="shared" si="36"/>
        <v>0</v>
      </c>
    </row>
    <row r="134" ht="12.75" customHeight="1">
      <c r="A134" s="25">
        <f t="shared" si="46"/>
        <v>53</v>
      </c>
      <c r="B134" s="16">
        <f t="shared" si="37"/>
        <v>1</v>
      </c>
      <c r="C134" s="16">
        <f t="shared" si="38"/>
        <v>1</v>
      </c>
      <c r="D134" s="16">
        <f t="shared" si="39"/>
        <v>0</v>
      </c>
      <c r="E134" s="16">
        <f t="shared" si="40"/>
        <v>0</v>
      </c>
      <c r="F134" s="16">
        <f t="shared" si="41"/>
        <v>1</v>
      </c>
      <c r="G134" s="16">
        <f t="shared" si="42"/>
        <v>1</v>
      </c>
      <c r="H134" s="16">
        <f t="shared" si="43"/>
        <v>0</v>
      </c>
      <c r="I134" s="16">
        <f t="shared" si="44"/>
        <v>0</v>
      </c>
      <c r="J134" s="16">
        <f t="shared" si="45"/>
        <v>0</v>
      </c>
      <c r="K134" s="25"/>
      <c r="L134" s="25">
        <f t="shared" si="1"/>
        <v>0</v>
      </c>
      <c r="M134" s="25">
        <f t="shared" si="2"/>
        <v>0</v>
      </c>
      <c r="N134" s="25">
        <f t="shared" si="3"/>
        <v>0</v>
      </c>
      <c r="O134" s="25">
        <f t="shared" si="4"/>
        <v>0</v>
      </c>
      <c r="P134" s="25">
        <f t="shared" si="5"/>
        <v>1</v>
      </c>
      <c r="Q134" s="25">
        <f t="shared" si="6"/>
        <v>1</v>
      </c>
      <c r="R134" s="25">
        <f t="shared" si="7"/>
        <v>1</v>
      </c>
      <c r="S134" s="25">
        <f t="shared" si="8"/>
        <v>0</v>
      </c>
      <c r="T134" s="25">
        <f t="shared" si="9"/>
        <v>0</v>
      </c>
      <c r="U134" s="25">
        <f t="shared" si="10"/>
        <v>0</v>
      </c>
      <c r="V134" s="25">
        <f t="shared" si="11"/>
        <v>0</v>
      </c>
      <c r="W134" s="25">
        <f t="shared" si="12"/>
        <v>0</v>
      </c>
      <c r="X134" s="25">
        <f t="shared" si="13"/>
        <v>0</v>
      </c>
      <c r="Y134" s="25">
        <f t="shared" si="14"/>
        <v>0</v>
      </c>
      <c r="Z134" s="25">
        <f t="shared" si="15"/>
        <v>0</v>
      </c>
      <c r="AA134" s="25">
        <f t="shared" si="16"/>
        <v>0</v>
      </c>
      <c r="AB134" s="25">
        <f t="shared" si="17"/>
        <v>0</v>
      </c>
      <c r="AC134" s="25">
        <f t="shared" si="18"/>
        <v>0</v>
      </c>
      <c r="AD134" s="25">
        <f t="shared" si="19"/>
        <v>0</v>
      </c>
      <c r="AE134" s="25">
        <f t="shared" si="20"/>
        <v>0</v>
      </c>
      <c r="AF134" s="25">
        <f t="shared" si="21"/>
        <v>0</v>
      </c>
      <c r="AG134" s="25">
        <f t="shared" si="22"/>
        <v>0</v>
      </c>
      <c r="AH134" s="25">
        <f t="shared" si="23"/>
        <v>0</v>
      </c>
      <c r="AI134" s="25">
        <f t="shared" si="24"/>
        <v>0</v>
      </c>
      <c r="AJ134" s="25">
        <f t="shared" si="25"/>
        <v>0</v>
      </c>
      <c r="AK134" s="25">
        <f t="shared" si="26"/>
        <v>0</v>
      </c>
      <c r="AL134" s="25">
        <f t="shared" si="27"/>
        <v>0</v>
      </c>
      <c r="AM134" s="25">
        <f t="shared" si="28"/>
        <v>0</v>
      </c>
      <c r="AN134" s="25">
        <f t="shared" si="29"/>
        <v>0</v>
      </c>
      <c r="AO134" s="25">
        <f t="shared" si="30"/>
        <v>0</v>
      </c>
      <c r="AP134" s="25">
        <f t="shared" si="31"/>
        <v>1</v>
      </c>
      <c r="AQ134" s="25">
        <f t="shared" si="32"/>
        <v>1</v>
      </c>
      <c r="AR134" s="25">
        <f t="shared" si="33"/>
        <v>0</v>
      </c>
      <c r="AS134" s="25">
        <f t="shared" si="34"/>
        <v>1</v>
      </c>
      <c r="AT134" s="25">
        <f t="shared" si="35"/>
        <v>0</v>
      </c>
      <c r="AU134" s="25">
        <f t="shared" si="36"/>
        <v>0</v>
      </c>
    </row>
    <row r="135" ht="12.75" customHeight="1">
      <c r="A135" s="25">
        <f t="shared" si="46"/>
        <v>54</v>
      </c>
      <c r="B135" s="16">
        <f t="shared" si="37"/>
        <v>1</v>
      </c>
      <c r="C135" s="16">
        <f t="shared" si="38"/>
        <v>0</v>
      </c>
      <c r="D135" s="16">
        <f t="shared" si="39"/>
        <v>0</v>
      </c>
      <c r="E135" s="16">
        <f t="shared" si="40"/>
        <v>0</v>
      </c>
      <c r="F135" s="16">
        <f t="shared" si="41"/>
        <v>0</v>
      </c>
      <c r="G135" s="16">
        <f t="shared" si="42"/>
        <v>1</v>
      </c>
      <c r="H135" s="16">
        <f t="shared" si="43"/>
        <v>1</v>
      </c>
      <c r="I135" s="16">
        <f t="shared" si="44"/>
        <v>1</v>
      </c>
      <c r="J135" s="16">
        <f t="shared" si="45"/>
        <v>0</v>
      </c>
      <c r="K135" s="25"/>
      <c r="L135" s="25">
        <f t="shared" si="1"/>
        <v>0</v>
      </c>
      <c r="M135" s="25">
        <f t="shared" si="2"/>
        <v>0</v>
      </c>
      <c r="N135" s="25">
        <f t="shared" si="3"/>
        <v>0</v>
      </c>
      <c r="O135" s="25">
        <f t="shared" si="4"/>
        <v>0</v>
      </c>
      <c r="P135" s="25">
        <f t="shared" si="5"/>
        <v>0</v>
      </c>
      <c r="Q135" s="25">
        <f t="shared" si="6"/>
        <v>0</v>
      </c>
      <c r="R135" s="25">
        <f t="shared" si="7"/>
        <v>0</v>
      </c>
      <c r="S135" s="25">
        <f t="shared" si="8"/>
        <v>0</v>
      </c>
      <c r="T135" s="25">
        <f t="shared" si="9"/>
        <v>0</v>
      </c>
      <c r="U135" s="25">
        <f t="shared" si="10"/>
        <v>0</v>
      </c>
      <c r="V135" s="25">
        <f t="shared" si="11"/>
        <v>0</v>
      </c>
      <c r="W135" s="25">
        <f t="shared" si="12"/>
        <v>0</v>
      </c>
      <c r="X135" s="25">
        <f t="shared" si="13"/>
        <v>0</v>
      </c>
      <c r="Y135" s="25">
        <f t="shared" si="14"/>
        <v>0</v>
      </c>
      <c r="Z135" s="25">
        <f t="shared" si="15"/>
        <v>0</v>
      </c>
      <c r="AA135" s="25">
        <f t="shared" si="16"/>
        <v>0</v>
      </c>
      <c r="AB135" s="25">
        <f t="shared" si="17"/>
        <v>0</v>
      </c>
      <c r="AC135" s="25">
        <f t="shared" si="18"/>
        <v>0</v>
      </c>
      <c r="AD135" s="25">
        <f t="shared" si="19"/>
        <v>0</v>
      </c>
      <c r="AE135" s="25">
        <f t="shared" si="20"/>
        <v>0</v>
      </c>
      <c r="AF135" s="25">
        <f t="shared" si="21"/>
        <v>0</v>
      </c>
      <c r="AG135" s="25">
        <f t="shared" si="22"/>
        <v>0</v>
      </c>
      <c r="AH135" s="25">
        <f t="shared" si="23"/>
        <v>0</v>
      </c>
      <c r="AI135" s="25">
        <f t="shared" si="24"/>
        <v>0</v>
      </c>
      <c r="AJ135" s="25">
        <f t="shared" si="25"/>
        <v>0</v>
      </c>
      <c r="AK135" s="25">
        <f t="shared" si="26"/>
        <v>0</v>
      </c>
      <c r="AL135" s="25">
        <f t="shared" si="27"/>
        <v>0</v>
      </c>
      <c r="AM135" s="25">
        <f t="shared" si="28"/>
        <v>0</v>
      </c>
      <c r="AN135" s="25">
        <f t="shared" si="29"/>
        <v>0</v>
      </c>
      <c r="AO135" s="25">
        <f t="shared" si="30"/>
        <v>0</v>
      </c>
      <c r="AP135" s="25">
        <f t="shared" si="31"/>
        <v>0</v>
      </c>
      <c r="AQ135" s="25">
        <f t="shared" si="32"/>
        <v>0</v>
      </c>
      <c r="AR135" s="25">
        <f t="shared" si="33"/>
        <v>0</v>
      </c>
      <c r="AS135" s="25">
        <f t="shared" si="34"/>
        <v>0</v>
      </c>
      <c r="AT135" s="25">
        <f t="shared" si="35"/>
        <v>0</v>
      </c>
      <c r="AU135" s="25">
        <f t="shared" si="36"/>
        <v>0</v>
      </c>
    </row>
    <row r="136" ht="12.75" customHeight="1">
      <c r="A136" s="25">
        <f t="shared" si="46"/>
        <v>55</v>
      </c>
      <c r="B136" s="16">
        <f t="shared" si="37"/>
        <v>1</v>
      </c>
      <c r="C136" s="16">
        <f t="shared" si="38"/>
        <v>0</v>
      </c>
      <c r="D136" s="16">
        <f t="shared" si="39"/>
        <v>0</v>
      </c>
      <c r="E136" s="16">
        <f t="shared" si="40"/>
        <v>0</v>
      </c>
      <c r="F136" s="16">
        <f t="shared" si="41"/>
        <v>0</v>
      </c>
      <c r="G136" s="16">
        <f t="shared" si="42"/>
        <v>0</v>
      </c>
      <c r="H136" s="16">
        <f t="shared" si="43"/>
        <v>0</v>
      </c>
      <c r="I136" s="16">
        <f t="shared" si="44"/>
        <v>0</v>
      </c>
      <c r="J136" s="16">
        <f t="shared" si="45"/>
        <v>0</v>
      </c>
      <c r="K136" s="25"/>
      <c r="L136" s="25">
        <f t="shared" si="1"/>
        <v>0</v>
      </c>
      <c r="M136" s="25">
        <f t="shared" si="2"/>
        <v>1</v>
      </c>
      <c r="N136" s="25">
        <f t="shared" si="3"/>
        <v>0</v>
      </c>
      <c r="O136" s="25">
        <f t="shared" si="4"/>
        <v>0</v>
      </c>
      <c r="P136" s="25">
        <f t="shared" si="5"/>
        <v>1</v>
      </c>
      <c r="Q136" s="25">
        <f t="shared" si="6"/>
        <v>1</v>
      </c>
      <c r="R136" s="25">
        <f t="shared" si="7"/>
        <v>1</v>
      </c>
      <c r="S136" s="25">
        <f t="shared" si="8"/>
        <v>0</v>
      </c>
      <c r="T136" s="25">
        <f t="shared" si="9"/>
        <v>0</v>
      </c>
      <c r="U136" s="25">
        <f t="shared" si="10"/>
        <v>0</v>
      </c>
      <c r="V136" s="25">
        <f t="shared" si="11"/>
        <v>0</v>
      </c>
      <c r="W136" s="25">
        <f t="shared" si="12"/>
        <v>0</v>
      </c>
      <c r="X136" s="25">
        <f t="shared" si="13"/>
        <v>0</v>
      </c>
      <c r="Y136" s="25">
        <f t="shared" si="14"/>
        <v>0</v>
      </c>
      <c r="Z136" s="25">
        <f t="shared" si="15"/>
        <v>0</v>
      </c>
      <c r="AA136" s="25">
        <f t="shared" si="16"/>
        <v>0</v>
      </c>
      <c r="AB136" s="25">
        <f t="shared" si="17"/>
        <v>0</v>
      </c>
      <c r="AC136" s="25">
        <f t="shared" si="18"/>
        <v>1</v>
      </c>
      <c r="AD136" s="25">
        <f t="shared" si="19"/>
        <v>1</v>
      </c>
      <c r="AE136" s="25">
        <f t="shared" si="20"/>
        <v>1</v>
      </c>
      <c r="AF136" s="25">
        <f t="shared" si="21"/>
        <v>0</v>
      </c>
      <c r="AG136" s="25">
        <f t="shared" si="22"/>
        <v>0</v>
      </c>
      <c r="AH136" s="25">
        <f t="shared" si="23"/>
        <v>0</v>
      </c>
      <c r="AI136" s="25">
        <f t="shared" si="24"/>
        <v>0</v>
      </c>
      <c r="AJ136" s="25">
        <f t="shared" si="25"/>
        <v>0</v>
      </c>
      <c r="AK136" s="25">
        <f t="shared" si="26"/>
        <v>0</v>
      </c>
      <c r="AL136" s="25">
        <f t="shared" si="27"/>
        <v>0</v>
      </c>
      <c r="AM136" s="25">
        <f t="shared" si="28"/>
        <v>0</v>
      </c>
      <c r="AN136" s="25">
        <f t="shared" si="29"/>
        <v>0</v>
      </c>
      <c r="AO136" s="25">
        <f t="shared" si="30"/>
        <v>0</v>
      </c>
      <c r="AP136" s="25">
        <f t="shared" si="31"/>
        <v>1</v>
      </c>
      <c r="AQ136" s="25">
        <f t="shared" si="32"/>
        <v>1</v>
      </c>
      <c r="AR136" s="25">
        <f t="shared" si="33"/>
        <v>0</v>
      </c>
      <c r="AS136" s="25">
        <f t="shared" si="34"/>
        <v>1</v>
      </c>
      <c r="AT136" s="25">
        <f t="shared" si="35"/>
        <v>0</v>
      </c>
      <c r="AU136" s="25">
        <f t="shared" si="36"/>
        <v>0</v>
      </c>
    </row>
    <row r="137" ht="12.75" customHeight="1">
      <c r="A137" s="25">
        <f t="shared" si="46"/>
        <v>56</v>
      </c>
      <c r="B137" s="16">
        <f t="shared" si="37"/>
        <v>1</v>
      </c>
      <c r="C137" s="16">
        <f t="shared" si="38"/>
        <v>0</v>
      </c>
      <c r="D137" s="16">
        <f t="shared" si="39"/>
        <v>1</v>
      </c>
      <c r="E137" s="16">
        <f t="shared" si="40"/>
        <v>0</v>
      </c>
      <c r="F137" s="16">
        <f t="shared" si="41"/>
        <v>0</v>
      </c>
      <c r="G137" s="16">
        <f t="shared" si="42"/>
        <v>1</v>
      </c>
      <c r="H137" s="16">
        <f t="shared" si="43"/>
        <v>1</v>
      </c>
      <c r="I137" s="16">
        <f t="shared" si="44"/>
        <v>1</v>
      </c>
      <c r="J137" s="16">
        <f t="shared" si="45"/>
        <v>0</v>
      </c>
      <c r="K137" s="25"/>
      <c r="L137" s="25">
        <f t="shared" si="1"/>
        <v>0</v>
      </c>
      <c r="M137" s="25">
        <f t="shared" si="2"/>
        <v>0</v>
      </c>
      <c r="N137" s="25">
        <f t="shared" si="3"/>
        <v>0</v>
      </c>
      <c r="O137" s="25">
        <f t="shared" si="4"/>
        <v>0</v>
      </c>
      <c r="P137" s="25">
        <f t="shared" si="5"/>
        <v>1</v>
      </c>
      <c r="Q137" s="25">
        <f t="shared" si="6"/>
        <v>1</v>
      </c>
      <c r="R137" s="25">
        <f t="shared" si="7"/>
        <v>1</v>
      </c>
      <c r="S137" s="25">
        <f t="shared" si="8"/>
        <v>0</v>
      </c>
      <c r="T137" s="25">
        <f t="shared" si="9"/>
        <v>0</v>
      </c>
      <c r="U137" s="25">
        <f t="shared" si="10"/>
        <v>0</v>
      </c>
      <c r="V137" s="25">
        <f t="shared" si="11"/>
        <v>0</v>
      </c>
      <c r="W137" s="25">
        <f t="shared" si="12"/>
        <v>0</v>
      </c>
      <c r="X137" s="25">
        <f t="shared" si="13"/>
        <v>0</v>
      </c>
      <c r="Y137" s="25">
        <f t="shared" si="14"/>
        <v>0</v>
      </c>
      <c r="Z137" s="25">
        <f t="shared" si="15"/>
        <v>0</v>
      </c>
      <c r="AA137" s="25">
        <f t="shared" si="16"/>
        <v>0</v>
      </c>
      <c r="AB137" s="25">
        <f t="shared" si="17"/>
        <v>0</v>
      </c>
      <c r="AC137" s="25">
        <f t="shared" si="18"/>
        <v>0</v>
      </c>
      <c r="AD137" s="25">
        <f t="shared" si="19"/>
        <v>0</v>
      </c>
      <c r="AE137" s="25">
        <f t="shared" si="20"/>
        <v>0</v>
      </c>
      <c r="AF137" s="25">
        <f t="shared" si="21"/>
        <v>0</v>
      </c>
      <c r="AG137" s="25">
        <f t="shared" si="22"/>
        <v>0</v>
      </c>
      <c r="AH137" s="25">
        <f t="shared" si="23"/>
        <v>0</v>
      </c>
      <c r="AI137" s="25">
        <f t="shared" si="24"/>
        <v>0</v>
      </c>
      <c r="AJ137" s="25">
        <f t="shared" si="25"/>
        <v>0</v>
      </c>
      <c r="AK137" s="25">
        <f t="shared" si="26"/>
        <v>0</v>
      </c>
      <c r="AL137" s="25">
        <f t="shared" si="27"/>
        <v>0</v>
      </c>
      <c r="AM137" s="25">
        <f t="shared" si="28"/>
        <v>0</v>
      </c>
      <c r="AN137" s="25">
        <f t="shared" si="29"/>
        <v>0</v>
      </c>
      <c r="AO137" s="25">
        <f t="shared" si="30"/>
        <v>0</v>
      </c>
      <c r="AP137" s="25">
        <f t="shared" si="31"/>
        <v>1</v>
      </c>
      <c r="AQ137" s="25">
        <f t="shared" si="32"/>
        <v>1</v>
      </c>
      <c r="AR137" s="25">
        <f t="shared" si="33"/>
        <v>0</v>
      </c>
      <c r="AS137" s="25">
        <f t="shared" si="34"/>
        <v>1</v>
      </c>
      <c r="AT137" s="25">
        <f t="shared" si="35"/>
        <v>0</v>
      </c>
      <c r="AU137" s="25">
        <f t="shared" si="36"/>
        <v>0</v>
      </c>
    </row>
    <row r="138" ht="12.75" customHeight="1">
      <c r="A138" s="25">
        <f t="shared" si="46"/>
        <v>57</v>
      </c>
      <c r="B138" s="16">
        <f t="shared" si="37"/>
        <v>1</v>
      </c>
      <c r="C138" s="16">
        <f t="shared" si="38"/>
        <v>0</v>
      </c>
      <c r="D138" s="16">
        <f t="shared" si="39"/>
        <v>0</v>
      </c>
      <c r="E138" s="16">
        <f t="shared" si="40"/>
        <v>0</v>
      </c>
      <c r="F138" s="16">
        <f t="shared" si="41"/>
        <v>0</v>
      </c>
      <c r="G138" s="16">
        <f t="shared" si="42"/>
        <v>1</v>
      </c>
      <c r="H138" s="16">
        <f t="shared" si="43"/>
        <v>1</v>
      </c>
      <c r="I138" s="16">
        <f t="shared" si="44"/>
        <v>1</v>
      </c>
      <c r="J138" s="16">
        <f t="shared" si="45"/>
        <v>0</v>
      </c>
      <c r="K138" s="25"/>
      <c r="L138" s="25">
        <f t="shared" si="1"/>
        <v>0</v>
      </c>
      <c r="M138" s="25">
        <f t="shared" si="2"/>
        <v>0</v>
      </c>
      <c r="N138" s="25">
        <f t="shared" si="3"/>
        <v>0</v>
      </c>
      <c r="O138" s="25">
        <f t="shared" si="4"/>
        <v>0</v>
      </c>
      <c r="P138" s="25">
        <f t="shared" si="5"/>
        <v>0</v>
      </c>
      <c r="Q138" s="25">
        <f t="shared" si="6"/>
        <v>0</v>
      </c>
      <c r="R138" s="25">
        <f t="shared" si="7"/>
        <v>0</v>
      </c>
      <c r="S138" s="25">
        <f t="shared" si="8"/>
        <v>0</v>
      </c>
      <c r="T138" s="25">
        <f t="shared" si="9"/>
        <v>0</v>
      </c>
      <c r="U138" s="25">
        <f t="shared" si="10"/>
        <v>0</v>
      </c>
      <c r="V138" s="25">
        <f t="shared" si="11"/>
        <v>0</v>
      </c>
      <c r="W138" s="25">
        <f t="shared" si="12"/>
        <v>0</v>
      </c>
      <c r="X138" s="25">
        <f t="shared" si="13"/>
        <v>0</v>
      </c>
      <c r="Y138" s="25">
        <f t="shared" si="14"/>
        <v>0</v>
      </c>
      <c r="Z138" s="25">
        <f t="shared" si="15"/>
        <v>0</v>
      </c>
      <c r="AA138" s="25">
        <f t="shared" si="16"/>
        <v>0</v>
      </c>
      <c r="AB138" s="25">
        <f t="shared" si="17"/>
        <v>0</v>
      </c>
      <c r="AC138" s="25">
        <f t="shared" si="18"/>
        <v>0</v>
      </c>
      <c r="AD138" s="25">
        <f t="shared" si="19"/>
        <v>0</v>
      </c>
      <c r="AE138" s="25">
        <f t="shared" si="20"/>
        <v>0</v>
      </c>
      <c r="AF138" s="25">
        <f t="shared" si="21"/>
        <v>0</v>
      </c>
      <c r="AG138" s="25">
        <f t="shared" si="22"/>
        <v>0</v>
      </c>
      <c r="AH138" s="25">
        <f t="shared" si="23"/>
        <v>0</v>
      </c>
      <c r="AI138" s="25">
        <f t="shared" si="24"/>
        <v>0</v>
      </c>
      <c r="AJ138" s="25">
        <f t="shared" si="25"/>
        <v>0</v>
      </c>
      <c r="AK138" s="25">
        <f t="shared" si="26"/>
        <v>0</v>
      </c>
      <c r="AL138" s="25">
        <f t="shared" si="27"/>
        <v>0</v>
      </c>
      <c r="AM138" s="25">
        <f t="shared" si="28"/>
        <v>0</v>
      </c>
      <c r="AN138" s="25">
        <f t="shared" si="29"/>
        <v>0</v>
      </c>
      <c r="AO138" s="25">
        <f t="shared" si="30"/>
        <v>0</v>
      </c>
      <c r="AP138" s="25">
        <f t="shared" si="31"/>
        <v>0</v>
      </c>
      <c r="AQ138" s="25">
        <f t="shared" si="32"/>
        <v>0</v>
      </c>
      <c r="AR138" s="25">
        <f t="shared" si="33"/>
        <v>0</v>
      </c>
      <c r="AS138" s="25">
        <f t="shared" si="34"/>
        <v>0</v>
      </c>
      <c r="AT138" s="25">
        <f t="shared" si="35"/>
        <v>0</v>
      </c>
      <c r="AU138" s="25">
        <f t="shared" si="36"/>
        <v>0</v>
      </c>
    </row>
    <row r="139" ht="12.75" customHeight="1">
      <c r="A139" s="25">
        <f t="shared" si="46"/>
        <v>58</v>
      </c>
      <c r="B139" s="16">
        <f t="shared" si="37"/>
        <v>1</v>
      </c>
      <c r="C139" s="16">
        <f t="shared" si="38"/>
        <v>0</v>
      </c>
      <c r="D139" s="16">
        <f t="shared" si="39"/>
        <v>0</v>
      </c>
      <c r="E139" s="16">
        <f t="shared" si="40"/>
        <v>0</v>
      </c>
      <c r="F139" s="16">
        <f t="shared" si="41"/>
        <v>0</v>
      </c>
      <c r="G139" s="16">
        <f t="shared" si="42"/>
        <v>0</v>
      </c>
      <c r="H139" s="16">
        <f t="shared" si="43"/>
        <v>0</v>
      </c>
      <c r="I139" s="16">
        <f t="shared" si="44"/>
        <v>0</v>
      </c>
      <c r="J139" s="16">
        <f t="shared" si="45"/>
        <v>0</v>
      </c>
      <c r="K139" s="25"/>
      <c r="L139" s="25">
        <f t="shared" si="1"/>
        <v>1</v>
      </c>
      <c r="M139" s="25">
        <f t="shared" si="2"/>
        <v>0</v>
      </c>
      <c r="N139" s="25">
        <f t="shared" si="3"/>
        <v>0</v>
      </c>
      <c r="O139" s="25">
        <f t="shared" si="4"/>
        <v>0</v>
      </c>
      <c r="P139" s="25">
        <f t="shared" si="5"/>
        <v>1</v>
      </c>
      <c r="Q139" s="25">
        <f t="shared" si="6"/>
        <v>0</v>
      </c>
      <c r="R139" s="25">
        <f t="shared" si="7"/>
        <v>0</v>
      </c>
      <c r="S139" s="25">
        <f t="shared" si="8"/>
        <v>0</v>
      </c>
      <c r="T139" s="25">
        <f t="shared" si="9"/>
        <v>0</v>
      </c>
      <c r="U139" s="25">
        <f t="shared" si="10"/>
        <v>0</v>
      </c>
      <c r="V139" s="25">
        <f t="shared" si="11"/>
        <v>0</v>
      </c>
      <c r="W139" s="25">
        <f t="shared" si="12"/>
        <v>1</v>
      </c>
      <c r="X139" s="25">
        <f t="shared" si="13"/>
        <v>0</v>
      </c>
      <c r="Y139" s="25">
        <f t="shared" si="14"/>
        <v>0</v>
      </c>
      <c r="Z139" s="25">
        <f t="shared" si="15"/>
        <v>0</v>
      </c>
      <c r="AA139" s="25">
        <f t="shared" si="16"/>
        <v>0</v>
      </c>
      <c r="AB139" s="25">
        <f t="shared" si="17"/>
        <v>0</v>
      </c>
      <c r="AC139" s="25">
        <f t="shared" si="18"/>
        <v>0</v>
      </c>
      <c r="AD139" s="25">
        <f t="shared" si="19"/>
        <v>0</v>
      </c>
      <c r="AE139" s="25">
        <f t="shared" si="20"/>
        <v>0</v>
      </c>
      <c r="AF139" s="25">
        <f t="shared" si="21"/>
        <v>0</v>
      </c>
      <c r="AG139" s="25">
        <f t="shared" si="22"/>
        <v>0</v>
      </c>
      <c r="AH139" s="25">
        <f t="shared" si="23"/>
        <v>0</v>
      </c>
      <c r="AI139" s="25">
        <f t="shared" si="24"/>
        <v>0</v>
      </c>
      <c r="AJ139" s="25">
        <f t="shared" si="25"/>
        <v>0</v>
      </c>
      <c r="AK139" s="25">
        <f t="shared" si="26"/>
        <v>0</v>
      </c>
      <c r="AL139" s="25">
        <f t="shared" si="27"/>
        <v>0</v>
      </c>
      <c r="AM139" s="25">
        <f t="shared" si="28"/>
        <v>0</v>
      </c>
      <c r="AN139" s="25">
        <f t="shared" si="29"/>
        <v>0</v>
      </c>
      <c r="AO139" s="25">
        <f t="shared" si="30"/>
        <v>0</v>
      </c>
      <c r="AP139" s="25">
        <f t="shared" si="31"/>
        <v>0</v>
      </c>
      <c r="AQ139" s="25">
        <f t="shared" si="32"/>
        <v>0</v>
      </c>
      <c r="AR139" s="25">
        <f t="shared" si="33"/>
        <v>0</v>
      </c>
      <c r="AS139" s="25">
        <f t="shared" si="34"/>
        <v>0</v>
      </c>
      <c r="AT139" s="25">
        <f t="shared" si="35"/>
        <v>0</v>
      </c>
      <c r="AU139" s="25">
        <f t="shared" si="36"/>
        <v>0</v>
      </c>
    </row>
    <row r="140" ht="12.75" customHeight="1">
      <c r="A140" s="25">
        <f t="shared" si="46"/>
        <v>59</v>
      </c>
      <c r="B140" s="16">
        <f t="shared" si="37"/>
        <v>1</v>
      </c>
      <c r="C140" s="16">
        <f t="shared" si="38"/>
        <v>1</v>
      </c>
      <c r="D140" s="16">
        <f t="shared" si="39"/>
        <v>0</v>
      </c>
      <c r="E140" s="16">
        <f t="shared" si="40"/>
        <v>0</v>
      </c>
      <c r="F140" s="16">
        <f t="shared" si="41"/>
        <v>0</v>
      </c>
      <c r="G140" s="16">
        <f t="shared" si="42"/>
        <v>1</v>
      </c>
      <c r="H140" s="16">
        <f t="shared" si="43"/>
        <v>0</v>
      </c>
      <c r="I140" s="16">
        <f t="shared" si="44"/>
        <v>0</v>
      </c>
      <c r="J140" s="16">
        <f t="shared" si="45"/>
        <v>0</v>
      </c>
      <c r="K140" s="25"/>
      <c r="L140" s="25">
        <f t="shared" si="1"/>
        <v>0</v>
      </c>
      <c r="M140" s="25">
        <f t="shared" si="2"/>
        <v>0</v>
      </c>
      <c r="N140" s="25">
        <f t="shared" si="3"/>
        <v>0</v>
      </c>
      <c r="O140" s="25">
        <f t="shared" si="4"/>
        <v>0</v>
      </c>
      <c r="P140" s="25">
        <f t="shared" si="5"/>
        <v>1</v>
      </c>
      <c r="Q140" s="25">
        <f t="shared" si="6"/>
        <v>0</v>
      </c>
      <c r="R140" s="25">
        <f t="shared" si="7"/>
        <v>0</v>
      </c>
      <c r="S140" s="25">
        <f t="shared" si="8"/>
        <v>0</v>
      </c>
      <c r="T140" s="25">
        <f t="shared" si="9"/>
        <v>0</v>
      </c>
      <c r="U140" s="25">
        <f t="shared" si="10"/>
        <v>0</v>
      </c>
      <c r="V140" s="25">
        <f t="shared" si="11"/>
        <v>0</v>
      </c>
      <c r="W140" s="25">
        <f t="shared" si="12"/>
        <v>0</v>
      </c>
      <c r="X140" s="25">
        <f t="shared" si="13"/>
        <v>0</v>
      </c>
      <c r="Y140" s="25">
        <f t="shared" si="14"/>
        <v>0</v>
      </c>
      <c r="Z140" s="25">
        <f t="shared" si="15"/>
        <v>0</v>
      </c>
      <c r="AA140" s="25">
        <f t="shared" si="16"/>
        <v>0</v>
      </c>
      <c r="AB140" s="25">
        <f t="shared" si="17"/>
        <v>0</v>
      </c>
      <c r="AC140" s="25">
        <f t="shared" si="18"/>
        <v>0</v>
      </c>
      <c r="AD140" s="25">
        <f t="shared" si="19"/>
        <v>0</v>
      </c>
      <c r="AE140" s="25">
        <f t="shared" si="20"/>
        <v>0</v>
      </c>
      <c r="AF140" s="25">
        <f t="shared" si="21"/>
        <v>0</v>
      </c>
      <c r="AG140" s="25">
        <f t="shared" si="22"/>
        <v>0</v>
      </c>
      <c r="AH140" s="25">
        <f t="shared" si="23"/>
        <v>0</v>
      </c>
      <c r="AI140" s="25">
        <f t="shared" si="24"/>
        <v>0</v>
      </c>
      <c r="AJ140" s="25">
        <f t="shared" si="25"/>
        <v>0</v>
      </c>
      <c r="AK140" s="25">
        <f t="shared" si="26"/>
        <v>0</v>
      </c>
      <c r="AL140" s="25">
        <f t="shared" si="27"/>
        <v>0</v>
      </c>
      <c r="AM140" s="25">
        <f t="shared" si="28"/>
        <v>0</v>
      </c>
      <c r="AN140" s="25">
        <f t="shared" si="29"/>
        <v>0</v>
      </c>
      <c r="AO140" s="25">
        <f t="shared" si="30"/>
        <v>0</v>
      </c>
      <c r="AP140" s="25">
        <f t="shared" si="31"/>
        <v>0</v>
      </c>
      <c r="AQ140" s="25">
        <f t="shared" si="32"/>
        <v>0</v>
      </c>
      <c r="AR140" s="25">
        <f t="shared" si="33"/>
        <v>0</v>
      </c>
      <c r="AS140" s="25">
        <f t="shared" si="34"/>
        <v>0</v>
      </c>
      <c r="AT140" s="25">
        <f t="shared" si="35"/>
        <v>0</v>
      </c>
      <c r="AU140" s="25">
        <f t="shared" si="36"/>
        <v>0</v>
      </c>
    </row>
    <row r="141" ht="12.75" customHeight="1">
      <c r="A141" s="25">
        <f t="shared" si="46"/>
        <v>60</v>
      </c>
      <c r="B141" s="16">
        <f t="shared" si="37"/>
        <v>1</v>
      </c>
      <c r="C141" s="16">
        <f t="shared" si="38"/>
        <v>0</v>
      </c>
      <c r="D141" s="16">
        <f t="shared" si="39"/>
        <v>0</v>
      </c>
      <c r="E141" s="16">
        <f t="shared" si="40"/>
        <v>0</v>
      </c>
      <c r="F141" s="16">
        <f t="shared" si="41"/>
        <v>0</v>
      </c>
      <c r="G141" s="16">
        <f t="shared" si="42"/>
        <v>1</v>
      </c>
      <c r="H141" s="16">
        <f t="shared" si="43"/>
        <v>0</v>
      </c>
      <c r="I141" s="16">
        <f t="shared" si="44"/>
        <v>0</v>
      </c>
      <c r="J141" s="16">
        <f t="shared" si="45"/>
        <v>0</v>
      </c>
      <c r="K141" s="25"/>
      <c r="L141" s="25">
        <f t="shared" si="1"/>
        <v>0</v>
      </c>
      <c r="M141" s="25">
        <f t="shared" si="2"/>
        <v>0</v>
      </c>
      <c r="N141" s="25">
        <f t="shared" si="3"/>
        <v>0</v>
      </c>
      <c r="O141" s="25">
        <f t="shared" si="4"/>
        <v>0</v>
      </c>
      <c r="P141" s="25">
        <f t="shared" si="5"/>
        <v>1</v>
      </c>
      <c r="Q141" s="25">
        <f t="shared" si="6"/>
        <v>0</v>
      </c>
      <c r="R141" s="25">
        <f t="shared" si="7"/>
        <v>1</v>
      </c>
      <c r="S141" s="25">
        <f t="shared" si="8"/>
        <v>0</v>
      </c>
      <c r="T141" s="25">
        <f t="shared" si="9"/>
        <v>0</v>
      </c>
      <c r="U141" s="25">
        <f t="shared" si="10"/>
        <v>0</v>
      </c>
      <c r="V141" s="25">
        <f t="shared" si="11"/>
        <v>0</v>
      </c>
      <c r="W141" s="25">
        <f t="shared" si="12"/>
        <v>0</v>
      </c>
      <c r="X141" s="25">
        <f t="shared" si="13"/>
        <v>0</v>
      </c>
      <c r="Y141" s="25">
        <f t="shared" si="14"/>
        <v>0</v>
      </c>
      <c r="Z141" s="25">
        <f t="shared" si="15"/>
        <v>0</v>
      </c>
      <c r="AA141" s="25">
        <f t="shared" si="16"/>
        <v>0</v>
      </c>
      <c r="AB141" s="25">
        <f t="shared" si="17"/>
        <v>0</v>
      </c>
      <c r="AC141" s="25">
        <f t="shared" si="18"/>
        <v>0</v>
      </c>
      <c r="AD141" s="25">
        <f t="shared" si="19"/>
        <v>0</v>
      </c>
      <c r="AE141" s="25">
        <f t="shared" si="20"/>
        <v>0</v>
      </c>
      <c r="AF141" s="25">
        <f t="shared" si="21"/>
        <v>0</v>
      </c>
      <c r="AG141" s="25">
        <f t="shared" si="22"/>
        <v>0</v>
      </c>
      <c r="AH141" s="25">
        <f t="shared" si="23"/>
        <v>0</v>
      </c>
      <c r="AI141" s="25">
        <f t="shared" si="24"/>
        <v>0</v>
      </c>
      <c r="AJ141" s="25">
        <f t="shared" si="25"/>
        <v>0</v>
      </c>
      <c r="AK141" s="25">
        <f t="shared" si="26"/>
        <v>0</v>
      </c>
      <c r="AL141" s="25">
        <f t="shared" si="27"/>
        <v>0</v>
      </c>
      <c r="AM141" s="25">
        <f t="shared" si="28"/>
        <v>0</v>
      </c>
      <c r="AN141" s="25">
        <f t="shared" si="29"/>
        <v>0</v>
      </c>
      <c r="AO141" s="25">
        <f t="shared" si="30"/>
        <v>0</v>
      </c>
      <c r="AP141" s="25">
        <f t="shared" si="31"/>
        <v>0</v>
      </c>
      <c r="AQ141" s="25">
        <f t="shared" si="32"/>
        <v>1</v>
      </c>
      <c r="AR141" s="25">
        <f t="shared" si="33"/>
        <v>0</v>
      </c>
      <c r="AS141" s="25">
        <f t="shared" si="34"/>
        <v>0</v>
      </c>
      <c r="AT141" s="25">
        <f t="shared" si="35"/>
        <v>0</v>
      </c>
      <c r="AU141" s="25">
        <f t="shared" si="36"/>
        <v>0</v>
      </c>
    </row>
    <row r="142" ht="12.75" customHeight="1">
      <c r="A142" s="25">
        <f t="shared" si="46"/>
        <v>61</v>
      </c>
      <c r="B142" s="16">
        <f t="shared" si="37"/>
        <v>1</v>
      </c>
      <c r="C142" s="16">
        <f t="shared" si="38"/>
        <v>0</v>
      </c>
      <c r="D142" s="16">
        <f t="shared" si="39"/>
        <v>0</v>
      </c>
      <c r="E142" s="16">
        <f t="shared" si="40"/>
        <v>0</v>
      </c>
      <c r="F142" s="16">
        <f t="shared" si="41"/>
        <v>0</v>
      </c>
      <c r="G142" s="16">
        <f t="shared" si="42"/>
        <v>1</v>
      </c>
      <c r="H142" s="16">
        <f t="shared" si="43"/>
        <v>0</v>
      </c>
      <c r="I142" s="16">
        <f t="shared" si="44"/>
        <v>1</v>
      </c>
      <c r="J142" s="16">
        <f t="shared" si="45"/>
        <v>0</v>
      </c>
      <c r="K142" s="25"/>
      <c r="L142" s="25">
        <f t="shared" si="1"/>
        <v>0</v>
      </c>
      <c r="M142" s="25">
        <f t="shared" si="2"/>
        <v>0</v>
      </c>
      <c r="N142" s="25">
        <f t="shared" si="3"/>
        <v>0</v>
      </c>
      <c r="O142" s="25">
        <f t="shared" si="4"/>
        <v>0</v>
      </c>
      <c r="P142" s="25">
        <f t="shared" si="5"/>
        <v>1</v>
      </c>
      <c r="Q142" s="25">
        <f t="shared" si="6"/>
        <v>0</v>
      </c>
      <c r="R142" s="25">
        <f t="shared" si="7"/>
        <v>0</v>
      </c>
      <c r="S142" s="25">
        <f t="shared" si="8"/>
        <v>0</v>
      </c>
      <c r="T142" s="25">
        <f t="shared" si="9"/>
        <v>0</v>
      </c>
      <c r="U142" s="25">
        <f t="shared" si="10"/>
        <v>0</v>
      </c>
      <c r="V142" s="25">
        <f t="shared" si="11"/>
        <v>0</v>
      </c>
      <c r="W142" s="25">
        <f t="shared" si="12"/>
        <v>0</v>
      </c>
      <c r="X142" s="25">
        <f t="shared" si="13"/>
        <v>0</v>
      </c>
      <c r="Y142" s="25">
        <f t="shared" si="14"/>
        <v>0</v>
      </c>
      <c r="Z142" s="25">
        <f t="shared" si="15"/>
        <v>0</v>
      </c>
      <c r="AA142" s="25">
        <f t="shared" si="16"/>
        <v>0</v>
      </c>
      <c r="AB142" s="25">
        <f t="shared" si="17"/>
        <v>0</v>
      </c>
      <c r="AC142" s="25">
        <f t="shared" si="18"/>
        <v>0</v>
      </c>
      <c r="AD142" s="25">
        <f t="shared" si="19"/>
        <v>0</v>
      </c>
      <c r="AE142" s="25">
        <f t="shared" si="20"/>
        <v>0</v>
      </c>
      <c r="AF142" s="25">
        <f t="shared" si="21"/>
        <v>0</v>
      </c>
      <c r="AG142" s="25">
        <f t="shared" si="22"/>
        <v>0</v>
      </c>
      <c r="AH142" s="25">
        <f t="shared" si="23"/>
        <v>0</v>
      </c>
      <c r="AI142" s="25">
        <f t="shared" si="24"/>
        <v>0</v>
      </c>
      <c r="AJ142" s="25">
        <f t="shared" si="25"/>
        <v>0</v>
      </c>
      <c r="AK142" s="25">
        <f t="shared" si="26"/>
        <v>0</v>
      </c>
      <c r="AL142" s="25">
        <f t="shared" si="27"/>
        <v>0</v>
      </c>
      <c r="AM142" s="25">
        <f t="shared" si="28"/>
        <v>0</v>
      </c>
      <c r="AN142" s="25">
        <f t="shared" si="29"/>
        <v>0</v>
      </c>
      <c r="AO142" s="25">
        <f t="shared" si="30"/>
        <v>0</v>
      </c>
      <c r="AP142" s="25">
        <f t="shared" si="31"/>
        <v>0</v>
      </c>
      <c r="AQ142" s="25">
        <f t="shared" si="32"/>
        <v>0</v>
      </c>
      <c r="AR142" s="25">
        <f t="shared" si="33"/>
        <v>0</v>
      </c>
      <c r="AS142" s="25">
        <f t="shared" si="34"/>
        <v>0</v>
      </c>
      <c r="AT142" s="25">
        <f t="shared" si="35"/>
        <v>0</v>
      </c>
      <c r="AU142" s="25">
        <f t="shared" si="36"/>
        <v>0</v>
      </c>
    </row>
    <row r="143" ht="12.75" customHeight="1">
      <c r="A143" s="25">
        <f t="shared" si="46"/>
        <v>62</v>
      </c>
      <c r="B143" s="16">
        <f t="shared" si="37"/>
        <v>1</v>
      </c>
      <c r="C143" s="16">
        <f t="shared" si="38"/>
        <v>0</v>
      </c>
      <c r="D143" s="16">
        <f t="shared" si="39"/>
        <v>0</v>
      </c>
      <c r="E143" s="16">
        <f t="shared" si="40"/>
        <v>0</v>
      </c>
      <c r="F143" s="16">
        <f t="shared" si="41"/>
        <v>0</v>
      </c>
      <c r="G143" s="16">
        <f t="shared" si="42"/>
        <v>1</v>
      </c>
      <c r="H143" s="16">
        <f t="shared" si="43"/>
        <v>0</v>
      </c>
      <c r="I143" s="16">
        <f t="shared" si="44"/>
        <v>0</v>
      </c>
      <c r="J143" s="16">
        <f t="shared" si="45"/>
        <v>0</v>
      </c>
      <c r="K143" s="25"/>
      <c r="L143" s="25">
        <f t="shared" si="1"/>
        <v>0</v>
      </c>
      <c r="M143" s="25">
        <f t="shared" si="2"/>
        <v>0</v>
      </c>
      <c r="N143" s="25">
        <f t="shared" si="3"/>
        <v>0</v>
      </c>
      <c r="O143" s="25">
        <f t="shared" si="4"/>
        <v>0</v>
      </c>
      <c r="P143" s="25">
        <f t="shared" si="5"/>
        <v>1</v>
      </c>
      <c r="Q143" s="25">
        <f t="shared" si="6"/>
        <v>0</v>
      </c>
      <c r="R143" s="25">
        <f t="shared" si="7"/>
        <v>0</v>
      </c>
      <c r="S143" s="25">
        <f t="shared" si="8"/>
        <v>0</v>
      </c>
      <c r="T143" s="25">
        <f t="shared" si="9"/>
        <v>0</v>
      </c>
      <c r="U143" s="25">
        <f t="shared" si="10"/>
        <v>0</v>
      </c>
      <c r="V143" s="25">
        <f t="shared" si="11"/>
        <v>0</v>
      </c>
      <c r="W143" s="25">
        <f t="shared" si="12"/>
        <v>0</v>
      </c>
      <c r="X143" s="25">
        <f t="shared" si="13"/>
        <v>0</v>
      </c>
      <c r="Y143" s="25">
        <f t="shared" si="14"/>
        <v>0</v>
      </c>
      <c r="Z143" s="25">
        <f t="shared" si="15"/>
        <v>0</v>
      </c>
      <c r="AA143" s="25">
        <f t="shared" si="16"/>
        <v>0</v>
      </c>
      <c r="AB143" s="25">
        <f t="shared" si="17"/>
        <v>0</v>
      </c>
      <c r="AC143" s="25">
        <f t="shared" si="18"/>
        <v>0</v>
      </c>
      <c r="AD143" s="25">
        <f t="shared" si="19"/>
        <v>0</v>
      </c>
      <c r="AE143" s="25">
        <f t="shared" si="20"/>
        <v>0</v>
      </c>
      <c r="AF143" s="25">
        <f t="shared" si="21"/>
        <v>0</v>
      </c>
      <c r="AG143" s="25">
        <f t="shared" si="22"/>
        <v>0</v>
      </c>
      <c r="AH143" s="25">
        <f t="shared" si="23"/>
        <v>0</v>
      </c>
      <c r="AI143" s="25">
        <f t="shared" si="24"/>
        <v>0</v>
      </c>
      <c r="AJ143" s="25">
        <f t="shared" si="25"/>
        <v>0</v>
      </c>
      <c r="AK143" s="25">
        <f t="shared" si="26"/>
        <v>0</v>
      </c>
      <c r="AL143" s="25">
        <f t="shared" si="27"/>
        <v>0</v>
      </c>
      <c r="AM143" s="25">
        <f t="shared" si="28"/>
        <v>0</v>
      </c>
      <c r="AN143" s="25">
        <f t="shared" si="29"/>
        <v>0</v>
      </c>
      <c r="AO143" s="25">
        <f t="shared" si="30"/>
        <v>0</v>
      </c>
      <c r="AP143" s="25">
        <f t="shared" si="31"/>
        <v>0</v>
      </c>
      <c r="AQ143" s="25">
        <f t="shared" si="32"/>
        <v>0</v>
      </c>
      <c r="AR143" s="25">
        <f t="shared" si="33"/>
        <v>0</v>
      </c>
      <c r="AS143" s="25">
        <f t="shared" si="34"/>
        <v>0</v>
      </c>
      <c r="AT143" s="25">
        <f t="shared" si="35"/>
        <v>0</v>
      </c>
      <c r="AU143" s="25">
        <f t="shared" si="36"/>
        <v>0</v>
      </c>
    </row>
    <row r="144" ht="12.75" customHeight="1">
      <c r="A144" s="25">
        <f t="shared" si="46"/>
        <v>63</v>
      </c>
      <c r="B144" s="16">
        <f t="shared" si="37"/>
        <v>1</v>
      </c>
      <c r="C144" s="16">
        <f t="shared" si="38"/>
        <v>0</v>
      </c>
      <c r="D144" s="16">
        <f t="shared" si="39"/>
        <v>0</v>
      </c>
      <c r="E144" s="16">
        <f t="shared" si="40"/>
        <v>0</v>
      </c>
      <c r="F144" s="16">
        <f t="shared" si="41"/>
        <v>0</v>
      </c>
      <c r="G144" s="16">
        <f t="shared" si="42"/>
        <v>1</v>
      </c>
      <c r="H144" s="16">
        <f t="shared" si="43"/>
        <v>0</v>
      </c>
      <c r="I144" s="16">
        <f t="shared" si="44"/>
        <v>0</v>
      </c>
      <c r="J144" s="16">
        <f t="shared" si="45"/>
        <v>0</v>
      </c>
      <c r="K144" s="25"/>
      <c r="L144" s="25">
        <f t="shared" si="1"/>
        <v>0</v>
      </c>
      <c r="M144" s="25">
        <f t="shared" si="2"/>
        <v>0</v>
      </c>
      <c r="N144" s="25">
        <f t="shared" si="3"/>
        <v>0</v>
      </c>
      <c r="O144" s="25">
        <f t="shared" si="4"/>
        <v>0</v>
      </c>
      <c r="P144" s="25">
        <f t="shared" si="5"/>
        <v>1</v>
      </c>
      <c r="Q144" s="25">
        <f t="shared" si="6"/>
        <v>0</v>
      </c>
      <c r="R144" s="25">
        <f t="shared" si="7"/>
        <v>0</v>
      </c>
      <c r="S144" s="25">
        <f t="shared" si="8"/>
        <v>0</v>
      </c>
      <c r="T144" s="25">
        <f t="shared" si="9"/>
        <v>0</v>
      </c>
      <c r="U144" s="25">
        <f t="shared" si="10"/>
        <v>0</v>
      </c>
      <c r="V144" s="25">
        <f t="shared" si="11"/>
        <v>0</v>
      </c>
      <c r="W144" s="25">
        <f t="shared" si="12"/>
        <v>0</v>
      </c>
      <c r="X144" s="25">
        <f t="shared" si="13"/>
        <v>0</v>
      </c>
      <c r="Y144" s="25">
        <f t="shared" si="14"/>
        <v>0</v>
      </c>
      <c r="Z144" s="25">
        <f t="shared" si="15"/>
        <v>0</v>
      </c>
      <c r="AA144" s="25">
        <f t="shared" si="16"/>
        <v>0</v>
      </c>
      <c r="AB144" s="25">
        <f t="shared" si="17"/>
        <v>0</v>
      </c>
      <c r="AC144" s="25">
        <f t="shared" si="18"/>
        <v>0</v>
      </c>
      <c r="AD144" s="25">
        <f t="shared" si="19"/>
        <v>0</v>
      </c>
      <c r="AE144" s="25">
        <f t="shared" si="20"/>
        <v>0</v>
      </c>
      <c r="AF144" s="25">
        <f t="shared" si="21"/>
        <v>0</v>
      </c>
      <c r="AG144" s="25">
        <f t="shared" si="22"/>
        <v>0</v>
      </c>
      <c r="AH144" s="25">
        <f t="shared" si="23"/>
        <v>0</v>
      </c>
      <c r="AI144" s="25">
        <f t="shared" si="24"/>
        <v>0</v>
      </c>
      <c r="AJ144" s="25">
        <f t="shared" si="25"/>
        <v>0</v>
      </c>
      <c r="AK144" s="25">
        <f t="shared" si="26"/>
        <v>0</v>
      </c>
      <c r="AL144" s="25">
        <f t="shared" si="27"/>
        <v>0</v>
      </c>
      <c r="AM144" s="25">
        <f t="shared" si="28"/>
        <v>0</v>
      </c>
      <c r="AN144" s="25">
        <f t="shared" si="29"/>
        <v>0</v>
      </c>
      <c r="AO144" s="25">
        <f t="shared" si="30"/>
        <v>0</v>
      </c>
      <c r="AP144" s="25">
        <f t="shared" si="31"/>
        <v>0</v>
      </c>
      <c r="AQ144" s="25">
        <f t="shared" si="32"/>
        <v>0</v>
      </c>
      <c r="AR144" s="25">
        <f t="shared" si="33"/>
        <v>0</v>
      </c>
      <c r="AS144" s="25">
        <f t="shared" si="34"/>
        <v>0</v>
      </c>
      <c r="AT144" s="25">
        <f t="shared" si="35"/>
        <v>0</v>
      </c>
      <c r="AU144" s="25">
        <f t="shared" si="36"/>
        <v>0</v>
      </c>
    </row>
    <row r="145" ht="12.75" customHeight="1">
      <c r="A145" s="25">
        <f t="shared" si="46"/>
        <v>64</v>
      </c>
      <c r="B145" s="16">
        <f t="shared" si="37"/>
        <v>1</v>
      </c>
      <c r="C145" s="16">
        <f t="shared" si="38"/>
        <v>0</v>
      </c>
      <c r="D145" s="16">
        <f t="shared" si="39"/>
        <v>0</v>
      </c>
      <c r="E145" s="16">
        <f t="shared" si="40"/>
        <v>0</v>
      </c>
      <c r="F145" s="16">
        <f t="shared" si="41"/>
        <v>0</v>
      </c>
      <c r="G145" s="16">
        <f t="shared" si="42"/>
        <v>1</v>
      </c>
      <c r="H145" s="16">
        <f t="shared" si="43"/>
        <v>0</v>
      </c>
      <c r="I145" s="16">
        <f t="shared" si="44"/>
        <v>0</v>
      </c>
      <c r="J145" s="16">
        <f t="shared" si="45"/>
        <v>0</v>
      </c>
      <c r="K145" s="25"/>
      <c r="L145" s="25">
        <f t="shared" si="1"/>
        <v>1</v>
      </c>
      <c r="M145" s="25">
        <f t="shared" si="2"/>
        <v>1</v>
      </c>
      <c r="N145" s="25">
        <f t="shared" si="3"/>
        <v>0</v>
      </c>
      <c r="O145" s="25">
        <f t="shared" si="4"/>
        <v>0</v>
      </c>
      <c r="P145" s="25">
        <f t="shared" si="5"/>
        <v>1</v>
      </c>
      <c r="Q145" s="25">
        <f t="shared" si="6"/>
        <v>0</v>
      </c>
      <c r="R145" s="25">
        <f t="shared" si="7"/>
        <v>0</v>
      </c>
      <c r="S145" s="25">
        <f t="shared" si="8"/>
        <v>0</v>
      </c>
      <c r="T145" s="25">
        <f t="shared" si="9"/>
        <v>1</v>
      </c>
      <c r="U145" s="25">
        <f t="shared" si="10"/>
        <v>0</v>
      </c>
      <c r="V145" s="25">
        <f t="shared" si="11"/>
        <v>0</v>
      </c>
      <c r="W145" s="25">
        <f t="shared" si="12"/>
        <v>1</v>
      </c>
      <c r="X145" s="25">
        <f t="shared" si="13"/>
        <v>0</v>
      </c>
      <c r="Y145" s="25">
        <f t="shared" si="14"/>
        <v>0</v>
      </c>
      <c r="Z145" s="25">
        <f t="shared" si="15"/>
        <v>0</v>
      </c>
      <c r="AA145" s="25">
        <f t="shared" si="16"/>
        <v>0</v>
      </c>
      <c r="AB145" s="25">
        <f t="shared" si="17"/>
        <v>0</v>
      </c>
      <c r="AC145" s="25">
        <f t="shared" si="18"/>
        <v>1</v>
      </c>
      <c r="AD145" s="25">
        <f t="shared" si="19"/>
        <v>0</v>
      </c>
      <c r="AE145" s="25">
        <f t="shared" si="20"/>
        <v>0</v>
      </c>
      <c r="AF145" s="25">
        <f t="shared" si="21"/>
        <v>0</v>
      </c>
      <c r="AG145" s="25">
        <f t="shared" si="22"/>
        <v>0</v>
      </c>
      <c r="AH145" s="25">
        <f t="shared" si="23"/>
        <v>0</v>
      </c>
      <c r="AI145" s="25">
        <f t="shared" si="24"/>
        <v>0</v>
      </c>
      <c r="AJ145" s="25">
        <f t="shared" si="25"/>
        <v>0</v>
      </c>
      <c r="AK145" s="25">
        <f t="shared" si="26"/>
        <v>0</v>
      </c>
      <c r="AL145" s="25">
        <f t="shared" si="27"/>
        <v>0</v>
      </c>
      <c r="AM145" s="25">
        <f t="shared" si="28"/>
        <v>0</v>
      </c>
      <c r="AN145" s="25">
        <f t="shared" si="29"/>
        <v>0</v>
      </c>
      <c r="AO145" s="25">
        <f t="shared" si="30"/>
        <v>0</v>
      </c>
      <c r="AP145" s="25">
        <f t="shared" si="31"/>
        <v>0</v>
      </c>
      <c r="AQ145" s="25">
        <f t="shared" si="32"/>
        <v>0</v>
      </c>
      <c r="AR145" s="25">
        <f t="shared" si="33"/>
        <v>0</v>
      </c>
      <c r="AS145" s="25">
        <f t="shared" si="34"/>
        <v>0</v>
      </c>
      <c r="AT145" s="25">
        <f t="shared" si="35"/>
        <v>0</v>
      </c>
      <c r="AU145" s="25">
        <f t="shared" si="36"/>
        <v>0</v>
      </c>
    </row>
    <row r="146" ht="12.75" customHeight="1">
      <c r="A146" s="25">
        <f t="shared" si="46"/>
        <v>65</v>
      </c>
      <c r="B146" s="16">
        <f t="shared" si="37"/>
        <v>1</v>
      </c>
      <c r="C146" s="16">
        <f t="shared" si="38"/>
        <v>1</v>
      </c>
      <c r="D146" s="16">
        <f t="shared" si="39"/>
        <v>1</v>
      </c>
      <c r="E146" s="16">
        <f t="shared" si="40"/>
        <v>0</v>
      </c>
      <c r="F146" s="16">
        <f t="shared" si="41"/>
        <v>0</v>
      </c>
      <c r="G146" s="16">
        <f t="shared" si="42"/>
        <v>1</v>
      </c>
      <c r="H146" s="16">
        <f t="shared" si="43"/>
        <v>0</v>
      </c>
      <c r="I146" s="16">
        <f t="shared" si="44"/>
        <v>0</v>
      </c>
      <c r="J146" s="16">
        <f t="shared" si="45"/>
        <v>0</v>
      </c>
      <c r="K146" s="25"/>
      <c r="L146" s="25">
        <f t="shared" si="1"/>
        <v>0</v>
      </c>
      <c r="M146" s="25">
        <f t="shared" si="2"/>
        <v>0</v>
      </c>
      <c r="N146" s="25">
        <f t="shared" si="3"/>
        <v>0</v>
      </c>
      <c r="O146" s="25">
        <f t="shared" si="4"/>
        <v>0</v>
      </c>
      <c r="P146" s="25">
        <f t="shared" si="5"/>
        <v>1</v>
      </c>
      <c r="Q146" s="25">
        <f t="shared" si="6"/>
        <v>0</v>
      </c>
      <c r="R146" s="25">
        <f t="shared" si="7"/>
        <v>1</v>
      </c>
      <c r="S146" s="25">
        <f t="shared" si="8"/>
        <v>0</v>
      </c>
      <c r="T146" s="25">
        <f t="shared" si="9"/>
        <v>0</v>
      </c>
      <c r="U146" s="25">
        <f t="shared" si="10"/>
        <v>0</v>
      </c>
      <c r="V146" s="25">
        <f t="shared" si="11"/>
        <v>0</v>
      </c>
      <c r="W146" s="25">
        <f t="shared" si="12"/>
        <v>0</v>
      </c>
      <c r="X146" s="25">
        <f t="shared" si="13"/>
        <v>0</v>
      </c>
      <c r="Y146" s="25">
        <f t="shared" si="14"/>
        <v>0</v>
      </c>
      <c r="Z146" s="25">
        <f t="shared" si="15"/>
        <v>0</v>
      </c>
      <c r="AA146" s="25">
        <f t="shared" si="16"/>
        <v>0</v>
      </c>
      <c r="AB146" s="25">
        <f t="shared" si="17"/>
        <v>0</v>
      </c>
      <c r="AC146" s="25">
        <f t="shared" si="18"/>
        <v>0</v>
      </c>
      <c r="AD146" s="25">
        <f t="shared" si="19"/>
        <v>0</v>
      </c>
      <c r="AE146" s="25">
        <f t="shared" si="20"/>
        <v>0</v>
      </c>
      <c r="AF146" s="25">
        <f t="shared" si="21"/>
        <v>0</v>
      </c>
      <c r="AG146" s="25">
        <f t="shared" si="22"/>
        <v>0</v>
      </c>
      <c r="AH146" s="25">
        <f t="shared" si="23"/>
        <v>0</v>
      </c>
      <c r="AI146" s="25">
        <f t="shared" si="24"/>
        <v>0</v>
      </c>
      <c r="AJ146" s="25">
        <f t="shared" si="25"/>
        <v>0</v>
      </c>
      <c r="AK146" s="25">
        <f t="shared" si="26"/>
        <v>0</v>
      </c>
      <c r="AL146" s="25">
        <f t="shared" si="27"/>
        <v>0</v>
      </c>
      <c r="AM146" s="25">
        <f t="shared" si="28"/>
        <v>0</v>
      </c>
      <c r="AN146" s="25">
        <f t="shared" si="29"/>
        <v>0</v>
      </c>
      <c r="AO146" s="25">
        <f t="shared" si="30"/>
        <v>0</v>
      </c>
      <c r="AP146" s="25">
        <f t="shared" si="31"/>
        <v>0</v>
      </c>
      <c r="AQ146" s="25">
        <f t="shared" si="32"/>
        <v>1</v>
      </c>
      <c r="AR146" s="25">
        <f t="shared" si="33"/>
        <v>0</v>
      </c>
      <c r="AS146" s="25">
        <f t="shared" si="34"/>
        <v>0</v>
      </c>
      <c r="AT146" s="25">
        <f t="shared" si="35"/>
        <v>0</v>
      </c>
      <c r="AU146" s="25">
        <f t="shared" si="36"/>
        <v>0</v>
      </c>
    </row>
    <row r="147" ht="12.75" customHeight="1">
      <c r="A147" s="25">
        <f t="shared" si="46"/>
        <v>66</v>
      </c>
      <c r="B147" s="16">
        <f t="shared" si="37"/>
        <v>1</v>
      </c>
      <c r="C147" s="16">
        <f t="shared" si="38"/>
        <v>0</v>
      </c>
      <c r="D147" s="16">
        <f t="shared" si="39"/>
        <v>0</v>
      </c>
      <c r="E147" s="16">
        <f t="shared" si="40"/>
        <v>0</v>
      </c>
      <c r="F147" s="16">
        <f t="shared" si="41"/>
        <v>0</v>
      </c>
      <c r="G147" s="16">
        <f t="shared" si="42"/>
        <v>1</v>
      </c>
      <c r="H147" s="16">
        <f t="shared" si="43"/>
        <v>0</v>
      </c>
      <c r="I147" s="16">
        <f t="shared" si="44"/>
        <v>1</v>
      </c>
      <c r="J147" s="16">
        <f t="shared" si="45"/>
        <v>0</v>
      </c>
      <c r="K147" s="25"/>
      <c r="L147" s="25">
        <f t="shared" si="1"/>
        <v>0</v>
      </c>
      <c r="M147" s="25">
        <f t="shared" si="2"/>
        <v>0</v>
      </c>
      <c r="N147" s="25">
        <f t="shared" si="3"/>
        <v>0</v>
      </c>
      <c r="O147" s="25">
        <f t="shared" si="4"/>
        <v>0</v>
      </c>
      <c r="P147" s="25">
        <f t="shared" si="5"/>
        <v>1</v>
      </c>
      <c r="Q147" s="25">
        <f t="shared" si="6"/>
        <v>0</v>
      </c>
      <c r="R147" s="25">
        <f t="shared" si="7"/>
        <v>0</v>
      </c>
      <c r="S147" s="25">
        <f t="shared" si="8"/>
        <v>0</v>
      </c>
      <c r="T147" s="25">
        <f t="shared" si="9"/>
        <v>0</v>
      </c>
      <c r="U147" s="25">
        <f t="shared" si="10"/>
        <v>0</v>
      </c>
      <c r="V147" s="25">
        <f t="shared" si="11"/>
        <v>0</v>
      </c>
      <c r="W147" s="25">
        <f t="shared" si="12"/>
        <v>0</v>
      </c>
      <c r="X147" s="25">
        <f t="shared" si="13"/>
        <v>0</v>
      </c>
      <c r="Y147" s="25">
        <f t="shared" si="14"/>
        <v>0</v>
      </c>
      <c r="Z147" s="25">
        <f t="shared" si="15"/>
        <v>0</v>
      </c>
      <c r="AA147" s="25">
        <f t="shared" si="16"/>
        <v>0</v>
      </c>
      <c r="AB147" s="25">
        <f t="shared" si="17"/>
        <v>0</v>
      </c>
      <c r="AC147" s="25">
        <f t="shared" si="18"/>
        <v>0</v>
      </c>
      <c r="AD147" s="25">
        <f t="shared" si="19"/>
        <v>0</v>
      </c>
      <c r="AE147" s="25">
        <f t="shared" si="20"/>
        <v>0</v>
      </c>
      <c r="AF147" s="25">
        <f t="shared" si="21"/>
        <v>0</v>
      </c>
      <c r="AG147" s="25">
        <f t="shared" si="22"/>
        <v>0</v>
      </c>
      <c r="AH147" s="25">
        <f t="shared" si="23"/>
        <v>0</v>
      </c>
      <c r="AI147" s="25">
        <f t="shared" si="24"/>
        <v>0</v>
      </c>
      <c r="AJ147" s="25">
        <f t="shared" si="25"/>
        <v>0</v>
      </c>
      <c r="AK147" s="25">
        <f t="shared" si="26"/>
        <v>0</v>
      </c>
      <c r="AL147" s="25">
        <f t="shared" si="27"/>
        <v>0</v>
      </c>
      <c r="AM147" s="25">
        <f t="shared" si="28"/>
        <v>0</v>
      </c>
      <c r="AN147" s="25">
        <f t="shared" si="29"/>
        <v>0</v>
      </c>
      <c r="AO147" s="25">
        <f t="shared" si="30"/>
        <v>0</v>
      </c>
      <c r="AP147" s="25">
        <f t="shared" si="31"/>
        <v>0</v>
      </c>
      <c r="AQ147" s="25">
        <f t="shared" si="32"/>
        <v>0</v>
      </c>
      <c r="AR147" s="25">
        <f t="shared" si="33"/>
        <v>0</v>
      </c>
      <c r="AS147" s="25">
        <f t="shared" si="34"/>
        <v>0</v>
      </c>
      <c r="AT147" s="25">
        <f t="shared" si="35"/>
        <v>0</v>
      </c>
      <c r="AU147" s="25">
        <f t="shared" si="36"/>
        <v>0</v>
      </c>
    </row>
    <row r="148" ht="12.75" customHeight="1">
      <c r="A148" s="25">
        <f t="shared" si="46"/>
        <v>67</v>
      </c>
      <c r="B148" s="16">
        <f t="shared" si="37"/>
        <v>1</v>
      </c>
      <c r="C148" s="16">
        <f t="shared" si="38"/>
        <v>0</v>
      </c>
      <c r="D148" s="16">
        <f t="shared" si="39"/>
        <v>0</v>
      </c>
      <c r="E148" s="16">
        <f t="shared" si="40"/>
        <v>0</v>
      </c>
      <c r="F148" s="16">
        <f t="shared" si="41"/>
        <v>0</v>
      </c>
      <c r="G148" s="16">
        <f t="shared" si="42"/>
        <v>1</v>
      </c>
      <c r="H148" s="16">
        <f t="shared" si="43"/>
        <v>0</v>
      </c>
      <c r="I148" s="16">
        <f t="shared" si="44"/>
        <v>0</v>
      </c>
      <c r="J148" s="16">
        <f t="shared" si="45"/>
        <v>0</v>
      </c>
      <c r="K148" s="25"/>
      <c r="L148" s="25">
        <f t="shared" si="1"/>
        <v>0</v>
      </c>
      <c r="M148" s="25">
        <f t="shared" si="2"/>
        <v>0</v>
      </c>
      <c r="N148" s="25">
        <f t="shared" si="3"/>
        <v>0</v>
      </c>
      <c r="O148" s="25">
        <f t="shared" si="4"/>
        <v>0</v>
      </c>
      <c r="P148" s="25">
        <f t="shared" si="5"/>
        <v>1</v>
      </c>
      <c r="Q148" s="25">
        <f t="shared" si="6"/>
        <v>0</v>
      </c>
      <c r="R148" s="25">
        <f t="shared" si="7"/>
        <v>0</v>
      </c>
      <c r="S148" s="25">
        <f t="shared" si="8"/>
        <v>0</v>
      </c>
      <c r="T148" s="25">
        <f t="shared" si="9"/>
        <v>0</v>
      </c>
      <c r="U148" s="25">
        <f t="shared" si="10"/>
        <v>0</v>
      </c>
      <c r="V148" s="25">
        <f t="shared" si="11"/>
        <v>0</v>
      </c>
      <c r="W148" s="25">
        <f t="shared" si="12"/>
        <v>0</v>
      </c>
      <c r="X148" s="25">
        <f t="shared" si="13"/>
        <v>0</v>
      </c>
      <c r="Y148" s="25">
        <f t="shared" si="14"/>
        <v>0</v>
      </c>
      <c r="Z148" s="25">
        <f t="shared" si="15"/>
        <v>0</v>
      </c>
      <c r="AA148" s="25">
        <f t="shared" si="16"/>
        <v>0</v>
      </c>
      <c r="AB148" s="25">
        <f t="shared" si="17"/>
        <v>0</v>
      </c>
      <c r="AC148" s="25">
        <f t="shared" si="18"/>
        <v>0</v>
      </c>
      <c r="AD148" s="25">
        <f t="shared" si="19"/>
        <v>0</v>
      </c>
      <c r="AE148" s="25">
        <f t="shared" si="20"/>
        <v>0</v>
      </c>
      <c r="AF148" s="25">
        <f t="shared" si="21"/>
        <v>0</v>
      </c>
      <c r="AG148" s="25">
        <f t="shared" si="22"/>
        <v>0</v>
      </c>
      <c r="AH148" s="25">
        <f t="shared" si="23"/>
        <v>0</v>
      </c>
      <c r="AI148" s="25">
        <f t="shared" si="24"/>
        <v>0</v>
      </c>
      <c r="AJ148" s="25">
        <f t="shared" si="25"/>
        <v>0</v>
      </c>
      <c r="AK148" s="25">
        <f t="shared" si="26"/>
        <v>0</v>
      </c>
      <c r="AL148" s="25">
        <f t="shared" si="27"/>
        <v>0</v>
      </c>
      <c r="AM148" s="25">
        <f t="shared" si="28"/>
        <v>0</v>
      </c>
      <c r="AN148" s="25">
        <f t="shared" si="29"/>
        <v>0</v>
      </c>
      <c r="AO148" s="25">
        <f t="shared" si="30"/>
        <v>0</v>
      </c>
      <c r="AP148" s="25">
        <f t="shared" si="31"/>
        <v>0</v>
      </c>
      <c r="AQ148" s="25">
        <f t="shared" si="32"/>
        <v>0</v>
      </c>
      <c r="AR148" s="25">
        <f t="shared" si="33"/>
        <v>0</v>
      </c>
      <c r="AS148" s="25">
        <f t="shared" si="34"/>
        <v>0</v>
      </c>
      <c r="AT148" s="25">
        <f t="shared" si="35"/>
        <v>0</v>
      </c>
      <c r="AU148" s="25">
        <f t="shared" si="36"/>
        <v>0</v>
      </c>
    </row>
    <row r="149" ht="12.75" customHeight="1">
      <c r="A149" s="25">
        <f t="shared" si="46"/>
        <v>68</v>
      </c>
      <c r="B149" s="16">
        <f t="shared" si="37"/>
        <v>1</v>
      </c>
      <c r="C149" s="16">
        <f t="shared" si="38"/>
        <v>0</v>
      </c>
      <c r="D149" s="16">
        <f t="shared" si="39"/>
        <v>0</v>
      </c>
      <c r="E149" s="16">
        <f t="shared" si="40"/>
        <v>0</v>
      </c>
      <c r="F149" s="16">
        <f t="shared" si="41"/>
        <v>0</v>
      </c>
      <c r="G149" s="16">
        <f t="shared" si="42"/>
        <v>1</v>
      </c>
      <c r="H149" s="16">
        <f t="shared" si="43"/>
        <v>0</v>
      </c>
      <c r="I149" s="16">
        <f t="shared" si="44"/>
        <v>0</v>
      </c>
      <c r="J149" s="16">
        <f t="shared" si="45"/>
        <v>0</v>
      </c>
      <c r="K149" s="25"/>
      <c r="L149" s="25">
        <f t="shared" si="1"/>
        <v>0</v>
      </c>
      <c r="M149" s="25">
        <f t="shared" si="2"/>
        <v>0</v>
      </c>
      <c r="N149" s="25">
        <f t="shared" si="3"/>
        <v>0</v>
      </c>
      <c r="O149" s="25">
        <f t="shared" si="4"/>
        <v>0</v>
      </c>
      <c r="P149" s="25">
        <f t="shared" si="5"/>
        <v>1</v>
      </c>
      <c r="Q149" s="25">
        <f t="shared" si="6"/>
        <v>0</v>
      </c>
      <c r="R149" s="25">
        <f t="shared" si="7"/>
        <v>1</v>
      </c>
      <c r="S149" s="25">
        <f t="shared" si="8"/>
        <v>0</v>
      </c>
      <c r="T149" s="25">
        <f t="shared" si="9"/>
        <v>0</v>
      </c>
      <c r="U149" s="25">
        <f t="shared" si="10"/>
        <v>0</v>
      </c>
      <c r="V149" s="25">
        <f t="shared" si="11"/>
        <v>0</v>
      </c>
      <c r="W149" s="25">
        <f t="shared" si="12"/>
        <v>0</v>
      </c>
      <c r="X149" s="25">
        <f t="shared" si="13"/>
        <v>0</v>
      </c>
      <c r="Y149" s="25">
        <f t="shared" si="14"/>
        <v>0</v>
      </c>
      <c r="Z149" s="25">
        <f t="shared" si="15"/>
        <v>0</v>
      </c>
      <c r="AA149" s="25">
        <f t="shared" si="16"/>
        <v>0</v>
      </c>
      <c r="AB149" s="25">
        <f t="shared" si="17"/>
        <v>0</v>
      </c>
      <c r="AC149" s="25">
        <f t="shared" si="18"/>
        <v>0</v>
      </c>
      <c r="AD149" s="25">
        <f t="shared" si="19"/>
        <v>0</v>
      </c>
      <c r="AE149" s="25">
        <f t="shared" si="20"/>
        <v>0</v>
      </c>
      <c r="AF149" s="25">
        <f t="shared" si="21"/>
        <v>0</v>
      </c>
      <c r="AG149" s="25">
        <f t="shared" si="22"/>
        <v>0</v>
      </c>
      <c r="AH149" s="25">
        <f t="shared" si="23"/>
        <v>0</v>
      </c>
      <c r="AI149" s="25">
        <f t="shared" si="24"/>
        <v>0</v>
      </c>
      <c r="AJ149" s="25">
        <f t="shared" si="25"/>
        <v>0</v>
      </c>
      <c r="AK149" s="25">
        <f t="shared" si="26"/>
        <v>0</v>
      </c>
      <c r="AL149" s="25">
        <f t="shared" si="27"/>
        <v>0</v>
      </c>
      <c r="AM149" s="25">
        <f t="shared" si="28"/>
        <v>0</v>
      </c>
      <c r="AN149" s="25">
        <f t="shared" si="29"/>
        <v>0</v>
      </c>
      <c r="AO149" s="25">
        <f t="shared" si="30"/>
        <v>0</v>
      </c>
      <c r="AP149" s="25">
        <f t="shared" si="31"/>
        <v>0</v>
      </c>
      <c r="AQ149" s="25">
        <f t="shared" si="32"/>
        <v>1</v>
      </c>
      <c r="AR149" s="25">
        <f t="shared" si="33"/>
        <v>0</v>
      </c>
      <c r="AS149" s="25">
        <f t="shared" si="34"/>
        <v>0</v>
      </c>
      <c r="AT149" s="25">
        <f t="shared" si="35"/>
        <v>0</v>
      </c>
      <c r="AU149" s="25">
        <f t="shared" si="36"/>
        <v>0</v>
      </c>
    </row>
    <row r="150" ht="12.75" customHeight="1">
      <c r="A150" s="25">
        <f t="shared" si="46"/>
        <v>69</v>
      </c>
      <c r="B150" s="16">
        <f t="shared" si="37"/>
        <v>1</v>
      </c>
      <c r="C150" s="16">
        <f t="shared" si="38"/>
        <v>0</v>
      </c>
      <c r="D150" s="16">
        <f t="shared" si="39"/>
        <v>0</v>
      </c>
      <c r="E150" s="16">
        <f t="shared" si="40"/>
        <v>0</v>
      </c>
      <c r="F150" s="16">
        <f t="shared" si="41"/>
        <v>0</v>
      </c>
      <c r="G150" s="16">
        <f t="shared" si="42"/>
        <v>1</v>
      </c>
      <c r="H150" s="16">
        <f t="shared" si="43"/>
        <v>0</v>
      </c>
      <c r="I150" s="16">
        <f t="shared" si="44"/>
        <v>1</v>
      </c>
      <c r="J150" s="16">
        <f t="shared" si="45"/>
        <v>0</v>
      </c>
      <c r="K150" s="25"/>
      <c r="L150" s="25">
        <f t="shared" si="1"/>
        <v>0</v>
      </c>
      <c r="M150" s="25">
        <f t="shared" si="2"/>
        <v>0</v>
      </c>
      <c r="N150" s="25">
        <f t="shared" si="3"/>
        <v>0</v>
      </c>
      <c r="O150" s="25">
        <f t="shared" si="4"/>
        <v>0</v>
      </c>
      <c r="P150" s="25">
        <f t="shared" si="5"/>
        <v>1</v>
      </c>
      <c r="Q150" s="25">
        <f t="shared" si="6"/>
        <v>0</v>
      </c>
      <c r="R150" s="25">
        <f t="shared" si="7"/>
        <v>0</v>
      </c>
      <c r="S150" s="25">
        <f t="shared" si="8"/>
        <v>0</v>
      </c>
      <c r="T150" s="25">
        <f t="shared" si="9"/>
        <v>0</v>
      </c>
      <c r="U150" s="25">
        <f t="shared" si="10"/>
        <v>0</v>
      </c>
      <c r="V150" s="25">
        <f t="shared" si="11"/>
        <v>0</v>
      </c>
      <c r="W150" s="25">
        <f t="shared" si="12"/>
        <v>0</v>
      </c>
      <c r="X150" s="25">
        <f t="shared" si="13"/>
        <v>0</v>
      </c>
      <c r="Y150" s="25">
        <f t="shared" si="14"/>
        <v>0</v>
      </c>
      <c r="Z150" s="25">
        <f t="shared" si="15"/>
        <v>0</v>
      </c>
      <c r="AA150" s="25">
        <f t="shared" si="16"/>
        <v>0</v>
      </c>
      <c r="AB150" s="25">
        <f t="shared" si="17"/>
        <v>0</v>
      </c>
      <c r="AC150" s="25">
        <f t="shared" si="18"/>
        <v>0</v>
      </c>
      <c r="AD150" s="25">
        <f t="shared" si="19"/>
        <v>0</v>
      </c>
      <c r="AE150" s="25">
        <f t="shared" si="20"/>
        <v>0</v>
      </c>
      <c r="AF150" s="25">
        <f t="shared" si="21"/>
        <v>0</v>
      </c>
      <c r="AG150" s="25">
        <f t="shared" si="22"/>
        <v>0</v>
      </c>
      <c r="AH150" s="25">
        <f t="shared" si="23"/>
        <v>0</v>
      </c>
      <c r="AI150" s="25">
        <f t="shared" si="24"/>
        <v>0</v>
      </c>
      <c r="AJ150" s="25">
        <f t="shared" si="25"/>
        <v>0</v>
      </c>
      <c r="AK150" s="25">
        <f t="shared" si="26"/>
        <v>0</v>
      </c>
      <c r="AL150" s="25">
        <f t="shared" si="27"/>
        <v>0</v>
      </c>
      <c r="AM150" s="25">
        <f t="shared" si="28"/>
        <v>0</v>
      </c>
      <c r="AN150" s="25">
        <f t="shared" si="29"/>
        <v>0</v>
      </c>
      <c r="AO150" s="25">
        <f t="shared" si="30"/>
        <v>0</v>
      </c>
      <c r="AP150" s="25">
        <f t="shared" si="31"/>
        <v>0</v>
      </c>
      <c r="AQ150" s="25">
        <f t="shared" si="32"/>
        <v>0</v>
      </c>
      <c r="AR150" s="25">
        <f t="shared" si="33"/>
        <v>0</v>
      </c>
      <c r="AS150" s="25">
        <f t="shared" si="34"/>
        <v>0</v>
      </c>
      <c r="AT150" s="25">
        <f t="shared" si="35"/>
        <v>0</v>
      </c>
      <c r="AU150" s="25">
        <f t="shared" si="36"/>
        <v>0</v>
      </c>
    </row>
    <row r="151" ht="12.75" customHeight="1">
      <c r="A151" s="25">
        <f t="shared" si="46"/>
        <v>70</v>
      </c>
      <c r="B151" s="16">
        <f t="shared" si="37"/>
        <v>1</v>
      </c>
      <c r="C151" s="16">
        <f t="shared" si="38"/>
        <v>0</v>
      </c>
      <c r="D151" s="16">
        <f t="shared" si="39"/>
        <v>0</v>
      </c>
      <c r="E151" s="16">
        <f t="shared" si="40"/>
        <v>0</v>
      </c>
      <c r="F151" s="16">
        <f t="shared" si="41"/>
        <v>0</v>
      </c>
      <c r="G151" s="16">
        <f t="shared" si="42"/>
        <v>1</v>
      </c>
      <c r="H151" s="16">
        <f t="shared" si="43"/>
        <v>0</v>
      </c>
      <c r="I151" s="16">
        <f t="shared" si="44"/>
        <v>0</v>
      </c>
      <c r="J151" s="16">
        <f t="shared" si="45"/>
        <v>0</v>
      </c>
      <c r="K151" s="25"/>
      <c r="L151" s="25">
        <f t="shared" si="1"/>
        <v>1</v>
      </c>
      <c r="M151" s="25">
        <f t="shared" si="2"/>
        <v>0</v>
      </c>
      <c r="N151" s="25">
        <f t="shared" si="3"/>
        <v>0</v>
      </c>
      <c r="O151" s="25">
        <f t="shared" si="4"/>
        <v>0</v>
      </c>
      <c r="P151" s="25">
        <f t="shared" si="5"/>
        <v>0</v>
      </c>
      <c r="Q151" s="25">
        <f t="shared" si="6"/>
        <v>0</v>
      </c>
      <c r="R151" s="25">
        <f t="shared" si="7"/>
        <v>0</v>
      </c>
      <c r="S151" s="25">
        <f t="shared" si="8"/>
        <v>0</v>
      </c>
      <c r="T151" s="25">
        <f t="shared" si="9"/>
        <v>0</v>
      </c>
      <c r="U151" s="25">
        <f t="shared" si="10"/>
        <v>0</v>
      </c>
      <c r="V151" s="25">
        <f t="shared" si="11"/>
        <v>0</v>
      </c>
      <c r="W151" s="25">
        <f t="shared" si="12"/>
        <v>0</v>
      </c>
      <c r="X151" s="25">
        <f t="shared" si="13"/>
        <v>0</v>
      </c>
      <c r="Y151" s="25">
        <f t="shared" si="14"/>
        <v>0</v>
      </c>
      <c r="Z151" s="25">
        <f t="shared" si="15"/>
        <v>0</v>
      </c>
      <c r="AA151" s="25">
        <f t="shared" si="16"/>
        <v>0</v>
      </c>
      <c r="AB151" s="25">
        <f t="shared" si="17"/>
        <v>0</v>
      </c>
      <c r="AC151" s="25">
        <f t="shared" si="18"/>
        <v>0</v>
      </c>
      <c r="AD151" s="25">
        <f t="shared" si="19"/>
        <v>0</v>
      </c>
      <c r="AE151" s="25">
        <f t="shared" si="20"/>
        <v>0</v>
      </c>
      <c r="AF151" s="25">
        <f t="shared" si="21"/>
        <v>0</v>
      </c>
      <c r="AG151" s="25">
        <f t="shared" si="22"/>
        <v>0</v>
      </c>
      <c r="AH151" s="25">
        <f t="shared" si="23"/>
        <v>0</v>
      </c>
      <c r="AI151" s="25">
        <f t="shared" si="24"/>
        <v>0</v>
      </c>
      <c r="AJ151" s="25">
        <f t="shared" si="25"/>
        <v>0</v>
      </c>
      <c r="AK151" s="25">
        <f t="shared" si="26"/>
        <v>0</v>
      </c>
      <c r="AL151" s="25">
        <f t="shared" si="27"/>
        <v>0</v>
      </c>
      <c r="AM151" s="25">
        <f t="shared" si="28"/>
        <v>0</v>
      </c>
      <c r="AN151" s="25">
        <f t="shared" si="29"/>
        <v>0</v>
      </c>
      <c r="AO151" s="25">
        <f t="shared" si="30"/>
        <v>0</v>
      </c>
      <c r="AP151" s="25">
        <f t="shared" si="31"/>
        <v>0</v>
      </c>
      <c r="AQ151" s="25">
        <f t="shared" si="32"/>
        <v>0</v>
      </c>
      <c r="AR151" s="25">
        <f t="shared" si="33"/>
        <v>0</v>
      </c>
      <c r="AS151" s="25">
        <f t="shared" si="34"/>
        <v>0</v>
      </c>
      <c r="AT151" s="25">
        <f t="shared" si="35"/>
        <v>0</v>
      </c>
      <c r="AU151" s="25">
        <f t="shared" si="36"/>
        <v>0</v>
      </c>
    </row>
    <row r="152" ht="12.75" customHeight="1">
      <c r="A152" s="25">
        <f t="shared" si="46"/>
        <v>71</v>
      </c>
      <c r="B152" s="16">
        <f t="shared" si="37"/>
        <v>1</v>
      </c>
      <c r="C152" s="16">
        <f t="shared" si="38"/>
        <v>1</v>
      </c>
      <c r="D152" s="16">
        <f t="shared" si="39"/>
        <v>0</v>
      </c>
      <c r="E152" s="16">
        <f t="shared" si="40"/>
        <v>0</v>
      </c>
      <c r="F152" s="16">
        <f t="shared" si="41"/>
        <v>0</v>
      </c>
      <c r="G152" s="16">
        <f t="shared" si="42"/>
        <v>0</v>
      </c>
      <c r="H152" s="16">
        <f t="shared" si="43"/>
        <v>0</v>
      </c>
      <c r="I152" s="16">
        <f t="shared" si="44"/>
        <v>0</v>
      </c>
      <c r="J152" s="16">
        <f t="shared" si="45"/>
        <v>0</v>
      </c>
      <c r="K152" s="25"/>
      <c r="L152" s="25">
        <f t="shared" si="1"/>
        <v>0</v>
      </c>
      <c r="M152" s="25">
        <f t="shared" si="2"/>
        <v>0</v>
      </c>
      <c r="N152" s="25">
        <f t="shared" si="3"/>
        <v>0</v>
      </c>
      <c r="O152" s="25">
        <f t="shared" si="4"/>
        <v>0</v>
      </c>
      <c r="P152" s="25">
        <f t="shared" si="5"/>
        <v>1</v>
      </c>
      <c r="Q152" s="25">
        <f t="shared" si="6"/>
        <v>1</v>
      </c>
      <c r="R152" s="25">
        <f t="shared" si="7"/>
        <v>0</v>
      </c>
      <c r="S152" s="25">
        <f t="shared" si="8"/>
        <v>0</v>
      </c>
      <c r="T152" s="25">
        <f t="shared" si="9"/>
        <v>0</v>
      </c>
      <c r="U152" s="25">
        <f t="shared" si="10"/>
        <v>0</v>
      </c>
      <c r="V152" s="25">
        <f t="shared" si="11"/>
        <v>0</v>
      </c>
      <c r="W152" s="25">
        <f t="shared" si="12"/>
        <v>0</v>
      </c>
      <c r="X152" s="25">
        <f t="shared" si="13"/>
        <v>0</v>
      </c>
      <c r="Y152" s="25">
        <f t="shared" si="14"/>
        <v>0</v>
      </c>
      <c r="Z152" s="25">
        <f t="shared" si="15"/>
        <v>0</v>
      </c>
      <c r="AA152" s="25">
        <f t="shared" si="16"/>
        <v>0</v>
      </c>
      <c r="AB152" s="25">
        <f t="shared" si="17"/>
        <v>0</v>
      </c>
      <c r="AC152" s="25">
        <f t="shared" si="18"/>
        <v>0</v>
      </c>
      <c r="AD152" s="25">
        <f t="shared" si="19"/>
        <v>0</v>
      </c>
      <c r="AE152" s="25">
        <f t="shared" si="20"/>
        <v>0</v>
      </c>
      <c r="AF152" s="25">
        <f t="shared" si="21"/>
        <v>0</v>
      </c>
      <c r="AG152" s="25">
        <f t="shared" si="22"/>
        <v>0</v>
      </c>
      <c r="AH152" s="25">
        <f t="shared" si="23"/>
        <v>0</v>
      </c>
      <c r="AI152" s="25">
        <f t="shared" si="24"/>
        <v>0</v>
      </c>
      <c r="AJ152" s="25">
        <f t="shared" si="25"/>
        <v>0</v>
      </c>
      <c r="AK152" s="25">
        <f t="shared" si="26"/>
        <v>0</v>
      </c>
      <c r="AL152" s="25">
        <f t="shared" si="27"/>
        <v>0</v>
      </c>
      <c r="AM152" s="25">
        <f t="shared" si="28"/>
        <v>0</v>
      </c>
      <c r="AN152" s="25">
        <f t="shared" si="29"/>
        <v>0</v>
      </c>
      <c r="AO152" s="25">
        <f t="shared" si="30"/>
        <v>0</v>
      </c>
      <c r="AP152" s="25">
        <f t="shared" si="31"/>
        <v>1</v>
      </c>
      <c r="AQ152" s="25">
        <f t="shared" si="32"/>
        <v>0</v>
      </c>
      <c r="AR152" s="25">
        <f t="shared" si="33"/>
        <v>0</v>
      </c>
      <c r="AS152" s="25">
        <f t="shared" si="34"/>
        <v>0</v>
      </c>
      <c r="AT152" s="25">
        <f t="shared" si="35"/>
        <v>0</v>
      </c>
      <c r="AU152" s="25">
        <f t="shared" si="36"/>
        <v>0</v>
      </c>
    </row>
    <row r="153" ht="12.75" customHeight="1">
      <c r="A153" s="25">
        <f t="shared" si="46"/>
        <v>72</v>
      </c>
      <c r="B153" s="16">
        <f t="shared" si="37"/>
        <v>1</v>
      </c>
      <c r="C153" s="16">
        <f t="shared" si="38"/>
        <v>0</v>
      </c>
      <c r="D153" s="16">
        <f t="shared" si="39"/>
        <v>0</v>
      </c>
      <c r="E153" s="16">
        <f t="shared" si="40"/>
        <v>0</v>
      </c>
      <c r="F153" s="16">
        <f t="shared" si="41"/>
        <v>0</v>
      </c>
      <c r="G153" s="16">
        <f t="shared" si="42"/>
        <v>1</v>
      </c>
      <c r="H153" s="16">
        <f t="shared" si="43"/>
        <v>1</v>
      </c>
      <c r="I153" s="16">
        <f t="shared" si="44"/>
        <v>0</v>
      </c>
      <c r="J153" s="16">
        <f t="shared" si="45"/>
        <v>0</v>
      </c>
      <c r="K153" s="25"/>
      <c r="L153" s="25">
        <f t="shared" si="1"/>
        <v>1</v>
      </c>
      <c r="M153" s="25">
        <f t="shared" si="2"/>
        <v>0</v>
      </c>
      <c r="N153" s="25">
        <f t="shared" si="3"/>
        <v>0</v>
      </c>
      <c r="O153" s="25">
        <f t="shared" si="4"/>
        <v>0</v>
      </c>
      <c r="P153" s="25">
        <f t="shared" si="5"/>
        <v>0</v>
      </c>
      <c r="Q153" s="25">
        <f t="shared" si="6"/>
        <v>0</v>
      </c>
      <c r="R153" s="25">
        <f t="shared" si="7"/>
        <v>0</v>
      </c>
      <c r="S153" s="25">
        <f t="shared" si="8"/>
        <v>0</v>
      </c>
      <c r="T153" s="25">
        <f t="shared" si="9"/>
        <v>0</v>
      </c>
      <c r="U153" s="25">
        <f t="shared" si="10"/>
        <v>0</v>
      </c>
      <c r="V153" s="25">
        <f t="shared" si="11"/>
        <v>0</v>
      </c>
      <c r="W153" s="25">
        <f t="shared" si="12"/>
        <v>0</v>
      </c>
      <c r="X153" s="25">
        <f t="shared" si="13"/>
        <v>0</v>
      </c>
      <c r="Y153" s="25">
        <f t="shared" si="14"/>
        <v>0</v>
      </c>
      <c r="Z153" s="25">
        <f t="shared" si="15"/>
        <v>0</v>
      </c>
      <c r="AA153" s="25">
        <f t="shared" si="16"/>
        <v>0</v>
      </c>
      <c r="AB153" s="25">
        <f t="shared" si="17"/>
        <v>0</v>
      </c>
      <c r="AC153" s="25">
        <f t="shared" si="18"/>
        <v>0</v>
      </c>
      <c r="AD153" s="25">
        <f t="shared" si="19"/>
        <v>0</v>
      </c>
      <c r="AE153" s="25">
        <f t="shared" si="20"/>
        <v>0</v>
      </c>
      <c r="AF153" s="25">
        <f t="shared" si="21"/>
        <v>0</v>
      </c>
      <c r="AG153" s="25">
        <f t="shared" si="22"/>
        <v>0</v>
      </c>
      <c r="AH153" s="25">
        <f t="shared" si="23"/>
        <v>0</v>
      </c>
      <c r="AI153" s="25">
        <f t="shared" si="24"/>
        <v>0</v>
      </c>
      <c r="AJ153" s="25">
        <f t="shared" si="25"/>
        <v>0</v>
      </c>
      <c r="AK153" s="25">
        <f t="shared" si="26"/>
        <v>0</v>
      </c>
      <c r="AL153" s="25">
        <f t="shared" si="27"/>
        <v>0</v>
      </c>
      <c r="AM153" s="25">
        <f t="shared" si="28"/>
        <v>0</v>
      </c>
      <c r="AN153" s="25">
        <f t="shared" si="29"/>
        <v>0</v>
      </c>
      <c r="AO153" s="25">
        <f t="shared" si="30"/>
        <v>0</v>
      </c>
      <c r="AP153" s="25">
        <f t="shared" si="31"/>
        <v>0</v>
      </c>
      <c r="AQ153" s="25">
        <f t="shared" si="32"/>
        <v>0</v>
      </c>
      <c r="AR153" s="25">
        <f t="shared" si="33"/>
        <v>0</v>
      </c>
      <c r="AS153" s="25">
        <f t="shared" si="34"/>
        <v>0</v>
      </c>
      <c r="AT153" s="25">
        <f t="shared" si="35"/>
        <v>0</v>
      </c>
      <c r="AU153" s="25">
        <f t="shared" si="36"/>
        <v>0</v>
      </c>
    </row>
    <row r="154" ht="12.75" customHeight="1">
      <c r="A154" s="25">
        <f t="shared" si="46"/>
        <v>73</v>
      </c>
      <c r="B154" s="16">
        <f t="shared" si="37"/>
        <v>1</v>
      </c>
      <c r="C154" s="16">
        <f t="shared" si="38"/>
        <v>1</v>
      </c>
      <c r="D154" s="16">
        <f t="shared" si="39"/>
        <v>0</v>
      </c>
      <c r="E154" s="16">
        <f t="shared" si="40"/>
        <v>0</v>
      </c>
      <c r="F154" s="16">
        <f t="shared" si="41"/>
        <v>0</v>
      </c>
      <c r="G154" s="16">
        <f t="shared" si="42"/>
        <v>0</v>
      </c>
      <c r="H154" s="16">
        <f t="shared" si="43"/>
        <v>0</v>
      </c>
      <c r="I154" s="16">
        <f t="shared" si="44"/>
        <v>0</v>
      </c>
      <c r="J154" s="16">
        <f t="shared" si="45"/>
        <v>0</v>
      </c>
      <c r="K154" s="25"/>
      <c r="L154" s="25">
        <f t="shared" si="1"/>
        <v>0</v>
      </c>
      <c r="M154" s="25">
        <f t="shared" si="2"/>
        <v>0</v>
      </c>
      <c r="N154" s="25">
        <f t="shared" si="3"/>
        <v>0</v>
      </c>
      <c r="O154" s="25">
        <f t="shared" si="4"/>
        <v>0</v>
      </c>
      <c r="P154" s="25">
        <f t="shared" si="5"/>
        <v>0</v>
      </c>
      <c r="Q154" s="25">
        <f t="shared" si="6"/>
        <v>0</v>
      </c>
      <c r="R154" s="25">
        <f t="shared" si="7"/>
        <v>1</v>
      </c>
      <c r="S154" s="25">
        <f t="shared" si="8"/>
        <v>0</v>
      </c>
      <c r="T154" s="25">
        <f t="shared" si="9"/>
        <v>0</v>
      </c>
      <c r="U154" s="25">
        <f t="shared" si="10"/>
        <v>0</v>
      </c>
      <c r="V154" s="25">
        <f t="shared" si="11"/>
        <v>0</v>
      </c>
      <c r="W154" s="25">
        <f t="shared" si="12"/>
        <v>0</v>
      </c>
      <c r="X154" s="25">
        <f t="shared" si="13"/>
        <v>0</v>
      </c>
      <c r="Y154" s="25">
        <f t="shared" si="14"/>
        <v>0</v>
      </c>
      <c r="Z154" s="25">
        <f t="shared" si="15"/>
        <v>0</v>
      </c>
      <c r="AA154" s="25">
        <f t="shared" si="16"/>
        <v>0</v>
      </c>
      <c r="AB154" s="25">
        <f t="shared" si="17"/>
        <v>0</v>
      </c>
      <c r="AC154" s="25">
        <f t="shared" si="18"/>
        <v>0</v>
      </c>
      <c r="AD154" s="25">
        <f t="shared" si="19"/>
        <v>0</v>
      </c>
      <c r="AE154" s="25">
        <f t="shared" si="20"/>
        <v>0</v>
      </c>
      <c r="AF154" s="25">
        <f t="shared" si="21"/>
        <v>0</v>
      </c>
      <c r="AG154" s="25">
        <f t="shared" si="22"/>
        <v>0</v>
      </c>
      <c r="AH154" s="25">
        <f t="shared" si="23"/>
        <v>0</v>
      </c>
      <c r="AI154" s="25">
        <f t="shared" si="24"/>
        <v>0</v>
      </c>
      <c r="AJ154" s="25">
        <f t="shared" si="25"/>
        <v>0</v>
      </c>
      <c r="AK154" s="25">
        <f t="shared" si="26"/>
        <v>0</v>
      </c>
      <c r="AL154" s="25">
        <f t="shared" si="27"/>
        <v>0</v>
      </c>
      <c r="AM154" s="25">
        <f t="shared" si="28"/>
        <v>0</v>
      </c>
      <c r="AN154" s="25">
        <f t="shared" si="29"/>
        <v>0</v>
      </c>
      <c r="AO154" s="25">
        <f t="shared" si="30"/>
        <v>0</v>
      </c>
      <c r="AP154" s="25">
        <f t="shared" si="31"/>
        <v>0</v>
      </c>
      <c r="AQ154" s="25">
        <f t="shared" si="32"/>
        <v>0</v>
      </c>
      <c r="AR154" s="25">
        <f t="shared" si="33"/>
        <v>0</v>
      </c>
      <c r="AS154" s="25">
        <f t="shared" si="34"/>
        <v>0</v>
      </c>
      <c r="AT154" s="25">
        <f t="shared" si="35"/>
        <v>0</v>
      </c>
      <c r="AU154" s="25">
        <f t="shared" si="36"/>
        <v>0</v>
      </c>
    </row>
    <row r="155" ht="12.75" customHeight="1">
      <c r="A155" s="25">
        <f t="shared" si="46"/>
        <v>74</v>
      </c>
      <c r="B155" s="16">
        <f t="shared" si="37"/>
        <v>1</v>
      </c>
      <c r="C155" s="16">
        <f t="shared" si="38"/>
        <v>0</v>
      </c>
      <c r="D155" s="16">
        <f t="shared" si="39"/>
        <v>0</v>
      </c>
      <c r="E155" s="16">
        <f t="shared" si="40"/>
        <v>0</v>
      </c>
      <c r="F155" s="16">
        <f t="shared" si="41"/>
        <v>0</v>
      </c>
      <c r="G155" s="16">
        <f t="shared" si="42"/>
        <v>0</v>
      </c>
      <c r="H155" s="16">
        <f t="shared" si="43"/>
        <v>0</v>
      </c>
      <c r="I155" s="16">
        <f t="shared" si="44"/>
        <v>1</v>
      </c>
      <c r="J155" s="16">
        <f t="shared" si="45"/>
        <v>0</v>
      </c>
      <c r="K155" s="25"/>
      <c r="L155" s="25">
        <f t="shared" si="1"/>
        <v>0</v>
      </c>
      <c r="M155" s="25">
        <f t="shared" si="2"/>
        <v>0</v>
      </c>
      <c r="N155" s="25">
        <f t="shared" si="3"/>
        <v>0</v>
      </c>
      <c r="O155" s="25">
        <f t="shared" si="4"/>
        <v>0</v>
      </c>
      <c r="P155" s="25">
        <f t="shared" si="5"/>
        <v>1</v>
      </c>
      <c r="Q155" s="25">
        <f t="shared" si="6"/>
        <v>1</v>
      </c>
      <c r="R155" s="25">
        <f t="shared" si="7"/>
        <v>0</v>
      </c>
      <c r="S155" s="25">
        <f t="shared" si="8"/>
        <v>0</v>
      </c>
      <c r="T155" s="25">
        <f t="shared" si="9"/>
        <v>0</v>
      </c>
      <c r="U155" s="25">
        <f t="shared" si="10"/>
        <v>0</v>
      </c>
      <c r="V155" s="25">
        <f t="shared" si="11"/>
        <v>0</v>
      </c>
      <c r="W155" s="25">
        <f t="shared" si="12"/>
        <v>0</v>
      </c>
      <c r="X155" s="25">
        <f t="shared" si="13"/>
        <v>0</v>
      </c>
      <c r="Y155" s="25">
        <f t="shared" si="14"/>
        <v>0</v>
      </c>
      <c r="Z155" s="25">
        <f t="shared" si="15"/>
        <v>0</v>
      </c>
      <c r="AA155" s="25">
        <f t="shared" si="16"/>
        <v>0</v>
      </c>
      <c r="AB155" s="25">
        <f t="shared" si="17"/>
        <v>0</v>
      </c>
      <c r="AC155" s="25">
        <f t="shared" si="18"/>
        <v>0</v>
      </c>
      <c r="AD155" s="25">
        <f t="shared" si="19"/>
        <v>0</v>
      </c>
      <c r="AE155" s="25">
        <f t="shared" si="20"/>
        <v>0</v>
      </c>
      <c r="AF155" s="25">
        <f t="shared" si="21"/>
        <v>0</v>
      </c>
      <c r="AG155" s="25">
        <f t="shared" si="22"/>
        <v>0</v>
      </c>
      <c r="AH155" s="25">
        <f t="shared" si="23"/>
        <v>0</v>
      </c>
      <c r="AI155" s="25">
        <f t="shared" si="24"/>
        <v>0</v>
      </c>
      <c r="AJ155" s="25">
        <f t="shared" si="25"/>
        <v>0</v>
      </c>
      <c r="AK155" s="25">
        <f t="shared" si="26"/>
        <v>0</v>
      </c>
      <c r="AL155" s="25">
        <f t="shared" si="27"/>
        <v>0</v>
      </c>
      <c r="AM155" s="25">
        <f t="shared" si="28"/>
        <v>0</v>
      </c>
      <c r="AN155" s="25">
        <f t="shared" si="29"/>
        <v>0</v>
      </c>
      <c r="AO155" s="25">
        <f t="shared" si="30"/>
        <v>0</v>
      </c>
      <c r="AP155" s="25">
        <f t="shared" si="31"/>
        <v>1</v>
      </c>
      <c r="AQ155" s="25">
        <f t="shared" si="32"/>
        <v>0</v>
      </c>
      <c r="AR155" s="25">
        <f t="shared" si="33"/>
        <v>0</v>
      </c>
      <c r="AS155" s="25">
        <f t="shared" si="34"/>
        <v>0</v>
      </c>
      <c r="AT155" s="25">
        <f t="shared" si="35"/>
        <v>0</v>
      </c>
      <c r="AU155" s="25">
        <f t="shared" si="36"/>
        <v>0</v>
      </c>
    </row>
    <row r="156" ht="12.75" customHeight="1">
      <c r="A156" s="25">
        <f t="shared" si="46"/>
        <v>75</v>
      </c>
      <c r="B156" s="16">
        <f t="shared" si="37"/>
        <v>1</v>
      </c>
      <c r="C156" s="16">
        <f t="shared" si="38"/>
        <v>0</v>
      </c>
      <c r="D156" s="16">
        <f t="shared" si="39"/>
        <v>0</v>
      </c>
      <c r="E156" s="16">
        <f t="shared" si="40"/>
        <v>0</v>
      </c>
      <c r="F156" s="16">
        <f t="shared" si="41"/>
        <v>0</v>
      </c>
      <c r="G156" s="16">
        <f t="shared" si="42"/>
        <v>1</v>
      </c>
      <c r="H156" s="16">
        <f t="shared" si="43"/>
        <v>1</v>
      </c>
      <c r="I156" s="16">
        <f t="shared" si="44"/>
        <v>0</v>
      </c>
      <c r="J156" s="16">
        <f t="shared" si="45"/>
        <v>0</v>
      </c>
      <c r="K156" s="25"/>
      <c r="L156" s="25">
        <f t="shared" si="1"/>
        <v>1</v>
      </c>
      <c r="M156" s="25">
        <f t="shared" si="2"/>
        <v>0</v>
      </c>
      <c r="N156" s="25">
        <f t="shared" si="3"/>
        <v>0</v>
      </c>
      <c r="O156" s="25">
        <f t="shared" si="4"/>
        <v>0</v>
      </c>
      <c r="P156" s="25">
        <f t="shared" si="5"/>
        <v>0</v>
      </c>
      <c r="Q156" s="25">
        <f t="shared" si="6"/>
        <v>0</v>
      </c>
      <c r="R156" s="25">
        <f t="shared" si="7"/>
        <v>0</v>
      </c>
      <c r="S156" s="25">
        <f t="shared" si="8"/>
        <v>0</v>
      </c>
      <c r="T156" s="25">
        <f t="shared" si="9"/>
        <v>0</v>
      </c>
      <c r="U156" s="25">
        <f t="shared" si="10"/>
        <v>0</v>
      </c>
      <c r="V156" s="25">
        <f t="shared" si="11"/>
        <v>0</v>
      </c>
      <c r="W156" s="25">
        <f t="shared" si="12"/>
        <v>0</v>
      </c>
      <c r="X156" s="25">
        <f t="shared" si="13"/>
        <v>0</v>
      </c>
      <c r="Y156" s="25">
        <f t="shared" si="14"/>
        <v>0</v>
      </c>
      <c r="Z156" s="25">
        <f t="shared" si="15"/>
        <v>0</v>
      </c>
      <c r="AA156" s="25">
        <f t="shared" si="16"/>
        <v>0</v>
      </c>
      <c r="AB156" s="25">
        <f t="shared" si="17"/>
        <v>0</v>
      </c>
      <c r="AC156" s="25">
        <f t="shared" si="18"/>
        <v>0</v>
      </c>
      <c r="AD156" s="25">
        <f t="shared" si="19"/>
        <v>0</v>
      </c>
      <c r="AE156" s="25">
        <f t="shared" si="20"/>
        <v>0</v>
      </c>
      <c r="AF156" s="25">
        <f t="shared" si="21"/>
        <v>0</v>
      </c>
      <c r="AG156" s="25">
        <f t="shared" si="22"/>
        <v>0</v>
      </c>
      <c r="AH156" s="25">
        <f t="shared" si="23"/>
        <v>0</v>
      </c>
      <c r="AI156" s="25">
        <f t="shared" si="24"/>
        <v>0</v>
      </c>
      <c r="AJ156" s="25">
        <f t="shared" si="25"/>
        <v>0</v>
      </c>
      <c r="AK156" s="25">
        <f t="shared" si="26"/>
        <v>0</v>
      </c>
      <c r="AL156" s="25">
        <f t="shared" si="27"/>
        <v>0</v>
      </c>
      <c r="AM156" s="25">
        <f t="shared" si="28"/>
        <v>0</v>
      </c>
      <c r="AN156" s="25">
        <f t="shared" si="29"/>
        <v>0</v>
      </c>
      <c r="AO156" s="25">
        <f t="shared" si="30"/>
        <v>0</v>
      </c>
      <c r="AP156" s="25">
        <f t="shared" si="31"/>
        <v>0</v>
      </c>
      <c r="AQ156" s="25">
        <f t="shared" si="32"/>
        <v>0</v>
      </c>
      <c r="AR156" s="25">
        <f t="shared" si="33"/>
        <v>0</v>
      </c>
      <c r="AS156" s="25">
        <f t="shared" si="34"/>
        <v>0</v>
      </c>
      <c r="AT156" s="25">
        <f t="shared" si="35"/>
        <v>0</v>
      </c>
      <c r="AU156" s="25">
        <f t="shared" si="36"/>
        <v>0</v>
      </c>
    </row>
    <row r="157" ht="12.75" customHeight="1">
      <c r="A157" s="25">
        <f t="shared" si="46"/>
        <v>76</v>
      </c>
      <c r="B157" s="16">
        <f t="shared" si="37"/>
        <v>1</v>
      </c>
      <c r="C157" s="16">
        <f t="shared" si="38"/>
        <v>1</v>
      </c>
      <c r="D157" s="16">
        <f t="shared" si="39"/>
        <v>0</v>
      </c>
      <c r="E157" s="16">
        <f t="shared" si="40"/>
        <v>0</v>
      </c>
      <c r="F157" s="16">
        <f t="shared" si="41"/>
        <v>0</v>
      </c>
      <c r="G157" s="16">
        <f t="shared" si="42"/>
        <v>0</v>
      </c>
      <c r="H157" s="16">
        <f t="shared" si="43"/>
        <v>0</v>
      </c>
      <c r="I157" s="16">
        <f t="shared" si="44"/>
        <v>0</v>
      </c>
      <c r="J157" s="16">
        <f t="shared" si="45"/>
        <v>0</v>
      </c>
      <c r="K157" s="25"/>
      <c r="L157" s="25">
        <f t="shared" si="1"/>
        <v>1</v>
      </c>
      <c r="M157" s="25">
        <f t="shared" si="2"/>
        <v>0</v>
      </c>
      <c r="N157" s="25">
        <f t="shared" si="3"/>
        <v>0</v>
      </c>
      <c r="O157" s="25">
        <f t="shared" si="4"/>
        <v>0</v>
      </c>
      <c r="P157" s="25">
        <f t="shared" si="5"/>
        <v>0</v>
      </c>
      <c r="Q157" s="25">
        <f t="shared" si="6"/>
        <v>0</v>
      </c>
      <c r="R157" s="25">
        <f t="shared" si="7"/>
        <v>0</v>
      </c>
      <c r="S157" s="25">
        <f t="shared" si="8"/>
        <v>0</v>
      </c>
      <c r="T157" s="25">
        <f t="shared" si="9"/>
        <v>0</v>
      </c>
      <c r="U157" s="25">
        <f t="shared" si="10"/>
        <v>0</v>
      </c>
      <c r="V157" s="25">
        <f t="shared" si="11"/>
        <v>0</v>
      </c>
      <c r="W157" s="25">
        <f t="shared" si="12"/>
        <v>0</v>
      </c>
      <c r="X157" s="25">
        <f t="shared" si="13"/>
        <v>0</v>
      </c>
      <c r="Y157" s="25">
        <f t="shared" si="14"/>
        <v>0</v>
      </c>
      <c r="Z157" s="25">
        <f t="shared" si="15"/>
        <v>0</v>
      </c>
      <c r="AA157" s="25">
        <f t="shared" si="16"/>
        <v>0</v>
      </c>
      <c r="AB157" s="25">
        <f t="shared" si="17"/>
        <v>0</v>
      </c>
      <c r="AC157" s="25">
        <f t="shared" si="18"/>
        <v>0</v>
      </c>
      <c r="AD157" s="25">
        <f t="shared" si="19"/>
        <v>0</v>
      </c>
      <c r="AE157" s="25">
        <f t="shared" si="20"/>
        <v>0</v>
      </c>
      <c r="AF157" s="25">
        <f t="shared" si="21"/>
        <v>0</v>
      </c>
      <c r="AG157" s="25">
        <f t="shared" si="22"/>
        <v>0</v>
      </c>
      <c r="AH157" s="25">
        <f t="shared" si="23"/>
        <v>0</v>
      </c>
      <c r="AI157" s="25">
        <f t="shared" si="24"/>
        <v>0</v>
      </c>
      <c r="AJ157" s="25">
        <f t="shared" si="25"/>
        <v>0</v>
      </c>
      <c r="AK157" s="25">
        <f t="shared" si="26"/>
        <v>0</v>
      </c>
      <c r="AL157" s="25">
        <f t="shared" si="27"/>
        <v>0</v>
      </c>
      <c r="AM157" s="25">
        <f t="shared" si="28"/>
        <v>0</v>
      </c>
      <c r="AN157" s="25">
        <f t="shared" si="29"/>
        <v>0</v>
      </c>
      <c r="AO157" s="25">
        <f t="shared" si="30"/>
        <v>0</v>
      </c>
      <c r="AP157" s="25">
        <f t="shared" si="31"/>
        <v>0</v>
      </c>
      <c r="AQ157" s="25">
        <f t="shared" si="32"/>
        <v>0</v>
      </c>
      <c r="AR157" s="25">
        <f t="shared" si="33"/>
        <v>0</v>
      </c>
      <c r="AS157" s="25">
        <f t="shared" si="34"/>
        <v>0</v>
      </c>
      <c r="AT157" s="25">
        <f t="shared" si="35"/>
        <v>0</v>
      </c>
      <c r="AU157" s="25">
        <f t="shared" si="36"/>
        <v>0</v>
      </c>
    </row>
    <row r="158" ht="12.75" customHeight="1">
      <c r="A158" s="25">
        <f t="shared" si="46"/>
        <v>77</v>
      </c>
      <c r="B158" s="16">
        <f t="shared" si="37"/>
        <v>1</v>
      </c>
      <c r="C158" s="16">
        <f t="shared" si="38"/>
        <v>1</v>
      </c>
      <c r="D158" s="16">
        <f t="shared" si="39"/>
        <v>0</v>
      </c>
      <c r="E158" s="16">
        <f t="shared" si="40"/>
        <v>0</v>
      </c>
      <c r="F158" s="16">
        <f t="shared" si="41"/>
        <v>0</v>
      </c>
      <c r="G158" s="16">
        <f t="shared" si="42"/>
        <v>0</v>
      </c>
      <c r="H158" s="16">
        <f t="shared" si="43"/>
        <v>0</v>
      </c>
      <c r="I158" s="16">
        <f t="shared" si="44"/>
        <v>0</v>
      </c>
      <c r="J158" s="16">
        <f t="shared" si="45"/>
        <v>0</v>
      </c>
      <c r="K158" s="25"/>
      <c r="L158" s="17">
        <f t="shared" ref="L158:AU158" si="47">SUM(L81:L157)</f>
        <v>17</v>
      </c>
      <c r="M158" s="17">
        <f t="shared" si="47"/>
        <v>2</v>
      </c>
      <c r="N158" s="17">
        <f t="shared" si="47"/>
        <v>0</v>
      </c>
      <c r="O158" s="17">
        <f t="shared" si="47"/>
        <v>2</v>
      </c>
      <c r="P158" s="17">
        <f t="shared" si="47"/>
        <v>43</v>
      </c>
      <c r="Q158" s="17">
        <f t="shared" si="47"/>
        <v>14</v>
      </c>
      <c r="R158" s="17">
        <f t="shared" si="47"/>
        <v>18</v>
      </c>
      <c r="S158" s="17">
        <f t="shared" si="47"/>
        <v>2</v>
      </c>
      <c r="T158" s="17">
        <f t="shared" si="47"/>
        <v>1</v>
      </c>
      <c r="U158" s="17">
        <f t="shared" si="47"/>
        <v>0</v>
      </c>
      <c r="V158" s="17">
        <f t="shared" si="47"/>
        <v>1</v>
      </c>
      <c r="W158" s="17">
        <f t="shared" si="47"/>
        <v>9</v>
      </c>
      <c r="X158" s="17">
        <f t="shared" si="47"/>
        <v>2</v>
      </c>
      <c r="Y158" s="17">
        <f t="shared" si="47"/>
        <v>4</v>
      </c>
      <c r="Z158" s="17">
        <f t="shared" si="47"/>
        <v>0</v>
      </c>
      <c r="AA158" s="17">
        <f t="shared" si="47"/>
        <v>0</v>
      </c>
      <c r="AB158" s="17">
        <f t="shared" si="47"/>
        <v>0</v>
      </c>
      <c r="AC158" s="17">
        <f t="shared" si="47"/>
        <v>2</v>
      </c>
      <c r="AD158" s="17">
        <f t="shared" si="47"/>
        <v>1</v>
      </c>
      <c r="AE158" s="17">
        <f t="shared" si="47"/>
        <v>1</v>
      </c>
      <c r="AF158" s="17">
        <f t="shared" si="47"/>
        <v>0</v>
      </c>
      <c r="AG158" s="17">
        <f t="shared" si="47"/>
        <v>0</v>
      </c>
      <c r="AH158" s="17">
        <f t="shared" si="47"/>
        <v>0</v>
      </c>
      <c r="AI158" s="17">
        <f t="shared" si="47"/>
        <v>0</v>
      </c>
      <c r="AJ158" s="17">
        <f t="shared" si="47"/>
        <v>0</v>
      </c>
      <c r="AK158" s="17">
        <f t="shared" si="47"/>
        <v>0</v>
      </c>
      <c r="AL158" s="17">
        <f t="shared" si="47"/>
        <v>1</v>
      </c>
      <c r="AM158" s="17">
        <f t="shared" si="47"/>
        <v>0</v>
      </c>
      <c r="AN158" s="17">
        <f t="shared" si="47"/>
        <v>0</v>
      </c>
      <c r="AO158" s="17">
        <f t="shared" si="47"/>
        <v>1</v>
      </c>
      <c r="AP158" s="17">
        <f t="shared" si="47"/>
        <v>14</v>
      </c>
      <c r="AQ158" s="17">
        <f t="shared" si="47"/>
        <v>15</v>
      </c>
      <c r="AR158" s="17">
        <f t="shared" si="47"/>
        <v>0</v>
      </c>
      <c r="AS158" s="17">
        <f t="shared" si="47"/>
        <v>6</v>
      </c>
      <c r="AT158" s="17">
        <f t="shared" si="47"/>
        <v>0</v>
      </c>
      <c r="AU158" s="17">
        <f t="shared" si="47"/>
        <v>0</v>
      </c>
    </row>
    <row r="159" ht="12.75" customHeight="1">
      <c r="A159" s="25"/>
      <c r="B159" s="19">
        <f t="shared" ref="B159:J159" si="48">SUM(B82:B158)</f>
        <v>75</v>
      </c>
      <c r="C159" s="19">
        <f t="shared" si="48"/>
        <v>19</v>
      </c>
      <c r="D159" s="19">
        <f t="shared" si="48"/>
        <v>2</v>
      </c>
      <c r="E159" s="19">
        <f t="shared" si="48"/>
        <v>0</v>
      </c>
      <c r="F159" s="19">
        <f t="shared" si="48"/>
        <v>2</v>
      </c>
      <c r="G159" s="19">
        <f t="shared" si="48"/>
        <v>45</v>
      </c>
      <c r="H159" s="19">
        <f t="shared" si="48"/>
        <v>15</v>
      </c>
      <c r="I159" s="19">
        <f t="shared" si="48"/>
        <v>19</v>
      </c>
      <c r="J159" s="19">
        <f t="shared" si="48"/>
        <v>2</v>
      </c>
      <c r="K159" s="25"/>
      <c r="L159" s="28" t="s">
        <v>325</v>
      </c>
      <c r="M159" s="28" t="s">
        <v>326</v>
      </c>
      <c r="N159" s="28" t="s">
        <v>327</v>
      </c>
      <c r="O159" s="28" t="s">
        <v>328</v>
      </c>
      <c r="P159" s="28" t="s">
        <v>329</v>
      </c>
      <c r="Q159" s="28" t="s">
        <v>330</v>
      </c>
      <c r="R159" s="28" t="s">
        <v>331</v>
      </c>
      <c r="S159" s="28" t="s">
        <v>332</v>
      </c>
      <c r="T159" s="28" t="s">
        <v>333</v>
      </c>
      <c r="U159" s="28" t="s">
        <v>334</v>
      </c>
      <c r="V159" s="28" t="s">
        <v>335</v>
      </c>
      <c r="W159" s="28" t="s">
        <v>336</v>
      </c>
      <c r="X159" s="28" t="s">
        <v>337</v>
      </c>
      <c r="Y159" s="28" t="s">
        <v>338</v>
      </c>
      <c r="Z159" s="28" t="s">
        <v>339</v>
      </c>
      <c r="AA159" s="28" t="s">
        <v>340</v>
      </c>
      <c r="AB159" s="28" t="s">
        <v>341</v>
      </c>
      <c r="AC159" s="28" t="s">
        <v>342</v>
      </c>
      <c r="AD159" s="28" t="s">
        <v>343</v>
      </c>
      <c r="AE159" s="28" t="s">
        <v>344</v>
      </c>
      <c r="AF159" s="28" t="s">
        <v>345</v>
      </c>
      <c r="AG159" s="28" t="s">
        <v>346</v>
      </c>
      <c r="AH159" s="28" t="s">
        <v>347</v>
      </c>
      <c r="AI159" s="28" t="s">
        <v>348</v>
      </c>
      <c r="AJ159" s="28" t="s">
        <v>349</v>
      </c>
      <c r="AK159" s="28" t="s">
        <v>350</v>
      </c>
      <c r="AL159" s="28" t="s">
        <v>351</v>
      </c>
      <c r="AM159" s="28" t="s">
        <v>352</v>
      </c>
      <c r="AN159" s="28" t="s">
        <v>353</v>
      </c>
      <c r="AO159" s="28" t="s">
        <v>354</v>
      </c>
      <c r="AP159" s="28" t="s">
        <v>355</v>
      </c>
      <c r="AQ159" s="28" t="s">
        <v>356</v>
      </c>
      <c r="AR159" s="28" t="s">
        <v>357</v>
      </c>
      <c r="AS159" s="28" t="s">
        <v>358</v>
      </c>
      <c r="AT159" s="28" t="s">
        <v>359</v>
      </c>
      <c r="AU159" s="28" t="s">
        <v>360</v>
      </c>
    </row>
    <row r="160" ht="12.75" customHeight="1">
      <c r="A160" s="25"/>
      <c r="B160" s="28" t="s">
        <v>316</v>
      </c>
      <c r="C160" s="28" t="s">
        <v>317</v>
      </c>
      <c r="D160" s="28" t="s">
        <v>318</v>
      </c>
      <c r="E160" s="28" t="s">
        <v>319</v>
      </c>
      <c r="F160" s="28" t="s">
        <v>320</v>
      </c>
      <c r="G160" s="28" t="s">
        <v>321</v>
      </c>
      <c r="H160" s="28" t="s">
        <v>322</v>
      </c>
      <c r="I160" s="28" t="s">
        <v>323</v>
      </c>
      <c r="J160" s="28" t="s">
        <v>324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ht="12.75" customHeight="1">
      <c r="A162" s="9" t="s">
        <v>361</v>
      </c>
      <c r="B162" s="8" t="s">
        <v>362</v>
      </c>
      <c r="C162" s="25"/>
      <c r="D162" s="25"/>
      <c r="E162" s="25"/>
      <c r="F162" s="25"/>
      <c r="G162" s="25"/>
      <c r="H162" s="8" t="s">
        <v>363</v>
      </c>
      <c r="I162" s="25"/>
      <c r="J162" s="25"/>
      <c r="K162" s="25"/>
      <c r="L162" s="25"/>
      <c r="M162" s="25"/>
      <c r="N162" s="25"/>
      <c r="O162" s="8" t="s">
        <v>364</v>
      </c>
      <c r="P162" s="25"/>
      <c r="Q162" s="25"/>
      <c r="R162" s="25"/>
      <c r="S162" s="25"/>
      <c r="T162" s="25"/>
      <c r="U162" s="25"/>
      <c r="V162" s="8" t="s">
        <v>372</v>
      </c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ht="12.75" customHeight="1">
      <c r="A163" s="16" t="s">
        <v>365</v>
      </c>
      <c r="B163" s="16" t="s">
        <v>366</v>
      </c>
      <c r="C163" s="16" t="s">
        <v>367</v>
      </c>
      <c r="D163" s="23" t="s">
        <v>391</v>
      </c>
      <c r="E163" s="23" t="s">
        <v>392</v>
      </c>
      <c r="F163" s="16" t="s">
        <v>255</v>
      </c>
      <c r="G163" s="23"/>
      <c r="H163" s="16" t="s">
        <v>365</v>
      </c>
      <c r="I163" s="16" t="s">
        <v>366</v>
      </c>
      <c r="J163" s="16" t="s">
        <v>367</v>
      </c>
      <c r="K163" s="23" t="s">
        <v>391</v>
      </c>
      <c r="L163" s="23" t="s">
        <v>392</v>
      </c>
      <c r="M163" s="16" t="s">
        <v>255</v>
      </c>
      <c r="N163" s="25"/>
      <c r="O163" s="16" t="s">
        <v>365</v>
      </c>
      <c r="P163" s="16" t="s">
        <v>366</v>
      </c>
      <c r="Q163" s="16" t="s">
        <v>367</v>
      </c>
      <c r="R163" s="23" t="s">
        <v>391</v>
      </c>
      <c r="S163" s="23" t="s">
        <v>392</v>
      </c>
      <c r="T163" s="16" t="s">
        <v>255</v>
      </c>
      <c r="U163" s="25"/>
      <c r="V163" s="16" t="s">
        <v>365</v>
      </c>
      <c r="W163" s="16" t="s">
        <v>366</v>
      </c>
      <c r="X163" s="16" t="s">
        <v>367</v>
      </c>
      <c r="Y163" s="23" t="s">
        <v>391</v>
      </c>
      <c r="Z163" s="23" t="s">
        <v>392</v>
      </c>
      <c r="AA163" s="16" t="s">
        <v>255</v>
      </c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ht="12.75" customHeight="1">
      <c r="A164" s="25">
        <f t="shared" ref="A164:B164" si="49">B159</f>
        <v>75</v>
      </c>
      <c r="B164" s="25">
        <f t="shared" si="49"/>
        <v>19</v>
      </c>
      <c r="C164" s="25">
        <f>L158</f>
        <v>17</v>
      </c>
      <c r="D164" s="25">
        <f t="shared" ref="D164:E164" si="50">SQRT(A164)</f>
        <v>8.660254038</v>
      </c>
      <c r="E164" s="25">
        <f t="shared" si="50"/>
        <v>4.358898944</v>
      </c>
      <c r="F164" s="25">
        <f>C164/(D164*E164)</f>
        <v>0.4503410014</v>
      </c>
      <c r="G164" s="25"/>
      <c r="H164" s="25">
        <f>B159</f>
        <v>75</v>
      </c>
      <c r="I164" s="25">
        <f>D159</f>
        <v>2</v>
      </c>
      <c r="J164" s="25">
        <f>M158</f>
        <v>2</v>
      </c>
      <c r="K164" s="25">
        <f t="shared" ref="K164:L164" si="51">SQRT(H164)</f>
        <v>8.660254038</v>
      </c>
      <c r="L164" s="25">
        <f t="shared" si="51"/>
        <v>1.414213562</v>
      </c>
      <c r="M164" s="25">
        <f>J164/(K164*L164)</f>
        <v>0.1632993162</v>
      </c>
      <c r="N164" s="25"/>
      <c r="O164" s="25">
        <f>B159</f>
        <v>75</v>
      </c>
      <c r="P164" s="25">
        <f>E159</f>
        <v>0</v>
      </c>
      <c r="Q164" s="25">
        <f>N158</f>
        <v>0</v>
      </c>
      <c r="R164" s="25">
        <f t="shared" ref="R164:S164" si="52">SQRT(O164)</f>
        <v>8.660254038</v>
      </c>
      <c r="S164" s="25">
        <f t="shared" si="52"/>
        <v>0</v>
      </c>
      <c r="T164" s="25" t="s">
        <v>458</v>
      </c>
      <c r="U164" s="25"/>
      <c r="V164" s="25">
        <f>O164</f>
        <v>75</v>
      </c>
      <c r="W164" s="25">
        <f>F159</f>
        <v>2</v>
      </c>
      <c r="X164" s="25">
        <f>O158</f>
        <v>2</v>
      </c>
      <c r="Y164" s="25">
        <f t="shared" ref="Y164:Z164" si="53">SQRT(V164)</f>
        <v>8.660254038</v>
      </c>
      <c r="Z164" s="25">
        <f t="shared" si="53"/>
        <v>1.414213562</v>
      </c>
      <c r="AA164" s="25">
        <f>X164/(Y164*Z164)</f>
        <v>0.1632993162</v>
      </c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ht="12.75" customHeight="1">
      <c r="A166" s="8" t="s">
        <v>373</v>
      </c>
      <c r="B166" s="25"/>
      <c r="C166" s="25"/>
      <c r="D166" s="25"/>
      <c r="E166" s="25"/>
      <c r="F166" s="25"/>
      <c r="G166" s="25"/>
      <c r="H166" s="8" t="s">
        <v>374</v>
      </c>
      <c r="I166" s="25"/>
      <c r="J166" s="25"/>
      <c r="K166" s="25"/>
      <c r="L166" s="25"/>
      <c r="M166" s="25"/>
      <c r="N166" s="25"/>
      <c r="O166" s="8" t="s">
        <v>375</v>
      </c>
      <c r="P166" s="25"/>
      <c r="Q166" s="25"/>
      <c r="R166" s="25"/>
      <c r="S166" s="25"/>
      <c r="T166" s="25"/>
      <c r="U166" s="25"/>
      <c r="V166" s="8" t="s">
        <v>453</v>
      </c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ht="12.75" customHeight="1">
      <c r="A167" s="16" t="s">
        <v>365</v>
      </c>
      <c r="B167" s="16" t="s">
        <v>366</v>
      </c>
      <c r="C167" s="16" t="s">
        <v>367</v>
      </c>
      <c r="D167" s="23" t="s">
        <v>391</v>
      </c>
      <c r="E167" s="23" t="s">
        <v>392</v>
      </c>
      <c r="F167" s="16" t="s">
        <v>255</v>
      </c>
      <c r="G167" s="25"/>
      <c r="H167" s="16" t="s">
        <v>365</v>
      </c>
      <c r="I167" s="16" t="s">
        <v>366</v>
      </c>
      <c r="J167" s="16" t="s">
        <v>367</v>
      </c>
      <c r="K167" s="23" t="s">
        <v>391</v>
      </c>
      <c r="L167" s="23" t="s">
        <v>392</v>
      </c>
      <c r="M167" s="16" t="s">
        <v>255</v>
      </c>
      <c r="N167" s="25"/>
      <c r="O167" s="16" t="s">
        <v>365</v>
      </c>
      <c r="P167" s="16" t="s">
        <v>366</v>
      </c>
      <c r="Q167" s="16" t="s">
        <v>367</v>
      </c>
      <c r="R167" s="23" t="s">
        <v>391</v>
      </c>
      <c r="S167" s="23" t="s">
        <v>392</v>
      </c>
      <c r="T167" s="16" t="s">
        <v>255</v>
      </c>
      <c r="U167" s="25"/>
      <c r="V167" s="16" t="s">
        <v>365</v>
      </c>
      <c r="W167" s="16" t="s">
        <v>366</v>
      </c>
      <c r="X167" s="16" t="s">
        <v>367</v>
      </c>
      <c r="Y167" s="23" t="s">
        <v>391</v>
      </c>
      <c r="Z167" s="23" t="s">
        <v>392</v>
      </c>
      <c r="AA167" s="16" t="s">
        <v>255</v>
      </c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ht="12.75" customHeight="1">
      <c r="A168" s="25">
        <f>A164</f>
        <v>75</v>
      </c>
      <c r="B168" s="25">
        <f>G159</f>
        <v>45</v>
      </c>
      <c r="C168" s="25">
        <f>P158</f>
        <v>43</v>
      </c>
      <c r="D168" s="25">
        <f t="shared" ref="D168:E168" si="54">SQRT(A168)</f>
        <v>8.660254038</v>
      </c>
      <c r="E168" s="25">
        <f t="shared" si="54"/>
        <v>6.708203932</v>
      </c>
      <c r="F168" s="25">
        <f>C168/(D168*E168)</f>
        <v>0.7401701506</v>
      </c>
      <c r="G168" s="25"/>
      <c r="H168" s="25">
        <f>A168</f>
        <v>75</v>
      </c>
      <c r="I168" s="25">
        <f>H159</f>
        <v>15</v>
      </c>
      <c r="J168" s="25">
        <f>Q158</f>
        <v>14</v>
      </c>
      <c r="K168" s="25">
        <f t="shared" ref="K168:L168" si="55">SQRT(H168)</f>
        <v>8.660254038</v>
      </c>
      <c r="L168" s="25">
        <f t="shared" si="55"/>
        <v>3.872983346</v>
      </c>
      <c r="M168" s="25">
        <f>J168/(K168*L168)</f>
        <v>0.4173993558</v>
      </c>
      <c r="N168" s="25"/>
      <c r="O168" s="25">
        <f>B159</f>
        <v>75</v>
      </c>
      <c r="P168" s="25">
        <f>I159</f>
        <v>19</v>
      </c>
      <c r="Q168" s="25">
        <f>R158</f>
        <v>18</v>
      </c>
      <c r="R168" s="25">
        <f t="shared" ref="R168:S168" si="56">SQRT(O168)</f>
        <v>8.660254038</v>
      </c>
      <c r="S168" s="25">
        <f t="shared" si="56"/>
        <v>4.358898944</v>
      </c>
      <c r="T168" s="25">
        <f>Q168/(R168*S168)</f>
        <v>0.4768316485</v>
      </c>
      <c r="U168" s="25"/>
      <c r="V168" s="25">
        <f>O168</f>
        <v>75</v>
      </c>
      <c r="W168" s="25">
        <f>J159</f>
        <v>2</v>
      </c>
      <c r="X168" s="25">
        <f>S158</f>
        <v>2</v>
      </c>
      <c r="Y168" s="25">
        <f t="shared" ref="Y168:Z168" si="57">SQRT(V168)</f>
        <v>8.660254038</v>
      </c>
      <c r="Z168" s="25">
        <f t="shared" si="57"/>
        <v>1.414213562</v>
      </c>
      <c r="AA168" s="25">
        <f>X168/(Y168*Z168)</f>
        <v>0.1632993162</v>
      </c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ht="12.75" customHeight="1">
      <c r="A170" s="8" t="s">
        <v>377</v>
      </c>
      <c r="B170" s="25"/>
      <c r="C170" s="25"/>
      <c r="D170" s="25"/>
      <c r="E170" s="25"/>
      <c r="F170" s="25"/>
      <c r="G170" s="25"/>
      <c r="H170" s="8" t="s">
        <v>378</v>
      </c>
      <c r="I170" s="25"/>
      <c r="J170" s="25"/>
      <c r="K170" s="25"/>
      <c r="L170" s="25"/>
      <c r="M170" s="25"/>
      <c r="N170" s="25"/>
      <c r="O170" s="8" t="s">
        <v>379</v>
      </c>
      <c r="P170" s="25"/>
      <c r="Q170" s="25"/>
      <c r="R170" s="25"/>
      <c r="S170" s="25"/>
      <c r="T170" s="25"/>
      <c r="U170" s="25"/>
      <c r="V170" s="8" t="s">
        <v>380</v>
      </c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ht="12.75" customHeight="1">
      <c r="A171" s="16" t="s">
        <v>365</v>
      </c>
      <c r="B171" s="16" t="s">
        <v>366</v>
      </c>
      <c r="C171" s="16" t="s">
        <v>367</v>
      </c>
      <c r="D171" s="23" t="s">
        <v>391</v>
      </c>
      <c r="E171" s="23" t="s">
        <v>392</v>
      </c>
      <c r="F171" s="16" t="s">
        <v>255</v>
      </c>
      <c r="G171" s="25"/>
      <c r="H171" s="16" t="s">
        <v>365</v>
      </c>
      <c r="I171" s="16" t="s">
        <v>366</v>
      </c>
      <c r="J171" s="16" t="s">
        <v>367</v>
      </c>
      <c r="K171" s="23" t="s">
        <v>391</v>
      </c>
      <c r="L171" s="23" t="s">
        <v>392</v>
      </c>
      <c r="M171" s="16" t="s">
        <v>255</v>
      </c>
      <c r="N171" s="25"/>
      <c r="O171" s="16" t="s">
        <v>365</v>
      </c>
      <c r="P171" s="16" t="s">
        <v>366</v>
      </c>
      <c r="Q171" s="16" t="s">
        <v>367</v>
      </c>
      <c r="R171" s="23" t="s">
        <v>391</v>
      </c>
      <c r="S171" s="23" t="s">
        <v>392</v>
      </c>
      <c r="T171" s="16" t="s">
        <v>255</v>
      </c>
      <c r="U171" s="25"/>
      <c r="V171" s="16" t="s">
        <v>365</v>
      </c>
      <c r="W171" s="16" t="s">
        <v>366</v>
      </c>
      <c r="X171" s="16" t="s">
        <v>367</v>
      </c>
      <c r="Y171" s="23" t="s">
        <v>391</v>
      </c>
      <c r="Z171" s="23" t="s">
        <v>392</v>
      </c>
      <c r="AA171" s="16" t="s">
        <v>255</v>
      </c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ht="12.75" customHeight="1">
      <c r="A172" s="25">
        <f t="shared" ref="A172:B172" si="58">C159</f>
        <v>19</v>
      </c>
      <c r="B172" s="25">
        <f t="shared" si="58"/>
        <v>2</v>
      </c>
      <c r="C172" s="25">
        <f>T158</f>
        <v>1</v>
      </c>
      <c r="D172" s="25">
        <f t="shared" ref="D172:E172" si="59">SQRT(A172)</f>
        <v>4.358898944</v>
      </c>
      <c r="E172" s="25">
        <f t="shared" si="59"/>
        <v>1.414213562</v>
      </c>
      <c r="F172" s="25">
        <f>C172/(D172*E172)</f>
        <v>0.1622214211</v>
      </c>
      <c r="G172" s="25"/>
      <c r="H172" s="25">
        <f>A172</f>
        <v>19</v>
      </c>
      <c r="I172" s="25">
        <f>P164</f>
        <v>0</v>
      </c>
      <c r="J172" s="25">
        <f>U158</f>
        <v>0</v>
      </c>
      <c r="K172" s="25">
        <f t="shared" ref="K172:L172" si="60">SQRT(H172)</f>
        <v>4.358898944</v>
      </c>
      <c r="L172" s="25">
        <f t="shared" si="60"/>
        <v>0</v>
      </c>
      <c r="M172" s="25" t="str">
        <f>T164</f>
        <v>หาค่าไม่ได้</v>
      </c>
      <c r="N172" s="25"/>
      <c r="O172" s="25">
        <f>H172</f>
        <v>19</v>
      </c>
      <c r="P172" s="25">
        <f>F159</f>
        <v>2</v>
      </c>
      <c r="Q172" s="25">
        <f>V158</f>
        <v>1</v>
      </c>
      <c r="R172" s="25">
        <f t="shared" ref="R172:S172" si="61">SQRT(O172)</f>
        <v>4.358898944</v>
      </c>
      <c r="S172" s="25">
        <f t="shared" si="61"/>
        <v>1.414213562</v>
      </c>
      <c r="T172" s="25">
        <f>Q172/(R172*S172)</f>
        <v>0.1622214211</v>
      </c>
      <c r="U172" s="25"/>
      <c r="V172" s="25">
        <f>O172</f>
        <v>19</v>
      </c>
      <c r="W172" s="25">
        <f>G159</f>
        <v>45</v>
      </c>
      <c r="X172" s="25">
        <f>W158</f>
        <v>9</v>
      </c>
      <c r="Y172" s="25">
        <f t="shared" ref="Y172:Z172" si="62">SQRT(V172)</f>
        <v>4.358898944</v>
      </c>
      <c r="Z172" s="25">
        <f t="shared" si="62"/>
        <v>6.708203932</v>
      </c>
      <c r="AA172" s="25">
        <f>X172/(Y172*Z172)</f>
        <v>0.3077935056</v>
      </c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ht="12.75" customHeight="1">
      <c r="A174" s="8" t="s">
        <v>459</v>
      </c>
      <c r="B174" s="25"/>
      <c r="C174" s="25"/>
      <c r="D174" s="25"/>
      <c r="E174" s="25"/>
      <c r="F174" s="25"/>
      <c r="G174" s="25"/>
      <c r="H174" s="8" t="s">
        <v>382</v>
      </c>
      <c r="I174" s="25"/>
      <c r="J174" s="25"/>
      <c r="K174" s="25"/>
      <c r="L174" s="25"/>
      <c r="M174" s="25"/>
      <c r="N174" s="25"/>
      <c r="O174" s="8" t="s">
        <v>383</v>
      </c>
      <c r="P174" s="25"/>
      <c r="Q174" s="25"/>
      <c r="R174" s="25"/>
      <c r="S174" s="25"/>
      <c r="T174" s="25"/>
      <c r="U174" s="25"/>
      <c r="V174" s="8" t="s">
        <v>387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ht="12.75" customHeight="1">
      <c r="A175" s="16" t="s">
        <v>365</v>
      </c>
      <c r="B175" s="16" t="s">
        <v>366</v>
      </c>
      <c r="C175" s="16" t="s">
        <v>367</v>
      </c>
      <c r="D175" s="23" t="s">
        <v>391</v>
      </c>
      <c r="E175" s="23" t="s">
        <v>392</v>
      </c>
      <c r="F175" s="16" t="s">
        <v>255</v>
      </c>
      <c r="G175" s="25"/>
      <c r="H175" s="16" t="s">
        <v>365</v>
      </c>
      <c r="I175" s="16" t="s">
        <v>366</v>
      </c>
      <c r="J175" s="16" t="s">
        <v>367</v>
      </c>
      <c r="K175" s="23" t="s">
        <v>391</v>
      </c>
      <c r="L175" s="23" t="s">
        <v>392</v>
      </c>
      <c r="M175" s="16" t="s">
        <v>255</v>
      </c>
      <c r="N175" s="25"/>
      <c r="O175" s="16" t="s">
        <v>365</v>
      </c>
      <c r="P175" s="16" t="s">
        <v>366</v>
      </c>
      <c r="Q175" s="16" t="s">
        <v>367</v>
      </c>
      <c r="R175" s="23" t="s">
        <v>391</v>
      </c>
      <c r="S175" s="23" t="s">
        <v>392</v>
      </c>
      <c r="T175" s="16" t="s">
        <v>255</v>
      </c>
      <c r="U175" s="25"/>
      <c r="V175" s="16" t="s">
        <v>365</v>
      </c>
      <c r="W175" s="16" t="s">
        <v>366</v>
      </c>
      <c r="X175" s="16" t="s">
        <v>367</v>
      </c>
      <c r="Y175" s="23" t="s">
        <v>391</v>
      </c>
      <c r="Z175" s="23" t="s">
        <v>392</v>
      </c>
      <c r="AA175" s="16" t="s">
        <v>255</v>
      </c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ht="12.75" customHeight="1">
      <c r="A176" s="25">
        <f>A172</f>
        <v>19</v>
      </c>
      <c r="B176" s="25">
        <f>H159</f>
        <v>15</v>
      </c>
      <c r="C176" s="25">
        <f>X158</f>
        <v>2</v>
      </c>
      <c r="D176" s="25">
        <f t="shared" ref="D176:E176" si="63">SQRT(A176)</f>
        <v>4.358898944</v>
      </c>
      <c r="E176" s="25">
        <f t="shared" si="63"/>
        <v>3.872983346</v>
      </c>
      <c r="F176" s="25">
        <f>C176/(D176*E176)</f>
        <v>0.1184697756</v>
      </c>
      <c r="G176" s="25"/>
      <c r="H176" s="25">
        <f>H172</f>
        <v>19</v>
      </c>
      <c r="I176" s="25">
        <f>P168</f>
        <v>19</v>
      </c>
      <c r="J176" s="25">
        <f>Y158</f>
        <v>4</v>
      </c>
      <c r="K176" s="25">
        <f t="shared" ref="K176:L176" si="64">SQRT(H176)</f>
        <v>4.358898944</v>
      </c>
      <c r="L176" s="25">
        <f t="shared" si="64"/>
        <v>4.358898944</v>
      </c>
      <c r="M176" s="25">
        <f>J176/(K176*L176)</f>
        <v>0.2105263158</v>
      </c>
      <c r="N176" s="25"/>
      <c r="O176" s="25">
        <f>O172</f>
        <v>19</v>
      </c>
      <c r="P176" s="25">
        <f>W168</f>
        <v>2</v>
      </c>
      <c r="Q176" s="25">
        <f>Z158</f>
        <v>0</v>
      </c>
      <c r="R176" s="25">
        <f t="shared" ref="R176:S176" si="65">SQRT(O176)</f>
        <v>4.358898944</v>
      </c>
      <c r="S176" s="25">
        <f t="shared" si="65"/>
        <v>1.414213562</v>
      </c>
      <c r="T176" s="25">
        <f>Q176/(R176*S176)</f>
        <v>0</v>
      </c>
      <c r="U176" s="25"/>
      <c r="V176" s="25">
        <f t="shared" ref="V176:W176" si="66">D159</f>
        <v>2</v>
      </c>
      <c r="W176" s="25">
        <f t="shared" si="66"/>
        <v>0</v>
      </c>
      <c r="X176" s="25">
        <f>AA158</f>
        <v>0</v>
      </c>
      <c r="Y176" s="25">
        <f t="shared" ref="Y176:Z176" si="67">SQRT(V176)</f>
        <v>1.414213562</v>
      </c>
      <c r="Z176" s="25">
        <f t="shared" si="67"/>
        <v>0</v>
      </c>
      <c r="AA176" s="25" t="str">
        <f>T164</f>
        <v>หาค่าไม่ได้</v>
      </c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ht="12.75" customHeight="1">
      <c r="A178" s="8" t="s">
        <v>388</v>
      </c>
      <c r="B178" s="25"/>
      <c r="C178" s="25"/>
      <c r="D178" s="25"/>
      <c r="E178" s="25"/>
      <c r="F178" s="25"/>
      <c r="G178" s="25"/>
      <c r="H178" s="8" t="s">
        <v>389</v>
      </c>
      <c r="I178" s="25"/>
      <c r="J178" s="25"/>
      <c r="K178" s="25"/>
      <c r="L178" s="25"/>
      <c r="M178" s="25"/>
      <c r="N178" s="25"/>
      <c r="O178" s="8" t="s">
        <v>390</v>
      </c>
      <c r="P178" s="25"/>
      <c r="Q178" s="25"/>
      <c r="R178" s="25"/>
      <c r="S178" s="25"/>
      <c r="T178" s="25"/>
      <c r="U178" s="25"/>
      <c r="V178" s="8" t="s">
        <v>393</v>
      </c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ht="12.75" customHeight="1">
      <c r="A179" s="16" t="s">
        <v>365</v>
      </c>
      <c r="B179" s="16" t="s">
        <v>366</v>
      </c>
      <c r="C179" s="16" t="s">
        <v>367</v>
      </c>
      <c r="D179" s="23" t="s">
        <v>391</v>
      </c>
      <c r="E179" s="23" t="s">
        <v>392</v>
      </c>
      <c r="F179" s="16" t="s">
        <v>255</v>
      </c>
      <c r="G179" s="25"/>
      <c r="H179" s="16" t="s">
        <v>365</v>
      </c>
      <c r="I179" s="16" t="s">
        <v>366</v>
      </c>
      <c r="J179" s="16" t="s">
        <v>367</v>
      </c>
      <c r="K179" s="23" t="s">
        <v>391</v>
      </c>
      <c r="L179" s="23" t="s">
        <v>392</v>
      </c>
      <c r="M179" s="16" t="s">
        <v>255</v>
      </c>
      <c r="N179" s="25"/>
      <c r="O179" s="16" t="s">
        <v>365</v>
      </c>
      <c r="P179" s="16" t="s">
        <v>366</v>
      </c>
      <c r="Q179" s="16" t="s">
        <v>367</v>
      </c>
      <c r="R179" s="23" t="s">
        <v>391</v>
      </c>
      <c r="S179" s="23" t="s">
        <v>392</v>
      </c>
      <c r="T179" s="16" t="s">
        <v>255</v>
      </c>
      <c r="U179" s="25"/>
      <c r="V179" s="16" t="s">
        <v>365</v>
      </c>
      <c r="W179" s="16" t="s">
        <v>366</v>
      </c>
      <c r="X179" s="16" t="s">
        <v>367</v>
      </c>
      <c r="Y179" s="23" t="s">
        <v>391</v>
      </c>
      <c r="Z179" s="23" t="s">
        <v>392</v>
      </c>
      <c r="AA179" s="16" t="s">
        <v>255</v>
      </c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ht="12.75" customHeight="1">
      <c r="A180" s="25">
        <f>D159</f>
        <v>2</v>
      </c>
      <c r="B180" s="25">
        <f>F159</f>
        <v>2</v>
      </c>
      <c r="C180" s="25">
        <f>AB158</f>
        <v>0</v>
      </c>
      <c r="D180" s="25">
        <f t="shared" ref="D180:E180" si="68">SQRT(A180)</f>
        <v>1.414213562</v>
      </c>
      <c r="E180" s="25">
        <f t="shared" si="68"/>
        <v>1.414213562</v>
      </c>
      <c r="F180" s="25">
        <f>0</f>
        <v>0</v>
      </c>
      <c r="G180" s="25"/>
      <c r="H180" s="25">
        <f>A180</f>
        <v>2</v>
      </c>
      <c r="I180" s="25">
        <f>G159</f>
        <v>45</v>
      </c>
      <c r="J180" s="25">
        <f>AC158</f>
        <v>2</v>
      </c>
      <c r="K180" s="25">
        <f t="shared" ref="K180:L180" si="69">SQRT(H180)</f>
        <v>1.414213562</v>
      </c>
      <c r="L180" s="25">
        <f t="shared" si="69"/>
        <v>6.708203932</v>
      </c>
      <c r="M180" s="25">
        <f>J180/(K180*L180)</f>
        <v>0.2108185107</v>
      </c>
      <c r="N180" s="25"/>
      <c r="O180" s="25">
        <f>H180</f>
        <v>2</v>
      </c>
      <c r="P180" s="25">
        <f>H159</f>
        <v>15</v>
      </c>
      <c r="Q180" s="25">
        <f>AD158</f>
        <v>1</v>
      </c>
      <c r="R180" s="25">
        <f t="shared" ref="R180:S180" si="70">SQRT(O180)</f>
        <v>1.414213562</v>
      </c>
      <c r="S180" s="25">
        <f t="shared" si="70"/>
        <v>3.872983346</v>
      </c>
      <c r="T180" s="25">
        <f>Q180/(R180*S180)</f>
        <v>0.1825741858</v>
      </c>
      <c r="U180" s="25"/>
      <c r="V180" s="25">
        <f>V176</f>
        <v>2</v>
      </c>
      <c r="W180" s="25">
        <f>I159</f>
        <v>19</v>
      </c>
      <c r="X180" s="25">
        <f>AE158</f>
        <v>1</v>
      </c>
      <c r="Y180" s="25">
        <f t="shared" ref="Y180:Z180" si="71">SQRT(V180)</f>
        <v>1.414213562</v>
      </c>
      <c r="Z180" s="25">
        <f t="shared" si="71"/>
        <v>4.358898944</v>
      </c>
      <c r="AA180" s="25">
        <f>X180/(Y180*Z180)</f>
        <v>0.1622214211</v>
      </c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ht="12.75" customHeight="1">
      <c r="A182" s="8" t="s">
        <v>394</v>
      </c>
      <c r="B182" s="25"/>
      <c r="C182" s="25"/>
      <c r="D182" s="25"/>
      <c r="E182" s="25"/>
      <c r="F182" s="25"/>
      <c r="G182" s="25"/>
      <c r="H182" s="8" t="s">
        <v>395</v>
      </c>
      <c r="I182" s="25"/>
      <c r="J182" s="25"/>
      <c r="K182" s="25"/>
      <c r="L182" s="25"/>
      <c r="M182" s="25"/>
      <c r="N182" s="25"/>
      <c r="O182" s="8" t="s">
        <v>396</v>
      </c>
      <c r="P182" s="25"/>
      <c r="Q182" s="25"/>
      <c r="R182" s="25"/>
      <c r="S182" s="25"/>
      <c r="T182" s="25"/>
      <c r="U182" s="25"/>
      <c r="V182" s="8" t="s">
        <v>397</v>
      </c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ht="12.75" customHeight="1">
      <c r="A183" s="16" t="s">
        <v>365</v>
      </c>
      <c r="B183" s="16" t="s">
        <v>366</v>
      </c>
      <c r="C183" s="16" t="s">
        <v>367</v>
      </c>
      <c r="D183" s="23" t="s">
        <v>391</v>
      </c>
      <c r="E183" s="23" t="s">
        <v>392</v>
      </c>
      <c r="F183" s="16" t="s">
        <v>255</v>
      </c>
      <c r="G183" s="25"/>
      <c r="H183" s="16" t="s">
        <v>365</v>
      </c>
      <c r="I183" s="16" t="s">
        <v>366</v>
      </c>
      <c r="J183" s="16" t="s">
        <v>367</v>
      </c>
      <c r="K183" s="23" t="s">
        <v>391</v>
      </c>
      <c r="L183" s="23" t="s">
        <v>392</v>
      </c>
      <c r="M183" s="16" t="s">
        <v>255</v>
      </c>
      <c r="N183" s="25"/>
      <c r="O183" s="16" t="s">
        <v>365</v>
      </c>
      <c r="P183" s="16" t="s">
        <v>366</v>
      </c>
      <c r="Q183" s="16" t="s">
        <v>367</v>
      </c>
      <c r="R183" s="23" t="s">
        <v>391</v>
      </c>
      <c r="S183" s="23" t="s">
        <v>392</v>
      </c>
      <c r="T183" s="16" t="s">
        <v>255</v>
      </c>
      <c r="U183" s="25"/>
      <c r="V183" s="16" t="s">
        <v>365</v>
      </c>
      <c r="W183" s="16" t="s">
        <v>366</v>
      </c>
      <c r="X183" s="16" t="s">
        <v>367</v>
      </c>
      <c r="Y183" s="23" t="s">
        <v>391</v>
      </c>
      <c r="Z183" s="23" t="s">
        <v>392</v>
      </c>
      <c r="AA183" s="16" t="s">
        <v>255</v>
      </c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ht="12.75" customHeight="1">
      <c r="A184" s="25">
        <f>A180</f>
        <v>2</v>
      </c>
      <c r="B184" s="25">
        <f>J159</f>
        <v>2</v>
      </c>
      <c r="C184" s="25">
        <f>AF158</f>
        <v>0</v>
      </c>
      <c r="D184" s="25">
        <f t="shared" ref="D184:E184" si="72">SQRT(A184)</f>
        <v>1.414213562</v>
      </c>
      <c r="E184" s="25">
        <f t="shared" si="72"/>
        <v>1.414213562</v>
      </c>
      <c r="F184" s="25">
        <v>0.0</v>
      </c>
      <c r="G184" s="25"/>
      <c r="H184" s="25">
        <f t="shared" ref="H184:I184" si="73">E159</f>
        <v>0</v>
      </c>
      <c r="I184" s="25">
        <f t="shared" si="73"/>
        <v>2</v>
      </c>
      <c r="J184" s="25">
        <f>0</f>
        <v>0</v>
      </c>
      <c r="K184" s="25">
        <v>0.0</v>
      </c>
      <c r="L184" s="25">
        <f>SQRT(I184)</f>
        <v>1.414213562</v>
      </c>
      <c r="M184" s="25" t="str">
        <f>AA176</f>
        <v>หาค่าไม่ได้</v>
      </c>
      <c r="N184" s="25"/>
      <c r="O184" s="25">
        <f>H184</f>
        <v>0</v>
      </c>
      <c r="P184" s="25">
        <f>I180</f>
        <v>45</v>
      </c>
      <c r="Q184" s="25">
        <f t="shared" ref="Q184:R184" si="74">0</f>
        <v>0</v>
      </c>
      <c r="R184" s="25">
        <f t="shared" si="74"/>
        <v>0</v>
      </c>
      <c r="S184" s="25">
        <f>SQRT(P184)</f>
        <v>6.708203932</v>
      </c>
      <c r="T184" s="25" t="str">
        <f>AA176</f>
        <v>หาค่าไม่ได้</v>
      </c>
      <c r="U184" s="25"/>
      <c r="V184" s="25">
        <f>O184</f>
        <v>0</v>
      </c>
      <c r="W184" s="25">
        <f>P180</f>
        <v>15</v>
      </c>
      <c r="X184" s="25">
        <f t="shared" ref="X184:Y184" si="75">0</f>
        <v>0</v>
      </c>
      <c r="Y184" s="25">
        <f t="shared" si="75"/>
        <v>0</v>
      </c>
      <c r="Z184" s="25">
        <f>SQRT(W184)</f>
        <v>3.872983346</v>
      </c>
      <c r="AA184" s="25" t="str">
        <f>AA176</f>
        <v>หาค่าไม่ได้</v>
      </c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ht="12.75" customHeight="1">
      <c r="A186" s="8" t="s">
        <v>398</v>
      </c>
      <c r="B186" s="25"/>
      <c r="C186" s="25"/>
      <c r="D186" s="25"/>
      <c r="E186" s="25"/>
      <c r="F186" s="25"/>
      <c r="G186" s="25"/>
      <c r="H186" s="8" t="s">
        <v>399</v>
      </c>
      <c r="I186" s="25"/>
      <c r="J186" s="25"/>
      <c r="K186" s="25"/>
      <c r="L186" s="25"/>
      <c r="M186" s="25"/>
      <c r="N186" s="25"/>
      <c r="O186" s="8" t="s">
        <v>400</v>
      </c>
      <c r="P186" s="25"/>
      <c r="Q186" s="25"/>
      <c r="R186" s="25"/>
      <c r="S186" s="25"/>
      <c r="T186" s="25"/>
      <c r="U186" s="25"/>
      <c r="V186" s="8" t="s">
        <v>401</v>
      </c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ht="12.75" customHeight="1">
      <c r="A187" s="16" t="s">
        <v>365</v>
      </c>
      <c r="B187" s="16" t="s">
        <v>366</v>
      </c>
      <c r="C187" s="16" t="s">
        <v>367</v>
      </c>
      <c r="D187" s="23" t="s">
        <v>391</v>
      </c>
      <c r="E187" s="23" t="s">
        <v>392</v>
      </c>
      <c r="F187" s="16" t="s">
        <v>255</v>
      </c>
      <c r="G187" s="25"/>
      <c r="H187" s="16" t="s">
        <v>365</v>
      </c>
      <c r="I187" s="16" t="s">
        <v>366</v>
      </c>
      <c r="J187" s="16" t="s">
        <v>367</v>
      </c>
      <c r="K187" s="23" t="s">
        <v>391</v>
      </c>
      <c r="L187" s="23" t="s">
        <v>392</v>
      </c>
      <c r="M187" s="16" t="s">
        <v>255</v>
      </c>
      <c r="N187" s="25"/>
      <c r="O187" s="16" t="s">
        <v>365</v>
      </c>
      <c r="P187" s="16" t="s">
        <v>366</v>
      </c>
      <c r="Q187" s="16" t="s">
        <v>367</v>
      </c>
      <c r="R187" s="23" t="s">
        <v>391</v>
      </c>
      <c r="S187" s="23" t="s">
        <v>392</v>
      </c>
      <c r="T187" s="16" t="s">
        <v>255</v>
      </c>
      <c r="U187" s="25"/>
      <c r="V187" s="16" t="s">
        <v>365</v>
      </c>
      <c r="W187" s="16" t="s">
        <v>366</v>
      </c>
      <c r="X187" s="16" t="s">
        <v>367</v>
      </c>
      <c r="Y187" s="23" t="s">
        <v>391</v>
      </c>
      <c r="Z187" s="23" t="s">
        <v>392</v>
      </c>
      <c r="AA187" s="16" t="s">
        <v>255</v>
      </c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ht="12.75" customHeight="1">
      <c r="A188" s="25">
        <f>H184</f>
        <v>0</v>
      </c>
      <c r="B188" s="25">
        <f>I159</f>
        <v>19</v>
      </c>
      <c r="C188" s="25">
        <f>0</f>
        <v>0</v>
      </c>
      <c r="D188" s="25">
        <v>0.0</v>
      </c>
      <c r="E188" s="25">
        <f>SQRT(B188)</f>
        <v>4.358898944</v>
      </c>
      <c r="F188" s="25" t="str">
        <f>M184</f>
        <v>หาค่าไม่ได้</v>
      </c>
      <c r="G188" s="25"/>
      <c r="H188" s="25">
        <f>A188</f>
        <v>0</v>
      </c>
      <c r="I188" s="25">
        <f>J159</f>
        <v>2</v>
      </c>
      <c r="J188" s="25">
        <f t="shared" ref="J188:K188" si="76">0</f>
        <v>0</v>
      </c>
      <c r="K188" s="25">
        <f t="shared" si="76"/>
        <v>0</v>
      </c>
      <c r="L188" s="25">
        <f>SQRT(I188)</f>
        <v>1.414213562</v>
      </c>
      <c r="M188" s="25" t="str">
        <f>M184</f>
        <v>หาค่าไม่ได้</v>
      </c>
      <c r="N188" s="25"/>
      <c r="O188" s="25">
        <f t="shared" ref="O188:P188" si="77">F159</f>
        <v>2</v>
      </c>
      <c r="P188" s="25">
        <f t="shared" si="77"/>
        <v>45</v>
      </c>
      <c r="Q188" s="25">
        <f>AL158</f>
        <v>1</v>
      </c>
      <c r="R188" s="25">
        <f t="shared" ref="R188:S188" si="78">SQRT(O188)</f>
        <v>1.414213562</v>
      </c>
      <c r="S188" s="25">
        <f t="shared" si="78"/>
        <v>6.708203932</v>
      </c>
      <c r="T188" s="25">
        <f>Q188/(R188*S188)</f>
        <v>0.1054092553</v>
      </c>
      <c r="U188" s="25"/>
      <c r="V188" s="25">
        <f>O188</f>
        <v>2</v>
      </c>
      <c r="W188" s="25">
        <f>H159</f>
        <v>15</v>
      </c>
      <c r="X188" s="25">
        <v>0.0</v>
      </c>
      <c r="Y188" s="25">
        <f t="shared" ref="Y188:Z188" si="79">SQRT(V188)</f>
        <v>1.414213562</v>
      </c>
      <c r="Z188" s="25">
        <f t="shared" si="79"/>
        <v>3.872983346</v>
      </c>
      <c r="AA188" s="25">
        <v>0.0</v>
      </c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ht="12.75" customHeight="1">
      <c r="A190" s="8" t="s">
        <v>402</v>
      </c>
      <c r="B190" s="25"/>
      <c r="C190" s="25"/>
      <c r="D190" s="25"/>
      <c r="E190" s="25"/>
      <c r="F190" s="25"/>
      <c r="G190" s="25"/>
      <c r="H190" s="8" t="s">
        <v>403</v>
      </c>
      <c r="I190" s="25"/>
      <c r="J190" s="25"/>
      <c r="K190" s="25"/>
      <c r="L190" s="25"/>
      <c r="M190" s="25"/>
      <c r="N190" s="25"/>
      <c r="O190" s="8" t="s">
        <v>404</v>
      </c>
      <c r="P190" s="25"/>
      <c r="Q190" s="25"/>
      <c r="R190" s="25"/>
      <c r="S190" s="25"/>
      <c r="T190" s="25"/>
      <c r="U190" s="25"/>
      <c r="V190" s="8" t="s">
        <v>405</v>
      </c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ht="12.75" customHeight="1">
      <c r="A191" s="16" t="s">
        <v>365</v>
      </c>
      <c r="B191" s="16" t="s">
        <v>366</v>
      </c>
      <c r="C191" s="16" t="s">
        <v>367</v>
      </c>
      <c r="D191" s="23" t="s">
        <v>391</v>
      </c>
      <c r="E191" s="23" t="s">
        <v>392</v>
      </c>
      <c r="F191" s="16" t="s">
        <v>255</v>
      </c>
      <c r="G191" s="25"/>
      <c r="H191" s="16" t="s">
        <v>365</v>
      </c>
      <c r="I191" s="16" t="s">
        <v>366</v>
      </c>
      <c r="J191" s="16" t="s">
        <v>367</v>
      </c>
      <c r="K191" s="23" t="s">
        <v>391</v>
      </c>
      <c r="L191" s="23" t="s">
        <v>392</v>
      </c>
      <c r="M191" s="16" t="s">
        <v>255</v>
      </c>
      <c r="N191" s="25"/>
      <c r="O191" s="16" t="s">
        <v>365</v>
      </c>
      <c r="P191" s="16" t="s">
        <v>366</v>
      </c>
      <c r="Q191" s="16" t="s">
        <v>367</v>
      </c>
      <c r="R191" s="23" t="s">
        <v>391</v>
      </c>
      <c r="S191" s="23" t="s">
        <v>392</v>
      </c>
      <c r="T191" s="16" t="s">
        <v>255</v>
      </c>
      <c r="U191" s="25"/>
      <c r="V191" s="16" t="s">
        <v>365</v>
      </c>
      <c r="W191" s="16" t="s">
        <v>366</v>
      </c>
      <c r="X191" s="16" t="s">
        <v>367</v>
      </c>
      <c r="Y191" s="23" t="s">
        <v>391</v>
      </c>
      <c r="Z191" s="23" t="s">
        <v>392</v>
      </c>
      <c r="AA191" s="16" t="s">
        <v>255</v>
      </c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ht="12.75" customHeight="1">
      <c r="A192" s="25">
        <f>F159</f>
        <v>2</v>
      </c>
      <c r="B192" s="25">
        <f>I159</f>
        <v>19</v>
      </c>
      <c r="C192" s="25">
        <f>0</f>
        <v>0</v>
      </c>
      <c r="D192" s="25">
        <f t="shared" ref="D192:E192" si="80">SQRT(A192)</f>
        <v>1.414213562</v>
      </c>
      <c r="E192" s="25">
        <f t="shared" si="80"/>
        <v>4.358898944</v>
      </c>
      <c r="F192" s="25">
        <v>0.0</v>
      </c>
      <c r="G192" s="25"/>
      <c r="H192" s="25">
        <f>F159</f>
        <v>2</v>
      </c>
      <c r="I192" s="25">
        <f>J159</f>
        <v>2</v>
      </c>
      <c r="J192" s="25">
        <f>1</f>
        <v>1</v>
      </c>
      <c r="K192" s="25">
        <f t="shared" ref="K192:L192" si="81">SQRT(H192)</f>
        <v>1.414213562</v>
      </c>
      <c r="L192" s="25">
        <f t="shared" si="81"/>
        <v>1.414213562</v>
      </c>
      <c r="M192" s="25">
        <f>J192/(K192*L192)</f>
        <v>0.5</v>
      </c>
      <c r="N192" s="25"/>
      <c r="O192" s="25">
        <f t="shared" ref="O192:P192" si="82">G159</f>
        <v>45</v>
      </c>
      <c r="P192" s="25">
        <f t="shared" si="82"/>
        <v>15</v>
      </c>
      <c r="Q192" s="25">
        <f>AP158</f>
        <v>14</v>
      </c>
      <c r="R192" s="25">
        <f t="shared" ref="R192:S192" si="83">SQRT(O192)</f>
        <v>6.708203932</v>
      </c>
      <c r="S192" s="25">
        <f t="shared" si="83"/>
        <v>3.872983346</v>
      </c>
      <c r="T192" s="25">
        <f>Q192/(R192*S192)</f>
        <v>0.5388602512</v>
      </c>
      <c r="U192" s="25"/>
      <c r="V192" s="25">
        <f>O192</f>
        <v>45</v>
      </c>
      <c r="W192" s="25">
        <f>I159</f>
        <v>19</v>
      </c>
      <c r="X192" s="25">
        <f>15</f>
        <v>15</v>
      </c>
      <c r="Y192" s="25">
        <f t="shared" ref="Y192:Z192" si="84">SQRT(V192)</f>
        <v>6.708203932</v>
      </c>
      <c r="Z192" s="25">
        <f t="shared" si="84"/>
        <v>4.358898944</v>
      </c>
      <c r="AA192" s="25">
        <f>X192/(Y192*Z192)</f>
        <v>0.512989176</v>
      </c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ht="12.75" customHeight="1">
      <c r="A194" s="8" t="s">
        <v>406</v>
      </c>
      <c r="B194" s="25"/>
      <c r="C194" s="25"/>
      <c r="D194" s="25"/>
      <c r="E194" s="25"/>
      <c r="F194" s="25"/>
      <c r="G194" s="25"/>
      <c r="H194" s="8" t="s">
        <v>503</v>
      </c>
      <c r="I194" s="25"/>
      <c r="J194" s="25"/>
      <c r="K194" s="25"/>
      <c r="L194" s="25"/>
      <c r="M194" s="25"/>
      <c r="N194" s="25"/>
      <c r="O194" s="8" t="s">
        <v>408</v>
      </c>
      <c r="P194" s="25"/>
      <c r="Q194" s="25"/>
      <c r="R194" s="25"/>
      <c r="S194" s="25"/>
      <c r="T194" s="25"/>
      <c r="U194" s="25"/>
      <c r="V194" s="8" t="s">
        <v>409</v>
      </c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ht="12.75" customHeight="1">
      <c r="A195" s="16" t="s">
        <v>365</v>
      </c>
      <c r="B195" s="16" t="s">
        <v>366</v>
      </c>
      <c r="C195" s="16" t="s">
        <v>367</v>
      </c>
      <c r="D195" s="23" t="s">
        <v>391</v>
      </c>
      <c r="E195" s="23" t="s">
        <v>392</v>
      </c>
      <c r="F195" s="16" t="s">
        <v>255</v>
      </c>
      <c r="G195" s="25"/>
      <c r="H195" s="16" t="s">
        <v>365</v>
      </c>
      <c r="I195" s="16" t="s">
        <v>366</v>
      </c>
      <c r="J195" s="16" t="s">
        <v>367</v>
      </c>
      <c r="K195" s="23" t="s">
        <v>391</v>
      </c>
      <c r="L195" s="23" t="s">
        <v>392</v>
      </c>
      <c r="M195" s="16" t="s">
        <v>255</v>
      </c>
      <c r="N195" s="25"/>
      <c r="O195" s="16" t="s">
        <v>365</v>
      </c>
      <c r="P195" s="16" t="s">
        <v>366</v>
      </c>
      <c r="Q195" s="16" t="s">
        <v>367</v>
      </c>
      <c r="R195" s="23" t="s">
        <v>391</v>
      </c>
      <c r="S195" s="23" t="s">
        <v>392</v>
      </c>
      <c r="T195" s="16" t="s">
        <v>255</v>
      </c>
      <c r="U195" s="25"/>
      <c r="V195" s="16" t="s">
        <v>365</v>
      </c>
      <c r="W195" s="16" t="s">
        <v>366</v>
      </c>
      <c r="X195" s="16" t="s">
        <v>367</v>
      </c>
      <c r="Y195" s="23" t="s">
        <v>391</v>
      </c>
      <c r="Z195" s="23" t="s">
        <v>392</v>
      </c>
      <c r="AA195" s="16" t="s">
        <v>255</v>
      </c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ht="12.75" customHeight="1">
      <c r="A196" s="25">
        <f>O192</f>
        <v>45</v>
      </c>
      <c r="B196" s="25">
        <f>J159</f>
        <v>2</v>
      </c>
      <c r="C196" s="25">
        <f>0</f>
        <v>0</v>
      </c>
      <c r="D196" s="25">
        <f t="shared" ref="D196:E196" si="85">SQRT(A196)</f>
        <v>6.708203932</v>
      </c>
      <c r="E196" s="25">
        <f t="shared" si="85"/>
        <v>1.414213562</v>
      </c>
      <c r="F196" s="25">
        <v>0.0</v>
      </c>
      <c r="G196" s="25"/>
      <c r="H196" s="25">
        <f t="shared" ref="H196:I196" si="86">H159</f>
        <v>15</v>
      </c>
      <c r="I196" s="25">
        <f t="shared" si="86"/>
        <v>19</v>
      </c>
      <c r="J196" s="25">
        <f>6</f>
        <v>6</v>
      </c>
      <c r="K196" s="25">
        <f t="shared" ref="K196:L196" si="87">SQRT(H196)</f>
        <v>3.872983346</v>
      </c>
      <c r="L196" s="25">
        <f t="shared" si="87"/>
        <v>4.358898944</v>
      </c>
      <c r="M196" s="25">
        <f>J196/(K196*L196)</f>
        <v>0.3554093267</v>
      </c>
      <c r="N196" s="25"/>
      <c r="O196" s="25">
        <f>H196</f>
        <v>15</v>
      </c>
      <c r="P196" s="25">
        <f>J159</f>
        <v>2</v>
      </c>
      <c r="Q196" s="25">
        <v>0.0</v>
      </c>
      <c r="R196" s="25">
        <f t="shared" ref="R196:S196" si="88">SQRT(O196)</f>
        <v>3.872983346</v>
      </c>
      <c r="S196" s="25">
        <f t="shared" si="88"/>
        <v>1.414213562</v>
      </c>
      <c r="T196" s="25">
        <v>0.0</v>
      </c>
      <c r="U196" s="25"/>
      <c r="V196" s="25">
        <f t="shared" ref="V196:W196" si="89">I159</f>
        <v>19</v>
      </c>
      <c r="W196" s="25">
        <f t="shared" si="89"/>
        <v>2</v>
      </c>
      <c r="X196" s="25">
        <f>0</f>
        <v>0</v>
      </c>
      <c r="Y196" s="25">
        <f t="shared" ref="Y196:Z196" si="90">SQRT(V196)</f>
        <v>4.358898944</v>
      </c>
      <c r="Z196" s="25">
        <f t="shared" si="90"/>
        <v>1.414213562</v>
      </c>
      <c r="AA196" s="25">
        <v>0.0</v>
      </c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ht="12.75" customHeight="1">
      <c r="A198" s="25"/>
      <c r="B198" s="33" t="s">
        <v>316</v>
      </c>
      <c r="C198" s="33" t="s">
        <v>317</v>
      </c>
      <c r="D198" s="33" t="s">
        <v>318</v>
      </c>
      <c r="E198" s="33" t="s">
        <v>319</v>
      </c>
      <c r="F198" s="33" t="s">
        <v>320</v>
      </c>
      <c r="G198" s="33" t="s">
        <v>321</v>
      </c>
      <c r="H198" s="33" t="s">
        <v>322</v>
      </c>
      <c r="I198" s="33" t="s">
        <v>323</v>
      </c>
      <c r="J198" s="33" t="s">
        <v>324</v>
      </c>
      <c r="K198" s="33" t="s">
        <v>410</v>
      </c>
      <c r="L198" s="33" t="s">
        <v>411</v>
      </c>
      <c r="M198" s="33" t="s">
        <v>412</v>
      </c>
      <c r="N198" s="25"/>
      <c r="O198" s="33" t="s">
        <v>325</v>
      </c>
      <c r="P198" s="33" t="s">
        <v>326</v>
      </c>
      <c r="Q198" s="33" t="s">
        <v>327</v>
      </c>
      <c r="R198" s="33" t="s">
        <v>328</v>
      </c>
      <c r="S198" s="33" t="s">
        <v>329</v>
      </c>
      <c r="T198" s="33" t="s">
        <v>330</v>
      </c>
      <c r="U198" s="33" t="s">
        <v>331</v>
      </c>
      <c r="V198" s="33" t="s">
        <v>332</v>
      </c>
      <c r="W198" s="33" t="s">
        <v>414</v>
      </c>
      <c r="X198" s="33" t="s">
        <v>415</v>
      </c>
      <c r="Y198" s="33" t="s">
        <v>416</v>
      </c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ht="12.75" customHeight="1">
      <c r="A199" s="25"/>
      <c r="B199" s="25" t="s">
        <v>144</v>
      </c>
      <c r="C199" s="25" t="s">
        <v>85</v>
      </c>
      <c r="D199" s="25" t="s">
        <v>258</v>
      </c>
      <c r="E199" s="25" t="s">
        <v>259</v>
      </c>
      <c r="F199" s="25" t="s">
        <v>260</v>
      </c>
      <c r="G199" s="25" t="s">
        <v>261</v>
      </c>
      <c r="H199" s="25" t="s">
        <v>262</v>
      </c>
      <c r="I199" s="25" t="s">
        <v>263</v>
      </c>
      <c r="J199" s="25" t="s">
        <v>52</v>
      </c>
      <c r="K199" s="25" t="s">
        <v>264</v>
      </c>
      <c r="L199" s="25" t="s">
        <v>265</v>
      </c>
      <c r="M199" s="25" t="s">
        <v>133</v>
      </c>
      <c r="N199" s="25"/>
      <c r="O199" s="25">
        <f t="array" ref="O199">SUM($B$200:$B$276*C200:C276)</f>
        <v>53</v>
      </c>
      <c r="P199" s="25">
        <f t="array" ref="P199">SUM($B$200:$B$276*D200:D276)</f>
        <v>32</v>
      </c>
      <c r="Q199" s="25">
        <f t="array" ref="Q199">SUM($B$200:$B$276*E200:E276)</f>
        <v>33</v>
      </c>
      <c r="R199" s="25">
        <f t="array" ref="R199">SUM($B$200:$B$276*F200:F276)</f>
        <v>25</v>
      </c>
      <c r="S199" s="25">
        <f t="array" ref="S199">SUM($B$200:$B$276*G200:G276)</f>
        <v>12</v>
      </c>
      <c r="T199" s="25">
        <f t="array" ref="T199">SUM($B$200:$B$276*H200:H276)</f>
        <v>3</v>
      </c>
      <c r="U199" s="25">
        <f t="array" ref="U199">SUM($B$200:$B$276*I200:I276)</f>
        <v>1</v>
      </c>
      <c r="V199" s="25">
        <f t="array" ref="V199">SUM($B$200:$B$276*J200:J276)</f>
        <v>23</v>
      </c>
      <c r="W199" s="25">
        <f t="array" ref="W199">SUM($B$200:$B$276*K200:K276)</f>
        <v>0</v>
      </c>
      <c r="X199" s="25">
        <f t="array" ref="X199">SUM($B$200:$B$276*L200:L276)</f>
        <v>23</v>
      </c>
      <c r="Y199" s="25">
        <f t="array" ref="Y199">SUM($B$200:$B$276*M200:M276)</f>
        <v>37</v>
      </c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ht="12.75" customHeight="1">
      <c r="A200" s="25">
        <v>1.0</v>
      </c>
      <c r="B200" s="16">
        <f t="shared" ref="B200:B276" si="91">COUNTIF(E2,"เสื้อผ้า / แฟชั่น*")</f>
        <v>0</v>
      </c>
      <c r="C200" s="16">
        <f t="shared" ref="C200:C276" si="92">COUNTIF(E2,"*ของใช้ส่วนตัว*")</f>
        <v>1</v>
      </c>
      <c r="D200" s="16">
        <f t="shared" ref="D200:D276" si="93">COUNTIF(E2,"*เครื่องประดับ*")</f>
        <v>0</v>
      </c>
      <c r="E200" s="16">
        <f t="shared" ref="E200:E276" si="94">COUNTIF(E2,"*อาหารเสริม / สุขภาพ ความงาม*")</f>
        <v>0</v>
      </c>
      <c r="F200" s="16">
        <f t="shared" ref="F200:F276" si="95">COUNTIF(E2,"*เครื่องเขียน / หนังสือ*")</f>
        <v>1</v>
      </c>
      <c r="G200" s="16">
        <f t="shared" ref="G200:G276" si="96">COUNTIF(E2,"*เครื่องใช้ไฟฟ้าภายในบ้าน*")</f>
        <v>0</v>
      </c>
      <c r="H200" s="16">
        <f t="shared" ref="H200:H276" si="97">COUNTIF(E2,"*อุปกรณ์กีฬา*")</f>
        <v>0</v>
      </c>
      <c r="I200" s="16">
        <f t="shared" ref="I200:I276" si="98">COUNTIF(E2,"*อุปกรณ์ท่องเที่ยว*")</f>
        <v>0</v>
      </c>
      <c r="J200" s="16">
        <f t="shared" ref="J200:J276" si="99">COUNTIF(E2,"*อุปกรณ์อิเล็กทรอนิกส์ / อุปกรณ์เสริม*")</f>
        <v>1</v>
      </c>
      <c r="K200" s="16">
        <f t="shared" ref="K200:K276" si="100">COUNTIF(E2,"*ยานยนต์ / อุปกรณ์เสริม*")</f>
        <v>0</v>
      </c>
      <c r="L200" s="16">
        <f t="shared" ref="L200:L276" si="101">COUNTIF(E2,"*เฟอร์นิเจอร์ / ของตกแต่งบ้าน*")</f>
        <v>1</v>
      </c>
      <c r="M200" s="16">
        <f t="shared" ref="M200:M276" si="102">COUNTIF(E2,"*อาหาร / ขนม*")</f>
        <v>0</v>
      </c>
      <c r="N200" s="25"/>
      <c r="O200" s="33" t="s">
        <v>333</v>
      </c>
      <c r="P200" s="33" t="s">
        <v>334</v>
      </c>
      <c r="Q200" s="33" t="s">
        <v>335</v>
      </c>
      <c r="R200" s="33" t="s">
        <v>336</v>
      </c>
      <c r="S200" s="33" t="s">
        <v>337</v>
      </c>
      <c r="T200" s="33" t="s">
        <v>338</v>
      </c>
      <c r="U200" s="33" t="s">
        <v>339</v>
      </c>
      <c r="V200" s="33" t="s">
        <v>418</v>
      </c>
      <c r="W200" s="33" t="s">
        <v>419</v>
      </c>
      <c r="X200" s="33" t="s">
        <v>420</v>
      </c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ht="12.75" customHeight="1">
      <c r="A201" s="25">
        <f t="shared" ref="A201:A276" si="103">A200+1</f>
        <v>2</v>
      </c>
      <c r="B201" s="16">
        <f t="shared" si="91"/>
        <v>1</v>
      </c>
      <c r="C201" s="16">
        <f t="shared" si="92"/>
        <v>1</v>
      </c>
      <c r="D201" s="16">
        <f t="shared" si="93"/>
        <v>0</v>
      </c>
      <c r="E201" s="16">
        <f t="shared" si="94"/>
        <v>0</v>
      </c>
      <c r="F201" s="16">
        <f t="shared" si="95"/>
        <v>0</v>
      </c>
      <c r="G201" s="16">
        <f t="shared" si="96"/>
        <v>0</v>
      </c>
      <c r="H201" s="16">
        <f t="shared" si="97"/>
        <v>0</v>
      </c>
      <c r="I201" s="16">
        <f t="shared" si="98"/>
        <v>0</v>
      </c>
      <c r="J201" s="16">
        <f t="shared" si="99"/>
        <v>0</v>
      </c>
      <c r="K201" s="16">
        <f t="shared" si="100"/>
        <v>0</v>
      </c>
      <c r="L201" s="16">
        <f t="shared" si="101"/>
        <v>0</v>
      </c>
      <c r="M201" s="16">
        <f t="shared" si="102"/>
        <v>0</v>
      </c>
      <c r="N201" s="25"/>
      <c r="O201" s="25">
        <f t="array" ref="O201">SUM($C$200:$C$276*D200:D276)</f>
        <v>31</v>
      </c>
      <c r="P201" s="25">
        <f t="array" ref="P201">SUM($C$200:$C$276*E200:E276)</f>
        <v>31</v>
      </c>
      <c r="Q201" s="25">
        <f t="array" ref="Q201">SUM($C$200:$C$276*F200:F276)</f>
        <v>25</v>
      </c>
      <c r="R201" s="25">
        <f t="array" ref="R201">SUM($C$200:$C$276*G200:G276)</f>
        <v>11</v>
      </c>
      <c r="S201" s="25">
        <f t="array" ref="S201">SUM($C$200:$C$276*H200:H276)</f>
        <v>2</v>
      </c>
      <c r="T201" s="25">
        <f t="array" ref="T201">SUM($C$200:$C$276*I200:I276)</f>
        <v>2</v>
      </c>
      <c r="U201" s="25">
        <f t="array" ref="U201">SUM($C$200:$C$276*J200:J276)</f>
        <v>24</v>
      </c>
      <c r="V201" s="25">
        <f t="array" ref="V201">SUM($C$200:$C$276*K200:K276)</f>
        <v>0</v>
      </c>
      <c r="W201" s="25">
        <f t="array" ref="W201">SUM($C$200:$C$276*L200:L276)</f>
        <v>21</v>
      </c>
      <c r="X201" s="25">
        <f t="array" ref="X201">SUM($C$200:$C$276*M200:M276)</f>
        <v>33</v>
      </c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ht="12.75" customHeight="1">
      <c r="A202" s="25">
        <f t="shared" si="103"/>
        <v>3</v>
      </c>
      <c r="B202" s="16">
        <f t="shared" si="91"/>
        <v>1</v>
      </c>
      <c r="C202" s="16">
        <f t="shared" si="92"/>
        <v>1</v>
      </c>
      <c r="D202" s="16">
        <f t="shared" si="93"/>
        <v>0</v>
      </c>
      <c r="E202" s="16">
        <f t="shared" si="94"/>
        <v>0</v>
      </c>
      <c r="F202" s="16">
        <f t="shared" si="95"/>
        <v>0</v>
      </c>
      <c r="G202" s="16">
        <f t="shared" si="96"/>
        <v>1</v>
      </c>
      <c r="H202" s="16">
        <f t="shared" si="97"/>
        <v>0</v>
      </c>
      <c r="I202" s="16">
        <f t="shared" si="98"/>
        <v>0</v>
      </c>
      <c r="J202" s="16">
        <f t="shared" si="99"/>
        <v>1</v>
      </c>
      <c r="K202" s="16">
        <f t="shared" si="100"/>
        <v>0</v>
      </c>
      <c r="L202" s="16">
        <f t="shared" si="101"/>
        <v>1</v>
      </c>
      <c r="M202" s="16">
        <f t="shared" si="102"/>
        <v>0</v>
      </c>
      <c r="N202" s="25"/>
      <c r="O202" s="33" t="s">
        <v>340</v>
      </c>
      <c r="P202" s="33" t="s">
        <v>341</v>
      </c>
      <c r="Q202" s="33" t="s">
        <v>342</v>
      </c>
      <c r="R202" s="33" t="s">
        <v>343</v>
      </c>
      <c r="S202" s="33" t="s">
        <v>344</v>
      </c>
      <c r="T202" s="33" t="s">
        <v>345</v>
      </c>
      <c r="U202" s="33" t="s">
        <v>422</v>
      </c>
      <c r="V202" s="33" t="s">
        <v>423</v>
      </c>
      <c r="W202" s="33" t="s">
        <v>424</v>
      </c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ht="12.75" customHeight="1">
      <c r="A203" s="25">
        <f t="shared" si="103"/>
        <v>4</v>
      </c>
      <c r="B203" s="16">
        <f t="shared" si="91"/>
        <v>1</v>
      </c>
      <c r="C203" s="16">
        <f t="shared" si="92"/>
        <v>1</v>
      </c>
      <c r="D203" s="16">
        <f t="shared" si="93"/>
        <v>1</v>
      </c>
      <c r="E203" s="16">
        <f t="shared" si="94"/>
        <v>0</v>
      </c>
      <c r="F203" s="16">
        <f t="shared" si="95"/>
        <v>1</v>
      </c>
      <c r="G203" s="16">
        <f t="shared" si="96"/>
        <v>1</v>
      </c>
      <c r="H203" s="16">
        <f t="shared" si="97"/>
        <v>0</v>
      </c>
      <c r="I203" s="16">
        <f t="shared" si="98"/>
        <v>0</v>
      </c>
      <c r="J203" s="16">
        <f t="shared" si="99"/>
        <v>1</v>
      </c>
      <c r="K203" s="16">
        <f t="shared" si="100"/>
        <v>0</v>
      </c>
      <c r="L203" s="16">
        <f t="shared" si="101"/>
        <v>0</v>
      </c>
      <c r="M203" s="16">
        <f t="shared" si="102"/>
        <v>0</v>
      </c>
      <c r="N203" s="25"/>
      <c r="O203" s="25">
        <f t="array" ref="O203">SUM($D$200:$D$276*E200:E276)</f>
        <v>23</v>
      </c>
      <c r="P203" s="25">
        <f t="array" ref="P203">SUM($D$200:$D$276*F200:F276)</f>
        <v>17</v>
      </c>
      <c r="Q203" s="25">
        <f t="array" ref="Q203">SUM($D$200:$D$276*G200:G276)</f>
        <v>5</v>
      </c>
      <c r="R203" s="25">
        <f t="array" ref="R203">SUM($D$200:$D$276*H200:H276)</f>
        <v>1</v>
      </c>
      <c r="S203" s="25">
        <f t="array" ref="S203">SUM($D$200:$D$276*I200:I276)</f>
        <v>1</v>
      </c>
      <c r="T203" s="25">
        <f t="array" ref="T203">SUM($D$200:$D$276*J200:J276)</f>
        <v>14</v>
      </c>
      <c r="U203" s="25">
        <f t="array" ref="U203">SUM($D$200:$D$276*K200:K276)</f>
        <v>0</v>
      </c>
      <c r="V203" s="25">
        <f t="array" ref="V203">SUM($D$200:$D$276*L200:L276)</f>
        <v>12</v>
      </c>
      <c r="W203" s="25">
        <f t="array" ref="W203">SUM($D$200:$D$276*M200:M276)</f>
        <v>22</v>
      </c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ht="12.75" customHeight="1">
      <c r="A204" s="25">
        <f t="shared" si="103"/>
        <v>5</v>
      </c>
      <c r="B204" s="16">
        <f t="shared" si="91"/>
        <v>1</v>
      </c>
      <c r="C204" s="16">
        <f t="shared" si="92"/>
        <v>1</v>
      </c>
      <c r="D204" s="16">
        <f t="shared" si="93"/>
        <v>1</v>
      </c>
      <c r="E204" s="16">
        <f t="shared" si="94"/>
        <v>1</v>
      </c>
      <c r="F204" s="16">
        <f t="shared" si="95"/>
        <v>1</v>
      </c>
      <c r="G204" s="16">
        <f t="shared" si="96"/>
        <v>0</v>
      </c>
      <c r="H204" s="16">
        <f t="shared" si="97"/>
        <v>0</v>
      </c>
      <c r="I204" s="16">
        <f t="shared" si="98"/>
        <v>0</v>
      </c>
      <c r="J204" s="16">
        <f t="shared" si="99"/>
        <v>1</v>
      </c>
      <c r="K204" s="16">
        <f t="shared" si="100"/>
        <v>0</v>
      </c>
      <c r="L204" s="16">
        <f t="shared" si="101"/>
        <v>0</v>
      </c>
      <c r="M204" s="16">
        <f t="shared" si="102"/>
        <v>0</v>
      </c>
      <c r="N204" s="25"/>
      <c r="O204" s="33" t="s">
        <v>346</v>
      </c>
      <c r="P204" s="33" t="s">
        <v>347</v>
      </c>
      <c r="Q204" s="33" t="s">
        <v>348</v>
      </c>
      <c r="R204" s="33" t="s">
        <v>349</v>
      </c>
      <c r="S204" s="33" t="s">
        <v>350</v>
      </c>
      <c r="T204" s="33" t="s">
        <v>427</v>
      </c>
      <c r="U204" s="33" t="s">
        <v>428</v>
      </c>
      <c r="V204" s="33" t="s">
        <v>429</v>
      </c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ht="12.75" customHeight="1">
      <c r="A205" s="25">
        <f t="shared" si="103"/>
        <v>6</v>
      </c>
      <c r="B205" s="16">
        <f t="shared" si="91"/>
        <v>1</v>
      </c>
      <c r="C205" s="16">
        <f t="shared" si="92"/>
        <v>0</v>
      </c>
      <c r="D205" s="16">
        <f t="shared" si="93"/>
        <v>0</v>
      </c>
      <c r="E205" s="16">
        <f t="shared" si="94"/>
        <v>0</v>
      </c>
      <c r="F205" s="16">
        <f t="shared" si="95"/>
        <v>0</v>
      </c>
      <c r="G205" s="16">
        <f t="shared" si="96"/>
        <v>0</v>
      </c>
      <c r="H205" s="16">
        <f t="shared" si="97"/>
        <v>0</v>
      </c>
      <c r="I205" s="16">
        <f t="shared" si="98"/>
        <v>0</v>
      </c>
      <c r="J205" s="16">
        <f t="shared" si="99"/>
        <v>0</v>
      </c>
      <c r="K205" s="16">
        <f t="shared" si="100"/>
        <v>0</v>
      </c>
      <c r="L205" s="16">
        <f t="shared" si="101"/>
        <v>0</v>
      </c>
      <c r="M205" s="16">
        <f t="shared" si="102"/>
        <v>0</v>
      </c>
      <c r="N205" s="25"/>
      <c r="O205" s="25">
        <f t="array" ref="O205">SUM($E$200:$E$276*F200:F276)</f>
        <v>16</v>
      </c>
      <c r="P205" s="25">
        <f t="array" ref="P205">SUM($E$200:$E$276*G200:G276)</f>
        <v>6</v>
      </c>
      <c r="Q205" s="25">
        <f t="array" ref="Q205">SUM($E$200:$E$276*H200:H276)</f>
        <v>1</v>
      </c>
      <c r="R205" s="25">
        <f t="array" ref="R205">SUM($E$200:$E$276*I200:I276)</f>
        <v>1</v>
      </c>
      <c r="S205" s="25">
        <f t="array" ref="S205">SUM($E$200:$E$276*J200:J276)</f>
        <v>14</v>
      </c>
      <c r="T205" s="25">
        <f t="array" ref="T205">SUM($E$200:$E$276*K200:K276)</f>
        <v>0</v>
      </c>
      <c r="U205" s="25">
        <f t="array" ref="U205">SUM($E$200:$E$276*L200:L276)</f>
        <v>12</v>
      </c>
      <c r="V205" s="25">
        <f t="array" ref="V205">SUM($E$200:$E$276*M200:M276)</f>
        <v>24</v>
      </c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ht="12.75" customHeight="1">
      <c r="A206" s="25">
        <f t="shared" si="103"/>
        <v>7</v>
      </c>
      <c r="B206" s="16">
        <f t="shared" si="91"/>
        <v>1</v>
      </c>
      <c r="C206" s="16">
        <f t="shared" si="92"/>
        <v>1</v>
      </c>
      <c r="D206" s="16">
        <f t="shared" si="93"/>
        <v>1</v>
      </c>
      <c r="E206" s="16">
        <f t="shared" si="94"/>
        <v>1</v>
      </c>
      <c r="F206" s="16">
        <f t="shared" si="95"/>
        <v>0</v>
      </c>
      <c r="G206" s="16">
        <f t="shared" si="96"/>
        <v>1</v>
      </c>
      <c r="H206" s="16">
        <f t="shared" si="97"/>
        <v>0</v>
      </c>
      <c r="I206" s="16">
        <f t="shared" si="98"/>
        <v>0</v>
      </c>
      <c r="J206" s="16">
        <f t="shared" si="99"/>
        <v>1</v>
      </c>
      <c r="K206" s="16">
        <f t="shared" si="100"/>
        <v>0</v>
      </c>
      <c r="L206" s="16">
        <f t="shared" si="101"/>
        <v>0</v>
      </c>
      <c r="M206" s="16">
        <f t="shared" si="102"/>
        <v>0</v>
      </c>
      <c r="N206" s="25"/>
      <c r="O206" s="33" t="s">
        <v>351</v>
      </c>
      <c r="P206" s="33" t="s">
        <v>352</v>
      </c>
      <c r="Q206" s="33" t="s">
        <v>353</v>
      </c>
      <c r="R206" s="33" t="s">
        <v>354</v>
      </c>
      <c r="S206" s="33" t="s">
        <v>431</v>
      </c>
      <c r="T206" s="33" t="s">
        <v>432</v>
      </c>
      <c r="U206" s="33" t="s">
        <v>433</v>
      </c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ht="12.75" customHeight="1">
      <c r="A207" s="25">
        <f t="shared" si="103"/>
        <v>8</v>
      </c>
      <c r="B207" s="16">
        <f t="shared" si="91"/>
        <v>1</v>
      </c>
      <c r="C207" s="16">
        <f t="shared" si="92"/>
        <v>1</v>
      </c>
      <c r="D207" s="16">
        <f t="shared" si="93"/>
        <v>1</v>
      </c>
      <c r="E207" s="16">
        <f t="shared" si="94"/>
        <v>0</v>
      </c>
      <c r="F207" s="16">
        <f t="shared" si="95"/>
        <v>1</v>
      </c>
      <c r="G207" s="16">
        <f t="shared" si="96"/>
        <v>0</v>
      </c>
      <c r="H207" s="16">
        <f t="shared" si="97"/>
        <v>0</v>
      </c>
      <c r="I207" s="16">
        <f t="shared" si="98"/>
        <v>0</v>
      </c>
      <c r="J207" s="16">
        <f t="shared" si="99"/>
        <v>1</v>
      </c>
      <c r="K207" s="16">
        <f t="shared" si="100"/>
        <v>0</v>
      </c>
      <c r="L207" s="16">
        <f t="shared" si="101"/>
        <v>1</v>
      </c>
      <c r="M207" s="16">
        <f t="shared" si="102"/>
        <v>0</v>
      </c>
      <c r="N207" s="25"/>
      <c r="O207" s="25">
        <f t="array" ref="O207">SUM($F$200:$F$276*G200:G276)</f>
        <v>8</v>
      </c>
      <c r="P207" s="25">
        <f t="array" ref="P207">SUM($F$200:$F$276*H200:H276)</f>
        <v>1</v>
      </c>
      <c r="Q207" s="25">
        <f t="array" ref="Q207">SUM($F$200:$F$276*I200:I276)</f>
        <v>2</v>
      </c>
      <c r="R207" s="25">
        <f t="array" ref="R207">SUM($F$200:$F$276*J200:J276)</f>
        <v>13</v>
      </c>
      <c r="S207" s="25">
        <f t="array" ref="S207">SUM($F$200:$F$276*K200:K276)</f>
        <v>0</v>
      </c>
      <c r="T207" s="25">
        <f t="array" ref="T207">SUM($F$200:$F$276*L200:L276)</f>
        <v>15</v>
      </c>
      <c r="U207" s="25">
        <f t="array" ref="U207">SUM($F$200:$F$276*M200:M276)</f>
        <v>15</v>
      </c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ht="12.75" customHeight="1">
      <c r="A208" s="25">
        <f t="shared" si="103"/>
        <v>9</v>
      </c>
      <c r="B208" s="16">
        <f t="shared" si="91"/>
        <v>1</v>
      </c>
      <c r="C208" s="16">
        <f t="shared" si="92"/>
        <v>1</v>
      </c>
      <c r="D208" s="16">
        <f t="shared" si="93"/>
        <v>0</v>
      </c>
      <c r="E208" s="16">
        <f t="shared" si="94"/>
        <v>1</v>
      </c>
      <c r="F208" s="16">
        <f t="shared" si="95"/>
        <v>0</v>
      </c>
      <c r="G208" s="16">
        <f t="shared" si="96"/>
        <v>0</v>
      </c>
      <c r="H208" s="16">
        <f t="shared" si="97"/>
        <v>0</v>
      </c>
      <c r="I208" s="16">
        <f t="shared" si="98"/>
        <v>0</v>
      </c>
      <c r="J208" s="16">
        <f t="shared" si="99"/>
        <v>1</v>
      </c>
      <c r="K208" s="16">
        <f t="shared" si="100"/>
        <v>0</v>
      </c>
      <c r="L208" s="16">
        <f t="shared" si="101"/>
        <v>0</v>
      </c>
      <c r="M208" s="16">
        <f t="shared" si="102"/>
        <v>0</v>
      </c>
      <c r="N208" s="25"/>
      <c r="O208" s="33" t="s">
        <v>355</v>
      </c>
      <c r="P208" s="33" t="s">
        <v>356</v>
      </c>
      <c r="Q208" s="33" t="s">
        <v>357</v>
      </c>
      <c r="R208" s="33" t="s">
        <v>435</v>
      </c>
      <c r="S208" s="33" t="s">
        <v>436</v>
      </c>
      <c r="T208" s="33" t="s">
        <v>437</v>
      </c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ht="12.75" customHeight="1">
      <c r="A209" s="25">
        <f t="shared" si="103"/>
        <v>10</v>
      </c>
      <c r="B209" s="16">
        <f t="shared" si="91"/>
        <v>1</v>
      </c>
      <c r="C209" s="16">
        <f t="shared" si="92"/>
        <v>1</v>
      </c>
      <c r="D209" s="16">
        <f t="shared" si="93"/>
        <v>1</v>
      </c>
      <c r="E209" s="16">
        <f t="shared" si="94"/>
        <v>1</v>
      </c>
      <c r="F209" s="16">
        <f t="shared" si="95"/>
        <v>0</v>
      </c>
      <c r="G209" s="16">
        <f t="shared" si="96"/>
        <v>0</v>
      </c>
      <c r="H209" s="16">
        <f t="shared" si="97"/>
        <v>0</v>
      </c>
      <c r="I209" s="16">
        <f t="shared" si="98"/>
        <v>0</v>
      </c>
      <c r="J209" s="16">
        <f t="shared" si="99"/>
        <v>1</v>
      </c>
      <c r="K209" s="16">
        <f t="shared" si="100"/>
        <v>0</v>
      </c>
      <c r="L209" s="16">
        <f t="shared" si="101"/>
        <v>0</v>
      </c>
      <c r="M209" s="16">
        <f t="shared" si="102"/>
        <v>0</v>
      </c>
      <c r="N209" s="25"/>
      <c r="O209" s="25">
        <f t="array" ref="O209">SUM($G$200:$G$276*H200:H276)</f>
        <v>1</v>
      </c>
      <c r="P209" s="25">
        <f t="array" ref="P209">SUM($G$200:$G$276*I200:I276)</f>
        <v>1</v>
      </c>
      <c r="Q209" s="25">
        <f t="array" ref="Q209">SUM($G$200:$G$276*J200:J276)</f>
        <v>7</v>
      </c>
      <c r="R209" s="25">
        <f t="array" ref="R209">SUM($G$200:$G$276*K200:K276)</f>
        <v>0</v>
      </c>
      <c r="S209" s="25">
        <f t="array" ref="S209">SUM($G$200:$G$276*L200:L276)</f>
        <v>6</v>
      </c>
      <c r="T209" s="25">
        <f t="array" ref="T209">SUM($G$200:$G$276*M200:M276)</f>
        <v>7</v>
      </c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ht="12.75" customHeight="1">
      <c r="A210" s="25">
        <f t="shared" si="103"/>
        <v>11</v>
      </c>
      <c r="B210" s="16">
        <f t="shared" si="91"/>
        <v>1</v>
      </c>
      <c r="C210" s="16">
        <f t="shared" si="92"/>
        <v>1</v>
      </c>
      <c r="D210" s="16">
        <f t="shared" si="93"/>
        <v>0</v>
      </c>
      <c r="E210" s="16">
        <f t="shared" si="94"/>
        <v>0</v>
      </c>
      <c r="F210" s="16">
        <f t="shared" si="95"/>
        <v>1</v>
      </c>
      <c r="G210" s="16">
        <f t="shared" si="96"/>
        <v>0</v>
      </c>
      <c r="H210" s="16">
        <f t="shared" si="97"/>
        <v>0</v>
      </c>
      <c r="I210" s="16">
        <f t="shared" si="98"/>
        <v>0</v>
      </c>
      <c r="J210" s="16">
        <f t="shared" si="99"/>
        <v>1</v>
      </c>
      <c r="K210" s="16">
        <f t="shared" si="100"/>
        <v>0</v>
      </c>
      <c r="L210" s="16">
        <f t="shared" si="101"/>
        <v>0</v>
      </c>
      <c r="M210" s="16">
        <f t="shared" si="102"/>
        <v>0</v>
      </c>
      <c r="N210" s="25"/>
      <c r="O210" s="33" t="s">
        <v>358</v>
      </c>
      <c r="P210" s="33" t="s">
        <v>359</v>
      </c>
      <c r="Q210" s="33" t="s">
        <v>470</v>
      </c>
      <c r="R210" s="33" t="s">
        <v>471</v>
      </c>
      <c r="S210" s="33" t="s">
        <v>472</v>
      </c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ht="12.75" customHeight="1">
      <c r="A211" s="25">
        <f t="shared" si="103"/>
        <v>12</v>
      </c>
      <c r="B211" s="16">
        <f t="shared" si="91"/>
        <v>0</v>
      </c>
      <c r="C211" s="16">
        <f t="shared" si="92"/>
        <v>1</v>
      </c>
      <c r="D211" s="16">
        <f t="shared" si="93"/>
        <v>0</v>
      </c>
      <c r="E211" s="16">
        <f t="shared" si="94"/>
        <v>0</v>
      </c>
      <c r="F211" s="16">
        <f t="shared" si="95"/>
        <v>1</v>
      </c>
      <c r="G211" s="16">
        <f t="shared" si="96"/>
        <v>1</v>
      </c>
      <c r="H211" s="16">
        <f t="shared" si="97"/>
        <v>0</v>
      </c>
      <c r="I211" s="16">
        <f t="shared" si="98"/>
        <v>1</v>
      </c>
      <c r="J211" s="16">
        <f t="shared" si="99"/>
        <v>1</v>
      </c>
      <c r="K211" s="16">
        <f t="shared" si="100"/>
        <v>0</v>
      </c>
      <c r="L211" s="16">
        <f t="shared" si="101"/>
        <v>1</v>
      </c>
      <c r="M211" s="16">
        <f t="shared" si="102"/>
        <v>0</v>
      </c>
      <c r="N211" s="25"/>
      <c r="O211" s="25">
        <f t="array" ref="O211">SUM($H$200:$H$276*I200:I276)</f>
        <v>0</v>
      </c>
      <c r="P211" s="25">
        <f t="array" ref="P211">SUM($H$200:$H$276*J200:J276)</f>
        <v>2</v>
      </c>
      <c r="Q211" s="25">
        <f t="array" ref="Q211">SUM($H$200:$H$276*K200:K276)</f>
        <v>0</v>
      </c>
      <c r="R211" s="25">
        <f t="array" ref="R211">SUM($H$200:$H$276*L200:L276)</f>
        <v>1</v>
      </c>
      <c r="S211" s="25">
        <f t="array" ref="S211">SUM($H$200:$H$276*M200:M276)</f>
        <v>2</v>
      </c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ht="12.75" customHeight="1">
      <c r="A212" s="25">
        <f t="shared" si="103"/>
        <v>13</v>
      </c>
      <c r="B212" s="16">
        <f t="shared" si="91"/>
        <v>1</v>
      </c>
      <c r="C212" s="16">
        <f t="shared" si="92"/>
        <v>1</v>
      </c>
      <c r="D212" s="16">
        <f t="shared" si="93"/>
        <v>1</v>
      </c>
      <c r="E212" s="16">
        <f t="shared" si="94"/>
        <v>1</v>
      </c>
      <c r="F212" s="16">
        <f t="shared" si="95"/>
        <v>1</v>
      </c>
      <c r="G212" s="16">
        <f t="shared" si="96"/>
        <v>0</v>
      </c>
      <c r="H212" s="16">
        <f t="shared" si="97"/>
        <v>0</v>
      </c>
      <c r="I212" s="16">
        <f t="shared" si="98"/>
        <v>0</v>
      </c>
      <c r="J212" s="16">
        <f t="shared" si="99"/>
        <v>0</v>
      </c>
      <c r="K212" s="16">
        <f t="shared" si="100"/>
        <v>0</v>
      </c>
      <c r="L212" s="16">
        <f t="shared" si="101"/>
        <v>1</v>
      </c>
      <c r="M212" s="16">
        <f t="shared" si="102"/>
        <v>0</v>
      </c>
      <c r="N212" s="25"/>
      <c r="O212" s="33" t="s">
        <v>360</v>
      </c>
      <c r="P212" s="33" t="s">
        <v>439</v>
      </c>
      <c r="Q212" s="33" t="s">
        <v>440</v>
      </c>
      <c r="R212" s="33" t="s">
        <v>441</v>
      </c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ht="12.75" customHeight="1">
      <c r="A213" s="25">
        <f t="shared" si="103"/>
        <v>14</v>
      </c>
      <c r="B213" s="16">
        <f t="shared" si="91"/>
        <v>1</v>
      </c>
      <c r="C213" s="16">
        <f t="shared" si="92"/>
        <v>1</v>
      </c>
      <c r="D213" s="16">
        <f t="shared" si="93"/>
        <v>1</v>
      </c>
      <c r="E213" s="16">
        <f t="shared" si="94"/>
        <v>0</v>
      </c>
      <c r="F213" s="16">
        <f t="shared" si="95"/>
        <v>1</v>
      </c>
      <c r="G213" s="16">
        <f t="shared" si="96"/>
        <v>0</v>
      </c>
      <c r="H213" s="16">
        <f t="shared" si="97"/>
        <v>0</v>
      </c>
      <c r="I213" s="16">
        <f t="shared" si="98"/>
        <v>0</v>
      </c>
      <c r="J213" s="16">
        <f t="shared" si="99"/>
        <v>0</v>
      </c>
      <c r="K213" s="16">
        <f t="shared" si="100"/>
        <v>0</v>
      </c>
      <c r="L213" s="16">
        <f t="shared" si="101"/>
        <v>0</v>
      </c>
      <c r="M213" s="16">
        <f t="shared" si="102"/>
        <v>0</v>
      </c>
      <c r="N213" s="25"/>
      <c r="O213" s="25">
        <f t="array" ref="O213">SUM($I$200:$I$276*J200:J276)</f>
        <v>2</v>
      </c>
      <c r="P213" s="25">
        <f t="array" ref="P213">SUM($I$200:$I$276*K200:K276)</f>
        <v>0</v>
      </c>
      <c r="Q213" s="25">
        <f t="array" ref="Q213">SUM($I$200:$I$276*L200:L276)</f>
        <v>2</v>
      </c>
      <c r="R213" s="25">
        <f t="array" ref="R213">SUM($I$200:$I$276*M200:M276)</f>
        <v>1</v>
      </c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ht="12.75" customHeight="1">
      <c r="A214" s="25">
        <f t="shared" si="103"/>
        <v>15</v>
      </c>
      <c r="B214" s="16">
        <f t="shared" si="91"/>
        <v>0</v>
      </c>
      <c r="C214" s="16">
        <f t="shared" si="92"/>
        <v>1</v>
      </c>
      <c r="D214" s="16">
        <f t="shared" si="93"/>
        <v>1</v>
      </c>
      <c r="E214" s="16">
        <f t="shared" si="94"/>
        <v>0</v>
      </c>
      <c r="F214" s="16">
        <f t="shared" si="95"/>
        <v>1</v>
      </c>
      <c r="G214" s="16">
        <f t="shared" si="96"/>
        <v>0</v>
      </c>
      <c r="H214" s="16">
        <f t="shared" si="97"/>
        <v>0</v>
      </c>
      <c r="I214" s="16">
        <f t="shared" si="98"/>
        <v>0</v>
      </c>
      <c r="J214" s="16">
        <f t="shared" si="99"/>
        <v>0</v>
      </c>
      <c r="K214" s="16">
        <f t="shared" si="100"/>
        <v>0</v>
      </c>
      <c r="L214" s="16">
        <f t="shared" si="101"/>
        <v>0</v>
      </c>
      <c r="M214" s="16">
        <f t="shared" si="102"/>
        <v>0</v>
      </c>
      <c r="N214" s="25"/>
      <c r="O214" s="33" t="s">
        <v>443</v>
      </c>
      <c r="P214" s="33" t="s">
        <v>444</v>
      </c>
      <c r="Q214" s="33" t="s">
        <v>445</v>
      </c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ht="12.75" customHeight="1">
      <c r="A215" s="25">
        <f t="shared" si="103"/>
        <v>16</v>
      </c>
      <c r="B215" s="16">
        <f t="shared" si="91"/>
        <v>1</v>
      </c>
      <c r="C215" s="16">
        <f t="shared" si="92"/>
        <v>1</v>
      </c>
      <c r="D215" s="16">
        <f t="shared" si="93"/>
        <v>1</v>
      </c>
      <c r="E215" s="16">
        <f t="shared" si="94"/>
        <v>1</v>
      </c>
      <c r="F215" s="16">
        <f t="shared" si="95"/>
        <v>1</v>
      </c>
      <c r="G215" s="16">
        <f t="shared" si="96"/>
        <v>0</v>
      </c>
      <c r="H215" s="16">
        <f t="shared" si="97"/>
        <v>0</v>
      </c>
      <c r="I215" s="16">
        <f t="shared" si="98"/>
        <v>0</v>
      </c>
      <c r="J215" s="16">
        <f t="shared" si="99"/>
        <v>0</v>
      </c>
      <c r="K215" s="16">
        <f t="shared" si="100"/>
        <v>0</v>
      </c>
      <c r="L215" s="16">
        <f t="shared" si="101"/>
        <v>0</v>
      </c>
      <c r="M215" s="16">
        <f t="shared" si="102"/>
        <v>1</v>
      </c>
      <c r="N215" s="25"/>
      <c r="O215" s="25">
        <f t="array" ref="O215">SUM($J$200:$J$276*K200:K276)</f>
        <v>0</v>
      </c>
      <c r="P215" s="25">
        <f t="array" ref="P215">SUM($J$200:$J$276*L200:L276)</f>
        <v>12</v>
      </c>
      <c r="Q215" s="25">
        <f t="array" ref="Q215">SUM($J$200:$J$276*M200:M276)</f>
        <v>12</v>
      </c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ht="12.75" customHeight="1">
      <c r="A216" s="25">
        <f t="shared" si="103"/>
        <v>17</v>
      </c>
      <c r="B216" s="16">
        <f t="shared" si="91"/>
        <v>1</v>
      </c>
      <c r="C216" s="16">
        <f t="shared" si="92"/>
        <v>1</v>
      </c>
      <c r="D216" s="16">
        <f t="shared" si="93"/>
        <v>1</v>
      </c>
      <c r="E216" s="16">
        <f t="shared" si="94"/>
        <v>1</v>
      </c>
      <c r="F216" s="16">
        <f t="shared" si="95"/>
        <v>1</v>
      </c>
      <c r="G216" s="16">
        <f t="shared" si="96"/>
        <v>0</v>
      </c>
      <c r="H216" s="16">
        <f t="shared" si="97"/>
        <v>0</v>
      </c>
      <c r="I216" s="16">
        <f t="shared" si="98"/>
        <v>0</v>
      </c>
      <c r="J216" s="16">
        <f t="shared" si="99"/>
        <v>0</v>
      </c>
      <c r="K216" s="16">
        <f t="shared" si="100"/>
        <v>0</v>
      </c>
      <c r="L216" s="16">
        <f t="shared" si="101"/>
        <v>1</v>
      </c>
      <c r="M216" s="16">
        <f t="shared" si="102"/>
        <v>1</v>
      </c>
      <c r="N216" s="25"/>
      <c r="O216" s="33" t="s">
        <v>447</v>
      </c>
      <c r="P216" s="33" t="s">
        <v>448</v>
      </c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ht="12.75" customHeight="1">
      <c r="A217" s="25">
        <f t="shared" si="103"/>
        <v>18</v>
      </c>
      <c r="B217" s="16">
        <f t="shared" si="91"/>
        <v>1</v>
      </c>
      <c r="C217" s="16">
        <f t="shared" si="92"/>
        <v>1</v>
      </c>
      <c r="D217" s="16">
        <f t="shared" si="93"/>
        <v>0</v>
      </c>
      <c r="E217" s="16">
        <f t="shared" si="94"/>
        <v>1</v>
      </c>
      <c r="F217" s="16">
        <f t="shared" si="95"/>
        <v>0</v>
      </c>
      <c r="G217" s="16">
        <f t="shared" si="96"/>
        <v>0</v>
      </c>
      <c r="H217" s="16">
        <f t="shared" si="97"/>
        <v>0</v>
      </c>
      <c r="I217" s="16">
        <f t="shared" si="98"/>
        <v>0</v>
      </c>
      <c r="J217" s="16">
        <f t="shared" si="99"/>
        <v>0</v>
      </c>
      <c r="K217" s="16">
        <f t="shared" si="100"/>
        <v>0</v>
      </c>
      <c r="L217" s="16">
        <f t="shared" si="101"/>
        <v>0</v>
      </c>
      <c r="M217" s="16">
        <f t="shared" si="102"/>
        <v>1</v>
      </c>
      <c r="N217" s="25"/>
      <c r="O217" s="25">
        <f t="array" ref="O217">SUM($K$200:$K$276*L200:L276)</f>
        <v>0</v>
      </c>
      <c r="P217" s="25">
        <f t="array" ref="P217">SUM($K$200:$K$276*M200:M276)</f>
        <v>0</v>
      </c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ht="12.75" customHeight="1">
      <c r="A218" s="25">
        <f t="shared" si="103"/>
        <v>19</v>
      </c>
      <c r="B218" s="16">
        <f t="shared" si="91"/>
        <v>1</v>
      </c>
      <c r="C218" s="16">
        <f t="shared" si="92"/>
        <v>0</v>
      </c>
      <c r="D218" s="16">
        <f t="shared" si="93"/>
        <v>1</v>
      </c>
      <c r="E218" s="16">
        <f t="shared" si="94"/>
        <v>1</v>
      </c>
      <c r="F218" s="16">
        <f t="shared" si="95"/>
        <v>0</v>
      </c>
      <c r="G218" s="16">
        <f t="shared" si="96"/>
        <v>0</v>
      </c>
      <c r="H218" s="16">
        <f t="shared" si="97"/>
        <v>0</v>
      </c>
      <c r="I218" s="16">
        <f t="shared" si="98"/>
        <v>0</v>
      </c>
      <c r="J218" s="16">
        <f t="shared" si="99"/>
        <v>0</v>
      </c>
      <c r="K218" s="16">
        <f t="shared" si="100"/>
        <v>0</v>
      </c>
      <c r="L218" s="16">
        <f t="shared" si="101"/>
        <v>0</v>
      </c>
      <c r="M218" s="16">
        <f t="shared" si="102"/>
        <v>0</v>
      </c>
      <c r="N218" s="25"/>
      <c r="O218" s="33" t="s">
        <v>450</v>
      </c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ht="12.75" customHeight="1">
      <c r="A219" s="25">
        <f t="shared" si="103"/>
        <v>20</v>
      </c>
      <c r="B219" s="16">
        <f t="shared" si="91"/>
        <v>1</v>
      </c>
      <c r="C219" s="16">
        <f t="shared" si="92"/>
        <v>1</v>
      </c>
      <c r="D219" s="16">
        <f t="shared" si="93"/>
        <v>0</v>
      </c>
      <c r="E219" s="16">
        <f t="shared" si="94"/>
        <v>1</v>
      </c>
      <c r="F219" s="16">
        <f t="shared" si="95"/>
        <v>0</v>
      </c>
      <c r="G219" s="16">
        <f t="shared" si="96"/>
        <v>0</v>
      </c>
      <c r="H219" s="16">
        <f t="shared" si="97"/>
        <v>0</v>
      </c>
      <c r="I219" s="16">
        <f t="shared" si="98"/>
        <v>0</v>
      </c>
      <c r="J219" s="16">
        <f t="shared" si="99"/>
        <v>0</v>
      </c>
      <c r="K219" s="16">
        <f t="shared" si="100"/>
        <v>0</v>
      </c>
      <c r="L219" s="16">
        <f t="shared" si="101"/>
        <v>1</v>
      </c>
      <c r="M219" s="16">
        <f t="shared" si="102"/>
        <v>1</v>
      </c>
      <c r="N219" s="25"/>
      <c r="O219" s="25">
        <f t="array" ref="O219">SUM($L$200:$L$276*M200:M276)</f>
        <v>17</v>
      </c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ht="12.75" customHeight="1">
      <c r="A220" s="25">
        <f t="shared" si="103"/>
        <v>21</v>
      </c>
      <c r="B220" s="16">
        <f t="shared" si="91"/>
        <v>1</v>
      </c>
      <c r="C220" s="16">
        <f t="shared" si="92"/>
        <v>1</v>
      </c>
      <c r="D220" s="16">
        <f t="shared" si="93"/>
        <v>1</v>
      </c>
      <c r="E220" s="16">
        <f t="shared" si="94"/>
        <v>1</v>
      </c>
      <c r="F220" s="16">
        <f t="shared" si="95"/>
        <v>1</v>
      </c>
      <c r="G220" s="16">
        <f t="shared" si="96"/>
        <v>1</v>
      </c>
      <c r="H220" s="16">
        <f t="shared" si="97"/>
        <v>0</v>
      </c>
      <c r="I220" s="16">
        <f t="shared" si="98"/>
        <v>0</v>
      </c>
      <c r="J220" s="16">
        <f t="shared" si="99"/>
        <v>0</v>
      </c>
      <c r="K220" s="16">
        <f t="shared" si="100"/>
        <v>0</v>
      </c>
      <c r="L220" s="16">
        <f t="shared" si="101"/>
        <v>1</v>
      </c>
      <c r="M220" s="16">
        <f t="shared" si="102"/>
        <v>1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ht="12.75" customHeight="1">
      <c r="A221" s="25">
        <f t="shared" si="103"/>
        <v>22</v>
      </c>
      <c r="B221" s="16">
        <f t="shared" si="91"/>
        <v>1</v>
      </c>
      <c r="C221" s="16">
        <f t="shared" si="92"/>
        <v>1</v>
      </c>
      <c r="D221" s="16">
        <f t="shared" si="93"/>
        <v>1</v>
      </c>
      <c r="E221" s="16">
        <f t="shared" si="94"/>
        <v>1</v>
      </c>
      <c r="F221" s="16">
        <f t="shared" si="95"/>
        <v>0</v>
      </c>
      <c r="G221" s="16">
        <f t="shared" si="96"/>
        <v>0</v>
      </c>
      <c r="H221" s="16">
        <f t="shared" si="97"/>
        <v>0</v>
      </c>
      <c r="I221" s="16">
        <f t="shared" si="98"/>
        <v>0</v>
      </c>
      <c r="J221" s="16">
        <f t="shared" si="99"/>
        <v>1</v>
      </c>
      <c r="K221" s="16">
        <f t="shared" si="100"/>
        <v>0</v>
      </c>
      <c r="L221" s="16">
        <f t="shared" si="101"/>
        <v>0</v>
      </c>
      <c r="M221" s="16">
        <f t="shared" si="102"/>
        <v>1</v>
      </c>
      <c r="N221" s="25"/>
      <c r="O221" s="19">
        <f t="shared" ref="O221:Z221" si="104">SUM(B200:B276)</f>
        <v>64</v>
      </c>
      <c r="P221" s="19">
        <f t="shared" si="104"/>
        <v>59</v>
      </c>
      <c r="Q221" s="19">
        <f t="shared" si="104"/>
        <v>34</v>
      </c>
      <c r="R221" s="19">
        <f t="shared" si="104"/>
        <v>37</v>
      </c>
      <c r="S221" s="19">
        <f t="shared" si="104"/>
        <v>32</v>
      </c>
      <c r="T221" s="19">
        <f t="shared" si="104"/>
        <v>13</v>
      </c>
      <c r="U221" s="19">
        <f t="shared" si="104"/>
        <v>3</v>
      </c>
      <c r="V221" s="19">
        <f t="shared" si="104"/>
        <v>2</v>
      </c>
      <c r="W221" s="19">
        <f t="shared" si="104"/>
        <v>29</v>
      </c>
      <c r="X221" s="19">
        <f t="shared" si="104"/>
        <v>0</v>
      </c>
      <c r="Y221" s="19">
        <f t="shared" si="104"/>
        <v>28</v>
      </c>
      <c r="Z221" s="19">
        <f t="shared" si="104"/>
        <v>40</v>
      </c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ht="12.75" customHeight="1">
      <c r="A222" s="25">
        <f t="shared" si="103"/>
        <v>23</v>
      </c>
      <c r="B222" s="16">
        <f t="shared" si="91"/>
        <v>1</v>
      </c>
      <c r="C222" s="16">
        <f t="shared" si="92"/>
        <v>1</v>
      </c>
      <c r="D222" s="16">
        <f t="shared" si="93"/>
        <v>1</v>
      </c>
      <c r="E222" s="16">
        <f t="shared" si="94"/>
        <v>0</v>
      </c>
      <c r="F222" s="16">
        <f t="shared" si="95"/>
        <v>0</v>
      </c>
      <c r="G222" s="16">
        <f t="shared" si="96"/>
        <v>0</v>
      </c>
      <c r="H222" s="16">
        <f t="shared" si="97"/>
        <v>0</v>
      </c>
      <c r="I222" s="16">
        <f t="shared" si="98"/>
        <v>0</v>
      </c>
      <c r="J222" s="16">
        <f t="shared" si="99"/>
        <v>1</v>
      </c>
      <c r="K222" s="16">
        <f t="shared" si="100"/>
        <v>0</v>
      </c>
      <c r="L222" s="16">
        <f t="shared" si="101"/>
        <v>1</v>
      </c>
      <c r="M222" s="16">
        <f t="shared" si="102"/>
        <v>1</v>
      </c>
      <c r="N222" s="25"/>
      <c r="O222" s="33" t="s">
        <v>316</v>
      </c>
      <c r="P222" s="33" t="s">
        <v>317</v>
      </c>
      <c r="Q222" s="33" t="s">
        <v>318</v>
      </c>
      <c r="R222" s="33" t="s">
        <v>319</v>
      </c>
      <c r="S222" s="33" t="s">
        <v>320</v>
      </c>
      <c r="T222" s="33" t="s">
        <v>321</v>
      </c>
      <c r="U222" s="33" t="s">
        <v>322</v>
      </c>
      <c r="V222" s="33" t="s">
        <v>323</v>
      </c>
      <c r="W222" s="33" t="s">
        <v>324</v>
      </c>
      <c r="X222" s="33" t="s">
        <v>410</v>
      </c>
      <c r="Y222" s="33" t="s">
        <v>411</v>
      </c>
      <c r="Z222" s="33" t="s">
        <v>412</v>
      </c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ht="12.75" customHeight="1">
      <c r="A223" s="25">
        <f t="shared" si="103"/>
        <v>24</v>
      </c>
      <c r="B223" s="16">
        <f t="shared" si="91"/>
        <v>1</v>
      </c>
      <c r="C223" s="16">
        <f t="shared" si="92"/>
        <v>1</v>
      </c>
      <c r="D223" s="16">
        <f t="shared" si="93"/>
        <v>0</v>
      </c>
      <c r="E223" s="16">
        <f t="shared" si="94"/>
        <v>1</v>
      </c>
      <c r="F223" s="16">
        <f t="shared" si="95"/>
        <v>1</v>
      </c>
      <c r="G223" s="16">
        <f t="shared" si="96"/>
        <v>0</v>
      </c>
      <c r="H223" s="16">
        <f t="shared" si="97"/>
        <v>0</v>
      </c>
      <c r="I223" s="16">
        <f t="shared" si="98"/>
        <v>0</v>
      </c>
      <c r="J223" s="16">
        <f t="shared" si="99"/>
        <v>0</v>
      </c>
      <c r="K223" s="16">
        <f t="shared" si="100"/>
        <v>0</v>
      </c>
      <c r="L223" s="16">
        <f t="shared" si="101"/>
        <v>1</v>
      </c>
      <c r="M223" s="16">
        <f t="shared" si="102"/>
        <v>1</v>
      </c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ht="12.75" customHeight="1">
      <c r="A224" s="25">
        <f t="shared" si="103"/>
        <v>25</v>
      </c>
      <c r="B224" s="16">
        <f t="shared" si="91"/>
        <v>1</v>
      </c>
      <c r="C224" s="16">
        <f t="shared" si="92"/>
        <v>1</v>
      </c>
      <c r="D224" s="16">
        <f t="shared" si="93"/>
        <v>0</v>
      </c>
      <c r="E224" s="16">
        <f t="shared" si="94"/>
        <v>0</v>
      </c>
      <c r="F224" s="16">
        <f t="shared" si="95"/>
        <v>0</v>
      </c>
      <c r="G224" s="16">
        <f t="shared" si="96"/>
        <v>0</v>
      </c>
      <c r="H224" s="16">
        <f t="shared" si="97"/>
        <v>0</v>
      </c>
      <c r="I224" s="16">
        <f t="shared" si="98"/>
        <v>0</v>
      </c>
      <c r="J224" s="16">
        <f t="shared" si="99"/>
        <v>0</v>
      </c>
      <c r="K224" s="16">
        <f t="shared" si="100"/>
        <v>0</v>
      </c>
      <c r="L224" s="16">
        <f t="shared" si="101"/>
        <v>0</v>
      </c>
      <c r="M224" s="16">
        <f t="shared" si="102"/>
        <v>1</v>
      </c>
      <c r="N224" s="25"/>
      <c r="O224" s="9" t="s">
        <v>267</v>
      </c>
      <c r="P224" s="8" t="s">
        <v>362</v>
      </c>
      <c r="Q224" s="25"/>
      <c r="R224" s="25"/>
      <c r="S224" s="25"/>
      <c r="T224" s="25"/>
      <c r="U224" s="25"/>
      <c r="V224" s="8" t="s">
        <v>363</v>
      </c>
      <c r="W224" s="25"/>
      <c r="X224" s="25"/>
      <c r="Y224" s="25"/>
      <c r="Z224" s="25"/>
      <c r="AA224" s="25"/>
      <c r="AB224" s="25"/>
      <c r="AC224" s="8" t="s">
        <v>364</v>
      </c>
      <c r="AD224" s="25"/>
      <c r="AE224" s="25"/>
      <c r="AF224" s="25"/>
      <c r="AG224" s="25"/>
      <c r="AH224" s="25"/>
      <c r="AI224" s="25"/>
      <c r="AJ224" s="8" t="s">
        <v>372</v>
      </c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ht="12.75" customHeight="1">
      <c r="A225" s="25">
        <f t="shared" si="103"/>
        <v>26</v>
      </c>
      <c r="B225" s="16">
        <f t="shared" si="91"/>
        <v>1</v>
      </c>
      <c r="C225" s="16">
        <f t="shared" si="92"/>
        <v>1</v>
      </c>
      <c r="D225" s="16">
        <f t="shared" si="93"/>
        <v>0</v>
      </c>
      <c r="E225" s="16">
        <f t="shared" si="94"/>
        <v>0</v>
      </c>
      <c r="F225" s="16">
        <f t="shared" si="95"/>
        <v>0</v>
      </c>
      <c r="G225" s="16">
        <f t="shared" si="96"/>
        <v>1</v>
      </c>
      <c r="H225" s="16">
        <f t="shared" si="97"/>
        <v>0</v>
      </c>
      <c r="I225" s="16">
        <f t="shared" si="98"/>
        <v>0</v>
      </c>
      <c r="J225" s="16">
        <f t="shared" si="99"/>
        <v>1</v>
      </c>
      <c r="K225" s="16">
        <f t="shared" si="100"/>
        <v>0</v>
      </c>
      <c r="L225" s="16">
        <f t="shared" si="101"/>
        <v>0</v>
      </c>
      <c r="M225" s="16">
        <f t="shared" si="102"/>
        <v>0</v>
      </c>
      <c r="N225" s="25"/>
      <c r="O225" s="16" t="s">
        <v>365</v>
      </c>
      <c r="P225" s="16" t="s">
        <v>366</v>
      </c>
      <c r="Q225" s="16" t="s">
        <v>367</v>
      </c>
      <c r="R225" s="23" t="s">
        <v>391</v>
      </c>
      <c r="S225" s="23" t="s">
        <v>392</v>
      </c>
      <c r="T225" s="16" t="s">
        <v>255</v>
      </c>
      <c r="U225" s="25"/>
      <c r="V225" s="16" t="s">
        <v>365</v>
      </c>
      <c r="W225" s="16" t="s">
        <v>366</v>
      </c>
      <c r="X225" s="16" t="s">
        <v>367</v>
      </c>
      <c r="Y225" s="23" t="s">
        <v>391</v>
      </c>
      <c r="Z225" s="23" t="s">
        <v>392</v>
      </c>
      <c r="AA225" s="16" t="s">
        <v>255</v>
      </c>
      <c r="AB225" s="25"/>
      <c r="AC225" s="16" t="s">
        <v>365</v>
      </c>
      <c r="AD225" s="16" t="s">
        <v>366</v>
      </c>
      <c r="AE225" s="16" t="s">
        <v>367</v>
      </c>
      <c r="AF225" s="23" t="s">
        <v>391</v>
      </c>
      <c r="AG225" s="23" t="s">
        <v>392</v>
      </c>
      <c r="AH225" s="16" t="s">
        <v>255</v>
      </c>
      <c r="AI225" s="25"/>
      <c r="AJ225" s="16" t="s">
        <v>365</v>
      </c>
      <c r="AK225" s="16" t="s">
        <v>366</v>
      </c>
      <c r="AL225" s="16" t="s">
        <v>367</v>
      </c>
      <c r="AM225" s="23" t="s">
        <v>391</v>
      </c>
      <c r="AN225" s="23" t="s">
        <v>392</v>
      </c>
      <c r="AO225" s="16" t="s">
        <v>255</v>
      </c>
      <c r="AP225" s="25"/>
      <c r="AQ225" s="25"/>
      <c r="AR225" s="25"/>
      <c r="AS225" s="25"/>
      <c r="AT225" s="25"/>
      <c r="AU225" s="25"/>
    </row>
    <row r="226" ht="12.75" customHeight="1">
      <c r="A226" s="25">
        <f t="shared" si="103"/>
        <v>27</v>
      </c>
      <c r="B226" s="16">
        <f t="shared" si="91"/>
        <v>1</v>
      </c>
      <c r="C226" s="16">
        <f t="shared" si="92"/>
        <v>0</v>
      </c>
      <c r="D226" s="16">
        <f t="shared" si="93"/>
        <v>0</v>
      </c>
      <c r="E226" s="16">
        <f t="shared" si="94"/>
        <v>0</v>
      </c>
      <c r="F226" s="16">
        <f t="shared" si="95"/>
        <v>1</v>
      </c>
      <c r="G226" s="16">
        <f t="shared" si="96"/>
        <v>0</v>
      </c>
      <c r="H226" s="16">
        <f t="shared" si="97"/>
        <v>0</v>
      </c>
      <c r="I226" s="16">
        <f t="shared" si="98"/>
        <v>0</v>
      </c>
      <c r="J226" s="16">
        <f t="shared" si="99"/>
        <v>0</v>
      </c>
      <c r="K226" s="16">
        <f t="shared" si="100"/>
        <v>0</v>
      </c>
      <c r="L226" s="16">
        <f t="shared" si="101"/>
        <v>1</v>
      </c>
      <c r="M226" s="16">
        <f t="shared" si="102"/>
        <v>1</v>
      </c>
      <c r="N226" s="25"/>
      <c r="O226" s="25">
        <f t="shared" ref="O226:P226" si="105">O221</f>
        <v>64</v>
      </c>
      <c r="P226" s="25">
        <f t="shared" si="105"/>
        <v>59</v>
      </c>
      <c r="Q226" s="25">
        <f>O199</f>
        <v>53</v>
      </c>
      <c r="R226" s="25">
        <f t="shared" ref="R226:S226" si="106">SQRT(O226)</f>
        <v>8</v>
      </c>
      <c r="S226" s="25">
        <f t="shared" si="106"/>
        <v>7.681145748</v>
      </c>
      <c r="T226" s="25">
        <f>Q226/(R226*S226)</f>
        <v>0.8625015352</v>
      </c>
      <c r="U226" s="25"/>
      <c r="V226" s="25">
        <f>O221</f>
        <v>64</v>
      </c>
      <c r="W226" s="25">
        <f>Q221</f>
        <v>34</v>
      </c>
      <c r="X226" s="25">
        <f>P199</f>
        <v>32</v>
      </c>
      <c r="Y226" s="25">
        <f t="shared" ref="Y226:Z226" si="107">SQRT(V226)</f>
        <v>8</v>
      </c>
      <c r="Z226" s="25">
        <f t="shared" si="107"/>
        <v>5.830951895</v>
      </c>
      <c r="AA226" s="25">
        <f>X226/(Y226*Z226)</f>
        <v>0.6859943406</v>
      </c>
      <c r="AB226" s="25"/>
      <c r="AC226" s="25">
        <f>O221</f>
        <v>64</v>
      </c>
      <c r="AD226" s="25">
        <f>R221</f>
        <v>37</v>
      </c>
      <c r="AE226" s="25">
        <f>Q199</f>
        <v>33</v>
      </c>
      <c r="AF226" s="25">
        <f t="shared" ref="AF226:AG226" si="108">SQRT(AC226)</f>
        <v>8</v>
      </c>
      <c r="AG226" s="25">
        <f t="shared" si="108"/>
        <v>6.08276253</v>
      </c>
      <c r="AH226" s="25">
        <f>AE226/(AF226*AG226)</f>
        <v>0.6781458226</v>
      </c>
      <c r="AI226" s="25"/>
      <c r="AJ226" s="25">
        <f>AC226</f>
        <v>64</v>
      </c>
      <c r="AK226" s="25">
        <f>S221</f>
        <v>32</v>
      </c>
      <c r="AL226" s="25">
        <f>R199</f>
        <v>25</v>
      </c>
      <c r="AM226" s="25">
        <f t="shared" ref="AM226:AN226" si="109">SQRT(AJ226)</f>
        <v>8</v>
      </c>
      <c r="AN226" s="25">
        <f t="shared" si="109"/>
        <v>5.656854249</v>
      </c>
      <c r="AO226" s="25">
        <f>AL226/(AM226*AN226)</f>
        <v>0.5524271728</v>
      </c>
      <c r="AP226" s="25"/>
      <c r="AQ226" s="25"/>
      <c r="AR226" s="25"/>
      <c r="AS226" s="25"/>
      <c r="AT226" s="25"/>
      <c r="AU226" s="25"/>
    </row>
    <row r="227" ht="12.75" customHeight="1">
      <c r="A227" s="25">
        <f t="shared" si="103"/>
        <v>28</v>
      </c>
      <c r="B227" s="16">
        <f t="shared" si="91"/>
        <v>1</v>
      </c>
      <c r="C227" s="16">
        <f t="shared" si="92"/>
        <v>0</v>
      </c>
      <c r="D227" s="16">
        <f t="shared" si="93"/>
        <v>0</v>
      </c>
      <c r="E227" s="16">
        <f t="shared" si="94"/>
        <v>0</v>
      </c>
      <c r="F227" s="16">
        <f t="shared" si="95"/>
        <v>1</v>
      </c>
      <c r="G227" s="16">
        <f t="shared" si="96"/>
        <v>1</v>
      </c>
      <c r="H227" s="16">
        <f t="shared" si="97"/>
        <v>0</v>
      </c>
      <c r="I227" s="16">
        <f t="shared" si="98"/>
        <v>0</v>
      </c>
      <c r="J227" s="16">
        <f t="shared" si="99"/>
        <v>0</v>
      </c>
      <c r="K227" s="16">
        <f t="shared" si="100"/>
        <v>0</v>
      </c>
      <c r="L227" s="16">
        <f t="shared" si="101"/>
        <v>1</v>
      </c>
      <c r="M227" s="16">
        <f t="shared" si="102"/>
        <v>1</v>
      </c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ht="12.75" customHeight="1">
      <c r="A228" s="25">
        <f t="shared" si="103"/>
        <v>29</v>
      </c>
      <c r="B228" s="16">
        <f t="shared" si="91"/>
        <v>1</v>
      </c>
      <c r="C228" s="16">
        <f t="shared" si="92"/>
        <v>1</v>
      </c>
      <c r="D228" s="16">
        <f t="shared" si="93"/>
        <v>1</v>
      </c>
      <c r="E228" s="16">
        <f t="shared" si="94"/>
        <v>1</v>
      </c>
      <c r="F228" s="16">
        <f t="shared" si="95"/>
        <v>1</v>
      </c>
      <c r="G228" s="16">
        <f t="shared" si="96"/>
        <v>0</v>
      </c>
      <c r="H228" s="16">
        <f t="shared" si="97"/>
        <v>0</v>
      </c>
      <c r="I228" s="16">
        <f t="shared" si="98"/>
        <v>0</v>
      </c>
      <c r="J228" s="16">
        <f t="shared" si="99"/>
        <v>1</v>
      </c>
      <c r="K228" s="16">
        <f t="shared" si="100"/>
        <v>0</v>
      </c>
      <c r="L228" s="16">
        <f t="shared" si="101"/>
        <v>0</v>
      </c>
      <c r="M228" s="16">
        <f t="shared" si="102"/>
        <v>1</v>
      </c>
      <c r="N228" s="25"/>
      <c r="O228" s="8" t="s">
        <v>373</v>
      </c>
      <c r="P228" s="25"/>
      <c r="Q228" s="25"/>
      <c r="R228" s="25"/>
      <c r="S228" s="25"/>
      <c r="T228" s="25"/>
      <c r="U228" s="25"/>
      <c r="V228" s="8" t="s">
        <v>374</v>
      </c>
      <c r="W228" s="25"/>
      <c r="X228" s="25"/>
      <c r="Y228" s="25"/>
      <c r="Z228" s="25"/>
      <c r="AA228" s="25"/>
      <c r="AB228" s="25"/>
      <c r="AC228" s="8" t="s">
        <v>375</v>
      </c>
      <c r="AD228" s="25"/>
      <c r="AE228" s="25"/>
      <c r="AF228" s="25"/>
      <c r="AG228" s="25"/>
      <c r="AH228" s="25"/>
      <c r="AI228" s="25"/>
      <c r="AJ228" s="8" t="s">
        <v>453</v>
      </c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ht="12.75" customHeight="1">
      <c r="A229" s="25">
        <f t="shared" si="103"/>
        <v>30</v>
      </c>
      <c r="B229" s="16">
        <f t="shared" si="91"/>
        <v>1</v>
      </c>
      <c r="C229" s="16">
        <f t="shared" si="92"/>
        <v>1</v>
      </c>
      <c r="D229" s="16">
        <f t="shared" si="93"/>
        <v>0</v>
      </c>
      <c r="E229" s="16">
        <f t="shared" si="94"/>
        <v>0</v>
      </c>
      <c r="F229" s="16">
        <f t="shared" si="95"/>
        <v>1</v>
      </c>
      <c r="G229" s="16">
        <f t="shared" si="96"/>
        <v>1</v>
      </c>
      <c r="H229" s="16">
        <f t="shared" si="97"/>
        <v>0</v>
      </c>
      <c r="I229" s="16">
        <f t="shared" si="98"/>
        <v>0</v>
      </c>
      <c r="J229" s="16">
        <f t="shared" si="99"/>
        <v>0</v>
      </c>
      <c r="K229" s="16">
        <f t="shared" si="100"/>
        <v>0</v>
      </c>
      <c r="L229" s="16">
        <f t="shared" si="101"/>
        <v>0</v>
      </c>
      <c r="M229" s="16">
        <f t="shared" si="102"/>
        <v>1</v>
      </c>
      <c r="N229" s="25"/>
      <c r="O229" s="16" t="s">
        <v>365</v>
      </c>
      <c r="P229" s="16" t="s">
        <v>366</v>
      </c>
      <c r="Q229" s="16" t="s">
        <v>367</v>
      </c>
      <c r="R229" s="23" t="s">
        <v>391</v>
      </c>
      <c r="S229" s="23" t="s">
        <v>392</v>
      </c>
      <c r="T229" s="16" t="s">
        <v>255</v>
      </c>
      <c r="U229" s="25"/>
      <c r="V229" s="16" t="s">
        <v>365</v>
      </c>
      <c r="W229" s="16" t="s">
        <v>366</v>
      </c>
      <c r="X229" s="16" t="s">
        <v>367</v>
      </c>
      <c r="Y229" s="23" t="s">
        <v>391</v>
      </c>
      <c r="Z229" s="23" t="s">
        <v>392</v>
      </c>
      <c r="AA229" s="16" t="s">
        <v>255</v>
      </c>
      <c r="AB229" s="25"/>
      <c r="AC229" s="16" t="s">
        <v>365</v>
      </c>
      <c r="AD229" s="16" t="s">
        <v>366</v>
      </c>
      <c r="AE229" s="16" t="s">
        <v>367</v>
      </c>
      <c r="AF229" s="23" t="s">
        <v>391</v>
      </c>
      <c r="AG229" s="23" t="s">
        <v>392</v>
      </c>
      <c r="AH229" s="16" t="s">
        <v>255</v>
      </c>
      <c r="AI229" s="25"/>
      <c r="AJ229" s="16" t="s">
        <v>365</v>
      </c>
      <c r="AK229" s="16" t="s">
        <v>366</v>
      </c>
      <c r="AL229" s="16" t="s">
        <v>367</v>
      </c>
      <c r="AM229" s="23" t="s">
        <v>391</v>
      </c>
      <c r="AN229" s="23" t="s">
        <v>392</v>
      </c>
      <c r="AO229" s="16" t="s">
        <v>255</v>
      </c>
      <c r="AP229" s="25"/>
      <c r="AQ229" s="25"/>
      <c r="AR229" s="25"/>
      <c r="AS229" s="25"/>
      <c r="AT229" s="25"/>
      <c r="AU229" s="25"/>
    </row>
    <row r="230" ht="12.75" customHeight="1">
      <c r="A230" s="25">
        <f t="shared" si="103"/>
        <v>31</v>
      </c>
      <c r="B230" s="16">
        <f t="shared" si="91"/>
        <v>1</v>
      </c>
      <c r="C230" s="16">
        <f t="shared" si="92"/>
        <v>1</v>
      </c>
      <c r="D230" s="16">
        <f t="shared" si="93"/>
        <v>1</v>
      </c>
      <c r="E230" s="16">
        <f t="shared" si="94"/>
        <v>1</v>
      </c>
      <c r="F230" s="16">
        <f t="shared" si="95"/>
        <v>0</v>
      </c>
      <c r="G230" s="16">
        <f t="shared" si="96"/>
        <v>1</v>
      </c>
      <c r="H230" s="16">
        <f t="shared" si="97"/>
        <v>0</v>
      </c>
      <c r="I230" s="16">
        <f t="shared" si="98"/>
        <v>0</v>
      </c>
      <c r="J230" s="16">
        <f t="shared" si="99"/>
        <v>0</v>
      </c>
      <c r="K230" s="16">
        <f t="shared" si="100"/>
        <v>0</v>
      </c>
      <c r="L230" s="16">
        <f t="shared" si="101"/>
        <v>1</v>
      </c>
      <c r="M230" s="16">
        <f t="shared" si="102"/>
        <v>1</v>
      </c>
      <c r="N230" s="25"/>
      <c r="O230" s="25">
        <f>O221</f>
        <v>64</v>
      </c>
      <c r="P230" s="25">
        <f>T221</f>
        <v>13</v>
      </c>
      <c r="Q230" s="25">
        <f>S199</f>
        <v>12</v>
      </c>
      <c r="R230" s="25">
        <f t="shared" ref="R230:S230" si="110">SQRT(O230)</f>
        <v>8</v>
      </c>
      <c r="S230" s="25">
        <f t="shared" si="110"/>
        <v>3.605551275</v>
      </c>
      <c r="T230" s="25">
        <f>Q230/(R230*S230)</f>
        <v>0.4160251472</v>
      </c>
      <c r="U230" s="25"/>
      <c r="V230" s="25">
        <f>O221</f>
        <v>64</v>
      </c>
      <c r="W230" s="25">
        <f>U221</f>
        <v>3</v>
      </c>
      <c r="X230" s="25">
        <f>T199</f>
        <v>3</v>
      </c>
      <c r="Y230" s="25">
        <f t="shared" ref="Y230:Z230" si="111">SQRT(V230)</f>
        <v>8</v>
      </c>
      <c r="Z230" s="25">
        <f t="shared" si="111"/>
        <v>1.732050808</v>
      </c>
      <c r="AA230" s="25">
        <f>X230/(Y230*Z230)</f>
        <v>0.2165063509</v>
      </c>
      <c r="AB230" s="25"/>
      <c r="AC230" s="25">
        <f>O221</f>
        <v>64</v>
      </c>
      <c r="AD230" s="25">
        <f>V221</f>
        <v>2</v>
      </c>
      <c r="AE230" s="25">
        <f>U199</f>
        <v>1</v>
      </c>
      <c r="AF230" s="25">
        <f t="shared" ref="AF230:AG230" si="112">SQRT(AC230)</f>
        <v>8</v>
      </c>
      <c r="AG230" s="25">
        <f t="shared" si="112"/>
        <v>1.414213562</v>
      </c>
      <c r="AH230" s="25">
        <f>AE230/(AF230*AG230)</f>
        <v>0.08838834765</v>
      </c>
      <c r="AI230" s="25"/>
      <c r="AJ230" s="25">
        <f>O221</f>
        <v>64</v>
      </c>
      <c r="AK230" s="25">
        <f>W221</f>
        <v>29</v>
      </c>
      <c r="AL230" s="25">
        <f>V199</f>
        <v>23</v>
      </c>
      <c r="AM230" s="25">
        <f t="shared" ref="AM230:AN230" si="113">SQRT(AJ230)</f>
        <v>8</v>
      </c>
      <c r="AN230" s="25">
        <f t="shared" si="113"/>
        <v>5.385164807</v>
      </c>
      <c r="AO230" s="25">
        <f>AL230/(AM230*AN230)</f>
        <v>0.5338740973</v>
      </c>
      <c r="AP230" s="25"/>
      <c r="AQ230" s="25"/>
      <c r="AR230" s="25"/>
      <c r="AS230" s="25"/>
      <c r="AT230" s="25"/>
      <c r="AU230" s="25"/>
    </row>
    <row r="231" ht="12.75" customHeight="1">
      <c r="A231" s="25">
        <f t="shared" si="103"/>
        <v>32</v>
      </c>
      <c r="B231" s="16">
        <f t="shared" si="91"/>
        <v>1</v>
      </c>
      <c r="C231" s="16">
        <f t="shared" si="92"/>
        <v>1</v>
      </c>
      <c r="D231" s="16">
        <f t="shared" si="93"/>
        <v>0</v>
      </c>
      <c r="E231" s="16">
        <f t="shared" si="94"/>
        <v>0</v>
      </c>
      <c r="F231" s="16">
        <f t="shared" si="95"/>
        <v>1</v>
      </c>
      <c r="G231" s="16">
        <f t="shared" si="96"/>
        <v>0</v>
      </c>
      <c r="H231" s="16">
        <f t="shared" si="97"/>
        <v>0</v>
      </c>
      <c r="I231" s="16">
        <f t="shared" si="98"/>
        <v>0</v>
      </c>
      <c r="J231" s="16">
        <f t="shared" si="99"/>
        <v>0</v>
      </c>
      <c r="K231" s="16">
        <f t="shared" si="100"/>
        <v>0</v>
      </c>
      <c r="L231" s="16">
        <f t="shared" si="101"/>
        <v>0</v>
      </c>
      <c r="M231" s="16">
        <f t="shared" si="102"/>
        <v>0</v>
      </c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ht="12.75" customHeight="1">
      <c r="A232" s="25">
        <f t="shared" si="103"/>
        <v>33</v>
      </c>
      <c r="B232" s="16">
        <f t="shared" si="91"/>
        <v>1</v>
      </c>
      <c r="C232" s="16">
        <f t="shared" si="92"/>
        <v>1</v>
      </c>
      <c r="D232" s="16">
        <f t="shared" si="93"/>
        <v>0</v>
      </c>
      <c r="E232" s="16">
        <f t="shared" si="94"/>
        <v>0</v>
      </c>
      <c r="F232" s="16">
        <f t="shared" si="95"/>
        <v>0</v>
      </c>
      <c r="G232" s="16">
        <f t="shared" si="96"/>
        <v>0</v>
      </c>
      <c r="H232" s="16">
        <f t="shared" si="97"/>
        <v>0</v>
      </c>
      <c r="I232" s="16">
        <f t="shared" si="98"/>
        <v>0</v>
      </c>
      <c r="J232" s="16">
        <f t="shared" si="99"/>
        <v>0</v>
      </c>
      <c r="K232" s="16">
        <f t="shared" si="100"/>
        <v>0</v>
      </c>
      <c r="L232" s="16">
        <f t="shared" si="101"/>
        <v>0</v>
      </c>
      <c r="M232" s="16">
        <f t="shared" si="102"/>
        <v>0</v>
      </c>
      <c r="N232" s="25"/>
      <c r="O232" s="8" t="s">
        <v>454</v>
      </c>
      <c r="P232" s="25"/>
      <c r="Q232" s="25"/>
      <c r="R232" s="25"/>
      <c r="S232" s="25"/>
      <c r="T232" s="25"/>
      <c r="U232" s="25"/>
      <c r="V232" s="8" t="s">
        <v>504</v>
      </c>
      <c r="W232" s="25"/>
      <c r="X232" s="25"/>
      <c r="Y232" s="25"/>
      <c r="Z232" s="25"/>
      <c r="AA232" s="25"/>
      <c r="AB232" s="25"/>
      <c r="AC232" s="8" t="s">
        <v>456</v>
      </c>
      <c r="AD232" s="25"/>
      <c r="AE232" s="25"/>
      <c r="AF232" s="25"/>
      <c r="AG232" s="25"/>
      <c r="AH232" s="25"/>
      <c r="AI232" s="25"/>
      <c r="AJ232" s="8" t="s">
        <v>333</v>
      </c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ht="12.75" customHeight="1">
      <c r="A233" s="25">
        <f t="shared" si="103"/>
        <v>34</v>
      </c>
      <c r="B233" s="16">
        <f t="shared" si="91"/>
        <v>0</v>
      </c>
      <c r="C233" s="16">
        <f t="shared" si="92"/>
        <v>1</v>
      </c>
      <c r="D233" s="16">
        <f t="shared" si="93"/>
        <v>0</v>
      </c>
      <c r="E233" s="16">
        <f t="shared" si="94"/>
        <v>0</v>
      </c>
      <c r="F233" s="16">
        <f t="shared" si="95"/>
        <v>0</v>
      </c>
      <c r="G233" s="16">
        <f t="shared" si="96"/>
        <v>0</v>
      </c>
      <c r="H233" s="16">
        <f t="shared" si="97"/>
        <v>0</v>
      </c>
      <c r="I233" s="16">
        <f t="shared" si="98"/>
        <v>0</v>
      </c>
      <c r="J233" s="16">
        <f t="shared" si="99"/>
        <v>0</v>
      </c>
      <c r="K233" s="16">
        <f t="shared" si="100"/>
        <v>0</v>
      </c>
      <c r="L233" s="16">
        <f t="shared" si="101"/>
        <v>0</v>
      </c>
      <c r="M233" s="16">
        <f t="shared" si="102"/>
        <v>0</v>
      </c>
      <c r="N233" s="25"/>
      <c r="O233" s="16" t="s">
        <v>365</v>
      </c>
      <c r="P233" s="16" t="s">
        <v>366</v>
      </c>
      <c r="Q233" s="16" t="s">
        <v>367</v>
      </c>
      <c r="R233" s="23" t="s">
        <v>391</v>
      </c>
      <c r="S233" s="23" t="s">
        <v>392</v>
      </c>
      <c r="T233" s="16" t="s">
        <v>255</v>
      </c>
      <c r="U233" s="25"/>
      <c r="V233" s="16" t="s">
        <v>365</v>
      </c>
      <c r="W233" s="16" t="s">
        <v>366</v>
      </c>
      <c r="X233" s="16" t="s">
        <v>367</v>
      </c>
      <c r="Y233" s="23" t="s">
        <v>391</v>
      </c>
      <c r="Z233" s="23" t="s">
        <v>392</v>
      </c>
      <c r="AA233" s="16" t="s">
        <v>255</v>
      </c>
      <c r="AB233" s="25"/>
      <c r="AC233" s="16" t="s">
        <v>365</v>
      </c>
      <c r="AD233" s="16" t="s">
        <v>366</v>
      </c>
      <c r="AE233" s="16" t="s">
        <v>367</v>
      </c>
      <c r="AF233" s="23" t="s">
        <v>391</v>
      </c>
      <c r="AG233" s="23" t="s">
        <v>392</v>
      </c>
      <c r="AH233" s="16" t="s">
        <v>255</v>
      </c>
      <c r="AI233" s="25"/>
      <c r="AJ233" s="16" t="s">
        <v>365</v>
      </c>
      <c r="AK233" s="16" t="s">
        <v>366</v>
      </c>
      <c r="AL233" s="16" t="s">
        <v>367</v>
      </c>
      <c r="AM233" s="23" t="s">
        <v>391</v>
      </c>
      <c r="AN233" s="23" t="s">
        <v>392</v>
      </c>
      <c r="AO233" s="16" t="s">
        <v>255</v>
      </c>
      <c r="AP233" s="25"/>
      <c r="AQ233" s="25"/>
      <c r="AR233" s="25"/>
      <c r="AS233" s="25"/>
      <c r="AT233" s="25"/>
      <c r="AU233" s="25"/>
    </row>
    <row r="234" ht="12.75" customHeight="1">
      <c r="A234" s="25">
        <f t="shared" si="103"/>
        <v>35</v>
      </c>
      <c r="B234" s="16">
        <f t="shared" si="91"/>
        <v>1</v>
      </c>
      <c r="C234" s="16">
        <f t="shared" si="92"/>
        <v>1</v>
      </c>
      <c r="D234" s="16">
        <f t="shared" si="93"/>
        <v>1</v>
      </c>
      <c r="E234" s="16">
        <f t="shared" si="94"/>
        <v>1</v>
      </c>
      <c r="F234" s="16">
        <f t="shared" si="95"/>
        <v>0</v>
      </c>
      <c r="G234" s="16">
        <f t="shared" si="96"/>
        <v>0</v>
      </c>
      <c r="H234" s="16">
        <f t="shared" si="97"/>
        <v>0</v>
      </c>
      <c r="I234" s="16">
        <f t="shared" si="98"/>
        <v>0</v>
      </c>
      <c r="J234" s="16">
        <f t="shared" si="99"/>
        <v>1</v>
      </c>
      <c r="K234" s="16">
        <f t="shared" si="100"/>
        <v>0</v>
      </c>
      <c r="L234" s="16">
        <f t="shared" si="101"/>
        <v>1</v>
      </c>
      <c r="M234" s="16">
        <f t="shared" si="102"/>
        <v>1</v>
      </c>
      <c r="N234" s="25"/>
      <c r="O234" s="25">
        <f>O230</f>
        <v>64</v>
      </c>
      <c r="P234" s="25">
        <f>X221</f>
        <v>0</v>
      </c>
      <c r="Q234" s="25">
        <f>W199</f>
        <v>0</v>
      </c>
      <c r="R234" s="25">
        <f t="shared" ref="R234:S234" si="114">SQRT(O234)</f>
        <v>8</v>
      </c>
      <c r="S234" s="25">
        <f t="shared" si="114"/>
        <v>0</v>
      </c>
      <c r="T234" s="25" t="s">
        <v>458</v>
      </c>
      <c r="U234" s="25"/>
      <c r="V234" s="25">
        <f>O221</f>
        <v>64</v>
      </c>
      <c r="W234" s="25">
        <f>Y221</f>
        <v>28</v>
      </c>
      <c r="X234" s="25">
        <f>X199</f>
        <v>23</v>
      </c>
      <c r="Y234" s="25">
        <f t="shared" ref="Y234:Z234" si="115">SQRT(V234)</f>
        <v>8</v>
      </c>
      <c r="Z234" s="25">
        <f t="shared" si="115"/>
        <v>5.291502622</v>
      </c>
      <c r="AA234" s="25">
        <f>X234/(Y234*Z234)</f>
        <v>0.54332393</v>
      </c>
      <c r="AB234" s="25"/>
      <c r="AC234" s="25">
        <f>O221</f>
        <v>64</v>
      </c>
      <c r="AD234" s="25">
        <f>Z221</f>
        <v>40</v>
      </c>
      <c r="AE234" s="25">
        <f>Y199</f>
        <v>37</v>
      </c>
      <c r="AF234" s="25">
        <f t="shared" ref="AF234:AG234" si="116">SQRT(AC234)</f>
        <v>8</v>
      </c>
      <c r="AG234" s="25">
        <f t="shared" si="116"/>
        <v>6.32455532</v>
      </c>
      <c r="AH234" s="25">
        <f>AE234/(AF234*AG234)</f>
        <v>0.7312767089</v>
      </c>
      <c r="AI234" s="25"/>
      <c r="AJ234" s="25">
        <f t="shared" ref="AJ234:AK234" si="117">P221</f>
        <v>59</v>
      </c>
      <c r="AK234" s="25">
        <f t="shared" si="117"/>
        <v>34</v>
      </c>
      <c r="AL234" s="25">
        <f>O201</f>
        <v>31</v>
      </c>
      <c r="AM234" s="25">
        <f t="shared" ref="AM234:AN234" si="118">SQRT(AJ234)</f>
        <v>7.681145748</v>
      </c>
      <c r="AN234" s="25">
        <f t="shared" si="118"/>
        <v>5.830951895</v>
      </c>
      <c r="AO234" s="25">
        <f>AL234/(AM234*AN234)</f>
        <v>0.6921436351</v>
      </c>
      <c r="AP234" s="25"/>
      <c r="AQ234" s="25"/>
      <c r="AR234" s="25"/>
      <c r="AS234" s="25"/>
      <c r="AT234" s="25"/>
      <c r="AU234" s="25"/>
    </row>
    <row r="235" ht="12.75" customHeight="1">
      <c r="A235" s="25">
        <f t="shared" si="103"/>
        <v>36</v>
      </c>
      <c r="B235" s="16">
        <f t="shared" si="91"/>
        <v>0</v>
      </c>
      <c r="C235" s="16">
        <f t="shared" si="92"/>
        <v>1</v>
      </c>
      <c r="D235" s="16">
        <f t="shared" si="93"/>
        <v>0</v>
      </c>
      <c r="E235" s="16">
        <f t="shared" si="94"/>
        <v>1</v>
      </c>
      <c r="F235" s="16">
        <f t="shared" si="95"/>
        <v>0</v>
      </c>
      <c r="G235" s="16">
        <f t="shared" si="96"/>
        <v>0</v>
      </c>
      <c r="H235" s="16">
        <f t="shared" si="97"/>
        <v>0</v>
      </c>
      <c r="I235" s="16">
        <f t="shared" si="98"/>
        <v>0</v>
      </c>
      <c r="J235" s="16">
        <f t="shared" si="99"/>
        <v>0</v>
      </c>
      <c r="K235" s="16">
        <f t="shared" si="100"/>
        <v>0</v>
      </c>
      <c r="L235" s="16">
        <f t="shared" si="101"/>
        <v>0</v>
      </c>
      <c r="M235" s="16">
        <f t="shared" si="102"/>
        <v>0</v>
      </c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ht="12.75" customHeight="1">
      <c r="A236" s="25">
        <f t="shared" si="103"/>
        <v>37</v>
      </c>
      <c r="B236" s="16">
        <f t="shared" si="91"/>
        <v>1</v>
      </c>
      <c r="C236" s="16">
        <f t="shared" si="92"/>
        <v>1</v>
      </c>
      <c r="D236" s="16">
        <f t="shared" si="93"/>
        <v>0</v>
      </c>
      <c r="E236" s="16">
        <f t="shared" si="94"/>
        <v>0</v>
      </c>
      <c r="F236" s="16">
        <f t="shared" si="95"/>
        <v>0</v>
      </c>
      <c r="G236" s="16">
        <f t="shared" si="96"/>
        <v>0</v>
      </c>
      <c r="H236" s="16">
        <f t="shared" si="97"/>
        <v>0</v>
      </c>
      <c r="I236" s="16">
        <f t="shared" si="98"/>
        <v>0</v>
      </c>
      <c r="J236" s="16">
        <f t="shared" si="99"/>
        <v>1</v>
      </c>
      <c r="K236" s="16">
        <f t="shared" si="100"/>
        <v>0</v>
      </c>
      <c r="L236" s="16">
        <f t="shared" si="101"/>
        <v>0</v>
      </c>
      <c r="M236" s="16">
        <f t="shared" si="102"/>
        <v>0</v>
      </c>
      <c r="N236" s="25"/>
      <c r="O236" s="8" t="s">
        <v>505</v>
      </c>
      <c r="P236" s="25"/>
      <c r="Q236" s="25"/>
      <c r="R236" s="25"/>
      <c r="S236" s="25"/>
      <c r="T236" s="25"/>
      <c r="U236" s="25"/>
      <c r="V236" s="8" t="s">
        <v>506</v>
      </c>
      <c r="W236" s="25"/>
      <c r="X236" s="25"/>
      <c r="Y236" s="25"/>
      <c r="Z236" s="25"/>
      <c r="AA236" s="25"/>
      <c r="AB236" s="25"/>
      <c r="AC236" s="8" t="s">
        <v>507</v>
      </c>
      <c r="AD236" s="25"/>
      <c r="AE236" s="25"/>
      <c r="AF236" s="25"/>
      <c r="AG236" s="25"/>
      <c r="AH236" s="25"/>
      <c r="AI236" s="25"/>
      <c r="AJ236" s="8" t="s">
        <v>508</v>
      </c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ht="12.75" customHeight="1">
      <c r="A237" s="25">
        <f t="shared" si="103"/>
        <v>38</v>
      </c>
      <c r="B237" s="16">
        <f t="shared" si="91"/>
        <v>1</v>
      </c>
      <c r="C237" s="16">
        <f t="shared" si="92"/>
        <v>1</v>
      </c>
      <c r="D237" s="16">
        <f t="shared" si="93"/>
        <v>0</v>
      </c>
      <c r="E237" s="16">
        <f t="shared" si="94"/>
        <v>0</v>
      </c>
      <c r="F237" s="16">
        <f t="shared" si="95"/>
        <v>0</v>
      </c>
      <c r="G237" s="16">
        <f t="shared" si="96"/>
        <v>0</v>
      </c>
      <c r="H237" s="16">
        <f t="shared" si="97"/>
        <v>0</v>
      </c>
      <c r="I237" s="16">
        <f t="shared" si="98"/>
        <v>0</v>
      </c>
      <c r="J237" s="16">
        <f t="shared" si="99"/>
        <v>0</v>
      </c>
      <c r="K237" s="16">
        <f t="shared" si="100"/>
        <v>0</v>
      </c>
      <c r="L237" s="16">
        <f t="shared" si="101"/>
        <v>0</v>
      </c>
      <c r="M237" s="16">
        <f t="shared" si="102"/>
        <v>0</v>
      </c>
      <c r="N237" s="25"/>
      <c r="O237" s="16" t="s">
        <v>365</v>
      </c>
      <c r="P237" s="16" t="s">
        <v>366</v>
      </c>
      <c r="Q237" s="16" t="s">
        <v>367</v>
      </c>
      <c r="R237" s="23" t="s">
        <v>391</v>
      </c>
      <c r="S237" s="23" t="s">
        <v>392</v>
      </c>
      <c r="T237" s="16" t="s">
        <v>255</v>
      </c>
      <c r="U237" s="25"/>
      <c r="V237" s="16" t="s">
        <v>365</v>
      </c>
      <c r="W237" s="16" t="s">
        <v>366</v>
      </c>
      <c r="X237" s="16" t="s">
        <v>367</v>
      </c>
      <c r="Y237" s="23" t="s">
        <v>391</v>
      </c>
      <c r="Z237" s="23" t="s">
        <v>392</v>
      </c>
      <c r="AA237" s="16" t="s">
        <v>255</v>
      </c>
      <c r="AB237" s="25"/>
      <c r="AC237" s="16" t="s">
        <v>365</v>
      </c>
      <c r="AD237" s="16" t="s">
        <v>366</v>
      </c>
      <c r="AE237" s="16" t="s">
        <v>367</v>
      </c>
      <c r="AF237" s="23" t="s">
        <v>391</v>
      </c>
      <c r="AG237" s="23" t="s">
        <v>392</v>
      </c>
      <c r="AH237" s="16" t="s">
        <v>255</v>
      </c>
      <c r="AI237" s="25"/>
      <c r="AJ237" s="16" t="s">
        <v>365</v>
      </c>
      <c r="AK237" s="16" t="s">
        <v>366</v>
      </c>
      <c r="AL237" s="16" t="s">
        <v>367</v>
      </c>
      <c r="AM237" s="23" t="s">
        <v>391</v>
      </c>
      <c r="AN237" s="23" t="s">
        <v>392</v>
      </c>
      <c r="AO237" s="16" t="s">
        <v>255</v>
      </c>
      <c r="AP237" s="25"/>
      <c r="AQ237" s="25"/>
      <c r="AR237" s="25"/>
      <c r="AS237" s="25"/>
      <c r="AT237" s="25"/>
      <c r="AU237" s="25"/>
    </row>
    <row r="238" ht="12.75" customHeight="1">
      <c r="A238" s="25">
        <f t="shared" si="103"/>
        <v>39</v>
      </c>
      <c r="B238" s="16">
        <f t="shared" si="91"/>
        <v>1</v>
      </c>
      <c r="C238" s="16">
        <f t="shared" si="92"/>
        <v>1</v>
      </c>
      <c r="D238" s="16">
        <f t="shared" si="93"/>
        <v>0</v>
      </c>
      <c r="E238" s="16">
        <f t="shared" si="94"/>
        <v>0</v>
      </c>
      <c r="F238" s="16">
        <f t="shared" si="95"/>
        <v>0</v>
      </c>
      <c r="G238" s="16">
        <f t="shared" si="96"/>
        <v>0</v>
      </c>
      <c r="H238" s="16">
        <f t="shared" si="97"/>
        <v>0</v>
      </c>
      <c r="I238" s="16">
        <f t="shared" si="98"/>
        <v>0</v>
      </c>
      <c r="J238" s="16">
        <f t="shared" si="99"/>
        <v>1</v>
      </c>
      <c r="K238" s="16">
        <f t="shared" si="100"/>
        <v>0</v>
      </c>
      <c r="L238" s="16">
        <f t="shared" si="101"/>
        <v>1</v>
      </c>
      <c r="M238" s="16">
        <f t="shared" si="102"/>
        <v>1</v>
      </c>
      <c r="N238" s="25"/>
      <c r="O238" s="25">
        <f>P221</f>
        <v>59</v>
      </c>
      <c r="P238" s="25">
        <f>R221</f>
        <v>37</v>
      </c>
      <c r="Q238" s="25">
        <f>P201</f>
        <v>31</v>
      </c>
      <c r="R238" s="25">
        <f t="shared" ref="R238:S238" si="119">SQRT(O238)</f>
        <v>7.681145748</v>
      </c>
      <c r="S238" s="25">
        <f t="shared" si="119"/>
        <v>6.08276253</v>
      </c>
      <c r="T238" s="25">
        <f>Q238/(R238*S238)</f>
        <v>0.6634906788</v>
      </c>
      <c r="U238" s="25"/>
      <c r="V238" s="25">
        <f>P221</f>
        <v>59</v>
      </c>
      <c r="W238" s="25">
        <f>S221</f>
        <v>32</v>
      </c>
      <c r="X238" s="25">
        <f>Q201</f>
        <v>25</v>
      </c>
      <c r="Y238" s="25">
        <f t="shared" ref="Y238:Z238" si="120">SQRT(V238)</f>
        <v>7.681145748</v>
      </c>
      <c r="Z238" s="25">
        <f t="shared" si="120"/>
        <v>5.656854249</v>
      </c>
      <c r="AA238" s="25">
        <f>X238/(Y238*Z238)</f>
        <v>0.5753591362</v>
      </c>
      <c r="AB238" s="25"/>
      <c r="AC238" s="25">
        <f>V238</f>
        <v>59</v>
      </c>
      <c r="AD238" s="25">
        <f>T221</f>
        <v>13</v>
      </c>
      <c r="AE238" s="25">
        <f>R201</f>
        <v>11</v>
      </c>
      <c r="AF238" s="25">
        <f t="shared" ref="AF238:AG238" si="121">SQRT(AC238)</f>
        <v>7.681145748</v>
      </c>
      <c r="AG238" s="25">
        <f t="shared" si="121"/>
        <v>3.605551275</v>
      </c>
      <c r="AH238" s="25">
        <f>AE238/(AF238*AG238)</f>
        <v>0.3971869796</v>
      </c>
      <c r="AI238" s="25"/>
      <c r="AJ238" s="25">
        <f>AJ234</f>
        <v>59</v>
      </c>
      <c r="AK238" s="25">
        <f>U221</f>
        <v>3</v>
      </c>
      <c r="AL238" s="25">
        <f>S201</f>
        <v>2</v>
      </c>
      <c r="AM238" s="25">
        <f t="shared" ref="AM238:AN238" si="122">SQRT(AJ238)</f>
        <v>7.681145748</v>
      </c>
      <c r="AN238" s="25">
        <f t="shared" si="122"/>
        <v>1.732050808</v>
      </c>
      <c r="AO238" s="25">
        <f>AL238/(AM238*AN238)</f>
        <v>0.1503292056</v>
      </c>
      <c r="AP238" s="25"/>
      <c r="AQ238" s="25"/>
      <c r="AR238" s="25"/>
      <c r="AS238" s="25"/>
      <c r="AT238" s="25"/>
      <c r="AU238" s="25"/>
    </row>
    <row r="239" ht="12.75" customHeight="1">
      <c r="A239" s="25">
        <f t="shared" si="103"/>
        <v>40</v>
      </c>
      <c r="B239" s="16">
        <f t="shared" si="91"/>
        <v>0</v>
      </c>
      <c r="C239" s="16">
        <f t="shared" si="92"/>
        <v>0</v>
      </c>
      <c r="D239" s="16">
        <f t="shared" si="93"/>
        <v>0</v>
      </c>
      <c r="E239" s="16">
        <f t="shared" si="94"/>
        <v>0</v>
      </c>
      <c r="F239" s="16">
        <f t="shared" si="95"/>
        <v>0</v>
      </c>
      <c r="G239" s="16">
        <f t="shared" si="96"/>
        <v>0</v>
      </c>
      <c r="H239" s="16">
        <f t="shared" si="97"/>
        <v>0</v>
      </c>
      <c r="I239" s="16">
        <f t="shared" si="98"/>
        <v>0</v>
      </c>
      <c r="J239" s="16">
        <f t="shared" si="99"/>
        <v>1</v>
      </c>
      <c r="K239" s="16">
        <f t="shared" si="100"/>
        <v>0</v>
      </c>
      <c r="L239" s="16">
        <f t="shared" si="101"/>
        <v>1</v>
      </c>
      <c r="M239" s="16">
        <f t="shared" si="102"/>
        <v>0</v>
      </c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ht="12.75" customHeight="1">
      <c r="A240" s="25">
        <f t="shared" si="103"/>
        <v>41</v>
      </c>
      <c r="B240" s="16">
        <f t="shared" si="91"/>
        <v>0</v>
      </c>
      <c r="C240" s="16">
        <f t="shared" si="92"/>
        <v>0</v>
      </c>
      <c r="D240" s="16">
        <f t="shared" si="93"/>
        <v>0</v>
      </c>
      <c r="E240" s="16">
        <f t="shared" si="94"/>
        <v>0</v>
      </c>
      <c r="F240" s="16">
        <f t="shared" si="95"/>
        <v>1</v>
      </c>
      <c r="G240" s="16">
        <f t="shared" si="96"/>
        <v>0</v>
      </c>
      <c r="H240" s="16">
        <f t="shared" si="97"/>
        <v>0</v>
      </c>
      <c r="I240" s="16">
        <f t="shared" si="98"/>
        <v>0</v>
      </c>
      <c r="J240" s="16">
        <f t="shared" si="99"/>
        <v>1</v>
      </c>
      <c r="K240" s="16">
        <f t="shared" si="100"/>
        <v>0</v>
      </c>
      <c r="L240" s="16">
        <f t="shared" si="101"/>
        <v>0</v>
      </c>
      <c r="M240" s="16">
        <f t="shared" si="102"/>
        <v>0</v>
      </c>
      <c r="N240" s="25"/>
      <c r="O240" s="8" t="s">
        <v>509</v>
      </c>
      <c r="P240" s="25"/>
      <c r="Q240" s="25"/>
      <c r="R240" s="25"/>
      <c r="S240" s="25"/>
      <c r="T240" s="25"/>
      <c r="U240" s="25"/>
      <c r="V240" s="8" t="s">
        <v>510</v>
      </c>
      <c r="W240" s="25"/>
      <c r="X240" s="25"/>
      <c r="Y240" s="25"/>
      <c r="Z240" s="25"/>
      <c r="AA240" s="25"/>
      <c r="AB240" s="25"/>
      <c r="AC240" s="8" t="s">
        <v>510</v>
      </c>
      <c r="AD240" s="25"/>
      <c r="AE240" s="25"/>
      <c r="AF240" s="25"/>
      <c r="AG240" s="25"/>
      <c r="AH240" s="25"/>
      <c r="AI240" s="25"/>
      <c r="AJ240" s="8" t="s">
        <v>511</v>
      </c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ht="12.75" customHeight="1">
      <c r="A241" s="25">
        <f t="shared" si="103"/>
        <v>42</v>
      </c>
      <c r="B241" s="16">
        <f t="shared" si="91"/>
        <v>1</v>
      </c>
      <c r="C241" s="16">
        <f t="shared" si="92"/>
        <v>1</v>
      </c>
      <c r="D241" s="16">
        <f t="shared" si="93"/>
        <v>1</v>
      </c>
      <c r="E241" s="16">
        <f t="shared" si="94"/>
        <v>1</v>
      </c>
      <c r="F241" s="16">
        <f t="shared" si="95"/>
        <v>1</v>
      </c>
      <c r="G241" s="16">
        <f t="shared" si="96"/>
        <v>0</v>
      </c>
      <c r="H241" s="16">
        <f t="shared" si="97"/>
        <v>0</v>
      </c>
      <c r="I241" s="16">
        <f t="shared" si="98"/>
        <v>0</v>
      </c>
      <c r="J241" s="16">
        <f t="shared" si="99"/>
        <v>0</v>
      </c>
      <c r="K241" s="16">
        <f t="shared" si="100"/>
        <v>0</v>
      </c>
      <c r="L241" s="16">
        <f t="shared" si="101"/>
        <v>0</v>
      </c>
      <c r="M241" s="16">
        <f t="shared" si="102"/>
        <v>0</v>
      </c>
      <c r="N241" s="25"/>
      <c r="O241" s="16" t="s">
        <v>365</v>
      </c>
      <c r="P241" s="16" t="s">
        <v>366</v>
      </c>
      <c r="Q241" s="16" t="s">
        <v>367</v>
      </c>
      <c r="R241" s="23" t="s">
        <v>391</v>
      </c>
      <c r="S241" s="23" t="s">
        <v>392</v>
      </c>
      <c r="T241" s="16" t="s">
        <v>255</v>
      </c>
      <c r="U241" s="25"/>
      <c r="V241" s="16" t="s">
        <v>365</v>
      </c>
      <c r="W241" s="16" t="s">
        <v>366</v>
      </c>
      <c r="X241" s="16" t="s">
        <v>367</v>
      </c>
      <c r="Y241" s="23" t="s">
        <v>391</v>
      </c>
      <c r="Z241" s="23" t="s">
        <v>392</v>
      </c>
      <c r="AA241" s="16" t="s">
        <v>255</v>
      </c>
      <c r="AB241" s="25"/>
      <c r="AC241" s="16" t="s">
        <v>365</v>
      </c>
      <c r="AD241" s="16" t="s">
        <v>366</v>
      </c>
      <c r="AE241" s="16" t="s">
        <v>367</v>
      </c>
      <c r="AF241" s="23" t="s">
        <v>391</v>
      </c>
      <c r="AG241" s="23" t="s">
        <v>392</v>
      </c>
      <c r="AH241" s="16" t="s">
        <v>255</v>
      </c>
      <c r="AI241" s="25"/>
      <c r="AJ241" s="16" t="s">
        <v>365</v>
      </c>
      <c r="AK241" s="16" t="s">
        <v>366</v>
      </c>
      <c r="AL241" s="16" t="s">
        <v>367</v>
      </c>
      <c r="AM241" s="23" t="s">
        <v>391</v>
      </c>
      <c r="AN241" s="23" t="s">
        <v>392</v>
      </c>
      <c r="AO241" s="16" t="s">
        <v>255</v>
      </c>
      <c r="AP241" s="25"/>
      <c r="AQ241" s="25"/>
      <c r="AR241" s="25"/>
      <c r="AS241" s="25"/>
      <c r="AT241" s="25"/>
      <c r="AU241" s="25"/>
    </row>
    <row r="242" ht="12.75" customHeight="1">
      <c r="A242" s="25">
        <f t="shared" si="103"/>
        <v>43</v>
      </c>
      <c r="B242" s="16">
        <f t="shared" si="91"/>
        <v>1</v>
      </c>
      <c r="C242" s="16">
        <f t="shared" si="92"/>
        <v>1</v>
      </c>
      <c r="D242" s="16">
        <f t="shared" si="93"/>
        <v>0</v>
      </c>
      <c r="E242" s="16">
        <f t="shared" si="94"/>
        <v>1</v>
      </c>
      <c r="F242" s="16">
        <f t="shared" si="95"/>
        <v>0</v>
      </c>
      <c r="G242" s="16">
        <f t="shared" si="96"/>
        <v>0</v>
      </c>
      <c r="H242" s="16">
        <f t="shared" si="97"/>
        <v>0</v>
      </c>
      <c r="I242" s="16">
        <f t="shared" si="98"/>
        <v>0</v>
      </c>
      <c r="J242" s="16">
        <f t="shared" si="99"/>
        <v>1</v>
      </c>
      <c r="K242" s="16">
        <f t="shared" si="100"/>
        <v>0</v>
      </c>
      <c r="L242" s="16">
        <f t="shared" si="101"/>
        <v>0</v>
      </c>
      <c r="M242" s="16">
        <f t="shared" si="102"/>
        <v>1</v>
      </c>
      <c r="N242" s="25"/>
      <c r="O242" s="25">
        <f>P221</f>
        <v>59</v>
      </c>
      <c r="P242" s="25">
        <f>V221</f>
        <v>2</v>
      </c>
      <c r="Q242" s="25">
        <f>T201</f>
        <v>2</v>
      </c>
      <c r="R242" s="25">
        <f t="shared" ref="R242:S242" si="123">SQRT(O242)</f>
        <v>7.681145748</v>
      </c>
      <c r="S242" s="25">
        <f t="shared" si="123"/>
        <v>1.414213562</v>
      </c>
      <c r="T242" s="25">
        <f>Q242/(R242*S242)</f>
        <v>0.1841149236</v>
      </c>
      <c r="U242" s="25"/>
      <c r="V242" s="25">
        <f>P221</f>
        <v>59</v>
      </c>
      <c r="W242" s="25">
        <f>W221</f>
        <v>29</v>
      </c>
      <c r="X242" s="25">
        <f>U201</f>
        <v>24</v>
      </c>
      <c r="Y242" s="25">
        <f t="shared" ref="Y242:Z242" si="124">SQRT(V242)</f>
        <v>7.681145748</v>
      </c>
      <c r="Z242" s="25">
        <f t="shared" si="124"/>
        <v>5.385164807</v>
      </c>
      <c r="AA242" s="25">
        <f>X242/(Y242*Z242)</f>
        <v>0.5802113724</v>
      </c>
      <c r="AB242" s="25"/>
      <c r="AC242" s="25">
        <f>V242</f>
        <v>59</v>
      </c>
      <c r="AD242" s="25">
        <f>AK230</f>
        <v>29</v>
      </c>
      <c r="AE242" s="25">
        <f>U201</f>
        <v>24</v>
      </c>
      <c r="AF242" s="25">
        <f t="shared" ref="AF242:AG242" si="125">SQRT(AC242)</f>
        <v>7.681145748</v>
      </c>
      <c r="AG242" s="25">
        <f t="shared" si="125"/>
        <v>5.385164807</v>
      </c>
      <c r="AH242" s="25">
        <f>AE242/(AF242*AG242)</f>
        <v>0.5802113724</v>
      </c>
      <c r="AI242" s="25"/>
      <c r="AJ242" s="25">
        <f>AJ238</f>
        <v>59</v>
      </c>
      <c r="AK242" s="25">
        <f>P234</f>
        <v>0</v>
      </c>
      <c r="AL242" s="25">
        <f>V201</f>
        <v>0</v>
      </c>
      <c r="AM242" s="25">
        <f t="shared" ref="AM242:AN242" si="126">SQRT(AJ242)</f>
        <v>7.681145748</v>
      </c>
      <c r="AN242" s="25">
        <f t="shared" si="126"/>
        <v>0</v>
      </c>
      <c r="AO242" s="25" t="str">
        <f>T234</f>
        <v>หาค่าไม่ได้</v>
      </c>
      <c r="AP242" s="25"/>
      <c r="AQ242" s="25"/>
      <c r="AR242" s="25"/>
      <c r="AS242" s="25"/>
      <c r="AT242" s="25"/>
      <c r="AU242" s="25"/>
    </row>
    <row r="243" ht="12.75" customHeight="1">
      <c r="A243" s="25">
        <f t="shared" si="103"/>
        <v>44</v>
      </c>
      <c r="B243" s="16">
        <f t="shared" si="91"/>
        <v>1</v>
      </c>
      <c r="C243" s="16">
        <f t="shared" si="92"/>
        <v>1</v>
      </c>
      <c r="D243" s="16">
        <f t="shared" si="93"/>
        <v>1</v>
      </c>
      <c r="E243" s="16">
        <f t="shared" si="94"/>
        <v>1</v>
      </c>
      <c r="F243" s="16">
        <f t="shared" si="95"/>
        <v>1</v>
      </c>
      <c r="G243" s="16">
        <f t="shared" si="96"/>
        <v>0</v>
      </c>
      <c r="H243" s="16">
        <f t="shared" si="97"/>
        <v>0</v>
      </c>
      <c r="I243" s="16">
        <f t="shared" si="98"/>
        <v>0</v>
      </c>
      <c r="J243" s="16">
        <f t="shared" si="99"/>
        <v>1</v>
      </c>
      <c r="K243" s="16">
        <f t="shared" si="100"/>
        <v>0</v>
      </c>
      <c r="L243" s="16">
        <f t="shared" si="101"/>
        <v>0</v>
      </c>
      <c r="M243" s="16">
        <f t="shared" si="102"/>
        <v>0</v>
      </c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ht="12.75" customHeight="1">
      <c r="A244" s="25">
        <f t="shared" si="103"/>
        <v>45</v>
      </c>
      <c r="B244" s="16">
        <f t="shared" si="91"/>
        <v>1</v>
      </c>
      <c r="C244" s="16">
        <f t="shared" si="92"/>
        <v>1</v>
      </c>
      <c r="D244" s="16">
        <f t="shared" si="93"/>
        <v>0</v>
      </c>
      <c r="E244" s="16">
        <f t="shared" si="94"/>
        <v>1</v>
      </c>
      <c r="F244" s="16">
        <f t="shared" si="95"/>
        <v>0</v>
      </c>
      <c r="G244" s="16">
        <f t="shared" si="96"/>
        <v>0</v>
      </c>
      <c r="H244" s="16">
        <f t="shared" si="97"/>
        <v>0</v>
      </c>
      <c r="I244" s="16">
        <f t="shared" si="98"/>
        <v>0</v>
      </c>
      <c r="J244" s="16">
        <f t="shared" si="99"/>
        <v>0</v>
      </c>
      <c r="K244" s="16">
        <f t="shared" si="100"/>
        <v>0</v>
      </c>
      <c r="L244" s="16">
        <f t="shared" si="101"/>
        <v>1</v>
      </c>
      <c r="M244" s="16">
        <f t="shared" si="102"/>
        <v>0</v>
      </c>
      <c r="N244" s="25"/>
      <c r="O244" s="8" t="s">
        <v>512</v>
      </c>
      <c r="P244" s="25"/>
      <c r="Q244" s="25"/>
      <c r="R244" s="25"/>
      <c r="S244" s="25"/>
      <c r="T244" s="25"/>
      <c r="U244" s="25"/>
      <c r="V244" s="8" t="s">
        <v>513</v>
      </c>
      <c r="W244" s="25"/>
      <c r="X244" s="25"/>
      <c r="Y244" s="25"/>
      <c r="Z244" s="25"/>
      <c r="AA244" s="25"/>
      <c r="AB244" s="25"/>
      <c r="AC244" s="8" t="s">
        <v>514</v>
      </c>
      <c r="AD244" s="25"/>
      <c r="AE244" s="25"/>
      <c r="AF244" s="25"/>
      <c r="AG244" s="25"/>
      <c r="AH244" s="25"/>
      <c r="AI244" s="25"/>
      <c r="AJ244" s="8" t="s">
        <v>515</v>
      </c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ht="12.75" customHeight="1">
      <c r="A245" s="25">
        <f t="shared" si="103"/>
        <v>46</v>
      </c>
      <c r="B245" s="16">
        <f t="shared" si="91"/>
        <v>1</v>
      </c>
      <c r="C245" s="16">
        <f t="shared" si="92"/>
        <v>1</v>
      </c>
      <c r="D245" s="16">
        <f t="shared" si="93"/>
        <v>0</v>
      </c>
      <c r="E245" s="16">
        <f t="shared" si="94"/>
        <v>0</v>
      </c>
      <c r="F245" s="16">
        <f t="shared" si="95"/>
        <v>0</v>
      </c>
      <c r="G245" s="16">
        <f t="shared" si="96"/>
        <v>0</v>
      </c>
      <c r="H245" s="16">
        <f t="shared" si="97"/>
        <v>0</v>
      </c>
      <c r="I245" s="16">
        <f t="shared" si="98"/>
        <v>0</v>
      </c>
      <c r="J245" s="16">
        <f t="shared" si="99"/>
        <v>0</v>
      </c>
      <c r="K245" s="16">
        <f t="shared" si="100"/>
        <v>0</v>
      </c>
      <c r="L245" s="16">
        <f t="shared" si="101"/>
        <v>1</v>
      </c>
      <c r="M245" s="16">
        <f t="shared" si="102"/>
        <v>0</v>
      </c>
      <c r="N245" s="25"/>
      <c r="O245" s="16" t="s">
        <v>365</v>
      </c>
      <c r="P245" s="16" t="s">
        <v>366</v>
      </c>
      <c r="Q245" s="16" t="s">
        <v>367</v>
      </c>
      <c r="R245" s="23" t="s">
        <v>391</v>
      </c>
      <c r="S245" s="23" t="s">
        <v>392</v>
      </c>
      <c r="T245" s="16" t="s">
        <v>255</v>
      </c>
      <c r="U245" s="25"/>
      <c r="V245" s="16" t="s">
        <v>365</v>
      </c>
      <c r="W245" s="16" t="s">
        <v>366</v>
      </c>
      <c r="X245" s="16" t="s">
        <v>367</v>
      </c>
      <c r="Y245" s="23" t="s">
        <v>391</v>
      </c>
      <c r="Z245" s="23" t="s">
        <v>392</v>
      </c>
      <c r="AA245" s="16" t="s">
        <v>255</v>
      </c>
      <c r="AB245" s="25"/>
      <c r="AC245" s="16" t="s">
        <v>365</v>
      </c>
      <c r="AD245" s="16" t="s">
        <v>366</v>
      </c>
      <c r="AE245" s="16" t="s">
        <v>367</v>
      </c>
      <c r="AF245" s="23" t="s">
        <v>391</v>
      </c>
      <c r="AG245" s="23" t="s">
        <v>392</v>
      </c>
      <c r="AH245" s="16" t="s">
        <v>255</v>
      </c>
      <c r="AI245" s="25"/>
      <c r="AJ245" s="16" t="s">
        <v>365</v>
      </c>
      <c r="AK245" s="16" t="s">
        <v>366</v>
      </c>
      <c r="AL245" s="16" t="s">
        <v>367</v>
      </c>
      <c r="AM245" s="23" t="s">
        <v>391</v>
      </c>
      <c r="AN245" s="23" t="s">
        <v>392</v>
      </c>
      <c r="AO245" s="16" t="s">
        <v>255</v>
      </c>
      <c r="AP245" s="25"/>
      <c r="AQ245" s="25"/>
      <c r="AR245" s="25"/>
      <c r="AS245" s="25"/>
      <c r="AT245" s="25"/>
      <c r="AU245" s="25"/>
    </row>
    <row r="246" ht="12.75" customHeight="1">
      <c r="A246" s="25">
        <f t="shared" si="103"/>
        <v>47</v>
      </c>
      <c r="B246" s="16">
        <f t="shared" si="91"/>
        <v>1</v>
      </c>
      <c r="C246" s="16">
        <f t="shared" si="92"/>
        <v>1</v>
      </c>
      <c r="D246" s="16">
        <f t="shared" si="93"/>
        <v>1</v>
      </c>
      <c r="E246" s="16">
        <f t="shared" si="94"/>
        <v>0</v>
      </c>
      <c r="F246" s="16">
        <f t="shared" si="95"/>
        <v>0</v>
      </c>
      <c r="G246" s="16">
        <f t="shared" si="96"/>
        <v>0</v>
      </c>
      <c r="H246" s="16">
        <f t="shared" si="97"/>
        <v>0</v>
      </c>
      <c r="I246" s="16">
        <f t="shared" si="98"/>
        <v>0</v>
      </c>
      <c r="J246" s="16">
        <f t="shared" si="99"/>
        <v>0</v>
      </c>
      <c r="K246" s="16">
        <f t="shared" si="100"/>
        <v>0</v>
      </c>
      <c r="L246" s="16">
        <f t="shared" si="101"/>
        <v>0</v>
      </c>
      <c r="M246" s="16">
        <f t="shared" si="102"/>
        <v>1</v>
      </c>
      <c r="N246" s="25"/>
      <c r="O246" s="25">
        <f>P221</f>
        <v>59</v>
      </c>
      <c r="P246" s="25">
        <f>Y221</f>
        <v>28</v>
      </c>
      <c r="Q246" s="25">
        <f>W201</f>
        <v>21</v>
      </c>
      <c r="R246" s="25">
        <f t="shared" ref="R246:S246" si="127">SQRT(O246)</f>
        <v>7.681145748</v>
      </c>
      <c r="S246" s="25">
        <f t="shared" si="127"/>
        <v>5.291502622</v>
      </c>
      <c r="T246" s="25">
        <f>Q246/(R246*S246)</f>
        <v>0.5166712229</v>
      </c>
      <c r="U246" s="25"/>
      <c r="V246" s="25">
        <f>P221</f>
        <v>59</v>
      </c>
      <c r="W246" s="25">
        <f>Z221</f>
        <v>40</v>
      </c>
      <c r="X246" s="25">
        <f>X201</f>
        <v>33</v>
      </c>
      <c r="Y246" s="25">
        <f t="shared" ref="Y246:Z246" si="128">SQRT(V246)</f>
        <v>7.681145748</v>
      </c>
      <c r="Z246" s="25">
        <f t="shared" si="128"/>
        <v>6.32455532</v>
      </c>
      <c r="AA246" s="25">
        <f>X246/(Y246*Z246)</f>
        <v>0.6792942499</v>
      </c>
      <c r="AB246" s="25"/>
      <c r="AC246" s="25">
        <f t="shared" ref="AC246:AD246" si="129">Q221</f>
        <v>34</v>
      </c>
      <c r="AD246" s="25">
        <f t="shared" si="129"/>
        <v>37</v>
      </c>
      <c r="AE246" s="25">
        <f>O203</f>
        <v>23</v>
      </c>
      <c r="AF246" s="25">
        <f t="shared" ref="AF246:AG246" si="130">SQRT(AC246)</f>
        <v>5.830951895</v>
      </c>
      <c r="AG246" s="25">
        <f t="shared" si="130"/>
        <v>6.08276253</v>
      </c>
      <c r="AH246" s="25">
        <f>AE246/(AF246*AG246)</f>
        <v>0.6484664556</v>
      </c>
      <c r="AI246" s="25"/>
      <c r="AJ246" s="25">
        <f>AC246</f>
        <v>34</v>
      </c>
      <c r="AK246" s="25">
        <f>S221</f>
        <v>32</v>
      </c>
      <c r="AL246" s="25">
        <f>P203</f>
        <v>17</v>
      </c>
      <c r="AM246" s="25">
        <f t="shared" ref="AM246:AN246" si="131">SQRT(AJ246)</f>
        <v>5.830951895</v>
      </c>
      <c r="AN246" s="25">
        <f t="shared" si="131"/>
        <v>5.656854249</v>
      </c>
      <c r="AO246" s="25">
        <f>AL246/(AM246*AN246)</f>
        <v>0.5153882032</v>
      </c>
      <c r="AP246" s="25"/>
      <c r="AQ246" s="25"/>
      <c r="AR246" s="25"/>
      <c r="AS246" s="25"/>
      <c r="AT246" s="25"/>
      <c r="AU246" s="25"/>
    </row>
    <row r="247" ht="12.75" customHeight="1">
      <c r="A247" s="25">
        <f t="shared" si="103"/>
        <v>48</v>
      </c>
      <c r="B247" s="16">
        <f t="shared" si="91"/>
        <v>0</v>
      </c>
      <c r="C247" s="16">
        <f t="shared" si="92"/>
        <v>0</v>
      </c>
      <c r="D247" s="16">
        <f t="shared" si="93"/>
        <v>0</v>
      </c>
      <c r="E247" s="16">
        <f t="shared" si="94"/>
        <v>1</v>
      </c>
      <c r="F247" s="16">
        <f t="shared" si="95"/>
        <v>1</v>
      </c>
      <c r="G247" s="16">
        <f t="shared" si="96"/>
        <v>0</v>
      </c>
      <c r="H247" s="16">
        <f t="shared" si="97"/>
        <v>0</v>
      </c>
      <c r="I247" s="16">
        <f t="shared" si="98"/>
        <v>0</v>
      </c>
      <c r="J247" s="16">
        <f t="shared" si="99"/>
        <v>1</v>
      </c>
      <c r="K247" s="16">
        <f t="shared" si="100"/>
        <v>0</v>
      </c>
      <c r="L247" s="16">
        <f t="shared" si="101"/>
        <v>0</v>
      </c>
      <c r="M247" s="16">
        <f t="shared" si="102"/>
        <v>0</v>
      </c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ht="12.75" customHeight="1">
      <c r="A248" s="25">
        <f t="shared" si="103"/>
        <v>49</v>
      </c>
      <c r="B248" s="16">
        <f t="shared" si="91"/>
        <v>1</v>
      </c>
      <c r="C248" s="16">
        <f t="shared" si="92"/>
        <v>1</v>
      </c>
      <c r="D248" s="16">
        <f t="shared" si="93"/>
        <v>1</v>
      </c>
      <c r="E248" s="16">
        <f t="shared" si="94"/>
        <v>1</v>
      </c>
      <c r="F248" s="16">
        <f t="shared" si="95"/>
        <v>1</v>
      </c>
      <c r="G248" s="16">
        <f t="shared" si="96"/>
        <v>0</v>
      </c>
      <c r="H248" s="16">
        <f t="shared" si="97"/>
        <v>0</v>
      </c>
      <c r="I248" s="16">
        <f t="shared" si="98"/>
        <v>1</v>
      </c>
      <c r="J248" s="16">
        <f t="shared" si="99"/>
        <v>1</v>
      </c>
      <c r="K248" s="16">
        <f t="shared" si="100"/>
        <v>0</v>
      </c>
      <c r="L248" s="16">
        <f t="shared" si="101"/>
        <v>1</v>
      </c>
      <c r="M248" s="16">
        <f t="shared" si="102"/>
        <v>1</v>
      </c>
      <c r="N248" s="25"/>
      <c r="O248" s="8" t="s">
        <v>516</v>
      </c>
      <c r="P248" s="25"/>
      <c r="Q248" s="25"/>
      <c r="R248" s="25"/>
      <c r="S248" s="25"/>
      <c r="T248" s="25"/>
      <c r="U248" s="25"/>
      <c r="V248" s="8" t="s">
        <v>517</v>
      </c>
      <c r="W248" s="25"/>
      <c r="X248" s="25"/>
      <c r="Y248" s="25"/>
      <c r="Z248" s="25"/>
      <c r="AA248" s="25"/>
      <c r="AB248" s="25"/>
      <c r="AC248" s="8" t="s">
        <v>518</v>
      </c>
      <c r="AD248" s="25"/>
      <c r="AE248" s="25"/>
      <c r="AF248" s="25"/>
      <c r="AG248" s="25"/>
      <c r="AH248" s="25"/>
      <c r="AI248" s="25"/>
      <c r="AJ248" s="8" t="s">
        <v>519</v>
      </c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ht="12.75" customHeight="1">
      <c r="A249" s="25">
        <f t="shared" si="103"/>
        <v>50</v>
      </c>
      <c r="B249" s="16">
        <f t="shared" si="91"/>
        <v>1</v>
      </c>
      <c r="C249" s="16">
        <f t="shared" si="92"/>
        <v>1</v>
      </c>
      <c r="D249" s="16">
        <f t="shared" si="93"/>
        <v>1</v>
      </c>
      <c r="E249" s="16">
        <f t="shared" si="94"/>
        <v>1</v>
      </c>
      <c r="F249" s="16">
        <f t="shared" si="95"/>
        <v>0</v>
      </c>
      <c r="G249" s="16">
        <f t="shared" si="96"/>
        <v>0</v>
      </c>
      <c r="H249" s="16">
        <f t="shared" si="97"/>
        <v>0</v>
      </c>
      <c r="I249" s="16">
        <f t="shared" si="98"/>
        <v>0</v>
      </c>
      <c r="J249" s="16">
        <f t="shared" si="99"/>
        <v>0</v>
      </c>
      <c r="K249" s="16">
        <f t="shared" si="100"/>
        <v>0</v>
      </c>
      <c r="L249" s="16">
        <f t="shared" si="101"/>
        <v>0</v>
      </c>
      <c r="M249" s="16">
        <f t="shared" si="102"/>
        <v>1</v>
      </c>
      <c r="N249" s="25"/>
      <c r="O249" s="16" t="s">
        <v>365</v>
      </c>
      <c r="P249" s="16" t="s">
        <v>366</v>
      </c>
      <c r="Q249" s="16" t="s">
        <v>367</v>
      </c>
      <c r="R249" s="23" t="s">
        <v>391</v>
      </c>
      <c r="S249" s="23" t="s">
        <v>392</v>
      </c>
      <c r="T249" s="16" t="s">
        <v>255</v>
      </c>
      <c r="U249" s="25"/>
      <c r="V249" s="16" t="s">
        <v>365</v>
      </c>
      <c r="W249" s="16" t="s">
        <v>366</v>
      </c>
      <c r="X249" s="16" t="s">
        <v>367</v>
      </c>
      <c r="Y249" s="23" t="s">
        <v>391</v>
      </c>
      <c r="Z249" s="23" t="s">
        <v>392</v>
      </c>
      <c r="AA249" s="16" t="s">
        <v>255</v>
      </c>
      <c r="AB249" s="25"/>
      <c r="AC249" s="16" t="s">
        <v>365</v>
      </c>
      <c r="AD249" s="16" t="s">
        <v>366</v>
      </c>
      <c r="AE249" s="16" t="s">
        <v>367</v>
      </c>
      <c r="AF249" s="23" t="s">
        <v>391</v>
      </c>
      <c r="AG249" s="23" t="s">
        <v>392</v>
      </c>
      <c r="AH249" s="16" t="s">
        <v>255</v>
      </c>
      <c r="AI249" s="25"/>
      <c r="AJ249" s="16" t="s">
        <v>365</v>
      </c>
      <c r="AK249" s="16" t="s">
        <v>366</v>
      </c>
      <c r="AL249" s="16" t="s">
        <v>367</v>
      </c>
      <c r="AM249" s="23" t="s">
        <v>391</v>
      </c>
      <c r="AN249" s="23" t="s">
        <v>392</v>
      </c>
      <c r="AO249" s="16" t="s">
        <v>255</v>
      </c>
      <c r="AP249" s="25"/>
      <c r="AQ249" s="25"/>
      <c r="AR249" s="25"/>
      <c r="AS249" s="25"/>
      <c r="AT249" s="25"/>
      <c r="AU249" s="25"/>
    </row>
    <row r="250" ht="12.75" customHeight="1">
      <c r="A250" s="25">
        <f t="shared" si="103"/>
        <v>51</v>
      </c>
      <c r="B250" s="16">
        <f t="shared" si="91"/>
        <v>1</v>
      </c>
      <c r="C250" s="16">
        <f t="shared" si="92"/>
        <v>1</v>
      </c>
      <c r="D250" s="16">
        <f t="shared" si="93"/>
        <v>0</v>
      </c>
      <c r="E250" s="16">
        <f t="shared" si="94"/>
        <v>0</v>
      </c>
      <c r="F250" s="16">
        <f t="shared" si="95"/>
        <v>1</v>
      </c>
      <c r="G250" s="16">
        <f t="shared" si="96"/>
        <v>1</v>
      </c>
      <c r="H250" s="16">
        <f t="shared" si="97"/>
        <v>0</v>
      </c>
      <c r="I250" s="16">
        <f t="shared" si="98"/>
        <v>0</v>
      </c>
      <c r="J250" s="16">
        <f t="shared" si="99"/>
        <v>0</v>
      </c>
      <c r="K250" s="16">
        <f t="shared" si="100"/>
        <v>0</v>
      </c>
      <c r="L250" s="16">
        <f t="shared" si="101"/>
        <v>0</v>
      </c>
      <c r="M250" s="16">
        <f t="shared" si="102"/>
        <v>1</v>
      </c>
      <c r="N250" s="25"/>
      <c r="O250" s="25">
        <f>Q221</f>
        <v>34</v>
      </c>
      <c r="P250" s="25">
        <f>T221</f>
        <v>13</v>
      </c>
      <c r="Q250" s="25">
        <f>Q203</f>
        <v>5</v>
      </c>
      <c r="R250" s="25">
        <f t="shared" ref="R250:S250" si="132">SQRT(O250)</f>
        <v>5.830951895</v>
      </c>
      <c r="S250" s="25">
        <f t="shared" si="132"/>
        <v>3.605551275</v>
      </c>
      <c r="T250" s="25">
        <f>Q250/(R250*S250)</f>
        <v>0.2378257471</v>
      </c>
      <c r="U250" s="25"/>
      <c r="V250" s="25">
        <f>Q221</f>
        <v>34</v>
      </c>
      <c r="W250" s="25">
        <f>U221</f>
        <v>3</v>
      </c>
      <c r="X250" s="25">
        <f>R203</f>
        <v>1</v>
      </c>
      <c r="Y250" s="25">
        <f t="shared" ref="Y250:Z250" si="133">SQRT(V250)</f>
        <v>5.830951895</v>
      </c>
      <c r="Z250" s="25">
        <f t="shared" si="133"/>
        <v>1.732050808</v>
      </c>
      <c r="AA250" s="25">
        <f>X250/(Y250*Z250)</f>
        <v>0.0990147543</v>
      </c>
      <c r="AB250" s="25"/>
      <c r="AC250" s="25">
        <f>Q221</f>
        <v>34</v>
      </c>
      <c r="AD250" s="25">
        <f>V221</f>
        <v>2</v>
      </c>
      <c r="AE250" s="25">
        <f>S203</f>
        <v>1</v>
      </c>
      <c r="AF250" s="25">
        <f t="shared" ref="AF250:AG250" si="134">SQRT(AC250)</f>
        <v>5.830951895</v>
      </c>
      <c r="AG250" s="25">
        <f t="shared" si="134"/>
        <v>1.414213562</v>
      </c>
      <c r="AH250" s="25">
        <f>AE250/(AF250*AG250)</f>
        <v>0.1212678125</v>
      </c>
      <c r="AI250" s="25"/>
      <c r="AJ250" s="25">
        <f>AC250</f>
        <v>34</v>
      </c>
      <c r="AK250" s="25">
        <f>AD242</f>
        <v>29</v>
      </c>
      <c r="AL250" s="25">
        <f>T203</f>
        <v>14</v>
      </c>
      <c r="AM250" s="25">
        <f t="shared" ref="AM250:AN250" si="135">SQRT(AJ250)</f>
        <v>5.830951895</v>
      </c>
      <c r="AN250" s="25">
        <f t="shared" si="135"/>
        <v>5.385164807</v>
      </c>
      <c r="AO250" s="25">
        <f>AL250/(AM250*AN250)</f>
        <v>0.4458508287</v>
      </c>
      <c r="AP250" s="25"/>
      <c r="AQ250" s="25"/>
      <c r="AR250" s="25"/>
      <c r="AS250" s="25"/>
      <c r="AT250" s="25"/>
      <c r="AU250" s="25"/>
    </row>
    <row r="251" ht="12.75" customHeight="1">
      <c r="A251" s="25">
        <f t="shared" si="103"/>
        <v>52</v>
      </c>
      <c r="B251" s="16">
        <f t="shared" si="91"/>
        <v>0</v>
      </c>
      <c r="C251" s="16">
        <f t="shared" si="92"/>
        <v>0</v>
      </c>
      <c r="D251" s="16">
        <f t="shared" si="93"/>
        <v>1</v>
      </c>
      <c r="E251" s="16">
        <f t="shared" si="94"/>
        <v>1</v>
      </c>
      <c r="F251" s="16">
        <f t="shared" si="95"/>
        <v>0</v>
      </c>
      <c r="G251" s="16">
        <f t="shared" si="96"/>
        <v>0</v>
      </c>
      <c r="H251" s="16">
        <f t="shared" si="97"/>
        <v>0</v>
      </c>
      <c r="I251" s="16">
        <f t="shared" si="98"/>
        <v>0</v>
      </c>
      <c r="J251" s="16">
        <f t="shared" si="99"/>
        <v>0</v>
      </c>
      <c r="K251" s="16">
        <f t="shared" si="100"/>
        <v>0</v>
      </c>
      <c r="L251" s="16">
        <f t="shared" si="101"/>
        <v>0</v>
      </c>
      <c r="M251" s="16">
        <f t="shared" si="102"/>
        <v>1</v>
      </c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ht="12.75" customHeight="1">
      <c r="A252" s="25">
        <f t="shared" si="103"/>
        <v>53</v>
      </c>
      <c r="B252" s="16">
        <f t="shared" si="91"/>
        <v>1</v>
      </c>
      <c r="C252" s="16">
        <f t="shared" si="92"/>
        <v>1</v>
      </c>
      <c r="D252" s="16">
        <f t="shared" si="93"/>
        <v>1</v>
      </c>
      <c r="E252" s="16">
        <f t="shared" si="94"/>
        <v>0</v>
      </c>
      <c r="F252" s="16">
        <f t="shared" si="95"/>
        <v>0</v>
      </c>
      <c r="G252" s="16">
        <f t="shared" si="96"/>
        <v>0</v>
      </c>
      <c r="H252" s="16">
        <f t="shared" si="97"/>
        <v>1</v>
      </c>
      <c r="I252" s="16">
        <f t="shared" si="98"/>
        <v>0</v>
      </c>
      <c r="J252" s="16">
        <f t="shared" si="99"/>
        <v>1</v>
      </c>
      <c r="K252" s="16">
        <f t="shared" si="100"/>
        <v>0</v>
      </c>
      <c r="L252" s="16">
        <f t="shared" si="101"/>
        <v>0</v>
      </c>
      <c r="M252" s="16">
        <f t="shared" si="102"/>
        <v>1</v>
      </c>
      <c r="N252" s="25"/>
      <c r="O252" s="8" t="s">
        <v>520</v>
      </c>
      <c r="P252" s="25"/>
      <c r="Q252" s="25"/>
      <c r="R252" s="25"/>
      <c r="S252" s="25"/>
      <c r="T252" s="25"/>
      <c r="U252" s="25"/>
      <c r="V252" s="8" t="s">
        <v>521</v>
      </c>
      <c r="W252" s="25"/>
      <c r="X252" s="25"/>
      <c r="Y252" s="25"/>
      <c r="Z252" s="25"/>
      <c r="AA252" s="25"/>
      <c r="AB252" s="25"/>
      <c r="AC252" s="8" t="s">
        <v>522</v>
      </c>
      <c r="AD252" s="25"/>
      <c r="AE252" s="25"/>
      <c r="AF252" s="25"/>
      <c r="AG252" s="25"/>
      <c r="AH252" s="25"/>
      <c r="AI252" s="25"/>
      <c r="AJ252" s="8" t="s">
        <v>523</v>
      </c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ht="12.75" customHeight="1">
      <c r="A253" s="25">
        <f t="shared" si="103"/>
        <v>54</v>
      </c>
      <c r="B253" s="16">
        <f t="shared" si="91"/>
        <v>1</v>
      </c>
      <c r="C253" s="16">
        <f t="shared" si="92"/>
        <v>1</v>
      </c>
      <c r="D253" s="16">
        <f t="shared" si="93"/>
        <v>0</v>
      </c>
      <c r="E253" s="16">
        <f t="shared" si="94"/>
        <v>1</v>
      </c>
      <c r="F253" s="16">
        <f t="shared" si="95"/>
        <v>1</v>
      </c>
      <c r="G253" s="16">
        <f t="shared" si="96"/>
        <v>1</v>
      </c>
      <c r="H253" s="16">
        <f t="shared" si="97"/>
        <v>1</v>
      </c>
      <c r="I253" s="16">
        <f t="shared" si="98"/>
        <v>0</v>
      </c>
      <c r="J253" s="16">
        <f t="shared" si="99"/>
        <v>1</v>
      </c>
      <c r="K253" s="16">
        <f t="shared" si="100"/>
        <v>0</v>
      </c>
      <c r="L253" s="16">
        <f t="shared" si="101"/>
        <v>1</v>
      </c>
      <c r="M253" s="16">
        <f t="shared" si="102"/>
        <v>1</v>
      </c>
      <c r="N253" s="25"/>
      <c r="O253" s="16" t="s">
        <v>365</v>
      </c>
      <c r="P253" s="16" t="s">
        <v>366</v>
      </c>
      <c r="Q253" s="16" t="s">
        <v>367</v>
      </c>
      <c r="R253" s="23" t="s">
        <v>391</v>
      </c>
      <c r="S253" s="23" t="s">
        <v>392</v>
      </c>
      <c r="T253" s="16" t="s">
        <v>255</v>
      </c>
      <c r="U253" s="25"/>
      <c r="V253" s="16" t="s">
        <v>365</v>
      </c>
      <c r="W253" s="16" t="s">
        <v>366</v>
      </c>
      <c r="X253" s="16" t="s">
        <v>367</v>
      </c>
      <c r="Y253" s="23" t="s">
        <v>391</v>
      </c>
      <c r="Z253" s="23" t="s">
        <v>392</v>
      </c>
      <c r="AA253" s="16" t="s">
        <v>255</v>
      </c>
      <c r="AB253" s="25"/>
      <c r="AC253" s="16" t="s">
        <v>365</v>
      </c>
      <c r="AD253" s="16" t="s">
        <v>366</v>
      </c>
      <c r="AE253" s="16" t="s">
        <v>367</v>
      </c>
      <c r="AF253" s="23" t="s">
        <v>391</v>
      </c>
      <c r="AG253" s="23" t="s">
        <v>392</v>
      </c>
      <c r="AH253" s="16" t="s">
        <v>255</v>
      </c>
      <c r="AI253" s="25"/>
      <c r="AJ253" s="16" t="s">
        <v>365</v>
      </c>
      <c r="AK253" s="16" t="s">
        <v>366</v>
      </c>
      <c r="AL253" s="16" t="s">
        <v>367</v>
      </c>
      <c r="AM253" s="23" t="s">
        <v>391</v>
      </c>
      <c r="AN253" s="23" t="s">
        <v>392</v>
      </c>
      <c r="AO253" s="16" t="s">
        <v>255</v>
      </c>
      <c r="AP253" s="25"/>
      <c r="AQ253" s="25"/>
      <c r="AR253" s="25"/>
      <c r="AS253" s="25"/>
      <c r="AT253" s="25"/>
      <c r="AU253" s="25"/>
    </row>
    <row r="254" ht="12.75" customHeight="1">
      <c r="A254" s="25">
        <f t="shared" si="103"/>
        <v>55</v>
      </c>
      <c r="B254" s="16">
        <f t="shared" si="91"/>
        <v>0</v>
      </c>
      <c r="C254" s="16">
        <f t="shared" si="92"/>
        <v>0</v>
      </c>
      <c r="D254" s="16">
        <f t="shared" si="93"/>
        <v>0</v>
      </c>
      <c r="E254" s="16">
        <f t="shared" si="94"/>
        <v>0</v>
      </c>
      <c r="F254" s="16">
        <f t="shared" si="95"/>
        <v>1</v>
      </c>
      <c r="G254" s="16">
        <f t="shared" si="96"/>
        <v>0</v>
      </c>
      <c r="H254" s="16">
        <f t="shared" si="97"/>
        <v>0</v>
      </c>
      <c r="I254" s="16">
        <f t="shared" si="98"/>
        <v>0</v>
      </c>
      <c r="J254" s="16">
        <f t="shared" si="99"/>
        <v>0</v>
      </c>
      <c r="K254" s="16">
        <f t="shared" si="100"/>
        <v>0</v>
      </c>
      <c r="L254" s="16">
        <f t="shared" si="101"/>
        <v>1</v>
      </c>
      <c r="M254" s="16">
        <f t="shared" si="102"/>
        <v>0</v>
      </c>
      <c r="N254" s="25"/>
      <c r="O254" s="25">
        <f>O250</f>
        <v>34</v>
      </c>
      <c r="P254" s="25">
        <f>P234</f>
        <v>0</v>
      </c>
      <c r="Q254" s="25">
        <f>0</f>
        <v>0</v>
      </c>
      <c r="R254" s="25">
        <f t="shared" ref="R254:S254" si="136">SQRT(O254)</f>
        <v>5.830951895</v>
      </c>
      <c r="S254" s="25">
        <f t="shared" si="136"/>
        <v>0</v>
      </c>
      <c r="T254" s="25" t="str">
        <f>T234</f>
        <v>หาค่าไม่ได้</v>
      </c>
      <c r="U254" s="25"/>
      <c r="V254" s="25">
        <f>O254</f>
        <v>34</v>
      </c>
      <c r="W254" s="25">
        <f>P246</f>
        <v>28</v>
      </c>
      <c r="X254" s="25">
        <f>V203</f>
        <v>12</v>
      </c>
      <c r="Y254" s="25">
        <f t="shared" ref="Y254:Z254" si="137">SQRT(V254)</f>
        <v>5.830951895</v>
      </c>
      <c r="Z254" s="25">
        <f t="shared" si="137"/>
        <v>5.291502622</v>
      </c>
      <c r="AA254" s="25">
        <f>X254/(Y254*Z254)</f>
        <v>0.3889222341</v>
      </c>
      <c r="AB254" s="25"/>
      <c r="AC254" s="25">
        <f>V254</f>
        <v>34</v>
      </c>
      <c r="AD254" s="25">
        <f>W246</f>
        <v>40</v>
      </c>
      <c r="AE254" s="25">
        <f>W203</f>
        <v>22</v>
      </c>
      <c r="AF254" s="25">
        <f t="shared" ref="AF254:AG254" si="138">SQRT(AC254)</f>
        <v>5.830951895</v>
      </c>
      <c r="AG254" s="25">
        <f t="shared" si="138"/>
        <v>6.32455532</v>
      </c>
      <c r="AH254" s="25">
        <f>AE254/(AF254*AG254)</f>
        <v>0.596558759</v>
      </c>
      <c r="AI254" s="25"/>
      <c r="AJ254" s="25">
        <f t="shared" ref="AJ254:AK254" si="139">R221</f>
        <v>37</v>
      </c>
      <c r="AK254" s="25">
        <f t="shared" si="139"/>
        <v>32</v>
      </c>
      <c r="AL254" s="25">
        <f>O205</f>
        <v>16</v>
      </c>
      <c r="AM254" s="25">
        <f t="shared" ref="AM254:AN254" si="140">SQRT(AJ254)</f>
        <v>6.08276253</v>
      </c>
      <c r="AN254" s="25">
        <f t="shared" si="140"/>
        <v>5.656854249</v>
      </c>
      <c r="AO254" s="25">
        <f>AL254/(AM254*AN254)</f>
        <v>0.464990555</v>
      </c>
      <c r="AP254" s="25"/>
      <c r="AQ254" s="25"/>
      <c r="AR254" s="25"/>
      <c r="AS254" s="25"/>
      <c r="AT254" s="25"/>
      <c r="AU254" s="25"/>
    </row>
    <row r="255" ht="12.75" customHeight="1">
      <c r="A255" s="25">
        <f t="shared" si="103"/>
        <v>56</v>
      </c>
      <c r="B255" s="16">
        <f t="shared" si="91"/>
        <v>1</v>
      </c>
      <c r="C255" s="16">
        <f t="shared" si="92"/>
        <v>1</v>
      </c>
      <c r="D255" s="16">
        <f t="shared" si="93"/>
        <v>1</v>
      </c>
      <c r="E255" s="16">
        <f t="shared" si="94"/>
        <v>1</v>
      </c>
      <c r="F255" s="16">
        <f t="shared" si="95"/>
        <v>1</v>
      </c>
      <c r="G255" s="16">
        <f t="shared" si="96"/>
        <v>1</v>
      </c>
      <c r="H255" s="16">
        <f t="shared" si="97"/>
        <v>0</v>
      </c>
      <c r="I255" s="16">
        <f t="shared" si="98"/>
        <v>0</v>
      </c>
      <c r="J255" s="16">
        <f t="shared" si="99"/>
        <v>0</v>
      </c>
      <c r="K255" s="16">
        <f t="shared" si="100"/>
        <v>0</v>
      </c>
      <c r="L255" s="16">
        <f t="shared" si="101"/>
        <v>0</v>
      </c>
      <c r="M255" s="16">
        <f t="shared" si="102"/>
        <v>1</v>
      </c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ht="12.75" customHeight="1">
      <c r="A256" s="25">
        <f t="shared" si="103"/>
        <v>57</v>
      </c>
      <c r="B256" s="16">
        <f t="shared" si="91"/>
        <v>1</v>
      </c>
      <c r="C256" s="16">
        <f t="shared" si="92"/>
        <v>1</v>
      </c>
      <c r="D256" s="16">
        <f t="shared" si="93"/>
        <v>0</v>
      </c>
      <c r="E256" s="16">
        <f t="shared" si="94"/>
        <v>1</v>
      </c>
      <c r="F256" s="16">
        <f t="shared" si="95"/>
        <v>0</v>
      </c>
      <c r="G256" s="16">
        <f t="shared" si="96"/>
        <v>0</v>
      </c>
      <c r="H256" s="16">
        <f t="shared" si="97"/>
        <v>0</v>
      </c>
      <c r="I256" s="16">
        <f t="shared" si="98"/>
        <v>0</v>
      </c>
      <c r="J256" s="16">
        <f t="shared" si="99"/>
        <v>0</v>
      </c>
      <c r="K256" s="16">
        <f t="shared" si="100"/>
        <v>0</v>
      </c>
      <c r="L256" s="16">
        <f t="shared" si="101"/>
        <v>0</v>
      </c>
      <c r="M256" s="16">
        <f t="shared" si="102"/>
        <v>1</v>
      </c>
      <c r="N256" s="25"/>
      <c r="O256" s="8" t="s">
        <v>524</v>
      </c>
      <c r="P256" s="25"/>
      <c r="Q256" s="25"/>
      <c r="R256" s="25"/>
      <c r="S256" s="25"/>
      <c r="T256" s="25"/>
      <c r="U256" s="25"/>
      <c r="V256" s="8" t="s">
        <v>525</v>
      </c>
      <c r="W256" s="25"/>
      <c r="X256" s="25"/>
      <c r="Y256" s="25"/>
      <c r="Z256" s="25"/>
      <c r="AA256" s="25"/>
      <c r="AB256" s="25"/>
      <c r="AC256" s="8" t="s">
        <v>526</v>
      </c>
      <c r="AD256" s="25"/>
      <c r="AE256" s="25"/>
      <c r="AF256" s="25"/>
      <c r="AG256" s="25"/>
      <c r="AH256" s="25"/>
      <c r="AI256" s="25"/>
      <c r="AJ256" s="8" t="s">
        <v>527</v>
      </c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ht="12.75" customHeight="1">
      <c r="A257" s="25">
        <f t="shared" si="103"/>
        <v>58</v>
      </c>
      <c r="B257" s="16">
        <f t="shared" si="91"/>
        <v>1</v>
      </c>
      <c r="C257" s="16">
        <f t="shared" si="92"/>
        <v>0</v>
      </c>
      <c r="D257" s="16">
        <f t="shared" si="93"/>
        <v>0</v>
      </c>
      <c r="E257" s="16">
        <f t="shared" si="94"/>
        <v>0</v>
      </c>
      <c r="F257" s="16">
        <f t="shared" si="95"/>
        <v>0</v>
      </c>
      <c r="G257" s="16">
        <f t="shared" si="96"/>
        <v>0</v>
      </c>
      <c r="H257" s="16">
        <f t="shared" si="97"/>
        <v>0</v>
      </c>
      <c r="I257" s="16">
        <f t="shared" si="98"/>
        <v>0</v>
      </c>
      <c r="J257" s="16">
        <f t="shared" si="99"/>
        <v>0</v>
      </c>
      <c r="K257" s="16">
        <f t="shared" si="100"/>
        <v>0</v>
      </c>
      <c r="L257" s="16">
        <f t="shared" si="101"/>
        <v>0</v>
      </c>
      <c r="M257" s="16">
        <f t="shared" si="102"/>
        <v>0</v>
      </c>
      <c r="N257" s="25"/>
      <c r="O257" s="16" t="s">
        <v>365</v>
      </c>
      <c r="P257" s="16" t="s">
        <v>366</v>
      </c>
      <c r="Q257" s="16" t="s">
        <v>367</v>
      </c>
      <c r="R257" s="23" t="s">
        <v>391</v>
      </c>
      <c r="S257" s="23" t="s">
        <v>392</v>
      </c>
      <c r="T257" s="16" t="s">
        <v>255</v>
      </c>
      <c r="U257" s="25"/>
      <c r="V257" s="16" t="s">
        <v>365</v>
      </c>
      <c r="W257" s="16" t="s">
        <v>366</v>
      </c>
      <c r="X257" s="16" t="s">
        <v>367</v>
      </c>
      <c r="Y257" s="23" t="s">
        <v>391</v>
      </c>
      <c r="Z257" s="23" t="s">
        <v>392</v>
      </c>
      <c r="AA257" s="16" t="s">
        <v>255</v>
      </c>
      <c r="AB257" s="25"/>
      <c r="AC257" s="16" t="s">
        <v>365</v>
      </c>
      <c r="AD257" s="16" t="s">
        <v>366</v>
      </c>
      <c r="AE257" s="16" t="s">
        <v>367</v>
      </c>
      <c r="AF257" s="23" t="s">
        <v>391</v>
      </c>
      <c r="AG257" s="23" t="s">
        <v>392</v>
      </c>
      <c r="AH257" s="16" t="s">
        <v>255</v>
      </c>
      <c r="AI257" s="25"/>
      <c r="AJ257" s="16" t="s">
        <v>365</v>
      </c>
      <c r="AK257" s="16" t="s">
        <v>366</v>
      </c>
      <c r="AL257" s="16" t="s">
        <v>367</v>
      </c>
      <c r="AM257" s="23" t="s">
        <v>391</v>
      </c>
      <c r="AN257" s="23" t="s">
        <v>392</v>
      </c>
      <c r="AO257" s="16" t="s">
        <v>255</v>
      </c>
      <c r="AP257" s="25"/>
      <c r="AQ257" s="25"/>
      <c r="AR257" s="25"/>
      <c r="AS257" s="25"/>
      <c r="AT257" s="25"/>
      <c r="AU257" s="25"/>
    </row>
    <row r="258" ht="12.75" customHeight="1">
      <c r="A258" s="25">
        <f t="shared" si="103"/>
        <v>59</v>
      </c>
      <c r="B258" s="16">
        <f t="shared" si="91"/>
        <v>1</v>
      </c>
      <c r="C258" s="16">
        <f t="shared" si="92"/>
        <v>1</v>
      </c>
      <c r="D258" s="16">
        <f t="shared" si="93"/>
        <v>0</v>
      </c>
      <c r="E258" s="16">
        <f t="shared" si="94"/>
        <v>0</v>
      </c>
      <c r="F258" s="16">
        <f t="shared" si="95"/>
        <v>0</v>
      </c>
      <c r="G258" s="16">
        <f t="shared" si="96"/>
        <v>0</v>
      </c>
      <c r="H258" s="16">
        <f t="shared" si="97"/>
        <v>0</v>
      </c>
      <c r="I258" s="16">
        <f t="shared" si="98"/>
        <v>0</v>
      </c>
      <c r="J258" s="16">
        <f t="shared" si="99"/>
        <v>0</v>
      </c>
      <c r="K258" s="16">
        <f t="shared" si="100"/>
        <v>0</v>
      </c>
      <c r="L258" s="16">
        <f t="shared" si="101"/>
        <v>0</v>
      </c>
      <c r="M258" s="16">
        <f t="shared" si="102"/>
        <v>1</v>
      </c>
      <c r="N258" s="25"/>
      <c r="O258" s="25">
        <f>R221</f>
        <v>37</v>
      </c>
      <c r="P258" s="25">
        <f>T221</f>
        <v>13</v>
      </c>
      <c r="Q258" s="25">
        <f>P205</f>
        <v>6</v>
      </c>
      <c r="R258" s="25">
        <f t="shared" ref="R258:S258" si="141">SQRT(O258)</f>
        <v>6.08276253</v>
      </c>
      <c r="S258" s="25">
        <f t="shared" si="141"/>
        <v>3.605551275</v>
      </c>
      <c r="T258" s="25">
        <f>Q258/(R258*S258)</f>
        <v>0.2735764516</v>
      </c>
      <c r="U258" s="25"/>
      <c r="V258" s="25">
        <f>O258</f>
        <v>37</v>
      </c>
      <c r="W258" s="25">
        <f>W250</f>
        <v>3</v>
      </c>
      <c r="X258" s="25">
        <f>Q205</f>
        <v>1</v>
      </c>
      <c r="Y258" s="25">
        <f t="shared" ref="Y258:Z258" si="142">SQRT(V258)</f>
        <v>6.08276253</v>
      </c>
      <c r="Z258" s="25">
        <f t="shared" si="142"/>
        <v>1.732050808</v>
      </c>
      <c r="AA258" s="25">
        <f>X258/(Y258*Z258)</f>
        <v>0.09491579958</v>
      </c>
      <c r="AB258" s="25"/>
      <c r="AC258" s="25">
        <f>V258</f>
        <v>37</v>
      </c>
      <c r="AD258" s="25">
        <f>AD250</f>
        <v>2</v>
      </c>
      <c r="AE258" s="25">
        <f>1</f>
        <v>1</v>
      </c>
      <c r="AF258" s="25">
        <f t="shared" ref="AF258:AG258" si="143">SQRT(AC258)</f>
        <v>6.08276253</v>
      </c>
      <c r="AG258" s="25">
        <f t="shared" si="143"/>
        <v>1.414213562</v>
      </c>
      <c r="AH258" s="25">
        <f>AE258/(AF258*AG258)</f>
        <v>0.1162476387</v>
      </c>
      <c r="AI258" s="25"/>
      <c r="AJ258" s="25">
        <f>AC258</f>
        <v>37</v>
      </c>
      <c r="AK258" s="25">
        <f>AK250</f>
        <v>29</v>
      </c>
      <c r="AL258" s="25">
        <f>S205</f>
        <v>14</v>
      </c>
      <c r="AM258" s="25">
        <f t="shared" ref="AM258:AN258" si="144">SQRT(AJ258)</f>
        <v>6.08276253</v>
      </c>
      <c r="AN258" s="25">
        <f t="shared" si="144"/>
        <v>5.385164807</v>
      </c>
      <c r="AO258" s="25">
        <f>AL258/(AM258*AN258)</f>
        <v>0.4273937576</v>
      </c>
      <c r="AP258" s="25"/>
      <c r="AQ258" s="25"/>
      <c r="AR258" s="25"/>
      <c r="AS258" s="25"/>
      <c r="AT258" s="25"/>
      <c r="AU258" s="25"/>
    </row>
    <row r="259" ht="12.75" customHeight="1">
      <c r="A259" s="25">
        <f t="shared" si="103"/>
        <v>60</v>
      </c>
      <c r="B259" s="16">
        <f t="shared" si="91"/>
        <v>1</v>
      </c>
      <c r="C259" s="16">
        <f t="shared" si="92"/>
        <v>1</v>
      </c>
      <c r="D259" s="16">
        <f t="shared" si="93"/>
        <v>1</v>
      </c>
      <c r="E259" s="16">
        <f t="shared" si="94"/>
        <v>1</v>
      </c>
      <c r="F259" s="16">
        <f t="shared" si="95"/>
        <v>1</v>
      </c>
      <c r="G259" s="16">
        <f t="shared" si="96"/>
        <v>0</v>
      </c>
      <c r="H259" s="16">
        <f t="shared" si="97"/>
        <v>0</v>
      </c>
      <c r="I259" s="16">
        <f t="shared" si="98"/>
        <v>0</v>
      </c>
      <c r="J259" s="16">
        <f t="shared" si="99"/>
        <v>0</v>
      </c>
      <c r="K259" s="16">
        <f t="shared" si="100"/>
        <v>0</v>
      </c>
      <c r="L259" s="16">
        <f t="shared" si="101"/>
        <v>0</v>
      </c>
      <c r="M259" s="16">
        <f t="shared" si="102"/>
        <v>1</v>
      </c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ht="12.75" customHeight="1">
      <c r="A260" s="25">
        <f t="shared" si="103"/>
        <v>61</v>
      </c>
      <c r="B260" s="16">
        <f t="shared" si="91"/>
        <v>1</v>
      </c>
      <c r="C260" s="16">
        <f t="shared" si="92"/>
        <v>1</v>
      </c>
      <c r="D260" s="16">
        <f t="shared" si="93"/>
        <v>1</v>
      </c>
      <c r="E260" s="16">
        <f t="shared" si="94"/>
        <v>1</v>
      </c>
      <c r="F260" s="16">
        <f t="shared" si="95"/>
        <v>0</v>
      </c>
      <c r="G260" s="16">
        <f t="shared" si="96"/>
        <v>0</v>
      </c>
      <c r="H260" s="16">
        <f t="shared" si="97"/>
        <v>0</v>
      </c>
      <c r="I260" s="16">
        <f t="shared" si="98"/>
        <v>0</v>
      </c>
      <c r="J260" s="16">
        <f t="shared" si="99"/>
        <v>0</v>
      </c>
      <c r="K260" s="16">
        <f t="shared" si="100"/>
        <v>0</v>
      </c>
      <c r="L260" s="16">
        <f t="shared" si="101"/>
        <v>1</v>
      </c>
      <c r="M260" s="16">
        <f t="shared" si="102"/>
        <v>1</v>
      </c>
      <c r="N260" s="25"/>
      <c r="O260" s="8" t="s">
        <v>528</v>
      </c>
      <c r="P260" s="25"/>
      <c r="Q260" s="25"/>
      <c r="R260" s="25"/>
      <c r="S260" s="25"/>
      <c r="T260" s="25"/>
      <c r="U260" s="25"/>
      <c r="V260" s="8" t="s">
        <v>529</v>
      </c>
      <c r="W260" s="25"/>
      <c r="X260" s="25"/>
      <c r="Y260" s="25"/>
      <c r="Z260" s="25"/>
      <c r="AA260" s="25"/>
      <c r="AB260" s="25"/>
      <c r="AC260" s="8" t="s">
        <v>530</v>
      </c>
      <c r="AD260" s="25"/>
      <c r="AE260" s="25"/>
      <c r="AF260" s="25"/>
      <c r="AG260" s="25"/>
      <c r="AH260" s="25"/>
      <c r="AI260" s="25"/>
      <c r="AJ260" s="8" t="s">
        <v>531</v>
      </c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ht="12.75" customHeight="1">
      <c r="A261" s="25">
        <f t="shared" si="103"/>
        <v>62</v>
      </c>
      <c r="B261" s="16">
        <f t="shared" si="91"/>
        <v>1</v>
      </c>
      <c r="C261" s="16">
        <f t="shared" si="92"/>
        <v>0</v>
      </c>
      <c r="D261" s="16">
        <f t="shared" si="93"/>
        <v>0</v>
      </c>
      <c r="E261" s="16">
        <f t="shared" si="94"/>
        <v>1</v>
      </c>
      <c r="F261" s="16">
        <f t="shared" si="95"/>
        <v>0</v>
      </c>
      <c r="G261" s="16">
        <f t="shared" si="96"/>
        <v>1</v>
      </c>
      <c r="H261" s="16">
        <f t="shared" si="97"/>
        <v>0</v>
      </c>
      <c r="I261" s="16">
        <f t="shared" si="98"/>
        <v>0</v>
      </c>
      <c r="J261" s="16">
        <f t="shared" si="99"/>
        <v>1</v>
      </c>
      <c r="K261" s="16">
        <f t="shared" si="100"/>
        <v>0</v>
      </c>
      <c r="L261" s="16">
        <f t="shared" si="101"/>
        <v>0</v>
      </c>
      <c r="M261" s="16">
        <f t="shared" si="102"/>
        <v>0</v>
      </c>
      <c r="N261" s="25"/>
      <c r="O261" s="16" t="s">
        <v>365</v>
      </c>
      <c r="P261" s="16" t="s">
        <v>366</v>
      </c>
      <c r="Q261" s="16" t="s">
        <v>367</v>
      </c>
      <c r="R261" s="23" t="s">
        <v>391</v>
      </c>
      <c r="S261" s="23" t="s">
        <v>392</v>
      </c>
      <c r="T261" s="16" t="s">
        <v>255</v>
      </c>
      <c r="U261" s="25"/>
      <c r="V261" s="16" t="s">
        <v>365</v>
      </c>
      <c r="W261" s="16" t="s">
        <v>366</v>
      </c>
      <c r="X261" s="16" t="s">
        <v>367</v>
      </c>
      <c r="Y261" s="23" t="s">
        <v>391</v>
      </c>
      <c r="Z261" s="23" t="s">
        <v>392</v>
      </c>
      <c r="AA261" s="16" t="s">
        <v>255</v>
      </c>
      <c r="AB261" s="25"/>
      <c r="AC261" s="16" t="s">
        <v>365</v>
      </c>
      <c r="AD261" s="16" t="s">
        <v>366</v>
      </c>
      <c r="AE261" s="16" t="s">
        <v>367</v>
      </c>
      <c r="AF261" s="23" t="s">
        <v>391</v>
      </c>
      <c r="AG261" s="23" t="s">
        <v>392</v>
      </c>
      <c r="AH261" s="16" t="s">
        <v>255</v>
      </c>
      <c r="AI261" s="25"/>
      <c r="AJ261" s="16" t="s">
        <v>365</v>
      </c>
      <c r="AK261" s="16" t="s">
        <v>366</v>
      </c>
      <c r="AL261" s="16" t="s">
        <v>367</v>
      </c>
      <c r="AM261" s="23" t="s">
        <v>391</v>
      </c>
      <c r="AN261" s="23" t="s">
        <v>392</v>
      </c>
      <c r="AO261" s="16" t="s">
        <v>255</v>
      </c>
      <c r="AP261" s="25"/>
      <c r="AQ261" s="25"/>
      <c r="AR261" s="25"/>
      <c r="AS261" s="25"/>
      <c r="AT261" s="25"/>
      <c r="AU261" s="25"/>
    </row>
    <row r="262" ht="12.75" customHeight="1">
      <c r="A262" s="25">
        <f t="shared" si="103"/>
        <v>63</v>
      </c>
      <c r="B262" s="16">
        <f t="shared" si="91"/>
        <v>1</v>
      </c>
      <c r="C262" s="16">
        <f t="shared" si="92"/>
        <v>1</v>
      </c>
      <c r="D262" s="16">
        <f t="shared" si="93"/>
        <v>1</v>
      </c>
      <c r="E262" s="16">
        <f t="shared" si="94"/>
        <v>1</v>
      </c>
      <c r="F262" s="16">
        <f t="shared" si="95"/>
        <v>1</v>
      </c>
      <c r="G262" s="16">
        <f t="shared" si="96"/>
        <v>0</v>
      </c>
      <c r="H262" s="16">
        <f t="shared" si="97"/>
        <v>0</v>
      </c>
      <c r="I262" s="16">
        <f t="shared" si="98"/>
        <v>0</v>
      </c>
      <c r="J262" s="16">
        <f t="shared" si="99"/>
        <v>0</v>
      </c>
      <c r="K262" s="16">
        <f t="shared" si="100"/>
        <v>0</v>
      </c>
      <c r="L262" s="16">
        <f t="shared" si="101"/>
        <v>0</v>
      </c>
      <c r="M262" s="16">
        <f t="shared" si="102"/>
        <v>0</v>
      </c>
      <c r="N262" s="25"/>
      <c r="O262" s="25">
        <f>O258</f>
        <v>37</v>
      </c>
      <c r="P262" s="25">
        <f>P254</f>
        <v>0</v>
      </c>
      <c r="Q262" s="25">
        <f>0</f>
        <v>0</v>
      </c>
      <c r="R262" s="25">
        <f t="shared" ref="R262:S262" si="145">SQRT(O262)</f>
        <v>6.08276253</v>
      </c>
      <c r="S262" s="25">
        <f t="shared" si="145"/>
        <v>0</v>
      </c>
      <c r="T262" s="25" t="str">
        <f>T254</f>
        <v>หาค่าไม่ได้</v>
      </c>
      <c r="U262" s="25"/>
      <c r="V262" s="25">
        <f>O262</f>
        <v>37</v>
      </c>
      <c r="W262" s="25">
        <f>W254</f>
        <v>28</v>
      </c>
      <c r="X262" s="25">
        <f>U205</f>
        <v>12</v>
      </c>
      <c r="Y262" s="25">
        <f t="shared" ref="Y262:Z262" si="146">SQRT(V262)</f>
        <v>6.08276253</v>
      </c>
      <c r="Z262" s="25">
        <f t="shared" si="146"/>
        <v>5.291502622</v>
      </c>
      <c r="AA262" s="25">
        <f>X262/(Y262*Z262)</f>
        <v>0.3728218596</v>
      </c>
      <c r="AB262" s="25"/>
      <c r="AC262" s="25">
        <f>V262</f>
        <v>37</v>
      </c>
      <c r="AD262" s="25">
        <f>AD254</f>
        <v>40</v>
      </c>
      <c r="AE262" s="25">
        <f>V205</f>
        <v>24</v>
      </c>
      <c r="AF262" s="25">
        <f t="shared" ref="AF262:AG262" si="147">SQRT(AC262)</f>
        <v>6.08276253</v>
      </c>
      <c r="AG262" s="25">
        <f t="shared" si="147"/>
        <v>6.32455532</v>
      </c>
      <c r="AH262" s="25">
        <f>AE262/(AF262*AG262)</f>
        <v>0.6238502939</v>
      </c>
      <c r="AI262" s="25"/>
      <c r="AJ262" s="25">
        <f t="shared" ref="AJ262:AK262" si="148">S221</f>
        <v>32</v>
      </c>
      <c r="AK262" s="25">
        <f t="shared" si="148"/>
        <v>13</v>
      </c>
      <c r="AL262" s="25">
        <f>O207</f>
        <v>8</v>
      </c>
      <c r="AM262" s="25">
        <f t="shared" ref="AM262:AN262" si="149">SQRT(AJ262)</f>
        <v>5.656854249</v>
      </c>
      <c r="AN262" s="25">
        <f t="shared" si="149"/>
        <v>3.605551275</v>
      </c>
      <c r="AO262" s="25">
        <f>AL262/(AM262*AN262)</f>
        <v>0.3922322703</v>
      </c>
      <c r="AP262" s="25"/>
      <c r="AQ262" s="25"/>
      <c r="AR262" s="25"/>
      <c r="AS262" s="25"/>
      <c r="AT262" s="25"/>
      <c r="AU262" s="25"/>
    </row>
    <row r="263" ht="12.75" customHeight="1">
      <c r="A263" s="25">
        <f t="shared" si="103"/>
        <v>64</v>
      </c>
      <c r="B263" s="16">
        <f t="shared" si="91"/>
        <v>1</v>
      </c>
      <c r="C263" s="16">
        <f t="shared" si="92"/>
        <v>0</v>
      </c>
      <c r="D263" s="16">
        <f t="shared" si="93"/>
        <v>0</v>
      </c>
      <c r="E263" s="16">
        <f t="shared" si="94"/>
        <v>1</v>
      </c>
      <c r="F263" s="16">
        <f t="shared" si="95"/>
        <v>0</v>
      </c>
      <c r="G263" s="16">
        <f t="shared" si="96"/>
        <v>0</v>
      </c>
      <c r="H263" s="16">
        <f t="shared" si="97"/>
        <v>0</v>
      </c>
      <c r="I263" s="16">
        <f t="shared" si="98"/>
        <v>0</v>
      </c>
      <c r="J263" s="16">
        <f t="shared" si="99"/>
        <v>0</v>
      </c>
      <c r="K263" s="16">
        <f t="shared" si="100"/>
        <v>0</v>
      </c>
      <c r="L263" s="16">
        <f t="shared" si="101"/>
        <v>0</v>
      </c>
      <c r="M263" s="16">
        <f t="shared" si="102"/>
        <v>1</v>
      </c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ht="12.75" customHeight="1">
      <c r="A264" s="25">
        <f t="shared" si="103"/>
        <v>65</v>
      </c>
      <c r="B264" s="16">
        <f t="shared" si="91"/>
        <v>1</v>
      </c>
      <c r="C264" s="16">
        <f t="shared" si="92"/>
        <v>1</v>
      </c>
      <c r="D264" s="16">
        <f t="shared" si="93"/>
        <v>1</v>
      </c>
      <c r="E264" s="16">
        <f t="shared" si="94"/>
        <v>1</v>
      </c>
      <c r="F264" s="16">
        <f t="shared" si="95"/>
        <v>1</v>
      </c>
      <c r="G264" s="16">
        <f t="shared" si="96"/>
        <v>0</v>
      </c>
      <c r="H264" s="16">
        <f t="shared" si="97"/>
        <v>0</v>
      </c>
      <c r="I264" s="16">
        <f t="shared" si="98"/>
        <v>0</v>
      </c>
      <c r="J264" s="16">
        <f t="shared" si="99"/>
        <v>1</v>
      </c>
      <c r="K264" s="16">
        <f t="shared" si="100"/>
        <v>0</v>
      </c>
      <c r="L264" s="16">
        <f t="shared" si="101"/>
        <v>1</v>
      </c>
      <c r="M264" s="16">
        <f t="shared" si="102"/>
        <v>1</v>
      </c>
      <c r="N264" s="25"/>
      <c r="O264" s="8" t="s">
        <v>532</v>
      </c>
      <c r="P264" s="25"/>
      <c r="Q264" s="25"/>
      <c r="R264" s="25"/>
      <c r="S264" s="25"/>
      <c r="T264" s="25"/>
      <c r="U264" s="25"/>
      <c r="V264" s="8" t="s">
        <v>533</v>
      </c>
      <c r="W264" s="25"/>
      <c r="X264" s="25"/>
      <c r="Y264" s="25"/>
      <c r="Z264" s="25"/>
      <c r="AA264" s="25"/>
      <c r="AB264" s="25"/>
      <c r="AC264" s="8" t="s">
        <v>534</v>
      </c>
      <c r="AD264" s="25"/>
      <c r="AE264" s="25"/>
      <c r="AF264" s="25"/>
      <c r="AG264" s="25"/>
      <c r="AH264" s="25"/>
      <c r="AI264" s="25"/>
      <c r="AJ264" s="8" t="s">
        <v>535</v>
      </c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ht="12.75" customHeight="1">
      <c r="A265" s="25">
        <f t="shared" si="103"/>
        <v>66</v>
      </c>
      <c r="B265" s="16">
        <f t="shared" si="91"/>
        <v>1</v>
      </c>
      <c r="C265" s="16">
        <f t="shared" si="92"/>
        <v>0</v>
      </c>
      <c r="D265" s="16">
        <f t="shared" si="93"/>
        <v>1</v>
      </c>
      <c r="E265" s="16">
        <f t="shared" si="94"/>
        <v>1</v>
      </c>
      <c r="F265" s="16">
        <f t="shared" si="95"/>
        <v>0</v>
      </c>
      <c r="G265" s="16">
        <f t="shared" si="96"/>
        <v>0</v>
      </c>
      <c r="H265" s="16">
        <f t="shared" si="97"/>
        <v>0</v>
      </c>
      <c r="I265" s="16">
        <f t="shared" si="98"/>
        <v>0</v>
      </c>
      <c r="J265" s="16">
        <f t="shared" si="99"/>
        <v>0</v>
      </c>
      <c r="K265" s="16">
        <f t="shared" si="100"/>
        <v>0</v>
      </c>
      <c r="L265" s="16">
        <f t="shared" si="101"/>
        <v>0</v>
      </c>
      <c r="M265" s="16">
        <f t="shared" si="102"/>
        <v>1</v>
      </c>
      <c r="N265" s="25"/>
      <c r="O265" s="16" t="s">
        <v>365</v>
      </c>
      <c r="P265" s="16" t="s">
        <v>366</v>
      </c>
      <c r="Q265" s="16" t="s">
        <v>367</v>
      </c>
      <c r="R265" s="23" t="s">
        <v>391</v>
      </c>
      <c r="S265" s="23" t="s">
        <v>392</v>
      </c>
      <c r="T265" s="16" t="s">
        <v>255</v>
      </c>
      <c r="U265" s="25"/>
      <c r="V265" s="16" t="s">
        <v>365</v>
      </c>
      <c r="W265" s="16" t="s">
        <v>366</v>
      </c>
      <c r="X265" s="16" t="s">
        <v>367</v>
      </c>
      <c r="Y265" s="23" t="s">
        <v>391</v>
      </c>
      <c r="Z265" s="23" t="s">
        <v>392</v>
      </c>
      <c r="AA265" s="16" t="s">
        <v>255</v>
      </c>
      <c r="AB265" s="25"/>
      <c r="AC265" s="16" t="s">
        <v>365</v>
      </c>
      <c r="AD265" s="16" t="s">
        <v>366</v>
      </c>
      <c r="AE265" s="16" t="s">
        <v>367</v>
      </c>
      <c r="AF265" s="23" t="s">
        <v>391</v>
      </c>
      <c r="AG265" s="23" t="s">
        <v>392</v>
      </c>
      <c r="AH265" s="16" t="s">
        <v>255</v>
      </c>
      <c r="AI265" s="25"/>
      <c r="AJ265" s="16" t="s">
        <v>365</v>
      </c>
      <c r="AK265" s="16" t="s">
        <v>366</v>
      </c>
      <c r="AL265" s="16" t="s">
        <v>367</v>
      </c>
      <c r="AM265" s="23" t="s">
        <v>391</v>
      </c>
      <c r="AN265" s="23" t="s">
        <v>392</v>
      </c>
      <c r="AO265" s="16" t="s">
        <v>255</v>
      </c>
      <c r="AP265" s="25"/>
      <c r="AQ265" s="25"/>
      <c r="AR265" s="25"/>
      <c r="AS265" s="25"/>
      <c r="AT265" s="25"/>
      <c r="AU265" s="25"/>
    </row>
    <row r="266" ht="12.75" customHeight="1">
      <c r="A266" s="25">
        <f t="shared" si="103"/>
        <v>67</v>
      </c>
      <c r="B266" s="16">
        <f t="shared" si="91"/>
        <v>1</v>
      </c>
      <c r="C266" s="16">
        <f t="shared" si="92"/>
        <v>1</v>
      </c>
      <c r="D266" s="16">
        <f t="shared" si="93"/>
        <v>1</v>
      </c>
      <c r="E266" s="16">
        <f t="shared" si="94"/>
        <v>0</v>
      </c>
      <c r="F266" s="16">
        <f t="shared" si="95"/>
        <v>0</v>
      </c>
      <c r="G266" s="16">
        <f t="shared" si="96"/>
        <v>0</v>
      </c>
      <c r="H266" s="16">
        <f t="shared" si="97"/>
        <v>0</v>
      </c>
      <c r="I266" s="16">
        <f t="shared" si="98"/>
        <v>0</v>
      </c>
      <c r="J266" s="16">
        <f t="shared" si="99"/>
        <v>1</v>
      </c>
      <c r="K266" s="16">
        <f t="shared" si="100"/>
        <v>0</v>
      </c>
      <c r="L266" s="16">
        <f t="shared" si="101"/>
        <v>1</v>
      </c>
      <c r="M266" s="16">
        <f t="shared" si="102"/>
        <v>1</v>
      </c>
      <c r="N266" s="25"/>
      <c r="O266" s="25">
        <f>S221</f>
        <v>32</v>
      </c>
      <c r="P266" s="25">
        <f>U221</f>
        <v>3</v>
      </c>
      <c r="Q266" s="25">
        <f>P207</f>
        <v>1</v>
      </c>
      <c r="R266" s="25">
        <f t="shared" ref="R266:S266" si="150">SQRT(O266)</f>
        <v>5.656854249</v>
      </c>
      <c r="S266" s="25">
        <f t="shared" si="150"/>
        <v>1.732050808</v>
      </c>
      <c r="T266" s="25">
        <f>Q266/(R266*S266)</f>
        <v>0.1020620726</v>
      </c>
      <c r="U266" s="25"/>
      <c r="V266" s="25">
        <f>O266</f>
        <v>32</v>
      </c>
      <c r="W266" s="25">
        <f>V221</f>
        <v>2</v>
      </c>
      <c r="X266" s="25">
        <f>Q207</f>
        <v>2</v>
      </c>
      <c r="Y266" s="25">
        <f t="shared" ref="Y266:Z266" si="151">SQRT(V266)</f>
        <v>5.656854249</v>
      </c>
      <c r="Z266" s="25">
        <f t="shared" si="151"/>
        <v>1.414213562</v>
      </c>
      <c r="AA266" s="25">
        <f>X266/(Y266*Z266)</f>
        <v>0.25</v>
      </c>
      <c r="AB266" s="25"/>
      <c r="AC266" s="25">
        <f>V266</f>
        <v>32</v>
      </c>
      <c r="AD266" s="25">
        <f>AK258</f>
        <v>29</v>
      </c>
      <c r="AE266" s="25">
        <f>R207</f>
        <v>13</v>
      </c>
      <c r="AF266" s="25">
        <f t="shared" ref="AF266:AG266" si="152">SQRT(AC266)</f>
        <v>5.656854249</v>
      </c>
      <c r="AG266" s="25">
        <f t="shared" si="152"/>
        <v>5.385164807</v>
      </c>
      <c r="AH266" s="25">
        <f>AE266/(AF266*AG266)</f>
        <v>0.4267459068</v>
      </c>
      <c r="AI266" s="25"/>
      <c r="AJ266" s="25">
        <f>AC266</f>
        <v>32</v>
      </c>
      <c r="AK266" s="25">
        <f>X221</f>
        <v>0</v>
      </c>
      <c r="AL266" s="25">
        <f>0</f>
        <v>0</v>
      </c>
      <c r="AM266" s="25">
        <f t="shared" ref="AM266:AN266" si="153">SQRT(AJ266)</f>
        <v>5.656854249</v>
      </c>
      <c r="AN266" s="25">
        <f t="shared" si="153"/>
        <v>0</v>
      </c>
      <c r="AO266" s="25" t="str">
        <f>T234</f>
        <v>หาค่าไม่ได้</v>
      </c>
      <c r="AP266" s="25"/>
      <c r="AQ266" s="25"/>
      <c r="AR266" s="25"/>
      <c r="AS266" s="25"/>
      <c r="AT266" s="25"/>
      <c r="AU266" s="25"/>
    </row>
    <row r="267" ht="12.75" customHeight="1">
      <c r="A267" s="25">
        <f t="shared" si="103"/>
        <v>68</v>
      </c>
      <c r="B267" s="16">
        <f t="shared" si="91"/>
        <v>0</v>
      </c>
      <c r="C267" s="16">
        <f t="shared" si="92"/>
        <v>0</v>
      </c>
      <c r="D267" s="16">
        <f t="shared" si="93"/>
        <v>0</v>
      </c>
      <c r="E267" s="16">
        <f t="shared" si="94"/>
        <v>0</v>
      </c>
      <c r="F267" s="16">
        <f t="shared" si="95"/>
        <v>0</v>
      </c>
      <c r="G267" s="16">
        <f t="shared" si="96"/>
        <v>0</v>
      </c>
      <c r="H267" s="16">
        <f t="shared" si="97"/>
        <v>0</v>
      </c>
      <c r="I267" s="16">
        <f t="shared" si="98"/>
        <v>0</v>
      </c>
      <c r="J267" s="16">
        <f t="shared" si="99"/>
        <v>1</v>
      </c>
      <c r="K267" s="16">
        <f t="shared" si="100"/>
        <v>0</v>
      </c>
      <c r="L267" s="16">
        <f t="shared" si="101"/>
        <v>0</v>
      </c>
      <c r="M267" s="16">
        <f t="shared" si="102"/>
        <v>1</v>
      </c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ht="12.75" customHeight="1">
      <c r="A268" s="25">
        <f t="shared" si="103"/>
        <v>69</v>
      </c>
      <c r="B268" s="16">
        <f t="shared" si="91"/>
        <v>1</v>
      </c>
      <c r="C268" s="16">
        <f t="shared" si="92"/>
        <v>1</v>
      </c>
      <c r="D268" s="16">
        <f t="shared" si="93"/>
        <v>1</v>
      </c>
      <c r="E268" s="16">
        <f t="shared" si="94"/>
        <v>0</v>
      </c>
      <c r="F268" s="16">
        <f t="shared" si="95"/>
        <v>0</v>
      </c>
      <c r="G268" s="16">
        <f t="shared" si="96"/>
        <v>0</v>
      </c>
      <c r="H268" s="16">
        <f t="shared" si="97"/>
        <v>0</v>
      </c>
      <c r="I268" s="16">
        <f t="shared" si="98"/>
        <v>0</v>
      </c>
      <c r="J268" s="16">
        <f t="shared" si="99"/>
        <v>0</v>
      </c>
      <c r="K268" s="16">
        <f t="shared" si="100"/>
        <v>0</v>
      </c>
      <c r="L268" s="16">
        <f t="shared" si="101"/>
        <v>1</v>
      </c>
      <c r="M268" s="16">
        <f t="shared" si="102"/>
        <v>1</v>
      </c>
      <c r="N268" s="25"/>
      <c r="O268" s="8" t="s">
        <v>536</v>
      </c>
      <c r="P268" s="25"/>
      <c r="Q268" s="25"/>
      <c r="R268" s="25"/>
      <c r="S268" s="25"/>
      <c r="T268" s="25"/>
      <c r="U268" s="25"/>
      <c r="V268" s="8" t="s">
        <v>536</v>
      </c>
      <c r="W268" s="25"/>
      <c r="X268" s="25"/>
      <c r="Y268" s="25"/>
      <c r="Z268" s="25"/>
      <c r="AA268" s="25"/>
      <c r="AB268" s="25"/>
      <c r="AC268" s="8" t="s">
        <v>537</v>
      </c>
      <c r="AD268" s="25"/>
      <c r="AE268" s="25"/>
      <c r="AF268" s="25"/>
      <c r="AG268" s="25"/>
      <c r="AH268" s="25"/>
      <c r="AI268" s="25"/>
      <c r="AJ268" s="8" t="s">
        <v>538</v>
      </c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ht="12.75" customHeight="1">
      <c r="A269" s="25">
        <f t="shared" si="103"/>
        <v>70</v>
      </c>
      <c r="B269" s="16">
        <f t="shared" si="91"/>
        <v>1</v>
      </c>
      <c r="C269" s="16">
        <f t="shared" si="92"/>
        <v>0</v>
      </c>
      <c r="D269" s="16">
        <f t="shared" si="93"/>
        <v>0</v>
      </c>
      <c r="E269" s="16">
        <f t="shared" si="94"/>
        <v>0</v>
      </c>
      <c r="F269" s="16">
        <f t="shared" si="95"/>
        <v>0</v>
      </c>
      <c r="G269" s="16">
        <f t="shared" si="96"/>
        <v>0</v>
      </c>
      <c r="H269" s="16">
        <f t="shared" si="97"/>
        <v>1</v>
      </c>
      <c r="I269" s="16">
        <f t="shared" si="98"/>
        <v>0</v>
      </c>
      <c r="J269" s="16">
        <f t="shared" si="99"/>
        <v>0</v>
      </c>
      <c r="K269" s="16">
        <f t="shared" si="100"/>
        <v>0</v>
      </c>
      <c r="L269" s="16">
        <f t="shared" si="101"/>
        <v>0</v>
      </c>
      <c r="M269" s="16">
        <f t="shared" si="102"/>
        <v>0</v>
      </c>
      <c r="N269" s="25"/>
      <c r="O269" s="16" t="s">
        <v>365</v>
      </c>
      <c r="P269" s="16" t="s">
        <v>366</v>
      </c>
      <c r="Q269" s="16" t="s">
        <v>367</v>
      </c>
      <c r="R269" s="23" t="s">
        <v>391</v>
      </c>
      <c r="S269" s="23" t="s">
        <v>392</v>
      </c>
      <c r="T269" s="16" t="s">
        <v>255</v>
      </c>
      <c r="U269" s="25"/>
      <c r="V269" s="16" t="s">
        <v>365</v>
      </c>
      <c r="W269" s="16" t="s">
        <v>366</v>
      </c>
      <c r="X269" s="16" t="s">
        <v>367</v>
      </c>
      <c r="Y269" s="23" t="s">
        <v>391</v>
      </c>
      <c r="Z269" s="23" t="s">
        <v>392</v>
      </c>
      <c r="AA269" s="16" t="s">
        <v>255</v>
      </c>
      <c r="AB269" s="25"/>
      <c r="AC269" s="16" t="s">
        <v>365</v>
      </c>
      <c r="AD269" s="16" t="s">
        <v>366</v>
      </c>
      <c r="AE269" s="16" t="s">
        <v>367</v>
      </c>
      <c r="AF269" s="23" t="s">
        <v>391</v>
      </c>
      <c r="AG269" s="23" t="s">
        <v>392</v>
      </c>
      <c r="AH269" s="16" t="s">
        <v>255</v>
      </c>
      <c r="AI269" s="25"/>
      <c r="AJ269" s="16" t="s">
        <v>365</v>
      </c>
      <c r="AK269" s="16" t="s">
        <v>366</v>
      </c>
      <c r="AL269" s="16" t="s">
        <v>367</v>
      </c>
      <c r="AM269" s="23" t="s">
        <v>391</v>
      </c>
      <c r="AN269" s="23" t="s">
        <v>392</v>
      </c>
      <c r="AO269" s="16" t="s">
        <v>255</v>
      </c>
      <c r="AP269" s="25"/>
      <c r="AQ269" s="25"/>
      <c r="AR269" s="25"/>
      <c r="AS269" s="25"/>
      <c r="AT269" s="25"/>
      <c r="AU269" s="25"/>
    </row>
    <row r="270" ht="12.75" customHeight="1">
      <c r="A270" s="25">
        <f t="shared" si="103"/>
        <v>71</v>
      </c>
      <c r="B270" s="16">
        <f t="shared" si="91"/>
        <v>1</v>
      </c>
      <c r="C270" s="16">
        <f t="shared" si="92"/>
        <v>0</v>
      </c>
      <c r="D270" s="16">
        <f t="shared" si="93"/>
        <v>0</v>
      </c>
      <c r="E270" s="16">
        <f t="shared" si="94"/>
        <v>0</v>
      </c>
      <c r="F270" s="16">
        <f t="shared" si="95"/>
        <v>0</v>
      </c>
      <c r="G270" s="16">
        <f t="shared" si="96"/>
        <v>0</v>
      </c>
      <c r="H270" s="16">
        <f t="shared" si="97"/>
        <v>0</v>
      </c>
      <c r="I270" s="16">
        <f t="shared" si="98"/>
        <v>0</v>
      </c>
      <c r="J270" s="16">
        <f t="shared" si="99"/>
        <v>0</v>
      </c>
      <c r="K270" s="16">
        <f t="shared" si="100"/>
        <v>0</v>
      </c>
      <c r="L270" s="16">
        <f t="shared" si="101"/>
        <v>1</v>
      </c>
      <c r="M270" s="16">
        <f t="shared" si="102"/>
        <v>0</v>
      </c>
      <c r="N270" s="25"/>
      <c r="O270" s="25">
        <f>S221</f>
        <v>32</v>
      </c>
      <c r="P270" s="25">
        <f>Y221</f>
        <v>28</v>
      </c>
      <c r="Q270" s="25">
        <f>T207</f>
        <v>15</v>
      </c>
      <c r="R270" s="25">
        <f t="shared" ref="R270:S270" si="154">SQRT(O270)</f>
        <v>5.656854249</v>
      </c>
      <c r="S270" s="25">
        <f t="shared" si="154"/>
        <v>5.291502622</v>
      </c>
      <c r="T270" s="25">
        <f>Q270/(R270*S270)</f>
        <v>0.5011148286</v>
      </c>
      <c r="U270" s="25"/>
      <c r="V270" s="25">
        <f>O270</f>
        <v>32</v>
      </c>
      <c r="W270" s="25">
        <f>Z221</f>
        <v>40</v>
      </c>
      <c r="X270" s="25">
        <f>U207</f>
        <v>15</v>
      </c>
      <c r="Y270" s="25">
        <f t="shared" ref="Y270:Z270" si="155">SQRT(V270)</f>
        <v>5.656854249</v>
      </c>
      <c r="Z270" s="25">
        <f t="shared" si="155"/>
        <v>6.32455532</v>
      </c>
      <c r="AA270" s="25">
        <f>X270/(Y270*Z270)</f>
        <v>0.4192627458</v>
      </c>
      <c r="AB270" s="25"/>
      <c r="AC270" s="25">
        <f>P250</f>
        <v>13</v>
      </c>
      <c r="AD270" s="25">
        <f>W250</f>
        <v>3</v>
      </c>
      <c r="AE270" s="25">
        <f>O209</f>
        <v>1</v>
      </c>
      <c r="AF270" s="25">
        <f t="shared" ref="AF270:AG270" si="156">SQRT(AC270)</f>
        <v>3.605551275</v>
      </c>
      <c r="AG270" s="25">
        <f t="shared" si="156"/>
        <v>1.732050808</v>
      </c>
      <c r="AH270" s="25">
        <f>AE270/(AF270*AG270)</f>
        <v>0.1601281538</v>
      </c>
      <c r="AI270" s="25"/>
      <c r="AJ270" s="25">
        <f>AC270</f>
        <v>13</v>
      </c>
      <c r="AK270" s="25">
        <f>AD258</f>
        <v>2</v>
      </c>
      <c r="AL270" s="25">
        <f>P209</f>
        <v>1</v>
      </c>
      <c r="AM270" s="25">
        <f t="shared" ref="AM270:AN270" si="157">SQRT(AJ270)</f>
        <v>3.605551275</v>
      </c>
      <c r="AN270" s="25">
        <f t="shared" si="157"/>
        <v>1.414213562</v>
      </c>
      <c r="AO270" s="25">
        <f>AL270/(AM270*AN270)</f>
        <v>0.1961161351</v>
      </c>
      <c r="AP270" s="25"/>
      <c r="AQ270" s="25"/>
      <c r="AR270" s="25"/>
      <c r="AS270" s="25"/>
      <c r="AT270" s="25"/>
      <c r="AU270" s="25"/>
    </row>
    <row r="271" ht="12.75" customHeight="1">
      <c r="A271" s="25">
        <f t="shared" si="103"/>
        <v>72</v>
      </c>
      <c r="B271" s="16">
        <f t="shared" si="91"/>
        <v>1</v>
      </c>
      <c r="C271" s="16">
        <f t="shared" si="92"/>
        <v>1</v>
      </c>
      <c r="D271" s="16">
        <f t="shared" si="93"/>
        <v>1</v>
      </c>
      <c r="E271" s="16">
        <f t="shared" si="94"/>
        <v>0</v>
      </c>
      <c r="F271" s="16">
        <f t="shared" si="95"/>
        <v>0</v>
      </c>
      <c r="G271" s="16">
        <f t="shared" si="96"/>
        <v>0</v>
      </c>
      <c r="H271" s="16">
        <f t="shared" si="97"/>
        <v>0</v>
      </c>
      <c r="I271" s="16">
        <f t="shared" si="98"/>
        <v>0</v>
      </c>
      <c r="J271" s="16">
        <f t="shared" si="99"/>
        <v>0</v>
      </c>
      <c r="K271" s="16">
        <f t="shared" si="100"/>
        <v>0</v>
      </c>
      <c r="L271" s="16">
        <f t="shared" si="101"/>
        <v>0</v>
      </c>
      <c r="M271" s="16">
        <f t="shared" si="102"/>
        <v>1</v>
      </c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ht="12.75" customHeight="1">
      <c r="A272" s="25">
        <f t="shared" si="103"/>
        <v>73</v>
      </c>
      <c r="B272" s="16">
        <f t="shared" si="91"/>
        <v>1</v>
      </c>
      <c r="C272" s="16">
        <f t="shared" si="92"/>
        <v>1</v>
      </c>
      <c r="D272" s="16">
        <f t="shared" si="93"/>
        <v>0</v>
      </c>
      <c r="E272" s="16">
        <f t="shared" si="94"/>
        <v>1</v>
      </c>
      <c r="F272" s="16">
        <f t="shared" si="95"/>
        <v>0</v>
      </c>
      <c r="G272" s="16">
        <f t="shared" si="96"/>
        <v>0</v>
      </c>
      <c r="H272" s="16">
        <f t="shared" si="97"/>
        <v>0</v>
      </c>
      <c r="I272" s="16">
        <f t="shared" si="98"/>
        <v>0</v>
      </c>
      <c r="J272" s="16">
        <f t="shared" si="99"/>
        <v>0</v>
      </c>
      <c r="K272" s="16">
        <f t="shared" si="100"/>
        <v>0</v>
      </c>
      <c r="L272" s="16">
        <f t="shared" si="101"/>
        <v>0</v>
      </c>
      <c r="M272" s="16">
        <f t="shared" si="102"/>
        <v>1</v>
      </c>
      <c r="N272" s="25"/>
      <c r="O272" s="8" t="s">
        <v>539</v>
      </c>
      <c r="P272" s="25"/>
      <c r="Q272" s="25"/>
      <c r="R272" s="25"/>
      <c r="S272" s="25"/>
      <c r="T272" s="25"/>
      <c r="U272" s="25"/>
      <c r="V272" s="8" t="s">
        <v>540</v>
      </c>
      <c r="W272" s="25"/>
      <c r="X272" s="25"/>
      <c r="Y272" s="25"/>
      <c r="Z272" s="25"/>
      <c r="AA272" s="25"/>
      <c r="AB272" s="25"/>
      <c r="AC272" s="8" t="s">
        <v>541</v>
      </c>
      <c r="AD272" s="25"/>
      <c r="AE272" s="25"/>
      <c r="AF272" s="25"/>
      <c r="AG272" s="25"/>
      <c r="AH272" s="25"/>
      <c r="AI272" s="25"/>
      <c r="AJ272" s="8" t="s">
        <v>542</v>
      </c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ht="12.75" customHeight="1">
      <c r="A273" s="25">
        <f t="shared" si="103"/>
        <v>74</v>
      </c>
      <c r="B273" s="16">
        <f t="shared" si="91"/>
        <v>1</v>
      </c>
      <c r="C273" s="16">
        <f t="shared" si="92"/>
        <v>0</v>
      </c>
      <c r="D273" s="16">
        <f t="shared" si="93"/>
        <v>0</v>
      </c>
      <c r="E273" s="16">
        <f t="shared" si="94"/>
        <v>0</v>
      </c>
      <c r="F273" s="16">
        <f t="shared" si="95"/>
        <v>1</v>
      </c>
      <c r="G273" s="16">
        <f t="shared" si="96"/>
        <v>0</v>
      </c>
      <c r="H273" s="16">
        <f t="shared" si="97"/>
        <v>0</v>
      </c>
      <c r="I273" s="16">
        <f t="shared" si="98"/>
        <v>0</v>
      </c>
      <c r="J273" s="16">
        <f t="shared" si="99"/>
        <v>0</v>
      </c>
      <c r="K273" s="16">
        <f t="shared" si="100"/>
        <v>0</v>
      </c>
      <c r="L273" s="16">
        <f t="shared" si="101"/>
        <v>1</v>
      </c>
      <c r="M273" s="16">
        <f t="shared" si="102"/>
        <v>1</v>
      </c>
      <c r="N273" s="25"/>
      <c r="O273" s="16" t="s">
        <v>365</v>
      </c>
      <c r="P273" s="16" t="s">
        <v>366</v>
      </c>
      <c r="Q273" s="16" t="s">
        <v>367</v>
      </c>
      <c r="R273" s="23" t="s">
        <v>391</v>
      </c>
      <c r="S273" s="23" t="s">
        <v>392</v>
      </c>
      <c r="T273" s="16" t="s">
        <v>255</v>
      </c>
      <c r="U273" s="25"/>
      <c r="V273" s="16" t="s">
        <v>365</v>
      </c>
      <c r="W273" s="16" t="s">
        <v>366</v>
      </c>
      <c r="X273" s="16" t="s">
        <v>367</v>
      </c>
      <c r="Y273" s="23" t="s">
        <v>391</v>
      </c>
      <c r="Z273" s="23" t="s">
        <v>392</v>
      </c>
      <c r="AA273" s="16" t="s">
        <v>255</v>
      </c>
      <c r="AB273" s="25"/>
      <c r="AC273" s="16" t="s">
        <v>365</v>
      </c>
      <c r="AD273" s="16" t="s">
        <v>366</v>
      </c>
      <c r="AE273" s="16" t="s">
        <v>367</v>
      </c>
      <c r="AF273" s="23" t="s">
        <v>391</v>
      </c>
      <c r="AG273" s="23" t="s">
        <v>392</v>
      </c>
      <c r="AH273" s="16" t="s">
        <v>255</v>
      </c>
      <c r="AI273" s="25"/>
      <c r="AJ273" s="16" t="s">
        <v>365</v>
      </c>
      <c r="AK273" s="16" t="s">
        <v>366</v>
      </c>
      <c r="AL273" s="16" t="s">
        <v>367</v>
      </c>
      <c r="AM273" s="23" t="s">
        <v>391</v>
      </c>
      <c r="AN273" s="23" t="s">
        <v>392</v>
      </c>
      <c r="AO273" s="16" t="s">
        <v>255</v>
      </c>
      <c r="AP273" s="25"/>
      <c r="AQ273" s="25"/>
      <c r="AR273" s="25"/>
      <c r="AS273" s="25"/>
      <c r="AT273" s="25"/>
      <c r="AU273" s="25"/>
    </row>
    <row r="274" ht="12.75" customHeight="1">
      <c r="A274" s="25">
        <f t="shared" si="103"/>
        <v>75</v>
      </c>
      <c r="B274" s="16">
        <f t="shared" si="91"/>
        <v>1</v>
      </c>
      <c r="C274" s="16">
        <f t="shared" si="92"/>
        <v>1</v>
      </c>
      <c r="D274" s="16">
        <f t="shared" si="93"/>
        <v>1</v>
      </c>
      <c r="E274" s="16">
        <f t="shared" si="94"/>
        <v>0</v>
      </c>
      <c r="F274" s="16">
        <f t="shared" si="95"/>
        <v>0</v>
      </c>
      <c r="G274" s="16">
        <f t="shared" si="96"/>
        <v>0</v>
      </c>
      <c r="H274" s="16">
        <f t="shared" si="97"/>
        <v>0</v>
      </c>
      <c r="I274" s="16">
        <f t="shared" si="98"/>
        <v>0</v>
      </c>
      <c r="J274" s="16">
        <f t="shared" si="99"/>
        <v>0</v>
      </c>
      <c r="K274" s="16">
        <f t="shared" si="100"/>
        <v>0</v>
      </c>
      <c r="L274" s="16">
        <f t="shared" si="101"/>
        <v>0</v>
      </c>
      <c r="M274" s="16">
        <f t="shared" si="102"/>
        <v>1</v>
      </c>
      <c r="N274" s="25"/>
      <c r="O274" s="25">
        <f>T221</f>
        <v>13</v>
      </c>
      <c r="P274" s="25">
        <f>W242</f>
        <v>29</v>
      </c>
      <c r="Q274" s="25">
        <f>Q209</f>
        <v>7</v>
      </c>
      <c r="R274" s="25">
        <f t="shared" ref="R274:S274" si="158">SQRT(O274)</f>
        <v>3.605551275</v>
      </c>
      <c r="S274" s="25">
        <f t="shared" si="158"/>
        <v>5.385164807</v>
      </c>
      <c r="T274" s="25">
        <f>Q274/(R274*S274)</f>
        <v>0.3605183418</v>
      </c>
      <c r="U274" s="25"/>
      <c r="V274" s="25">
        <f>O274</f>
        <v>13</v>
      </c>
      <c r="W274" s="25">
        <f>P262</f>
        <v>0</v>
      </c>
      <c r="X274" s="25">
        <f>0</f>
        <v>0</v>
      </c>
      <c r="Y274" s="25">
        <f t="shared" ref="Y274:Z274" si="159">SQRT(V274)</f>
        <v>3.605551275</v>
      </c>
      <c r="Z274" s="25">
        <f t="shared" si="159"/>
        <v>0</v>
      </c>
      <c r="AA274" s="25" t="str">
        <f>T254</f>
        <v>หาค่าไม่ได้</v>
      </c>
      <c r="AB274" s="25"/>
      <c r="AC274" s="25">
        <f>V274</f>
        <v>13</v>
      </c>
      <c r="AD274" s="25">
        <f>W262</f>
        <v>28</v>
      </c>
      <c r="AE274" s="25">
        <f>S209</f>
        <v>6</v>
      </c>
      <c r="AF274" s="25">
        <f t="shared" ref="AF274:AG274" si="160">SQRT(AC274)</f>
        <v>3.605551275</v>
      </c>
      <c r="AG274" s="25">
        <f t="shared" si="160"/>
        <v>5.291502622</v>
      </c>
      <c r="AH274" s="25">
        <f>AE274/(AF274*AG274)</f>
        <v>0.314485451</v>
      </c>
      <c r="AI274" s="25"/>
      <c r="AJ274" s="25">
        <f>AC274</f>
        <v>13</v>
      </c>
      <c r="AK274" s="25">
        <f>AD262</f>
        <v>40</v>
      </c>
      <c r="AL274" s="25">
        <f>T209</f>
        <v>7</v>
      </c>
      <c r="AM274" s="25">
        <f t="shared" ref="AM274:AN274" si="161">SQRT(AJ274)</f>
        <v>3.605551275</v>
      </c>
      <c r="AN274" s="25">
        <f t="shared" si="161"/>
        <v>6.32455532</v>
      </c>
      <c r="AO274" s="25">
        <f>AL274/(AM274*AN274)</f>
        <v>0.3069703068</v>
      </c>
      <c r="AP274" s="25"/>
      <c r="AQ274" s="25"/>
      <c r="AR274" s="25"/>
      <c r="AS274" s="25"/>
      <c r="AT274" s="25"/>
      <c r="AU274" s="25"/>
    </row>
    <row r="275" ht="12.75" customHeight="1">
      <c r="A275" s="25">
        <f t="shared" si="103"/>
        <v>76</v>
      </c>
      <c r="B275" s="16">
        <f t="shared" si="91"/>
        <v>0</v>
      </c>
      <c r="C275" s="16">
        <f t="shared" si="92"/>
        <v>0</v>
      </c>
      <c r="D275" s="16">
        <f t="shared" si="93"/>
        <v>0</v>
      </c>
      <c r="E275" s="16">
        <f t="shared" si="94"/>
        <v>0</v>
      </c>
      <c r="F275" s="16">
        <f t="shared" si="95"/>
        <v>1</v>
      </c>
      <c r="G275" s="16">
        <f t="shared" si="96"/>
        <v>0</v>
      </c>
      <c r="H275" s="16">
        <f t="shared" si="97"/>
        <v>0</v>
      </c>
      <c r="I275" s="16">
        <f t="shared" si="98"/>
        <v>0</v>
      </c>
      <c r="J275" s="16">
        <f t="shared" si="99"/>
        <v>0</v>
      </c>
      <c r="K275" s="16">
        <f t="shared" si="100"/>
        <v>0</v>
      </c>
      <c r="L275" s="16">
        <f t="shared" si="101"/>
        <v>1</v>
      </c>
      <c r="M275" s="16">
        <f t="shared" si="102"/>
        <v>0</v>
      </c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ht="12.75" customHeight="1">
      <c r="A276" s="25">
        <f t="shared" si="103"/>
        <v>77</v>
      </c>
      <c r="B276" s="16">
        <f t="shared" si="91"/>
        <v>0</v>
      </c>
      <c r="C276" s="16">
        <f t="shared" si="92"/>
        <v>1</v>
      </c>
      <c r="D276" s="16">
        <f t="shared" si="93"/>
        <v>0</v>
      </c>
      <c r="E276" s="16">
        <f t="shared" si="94"/>
        <v>1</v>
      </c>
      <c r="F276" s="16">
        <f t="shared" si="95"/>
        <v>0</v>
      </c>
      <c r="G276" s="16">
        <f t="shared" si="96"/>
        <v>0</v>
      </c>
      <c r="H276" s="16">
        <f t="shared" si="97"/>
        <v>0</v>
      </c>
      <c r="I276" s="16">
        <f t="shared" si="98"/>
        <v>0</v>
      </c>
      <c r="J276" s="16">
        <f t="shared" si="99"/>
        <v>0</v>
      </c>
      <c r="K276" s="16">
        <f t="shared" si="100"/>
        <v>0</v>
      </c>
      <c r="L276" s="16">
        <f t="shared" si="101"/>
        <v>0</v>
      </c>
      <c r="M276" s="16">
        <f t="shared" si="102"/>
        <v>1</v>
      </c>
      <c r="N276" s="25"/>
      <c r="O276" s="8" t="s">
        <v>503</v>
      </c>
      <c r="P276" s="25"/>
      <c r="Q276" s="25"/>
      <c r="R276" s="25"/>
      <c r="S276" s="25"/>
      <c r="T276" s="25"/>
      <c r="U276" s="25"/>
      <c r="V276" s="8" t="s">
        <v>543</v>
      </c>
      <c r="W276" s="25"/>
      <c r="X276" s="25"/>
      <c r="Y276" s="25"/>
      <c r="Z276" s="25"/>
      <c r="AA276" s="25"/>
      <c r="AB276" s="25"/>
      <c r="AC276" s="8" t="s">
        <v>544</v>
      </c>
      <c r="AD276" s="25"/>
      <c r="AE276" s="25"/>
      <c r="AF276" s="25"/>
      <c r="AG276" s="25"/>
      <c r="AH276" s="25"/>
      <c r="AI276" s="25"/>
      <c r="AJ276" s="8" t="s">
        <v>545</v>
      </c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ht="12.75" customHeight="1">
      <c r="A277" s="25"/>
      <c r="B277" s="19">
        <f t="shared" ref="B277:M277" si="162">SUM(B200:B276)</f>
        <v>64</v>
      </c>
      <c r="C277" s="19">
        <f t="shared" si="162"/>
        <v>59</v>
      </c>
      <c r="D277" s="19">
        <f t="shared" si="162"/>
        <v>34</v>
      </c>
      <c r="E277" s="19">
        <f t="shared" si="162"/>
        <v>37</v>
      </c>
      <c r="F277" s="19">
        <f t="shared" si="162"/>
        <v>32</v>
      </c>
      <c r="G277" s="19">
        <f t="shared" si="162"/>
        <v>13</v>
      </c>
      <c r="H277" s="19">
        <f t="shared" si="162"/>
        <v>3</v>
      </c>
      <c r="I277" s="19">
        <f t="shared" si="162"/>
        <v>2</v>
      </c>
      <c r="J277" s="19">
        <f t="shared" si="162"/>
        <v>29</v>
      </c>
      <c r="K277" s="19">
        <f t="shared" si="162"/>
        <v>0</v>
      </c>
      <c r="L277" s="19">
        <f t="shared" si="162"/>
        <v>28</v>
      </c>
      <c r="M277" s="19">
        <f t="shared" si="162"/>
        <v>40</v>
      </c>
      <c r="N277" s="25"/>
      <c r="O277" s="16" t="s">
        <v>365</v>
      </c>
      <c r="P277" s="16" t="s">
        <v>366</v>
      </c>
      <c r="Q277" s="16" t="s">
        <v>367</v>
      </c>
      <c r="R277" s="23" t="s">
        <v>391</v>
      </c>
      <c r="S277" s="23" t="s">
        <v>392</v>
      </c>
      <c r="T277" s="16" t="s">
        <v>255</v>
      </c>
      <c r="U277" s="25"/>
      <c r="V277" s="16" t="s">
        <v>365</v>
      </c>
      <c r="W277" s="16" t="s">
        <v>366</v>
      </c>
      <c r="X277" s="16" t="s">
        <v>367</v>
      </c>
      <c r="Y277" s="23" t="s">
        <v>391</v>
      </c>
      <c r="Z277" s="23" t="s">
        <v>392</v>
      </c>
      <c r="AA277" s="16" t="s">
        <v>255</v>
      </c>
      <c r="AB277" s="25"/>
      <c r="AC277" s="16" t="s">
        <v>365</v>
      </c>
      <c r="AD277" s="16" t="s">
        <v>366</v>
      </c>
      <c r="AE277" s="16" t="s">
        <v>367</v>
      </c>
      <c r="AF277" s="23" t="s">
        <v>391</v>
      </c>
      <c r="AG277" s="23" t="s">
        <v>392</v>
      </c>
      <c r="AH277" s="16" t="s">
        <v>255</v>
      </c>
      <c r="AI277" s="25"/>
      <c r="AJ277" s="16" t="s">
        <v>365</v>
      </c>
      <c r="AK277" s="16" t="s">
        <v>366</v>
      </c>
      <c r="AL277" s="16" t="s">
        <v>367</v>
      </c>
      <c r="AM277" s="23" t="s">
        <v>391</v>
      </c>
      <c r="AN277" s="23" t="s">
        <v>392</v>
      </c>
      <c r="AO277" s="16" t="s">
        <v>255</v>
      </c>
      <c r="AP277" s="25"/>
      <c r="AQ277" s="25"/>
      <c r="AR277" s="25"/>
      <c r="AS277" s="25"/>
      <c r="AT277" s="25"/>
      <c r="AU277" s="25"/>
    </row>
    <row r="278" ht="12.75" customHeight="1">
      <c r="A278" s="25"/>
      <c r="B278" s="33" t="s">
        <v>316</v>
      </c>
      <c r="C278" s="33" t="s">
        <v>317</v>
      </c>
      <c r="D278" s="33" t="s">
        <v>318</v>
      </c>
      <c r="E278" s="33" t="s">
        <v>319</v>
      </c>
      <c r="F278" s="33" t="s">
        <v>320</v>
      </c>
      <c r="G278" s="33" t="s">
        <v>321</v>
      </c>
      <c r="H278" s="33" t="s">
        <v>322</v>
      </c>
      <c r="I278" s="33" t="s">
        <v>323</v>
      </c>
      <c r="J278" s="33" t="s">
        <v>324</v>
      </c>
      <c r="K278" s="33" t="s">
        <v>410</v>
      </c>
      <c r="L278" s="33" t="s">
        <v>411</v>
      </c>
      <c r="M278" s="33" t="s">
        <v>412</v>
      </c>
      <c r="N278" s="25"/>
      <c r="O278" s="25">
        <f>P266</f>
        <v>3</v>
      </c>
      <c r="P278" s="25">
        <f>W266</f>
        <v>2</v>
      </c>
      <c r="Q278" s="25">
        <f>O211</f>
        <v>0</v>
      </c>
      <c r="R278" s="25">
        <f t="shared" ref="R278:S278" si="163">SQRT(O278)</f>
        <v>1.732050808</v>
      </c>
      <c r="S278" s="25">
        <f t="shared" si="163"/>
        <v>1.414213562</v>
      </c>
      <c r="T278" s="25">
        <v>0.0</v>
      </c>
      <c r="U278" s="25"/>
      <c r="V278" s="25">
        <f>O278</f>
        <v>3</v>
      </c>
      <c r="W278" s="25">
        <f>AD266</f>
        <v>29</v>
      </c>
      <c r="X278" s="25">
        <f>P211</f>
        <v>2</v>
      </c>
      <c r="Y278" s="25">
        <f t="shared" ref="Y278:Z278" si="164">SQRT(V278)</f>
        <v>1.732050808</v>
      </c>
      <c r="Z278" s="25">
        <f t="shared" si="164"/>
        <v>5.385164807</v>
      </c>
      <c r="AA278" s="25">
        <f>X278/(Y278*Z278)</f>
        <v>0.214422507</v>
      </c>
      <c r="AB278" s="25"/>
      <c r="AC278" s="25">
        <f>V278</f>
        <v>3</v>
      </c>
      <c r="AD278" s="25">
        <f>W274</f>
        <v>0</v>
      </c>
      <c r="AE278" s="25">
        <f>0</f>
        <v>0</v>
      </c>
      <c r="AF278" s="25">
        <f t="shared" ref="AF278:AG278" si="165">SQRT(AC278)</f>
        <v>1.732050808</v>
      </c>
      <c r="AG278" s="25">
        <f t="shared" si="165"/>
        <v>0</v>
      </c>
      <c r="AH278" s="25" t="str">
        <f>AA274</f>
        <v>หาค่าไม่ได้</v>
      </c>
      <c r="AI278" s="25"/>
      <c r="AJ278" s="25">
        <f>AC278</f>
        <v>3</v>
      </c>
      <c r="AK278" s="25">
        <f>AD274</f>
        <v>28</v>
      </c>
      <c r="AL278" s="25">
        <f>R211</f>
        <v>1</v>
      </c>
      <c r="AM278" s="25">
        <f t="shared" ref="AM278:AN278" si="166">SQRT(AJ278)</f>
        <v>1.732050808</v>
      </c>
      <c r="AN278" s="25">
        <f t="shared" si="166"/>
        <v>5.291502622</v>
      </c>
      <c r="AO278" s="25">
        <f>AL278/(AM278*AN278)</f>
        <v>0.1091089451</v>
      </c>
      <c r="AP278" s="25"/>
      <c r="AQ278" s="25"/>
      <c r="AR278" s="25"/>
      <c r="AS278" s="25"/>
      <c r="AT278" s="25"/>
      <c r="AU278" s="25"/>
    </row>
    <row r="279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ht="12.75" customHeight="1">
      <c r="A280" s="25"/>
      <c r="B280" s="33" t="s">
        <v>316</v>
      </c>
      <c r="C280" s="33" t="s">
        <v>317</v>
      </c>
      <c r="D280" s="33" t="s">
        <v>318</v>
      </c>
      <c r="E280" s="33" t="s">
        <v>319</v>
      </c>
      <c r="F280" s="33" t="s">
        <v>320</v>
      </c>
      <c r="G280" s="33" t="s">
        <v>321</v>
      </c>
      <c r="H280" s="33" t="s">
        <v>322</v>
      </c>
      <c r="I280" s="25"/>
      <c r="J280" s="25"/>
      <c r="K280" s="25"/>
      <c r="L280" s="25"/>
      <c r="M280" s="25"/>
      <c r="N280" s="25"/>
      <c r="O280" s="8" t="s">
        <v>546</v>
      </c>
      <c r="P280" s="25"/>
      <c r="Q280" s="25"/>
      <c r="R280" s="25"/>
      <c r="S280" s="25"/>
      <c r="T280" s="25"/>
      <c r="U280" s="25"/>
      <c r="V280" s="8" t="s">
        <v>547</v>
      </c>
      <c r="W280" s="25"/>
      <c r="X280" s="25"/>
      <c r="Y280" s="25"/>
      <c r="Z280" s="25"/>
      <c r="AA280" s="25"/>
      <c r="AB280" s="25"/>
      <c r="AC280" s="8" t="s">
        <v>548</v>
      </c>
      <c r="AD280" s="25"/>
      <c r="AE280" s="25"/>
      <c r="AF280" s="25"/>
      <c r="AG280" s="25"/>
      <c r="AH280" s="25"/>
      <c r="AI280" s="25"/>
      <c r="AJ280" s="8" t="s">
        <v>549</v>
      </c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ht="12.75" customHeight="1">
      <c r="A281" s="25"/>
      <c r="B281" s="26" t="s">
        <v>30</v>
      </c>
      <c r="C281" s="26" t="s">
        <v>90</v>
      </c>
      <c r="D281" s="26" t="s">
        <v>80</v>
      </c>
      <c r="E281" s="26" t="s">
        <v>270</v>
      </c>
      <c r="F281" s="26" t="s">
        <v>101</v>
      </c>
      <c r="G281" s="26" t="s">
        <v>57</v>
      </c>
      <c r="H281" s="26" t="s">
        <v>271</v>
      </c>
      <c r="I281" s="25"/>
      <c r="J281" s="25"/>
      <c r="K281" s="25"/>
      <c r="L281" s="25"/>
      <c r="M281" s="25"/>
      <c r="N281" s="25"/>
      <c r="O281" s="16" t="s">
        <v>365</v>
      </c>
      <c r="P281" s="16" t="s">
        <v>366</v>
      </c>
      <c r="Q281" s="16" t="s">
        <v>367</v>
      </c>
      <c r="R281" s="23" t="s">
        <v>391</v>
      </c>
      <c r="S281" s="23" t="s">
        <v>392</v>
      </c>
      <c r="T281" s="16" t="s">
        <v>255</v>
      </c>
      <c r="U281" s="25"/>
      <c r="V281" s="16" t="s">
        <v>365</v>
      </c>
      <c r="W281" s="16" t="s">
        <v>366</v>
      </c>
      <c r="X281" s="16" t="s">
        <v>367</v>
      </c>
      <c r="Y281" s="23" t="s">
        <v>391</v>
      </c>
      <c r="Z281" s="23" t="s">
        <v>392</v>
      </c>
      <c r="AA281" s="16" t="s">
        <v>255</v>
      </c>
      <c r="AB281" s="25"/>
      <c r="AC281" s="16" t="s">
        <v>365</v>
      </c>
      <c r="AD281" s="16" t="s">
        <v>366</v>
      </c>
      <c r="AE281" s="16" t="s">
        <v>367</v>
      </c>
      <c r="AF281" s="23" t="s">
        <v>391</v>
      </c>
      <c r="AG281" s="23" t="s">
        <v>392</v>
      </c>
      <c r="AH281" s="16" t="s">
        <v>255</v>
      </c>
      <c r="AI281" s="25"/>
      <c r="AJ281" s="16" t="s">
        <v>365</v>
      </c>
      <c r="AK281" s="16" t="s">
        <v>366</v>
      </c>
      <c r="AL281" s="16" t="s">
        <v>367</v>
      </c>
      <c r="AM281" s="23" t="s">
        <v>391</v>
      </c>
      <c r="AN281" s="23" t="s">
        <v>392</v>
      </c>
      <c r="AO281" s="16" t="s">
        <v>255</v>
      </c>
      <c r="AP281" s="25"/>
      <c r="AQ281" s="25"/>
      <c r="AR281" s="25"/>
      <c r="AS281" s="25"/>
      <c r="AT281" s="25"/>
      <c r="AU281" s="25"/>
    </row>
    <row r="282" ht="12.75" customHeight="1">
      <c r="A282" s="25">
        <v>1.0</v>
      </c>
      <c r="B282" s="16">
        <f t="shared" ref="B282:B358" si="171">COUNTIF(G2,"*Kerry Express*")</f>
        <v>1</v>
      </c>
      <c r="C282" s="16">
        <f t="shared" ref="C282:C358" si="172">COUNTIF(G2,"*J&amp;T Express*")</f>
        <v>1</v>
      </c>
      <c r="D282" s="16">
        <f t="shared" ref="D282:D358" si="173">COUNTIF(G2,"*Flash*")</f>
        <v>1</v>
      </c>
      <c r="E282" s="16">
        <f t="shared" ref="E282:E358" si="174">COUNTIF(G2,"*BEST Express*")</f>
        <v>0</v>
      </c>
      <c r="F282" s="16">
        <f t="shared" ref="F282:F358" si="175">COUNTIF(G2,"*ThaiPost*")</f>
        <v>0</v>
      </c>
      <c r="G282" s="16">
        <f t="shared" ref="G282:G358" si="176">COUNTIF(G2,"*DHL Express*")</f>
        <v>1</v>
      </c>
      <c r="H282" s="16">
        <f t="shared" ref="H282:H358" si="177">COUNTIF(G2,"*Ninja Van*")</f>
        <v>1</v>
      </c>
      <c r="I282" s="25"/>
      <c r="J282" s="25"/>
      <c r="K282" s="25"/>
      <c r="L282" s="25"/>
      <c r="M282" s="25"/>
      <c r="N282" s="25"/>
      <c r="O282" s="25">
        <f>O278</f>
        <v>3</v>
      </c>
      <c r="P282" s="25">
        <f>AD262</f>
        <v>40</v>
      </c>
      <c r="Q282" s="25">
        <f>S211</f>
        <v>2</v>
      </c>
      <c r="R282" s="25">
        <f t="shared" ref="R282:S282" si="167">SQRT(O282)</f>
        <v>1.732050808</v>
      </c>
      <c r="S282" s="25">
        <f t="shared" si="167"/>
        <v>6.32455532</v>
      </c>
      <c r="T282" s="25">
        <f>Q282/(R282*S282)</f>
        <v>0.1825741858</v>
      </c>
      <c r="U282" s="25"/>
      <c r="V282" s="25">
        <f>W266</f>
        <v>2</v>
      </c>
      <c r="W282" s="25">
        <f>AD266</f>
        <v>29</v>
      </c>
      <c r="X282" s="25">
        <f>O213</f>
        <v>2</v>
      </c>
      <c r="Y282" s="25">
        <f t="shared" ref="Y282:Z282" si="168">SQRT(V282)</f>
        <v>1.414213562</v>
      </c>
      <c r="Z282" s="25">
        <f t="shared" si="168"/>
        <v>5.385164807</v>
      </c>
      <c r="AA282" s="25">
        <f>X282/(Y282*Z282)</f>
        <v>0.2626128657</v>
      </c>
      <c r="AB282" s="25"/>
      <c r="AC282" s="25">
        <f>V282</f>
        <v>2</v>
      </c>
      <c r="AD282" s="25">
        <f>0</f>
        <v>0</v>
      </c>
      <c r="AE282" s="25">
        <v>0.0</v>
      </c>
      <c r="AF282" s="25">
        <f t="shared" ref="AF282:AG282" si="169">SQRT(AC282)</f>
        <v>1.414213562</v>
      </c>
      <c r="AG282" s="25">
        <f t="shared" si="169"/>
        <v>0</v>
      </c>
      <c r="AH282" s="25" t="str">
        <f>AH278</f>
        <v>หาค่าไม่ได้</v>
      </c>
      <c r="AI282" s="25"/>
      <c r="AJ282" s="25">
        <f>AK270</f>
        <v>2</v>
      </c>
      <c r="AK282" s="25">
        <f>AD274</f>
        <v>28</v>
      </c>
      <c r="AL282" s="25">
        <f>Q213</f>
        <v>2</v>
      </c>
      <c r="AM282" s="25">
        <f t="shared" ref="AM282:AN282" si="170">SQRT(AJ282)</f>
        <v>1.414213562</v>
      </c>
      <c r="AN282" s="25">
        <f t="shared" si="170"/>
        <v>5.291502622</v>
      </c>
      <c r="AO282" s="25">
        <f>AL282/(AM282*AN282)</f>
        <v>0.2672612419</v>
      </c>
      <c r="AP282" s="25"/>
      <c r="AQ282" s="25"/>
      <c r="AR282" s="25"/>
      <c r="AS282" s="25"/>
      <c r="AT282" s="25"/>
      <c r="AU282" s="25"/>
    </row>
    <row r="283" ht="12.75" customHeight="1">
      <c r="A283" s="25">
        <f t="shared" ref="A283:A358" si="178">A282+1</f>
        <v>2</v>
      </c>
      <c r="B283" s="16">
        <f t="shared" si="171"/>
        <v>1</v>
      </c>
      <c r="C283" s="16">
        <f t="shared" si="172"/>
        <v>1</v>
      </c>
      <c r="D283" s="16">
        <f t="shared" si="173"/>
        <v>1</v>
      </c>
      <c r="E283" s="16">
        <f t="shared" si="174"/>
        <v>1</v>
      </c>
      <c r="F283" s="16">
        <f t="shared" si="175"/>
        <v>1</v>
      </c>
      <c r="G283" s="16">
        <f t="shared" si="176"/>
        <v>1</v>
      </c>
      <c r="H283" s="16">
        <f t="shared" si="177"/>
        <v>1</v>
      </c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ht="12.75" customHeight="1">
      <c r="A284" s="25">
        <f t="shared" si="178"/>
        <v>3</v>
      </c>
      <c r="B284" s="16">
        <f t="shared" si="171"/>
        <v>1</v>
      </c>
      <c r="C284" s="16">
        <f t="shared" si="172"/>
        <v>1</v>
      </c>
      <c r="D284" s="16">
        <f t="shared" si="173"/>
        <v>1</v>
      </c>
      <c r="E284" s="16">
        <f t="shared" si="174"/>
        <v>0</v>
      </c>
      <c r="F284" s="16">
        <f t="shared" si="175"/>
        <v>1</v>
      </c>
      <c r="G284" s="16">
        <f t="shared" si="176"/>
        <v>0</v>
      </c>
      <c r="H284" s="16">
        <f t="shared" si="177"/>
        <v>0</v>
      </c>
      <c r="I284" s="25"/>
      <c r="J284" s="25"/>
      <c r="K284" s="25"/>
      <c r="L284" s="25"/>
      <c r="M284" s="25"/>
      <c r="N284" s="25"/>
      <c r="O284" s="8" t="s">
        <v>550</v>
      </c>
      <c r="P284" s="25"/>
      <c r="Q284" s="25"/>
      <c r="R284" s="25"/>
      <c r="S284" s="25"/>
      <c r="T284" s="25"/>
      <c r="U284" s="25"/>
      <c r="V284" s="8" t="s">
        <v>551</v>
      </c>
      <c r="W284" s="25"/>
      <c r="X284" s="25"/>
      <c r="Y284" s="25"/>
      <c r="Z284" s="25"/>
      <c r="AA284" s="25"/>
      <c r="AB284" s="25"/>
      <c r="AC284" s="8" t="s">
        <v>552</v>
      </c>
      <c r="AD284" s="25"/>
      <c r="AE284" s="25"/>
      <c r="AF284" s="25"/>
      <c r="AG284" s="25"/>
      <c r="AH284" s="25"/>
      <c r="AI284" s="25"/>
      <c r="AJ284" s="8" t="s">
        <v>553</v>
      </c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ht="12.75" customHeight="1">
      <c r="A285" s="25">
        <f t="shared" si="178"/>
        <v>4</v>
      </c>
      <c r="B285" s="16">
        <f t="shared" si="171"/>
        <v>1</v>
      </c>
      <c r="C285" s="16">
        <f t="shared" si="172"/>
        <v>1</v>
      </c>
      <c r="D285" s="16">
        <f t="shared" si="173"/>
        <v>1</v>
      </c>
      <c r="E285" s="16">
        <f t="shared" si="174"/>
        <v>0</v>
      </c>
      <c r="F285" s="16">
        <f t="shared" si="175"/>
        <v>0</v>
      </c>
      <c r="G285" s="16">
        <f t="shared" si="176"/>
        <v>1</v>
      </c>
      <c r="H285" s="16">
        <f t="shared" si="177"/>
        <v>0</v>
      </c>
      <c r="I285" s="25"/>
      <c r="J285" s="25"/>
      <c r="K285" s="25"/>
      <c r="L285" s="25"/>
      <c r="M285" s="25"/>
      <c r="N285" s="25"/>
      <c r="O285" s="16" t="s">
        <v>365</v>
      </c>
      <c r="P285" s="16" t="s">
        <v>366</v>
      </c>
      <c r="Q285" s="16" t="s">
        <v>367</v>
      </c>
      <c r="R285" s="23" t="s">
        <v>391</v>
      </c>
      <c r="S285" s="23" t="s">
        <v>392</v>
      </c>
      <c r="T285" s="16" t="s">
        <v>255</v>
      </c>
      <c r="U285" s="25"/>
      <c r="V285" s="16" t="s">
        <v>365</v>
      </c>
      <c r="W285" s="16" t="s">
        <v>366</v>
      </c>
      <c r="X285" s="16" t="s">
        <v>367</v>
      </c>
      <c r="Y285" s="23" t="s">
        <v>391</v>
      </c>
      <c r="Z285" s="23" t="s">
        <v>392</v>
      </c>
      <c r="AA285" s="16" t="s">
        <v>255</v>
      </c>
      <c r="AB285" s="25"/>
      <c r="AC285" s="16" t="s">
        <v>365</v>
      </c>
      <c r="AD285" s="16" t="s">
        <v>366</v>
      </c>
      <c r="AE285" s="16" t="s">
        <v>367</v>
      </c>
      <c r="AF285" s="23" t="s">
        <v>391</v>
      </c>
      <c r="AG285" s="23" t="s">
        <v>392</v>
      </c>
      <c r="AH285" s="16" t="s">
        <v>255</v>
      </c>
      <c r="AI285" s="25"/>
      <c r="AJ285" s="16" t="s">
        <v>365</v>
      </c>
      <c r="AK285" s="16" t="s">
        <v>366</v>
      </c>
      <c r="AL285" s="16" t="s">
        <v>367</v>
      </c>
      <c r="AM285" s="23" t="s">
        <v>391</v>
      </c>
      <c r="AN285" s="23" t="s">
        <v>392</v>
      </c>
      <c r="AO285" s="16" t="s">
        <v>255</v>
      </c>
      <c r="AP285" s="25"/>
      <c r="AQ285" s="25"/>
      <c r="AR285" s="25"/>
      <c r="AS285" s="25"/>
      <c r="AT285" s="25"/>
      <c r="AU285" s="25"/>
    </row>
    <row r="286" ht="12.75" customHeight="1">
      <c r="A286" s="25">
        <f t="shared" si="178"/>
        <v>5</v>
      </c>
      <c r="B286" s="16">
        <f t="shared" si="171"/>
        <v>1</v>
      </c>
      <c r="C286" s="16">
        <f t="shared" si="172"/>
        <v>1</v>
      </c>
      <c r="D286" s="16">
        <f t="shared" si="173"/>
        <v>1</v>
      </c>
      <c r="E286" s="16">
        <f t="shared" si="174"/>
        <v>1</v>
      </c>
      <c r="F286" s="16">
        <f t="shared" si="175"/>
        <v>1</v>
      </c>
      <c r="G286" s="16">
        <f t="shared" si="176"/>
        <v>1</v>
      </c>
      <c r="H286" s="16">
        <f t="shared" si="177"/>
        <v>0</v>
      </c>
      <c r="I286" s="25"/>
      <c r="J286" s="25"/>
      <c r="K286" s="25"/>
      <c r="L286" s="25"/>
      <c r="M286" s="25"/>
      <c r="N286" s="25"/>
      <c r="O286" s="25">
        <f>V282</f>
        <v>2</v>
      </c>
      <c r="P286" s="25">
        <f>40</f>
        <v>40</v>
      </c>
      <c r="Q286" s="25">
        <f>R213</f>
        <v>1</v>
      </c>
      <c r="R286" s="25">
        <f t="shared" ref="R286:S286" si="179">SQRT(O286)</f>
        <v>1.414213562</v>
      </c>
      <c r="S286" s="25">
        <f t="shared" si="179"/>
        <v>6.32455532</v>
      </c>
      <c r="T286" s="25">
        <f>Q286/(R286*S286)</f>
        <v>0.1118033989</v>
      </c>
      <c r="U286" s="25"/>
      <c r="V286" s="25">
        <f>W282</f>
        <v>29</v>
      </c>
      <c r="W286" s="25">
        <f>W274</f>
        <v>0</v>
      </c>
      <c r="X286" s="25">
        <f>0</f>
        <v>0</v>
      </c>
      <c r="Y286" s="25">
        <f t="shared" ref="Y286:Z286" si="180">SQRT(V286)</f>
        <v>5.385164807</v>
      </c>
      <c r="Z286" s="25">
        <f t="shared" si="180"/>
        <v>0</v>
      </c>
      <c r="AA286" s="25" t="str">
        <f>AA274</f>
        <v>หาค่าไม่ได้</v>
      </c>
      <c r="AB286" s="25"/>
      <c r="AC286" s="25">
        <f>V286</f>
        <v>29</v>
      </c>
      <c r="AD286" s="25">
        <f>AK282</f>
        <v>28</v>
      </c>
      <c r="AE286" s="25">
        <f>P215</f>
        <v>12</v>
      </c>
      <c r="AF286" s="25">
        <f t="shared" ref="AF286:AG286" si="181">SQRT(AC286)</f>
        <v>5.385164807</v>
      </c>
      <c r="AG286" s="25">
        <f t="shared" si="181"/>
        <v>5.291502622</v>
      </c>
      <c r="AH286" s="25">
        <f>AE286/(AF286*AG286)</f>
        <v>0.4211174438</v>
      </c>
      <c r="AI286" s="25"/>
      <c r="AJ286" s="25">
        <f>AC286</f>
        <v>29</v>
      </c>
      <c r="AK286" s="25">
        <f>40</f>
        <v>40</v>
      </c>
      <c r="AL286" s="25">
        <f>Q215</f>
        <v>12</v>
      </c>
      <c r="AM286" s="25">
        <f t="shared" ref="AM286:AN286" si="182">SQRT(AJ286)</f>
        <v>5.385164807</v>
      </c>
      <c r="AN286" s="25">
        <f t="shared" si="182"/>
        <v>6.32455532</v>
      </c>
      <c r="AO286" s="25">
        <f>AL286/(AM286*AN286)</f>
        <v>0.3523321317</v>
      </c>
      <c r="AP286" s="25"/>
      <c r="AQ286" s="25"/>
      <c r="AR286" s="25"/>
      <c r="AS286" s="25"/>
      <c r="AT286" s="25"/>
      <c r="AU286" s="25"/>
    </row>
    <row r="287" ht="12.75" customHeight="1">
      <c r="A287" s="25">
        <f t="shared" si="178"/>
        <v>6</v>
      </c>
      <c r="B287" s="16">
        <f t="shared" si="171"/>
        <v>1</v>
      </c>
      <c r="C287" s="16">
        <f t="shared" si="172"/>
        <v>0</v>
      </c>
      <c r="D287" s="16">
        <f t="shared" si="173"/>
        <v>0</v>
      </c>
      <c r="E287" s="16">
        <f t="shared" si="174"/>
        <v>0</v>
      </c>
      <c r="F287" s="16">
        <f t="shared" si="175"/>
        <v>1</v>
      </c>
      <c r="G287" s="16">
        <f t="shared" si="176"/>
        <v>0</v>
      </c>
      <c r="H287" s="16">
        <f t="shared" si="177"/>
        <v>0</v>
      </c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ht="12.75" customHeight="1">
      <c r="A288" s="25">
        <f t="shared" si="178"/>
        <v>7</v>
      </c>
      <c r="B288" s="16">
        <f t="shared" si="171"/>
        <v>1</v>
      </c>
      <c r="C288" s="16">
        <f t="shared" si="172"/>
        <v>1</v>
      </c>
      <c r="D288" s="16">
        <f t="shared" si="173"/>
        <v>1</v>
      </c>
      <c r="E288" s="16">
        <f t="shared" si="174"/>
        <v>0</v>
      </c>
      <c r="F288" s="16">
        <f t="shared" si="175"/>
        <v>1</v>
      </c>
      <c r="G288" s="16">
        <f t="shared" si="176"/>
        <v>0</v>
      </c>
      <c r="H288" s="16">
        <f t="shared" si="177"/>
        <v>0</v>
      </c>
      <c r="I288" s="25"/>
      <c r="J288" s="25"/>
      <c r="K288" s="25"/>
      <c r="L288" s="25"/>
      <c r="M288" s="25"/>
      <c r="N288" s="25"/>
      <c r="O288" s="8" t="s">
        <v>554</v>
      </c>
      <c r="P288" s="25"/>
      <c r="Q288" s="25"/>
      <c r="R288" s="25"/>
      <c r="S288" s="25"/>
      <c r="T288" s="25"/>
      <c r="U288" s="25"/>
      <c r="V288" s="8" t="s">
        <v>555</v>
      </c>
      <c r="W288" s="25"/>
      <c r="X288" s="25"/>
      <c r="Y288" s="25"/>
      <c r="Z288" s="25"/>
      <c r="AA288" s="25"/>
      <c r="AB288" s="25"/>
      <c r="AC288" s="8" t="s">
        <v>556</v>
      </c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ht="12.75" customHeight="1">
      <c r="A289" s="25">
        <f t="shared" si="178"/>
        <v>8</v>
      </c>
      <c r="B289" s="16">
        <f t="shared" si="171"/>
        <v>0</v>
      </c>
      <c r="C289" s="16">
        <f t="shared" si="172"/>
        <v>0</v>
      </c>
      <c r="D289" s="16">
        <f t="shared" si="173"/>
        <v>1</v>
      </c>
      <c r="E289" s="16">
        <f t="shared" si="174"/>
        <v>0</v>
      </c>
      <c r="F289" s="16">
        <f t="shared" si="175"/>
        <v>0</v>
      </c>
      <c r="G289" s="16">
        <f t="shared" si="176"/>
        <v>1</v>
      </c>
      <c r="H289" s="16">
        <f t="shared" si="177"/>
        <v>0</v>
      </c>
      <c r="I289" s="25"/>
      <c r="J289" s="25"/>
      <c r="K289" s="25"/>
      <c r="L289" s="25"/>
      <c r="M289" s="25"/>
      <c r="N289" s="25"/>
      <c r="O289" s="16" t="s">
        <v>365</v>
      </c>
      <c r="P289" s="16" t="s">
        <v>366</v>
      </c>
      <c r="Q289" s="16" t="s">
        <v>367</v>
      </c>
      <c r="R289" s="23" t="s">
        <v>391</v>
      </c>
      <c r="S289" s="23" t="s">
        <v>392</v>
      </c>
      <c r="T289" s="16" t="s">
        <v>255</v>
      </c>
      <c r="U289" s="25"/>
      <c r="V289" s="16" t="s">
        <v>365</v>
      </c>
      <c r="W289" s="16" t="s">
        <v>366</v>
      </c>
      <c r="X289" s="16" t="s">
        <v>367</v>
      </c>
      <c r="Y289" s="23" t="s">
        <v>391</v>
      </c>
      <c r="Z289" s="23" t="s">
        <v>392</v>
      </c>
      <c r="AA289" s="16" t="s">
        <v>255</v>
      </c>
      <c r="AB289" s="25"/>
      <c r="AC289" s="16" t="s">
        <v>365</v>
      </c>
      <c r="AD289" s="16" t="s">
        <v>366</v>
      </c>
      <c r="AE289" s="16" t="s">
        <v>367</v>
      </c>
      <c r="AF289" s="23" t="s">
        <v>391</v>
      </c>
      <c r="AG289" s="23" t="s">
        <v>392</v>
      </c>
      <c r="AH289" s="16" t="s">
        <v>255</v>
      </c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ht="12.75" customHeight="1">
      <c r="A290" s="25">
        <f t="shared" si="178"/>
        <v>9</v>
      </c>
      <c r="B290" s="16">
        <f t="shared" si="171"/>
        <v>1</v>
      </c>
      <c r="C290" s="16">
        <f t="shared" si="172"/>
        <v>1</v>
      </c>
      <c r="D290" s="16">
        <f t="shared" si="173"/>
        <v>1</v>
      </c>
      <c r="E290" s="16">
        <f t="shared" si="174"/>
        <v>1</v>
      </c>
      <c r="F290" s="16">
        <f t="shared" si="175"/>
        <v>1</v>
      </c>
      <c r="G290" s="16">
        <f t="shared" si="176"/>
        <v>0</v>
      </c>
      <c r="H290" s="16">
        <f t="shared" si="177"/>
        <v>0</v>
      </c>
      <c r="I290" s="25"/>
      <c r="J290" s="25"/>
      <c r="K290" s="25"/>
      <c r="L290" s="25"/>
      <c r="M290" s="25"/>
      <c r="N290" s="25"/>
      <c r="O290" s="25">
        <f>W286</f>
        <v>0</v>
      </c>
      <c r="P290" s="25">
        <f>AD286</f>
        <v>28</v>
      </c>
      <c r="Q290" s="25">
        <f t="shared" ref="Q290:R290" si="183">0</f>
        <v>0</v>
      </c>
      <c r="R290" s="25">
        <f t="shared" si="183"/>
        <v>0</v>
      </c>
      <c r="S290" s="25">
        <f>SQRT(P290)</f>
        <v>5.291502622</v>
      </c>
      <c r="T290" s="25" t="str">
        <f>AA274</f>
        <v>หาค่าไม่ได้</v>
      </c>
      <c r="U290" s="25"/>
      <c r="V290" s="25">
        <f>O290</f>
        <v>0</v>
      </c>
      <c r="W290" s="25">
        <f>40</f>
        <v>40</v>
      </c>
      <c r="X290" s="25">
        <f t="shared" ref="X290:Y290" si="184">0</f>
        <v>0</v>
      </c>
      <c r="Y290" s="25">
        <f t="shared" si="184"/>
        <v>0</v>
      </c>
      <c r="Z290" s="25">
        <f>SQRT(W290)</f>
        <v>6.32455532</v>
      </c>
      <c r="AA290" s="25" t="str">
        <f>AA286</f>
        <v>หาค่าไม่ได้</v>
      </c>
      <c r="AB290" s="25"/>
      <c r="AC290" s="25">
        <f>P290</f>
        <v>28</v>
      </c>
      <c r="AD290" s="25">
        <f>W290</f>
        <v>40</v>
      </c>
      <c r="AE290" s="25">
        <f>O219</f>
        <v>17</v>
      </c>
      <c r="AF290" s="25">
        <f t="shared" ref="AF290:AG290" si="185">SQRT(AC290)</f>
        <v>5.291502622</v>
      </c>
      <c r="AG290" s="25">
        <f t="shared" si="185"/>
        <v>6.32455532</v>
      </c>
      <c r="AH290" s="25">
        <f>AE290/(AF290*AG290)</f>
        <v>0.507972159</v>
      </c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ht="12.75" customHeight="1">
      <c r="A291" s="25">
        <f t="shared" si="178"/>
        <v>10</v>
      </c>
      <c r="B291" s="16">
        <f t="shared" si="171"/>
        <v>1</v>
      </c>
      <c r="C291" s="16">
        <f t="shared" si="172"/>
        <v>0</v>
      </c>
      <c r="D291" s="16">
        <f t="shared" si="173"/>
        <v>1</v>
      </c>
      <c r="E291" s="16">
        <f t="shared" si="174"/>
        <v>0</v>
      </c>
      <c r="F291" s="16">
        <f t="shared" si="175"/>
        <v>0</v>
      </c>
      <c r="G291" s="16">
        <f t="shared" si="176"/>
        <v>0</v>
      </c>
      <c r="H291" s="16">
        <f t="shared" si="177"/>
        <v>0</v>
      </c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</row>
    <row r="292" ht="12.75" customHeight="1">
      <c r="A292" s="25">
        <f t="shared" si="178"/>
        <v>11</v>
      </c>
      <c r="B292" s="16">
        <f t="shared" si="171"/>
        <v>1</v>
      </c>
      <c r="C292" s="16">
        <f t="shared" si="172"/>
        <v>1</v>
      </c>
      <c r="D292" s="16">
        <f t="shared" si="173"/>
        <v>1</v>
      </c>
      <c r="E292" s="16">
        <f t="shared" si="174"/>
        <v>1</v>
      </c>
      <c r="F292" s="16">
        <f t="shared" si="175"/>
        <v>1</v>
      </c>
      <c r="G292" s="16">
        <f t="shared" si="176"/>
        <v>1</v>
      </c>
      <c r="H292" s="16">
        <f t="shared" si="177"/>
        <v>1</v>
      </c>
      <c r="I292" s="25"/>
      <c r="J292" s="33" t="s">
        <v>325</v>
      </c>
      <c r="K292" s="33" t="s">
        <v>326</v>
      </c>
      <c r="L292" s="33" t="s">
        <v>327</v>
      </c>
      <c r="M292" s="33" t="s">
        <v>328</v>
      </c>
      <c r="N292" s="33" t="s">
        <v>329</v>
      </c>
      <c r="O292" s="33" t="s">
        <v>330</v>
      </c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</row>
    <row r="293" ht="12.75" customHeight="1">
      <c r="A293" s="25">
        <f t="shared" si="178"/>
        <v>12</v>
      </c>
      <c r="B293" s="16">
        <f t="shared" si="171"/>
        <v>1</v>
      </c>
      <c r="C293" s="16">
        <f t="shared" si="172"/>
        <v>1</v>
      </c>
      <c r="D293" s="16">
        <f t="shared" si="173"/>
        <v>1</v>
      </c>
      <c r="E293" s="16">
        <f t="shared" si="174"/>
        <v>0</v>
      </c>
      <c r="F293" s="16">
        <f t="shared" si="175"/>
        <v>0</v>
      </c>
      <c r="G293" s="16">
        <f t="shared" si="176"/>
        <v>0</v>
      </c>
      <c r="H293" s="16">
        <f t="shared" si="177"/>
        <v>0</v>
      </c>
      <c r="I293" s="25"/>
      <c r="J293" s="25">
        <f t="array" ref="J293">SUM($B$282:$B$358*C282:C358)</f>
        <v>34</v>
      </c>
      <c r="K293" s="25">
        <f t="array" ref="K293">SUM($B$282:$B$358*D282:D358)</f>
        <v>41</v>
      </c>
      <c r="L293" s="25">
        <f t="array" ref="L293">SUM($B$282:$B$358*E282:E358)</f>
        <v>8</v>
      </c>
      <c r="M293" s="25">
        <f t="array" ref="M293">SUM($B$282:$B$358*F282:F358)</f>
        <v>31</v>
      </c>
      <c r="N293" s="25">
        <f t="array" ref="N293">SUM($B$282:$B$358*G282:G358)</f>
        <v>18</v>
      </c>
      <c r="O293" s="25">
        <f t="array" ref="O293">SUM($B$282:$B$358*H282:H358)</f>
        <v>6</v>
      </c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</row>
    <row r="294" ht="12.75" customHeight="1">
      <c r="A294" s="25">
        <f t="shared" si="178"/>
        <v>13</v>
      </c>
      <c r="B294" s="16">
        <f t="shared" si="171"/>
        <v>0</v>
      </c>
      <c r="C294" s="16">
        <f t="shared" si="172"/>
        <v>1</v>
      </c>
      <c r="D294" s="16">
        <f t="shared" si="173"/>
        <v>0</v>
      </c>
      <c r="E294" s="16">
        <f t="shared" si="174"/>
        <v>0</v>
      </c>
      <c r="F294" s="16">
        <f t="shared" si="175"/>
        <v>0</v>
      </c>
      <c r="G294" s="16">
        <f t="shared" si="176"/>
        <v>0</v>
      </c>
      <c r="H294" s="16">
        <f t="shared" si="177"/>
        <v>0</v>
      </c>
      <c r="I294" s="25"/>
      <c r="J294" s="33" t="s">
        <v>333</v>
      </c>
      <c r="K294" s="33" t="s">
        <v>334</v>
      </c>
      <c r="L294" s="33" t="s">
        <v>335</v>
      </c>
      <c r="M294" s="33" t="s">
        <v>336</v>
      </c>
      <c r="N294" s="33" t="s">
        <v>337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</row>
    <row r="295" ht="12.75" customHeight="1">
      <c r="A295" s="25">
        <f t="shared" si="178"/>
        <v>14</v>
      </c>
      <c r="B295" s="16">
        <f t="shared" si="171"/>
        <v>1</v>
      </c>
      <c r="C295" s="16">
        <f t="shared" si="172"/>
        <v>0</v>
      </c>
      <c r="D295" s="16">
        <f t="shared" si="173"/>
        <v>0</v>
      </c>
      <c r="E295" s="16">
        <f t="shared" si="174"/>
        <v>0</v>
      </c>
      <c r="F295" s="16">
        <f t="shared" si="175"/>
        <v>1</v>
      </c>
      <c r="G295" s="16">
        <f t="shared" si="176"/>
        <v>0</v>
      </c>
      <c r="H295" s="16">
        <f t="shared" si="177"/>
        <v>0</v>
      </c>
      <c r="I295" s="25"/>
      <c r="J295" s="25">
        <f t="array" ref="J295">SUM($C$282:$C$358*D282:D358)</f>
        <v>32</v>
      </c>
      <c r="K295" s="25">
        <f t="array" ref="K295">SUM($C$282:$C$358*E282:E358)</f>
        <v>9</v>
      </c>
      <c r="L295" s="25">
        <f t="array" ref="L295">SUM($C$282:$C$358*F282:F358)</f>
        <v>22</v>
      </c>
      <c r="M295" s="25">
        <f t="array" ref="M295">SUM($C$282:$C$358*G282:G358)</f>
        <v>18</v>
      </c>
      <c r="N295" s="25">
        <f t="array" ref="N295">SUM($C$282:$C$358*H282:H358)</f>
        <v>6</v>
      </c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</row>
    <row r="296" ht="12.75" customHeight="1">
      <c r="A296" s="25">
        <f t="shared" si="178"/>
        <v>15</v>
      </c>
      <c r="B296" s="16">
        <f t="shared" si="171"/>
        <v>1</v>
      </c>
      <c r="C296" s="16">
        <f t="shared" si="172"/>
        <v>1</v>
      </c>
      <c r="D296" s="16">
        <f t="shared" si="173"/>
        <v>1</v>
      </c>
      <c r="E296" s="16">
        <f t="shared" si="174"/>
        <v>0</v>
      </c>
      <c r="F296" s="16">
        <f t="shared" si="175"/>
        <v>1</v>
      </c>
      <c r="G296" s="16">
        <f t="shared" si="176"/>
        <v>1</v>
      </c>
      <c r="H296" s="16">
        <f t="shared" si="177"/>
        <v>0</v>
      </c>
      <c r="I296" s="25"/>
      <c r="J296" s="33" t="s">
        <v>340</v>
      </c>
      <c r="K296" s="33" t="s">
        <v>341</v>
      </c>
      <c r="L296" s="33" t="s">
        <v>342</v>
      </c>
      <c r="M296" s="33" t="s">
        <v>343</v>
      </c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</row>
    <row r="297" ht="12.75" customHeight="1">
      <c r="A297" s="25">
        <f t="shared" si="178"/>
        <v>16</v>
      </c>
      <c r="B297" s="16">
        <f t="shared" si="171"/>
        <v>1</v>
      </c>
      <c r="C297" s="16">
        <f t="shared" si="172"/>
        <v>1</v>
      </c>
      <c r="D297" s="16">
        <f t="shared" si="173"/>
        <v>1</v>
      </c>
      <c r="E297" s="16">
        <f t="shared" si="174"/>
        <v>1</v>
      </c>
      <c r="F297" s="16">
        <f t="shared" si="175"/>
        <v>1</v>
      </c>
      <c r="G297" s="16">
        <f t="shared" si="176"/>
        <v>1</v>
      </c>
      <c r="H297" s="16">
        <f t="shared" si="177"/>
        <v>1</v>
      </c>
      <c r="I297" s="25"/>
      <c r="J297" s="25">
        <f t="array" ref="J297">SUM($D$282:$D$358*E282:E358)</f>
        <v>9</v>
      </c>
      <c r="K297" s="25">
        <f t="array" ref="K297">SUM($D$282:$D$358*F282:F358)</f>
        <v>24</v>
      </c>
      <c r="L297" s="25">
        <f t="array" ref="L297">SUM($D$282:$D$358*G282:G358)</f>
        <v>18</v>
      </c>
      <c r="M297" s="25">
        <f t="array" ref="M297">SUM($D$282:$D$358*H282:H358)</f>
        <v>6</v>
      </c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</row>
    <row r="298" ht="12.75" customHeight="1">
      <c r="A298" s="25">
        <f t="shared" si="178"/>
        <v>17</v>
      </c>
      <c r="B298" s="16">
        <f t="shared" si="171"/>
        <v>1</v>
      </c>
      <c r="C298" s="16">
        <f t="shared" si="172"/>
        <v>1</v>
      </c>
      <c r="D298" s="16">
        <f t="shared" si="173"/>
        <v>1</v>
      </c>
      <c r="E298" s="16">
        <f t="shared" si="174"/>
        <v>0</v>
      </c>
      <c r="F298" s="16">
        <f t="shared" si="175"/>
        <v>0</v>
      </c>
      <c r="G298" s="16">
        <f t="shared" si="176"/>
        <v>0</v>
      </c>
      <c r="H298" s="16">
        <f t="shared" si="177"/>
        <v>0</v>
      </c>
      <c r="I298" s="25"/>
      <c r="J298" s="33" t="s">
        <v>346</v>
      </c>
      <c r="K298" s="33" t="s">
        <v>347</v>
      </c>
      <c r="L298" s="33" t="s">
        <v>348</v>
      </c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</row>
    <row r="299" ht="12.75" customHeight="1">
      <c r="A299" s="25">
        <f t="shared" si="178"/>
        <v>18</v>
      </c>
      <c r="B299" s="16">
        <f t="shared" si="171"/>
        <v>1</v>
      </c>
      <c r="C299" s="16">
        <f t="shared" si="172"/>
        <v>0</v>
      </c>
      <c r="D299" s="16">
        <f t="shared" si="173"/>
        <v>1</v>
      </c>
      <c r="E299" s="16">
        <f t="shared" si="174"/>
        <v>0</v>
      </c>
      <c r="F299" s="16">
        <f t="shared" si="175"/>
        <v>1</v>
      </c>
      <c r="G299" s="16">
        <f t="shared" si="176"/>
        <v>0</v>
      </c>
      <c r="H299" s="16">
        <f t="shared" si="177"/>
        <v>0</v>
      </c>
      <c r="I299" s="25"/>
      <c r="J299" s="25">
        <f t="array" ref="J299">SUM($E$282:$E$358*F282:F358)</f>
        <v>7</v>
      </c>
      <c r="K299" s="25">
        <f t="array" ref="K299">SUM($E$282:$E$358*G282:G358)</f>
        <v>6</v>
      </c>
      <c r="L299" s="25">
        <f t="array" ref="L299">SUM($E$282:$E$358*H282:H358)</f>
        <v>4</v>
      </c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</row>
    <row r="300" ht="12.75" customHeight="1">
      <c r="A300" s="25">
        <f t="shared" si="178"/>
        <v>19</v>
      </c>
      <c r="B300" s="16">
        <f t="shared" si="171"/>
        <v>1</v>
      </c>
      <c r="C300" s="16">
        <f t="shared" si="172"/>
        <v>1</v>
      </c>
      <c r="D300" s="16">
        <f t="shared" si="173"/>
        <v>1</v>
      </c>
      <c r="E300" s="16">
        <f t="shared" si="174"/>
        <v>0</v>
      </c>
      <c r="F300" s="16">
        <f t="shared" si="175"/>
        <v>1</v>
      </c>
      <c r="G300" s="16">
        <f t="shared" si="176"/>
        <v>1</v>
      </c>
      <c r="H300" s="16">
        <f t="shared" si="177"/>
        <v>0</v>
      </c>
      <c r="I300" s="25"/>
      <c r="J300" s="33" t="s">
        <v>351</v>
      </c>
      <c r="K300" s="33" t="s">
        <v>352</v>
      </c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ht="12.75" customHeight="1">
      <c r="A301" s="25">
        <f t="shared" si="178"/>
        <v>20</v>
      </c>
      <c r="B301" s="16">
        <f t="shared" si="171"/>
        <v>1</v>
      </c>
      <c r="C301" s="16">
        <f t="shared" si="172"/>
        <v>1</v>
      </c>
      <c r="D301" s="16">
        <f t="shared" si="173"/>
        <v>1</v>
      </c>
      <c r="E301" s="16">
        <f t="shared" si="174"/>
        <v>0</v>
      </c>
      <c r="F301" s="16">
        <f t="shared" si="175"/>
        <v>1</v>
      </c>
      <c r="G301" s="16">
        <f t="shared" si="176"/>
        <v>0</v>
      </c>
      <c r="H301" s="16">
        <f t="shared" si="177"/>
        <v>0</v>
      </c>
      <c r="I301" s="25"/>
      <c r="J301" s="25">
        <f t="array" ref="J301">SUM($F$282:$F$358*G282:G358)</f>
        <v>13</v>
      </c>
      <c r="K301" s="25">
        <f t="array" ref="K301">SUM($F$282:$F$358*H282:H358)</f>
        <v>5</v>
      </c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ht="12.75" customHeight="1">
      <c r="A302" s="25">
        <f t="shared" si="178"/>
        <v>21</v>
      </c>
      <c r="B302" s="16">
        <f t="shared" si="171"/>
        <v>1</v>
      </c>
      <c r="C302" s="16">
        <f t="shared" si="172"/>
        <v>1</v>
      </c>
      <c r="D302" s="16">
        <f t="shared" si="173"/>
        <v>1</v>
      </c>
      <c r="E302" s="16">
        <f t="shared" si="174"/>
        <v>0</v>
      </c>
      <c r="F302" s="16">
        <f t="shared" si="175"/>
        <v>0</v>
      </c>
      <c r="G302" s="16">
        <f t="shared" si="176"/>
        <v>1</v>
      </c>
      <c r="H302" s="16">
        <f t="shared" si="177"/>
        <v>0</v>
      </c>
      <c r="I302" s="25"/>
      <c r="J302" s="33" t="s">
        <v>355</v>
      </c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</row>
    <row r="303" ht="12.75" customHeight="1">
      <c r="A303" s="25">
        <f t="shared" si="178"/>
        <v>22</v>
      </c>
      <c r="B303" s="16">
        <f t="shared" si="171"/>
        <v>0</v>
      </c>
      <c r="C303" s="16">
        <f t="shared" si="172"/>
        <v>0</v>
      </c>
      <c r="D303" s="16">
        <f t="shared" si="173"/>
        <v>1</v>
      </c>
      <c r="E303" s="16">
        <f t="shared" si="174"/>
        <v>0</v>
      </c>
      <c r="F303" s="16">
        <f t="shared" si="175"/>
        <v>0</v>
      </c>
      <c r="G303" s="16">
        <f t="shared" si="176"/>
        <v>0</v>
      </c>
      <c r="H303" s="16">
        <f t="shared" si="177"/>
        <v>0</v>
      </c>
      <c r="I303" s="25"/>
      <c r="J303" s="25">
        <f t="array" ref="J303">SUM($G$282:$G$358*H282:H358)</f>
        <v>6</v>
      </c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</row>
    <row r="304" ht="12.75" customHeight="1">
      <c r="A304" s="25">
        <f t="shared" si="178"/>
        <v>23</v>
      </c>
      <c r="B304" s="16">
        <f t="shared" si="171"/>
        <v>1</v>
      </c>
      <c r="C304" s="16">
        <f t="shared" si="172"/>
        <v>1</v>
      </c>
      <c r="D304" s="16">
        <f t="shared" si="173"/>
        <v>1</v>
      </c>
      <c r="E304" s="16">
        <f t="shared" si="174"/>
        <v>0</v>
      </c>
      <c r="F304" s="16">
        <f t="shared" si="175"/>
        <v>0</v>
      </c>
      <c r="G304" s="16">
        <f t="shared" si="176"/>
        <v>0</v>
      </c>
      <c r="H304" s="16">
        <f t="shared" si="177"/>
        <v>0</v>
      </c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</row>
    <row r="305" ht="12.75" customHeight="1">
      <c r="A305" s="25">
        <f t="shared" si="178"/>
        <v>24</v>
      </c>
      <c r="B305" s="16">
        <f t="shared" si="171"/>
        <v>0</v>
      </c>
      <c r="C305" s="16">
        <f t="shared" si="172"/>
        <v>1</v>
      </c>
      <c r="D305" s="16">
        <f t="shared" si="173"/>
        <v>1</v>
      </c>
      <c r="E305" s="16">
        <f t="shared" si="174"/>
        <v>0</v>
      </c>
      <c r="F305" s="16">
        <f t="shared" si="175"/>
        <v>1</v>
      </c>
      <c r="G305" s="16">
        <f t="shared" si="176"/>
        <v>0</v>
      </c>
      <c r="H305" s="16">
        <f t="shared" si="177"/>
        <v>0</v>
      </c>
      <c r="I305" s="25"/>
      <c r="J305" s="19">
        <f t="shared" ref="J305:P305" si="186">SUM(B282:B358)</f>
        <v>61</v>
      </c>
      <c r="K305" s="19">
        <f t="shared" si="186"/>
        <v>38</v>
      </c>
      <c r="L305" s="19">
        <f t="shared" si="186"/>
        <v>49</v>
      </c>
      <c r="M305" s="19">
        <f t="shared" si="186"/>
        <v>10</v>
      </c>
      <c r="N305" s="19">
        <f t="shared" si="186"/>
        <v>39</v>
      </c>
      <c r="O305" s="19">
        <f t="shared" si="186"/>
        <v>21</v>
      </c>
      <c r="P305" s="19">
        <f t="shared" si="186"/>
        <v>6</v>
      </c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</row>
    <row r="306" ht="12.75" customHeight="1">
      <c r="A306" s="25">
        <f t="shared" si="178"/>
        <v>25</v>
      </c>
      <c r="B306" s="16">
        <f t="shared" si="171"/>
        <v>1</v>
      </c>
      <c r="C306" s="16">
        <f t="shared" si="172"/>
        <v>0</v>
      </c>
      <c r="D306" s="16">
        <f t="shared" si="173"/>
        <v>1</v>
      </c>
      <c r="E306" s="16">
        <f t="shared" si="174"/>
        <v>0</v>
      </c>
      <c r="F306" s="16">
        <f t="shared" si="175"/>
        <v>0</v>
      </c>
      <c r="G306" s="16">
        <f t="shared" si="176"/>
        <v>0</v>
      </c>
      <c r="H306" s="16">
        <f t="shared" si="177"/>
        <v>0</v>
      </c>
      <c r="I306" s="25"/>
      <c r="J306" s="33" t="s">
        <v>316</v>
      </c>
      <c r="K306" s="33" t="s">
        <v>317</v>
      </c>
      <c r="L306" s="33" t="s">
        <v>318</v>
      </c>
      <c r="M306" s="33" t="s">
        <v>319</v>
      </c>
      <c r="N306" s="33" t="s">
        <v>320</v>
      </c>
      <c r="O306" s="33" t="s">
        <v>321</v>
      </c>
      <c r="P306" s="33" t="s">
        <v>322</v>
      </c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</row>
    <row r="307" ht="12.75" customHeight="1">
      <c r="A307" s="25">
        <f t="shared" si="178"/>
        <v>26</v>
      </c>
      <c r="B307" s="16">
        <f t="shared" si="171"/>
        <v>1</v>
      </c>
      <c r="C307" s="16">
        <f t="shared" si="172"/>
        <v>1</v>
      </c>
      <c r="D307" s="16">
        <f t="shared" si="173"/>
        <v>1</v>
      </c>
      <c r="E307" s="16">
        <f t="shared" si="174"/>
        <v>0</v>
      </c>
      <c r="F307" s="16">
        <f t="shared" si="175"/>
        <v>0</v>
      </c>
      <c r="G307" s="16">
        <f t="shared" si="176"/>
        <v>1</v>
      </c>
      <c r="H307" s="16">
        <f t="shared" si="177"/>
        <v>0</v>
      </c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ht="12.75" customHeight="1">
      <c r="A308" s="25">
        <f t="shared" si="178"/>
        <v>27</v>
      </c>
      <c r="B308" s="16">
        <f t="shared" si="171"/>
        <v>1</v>
      </c>
      <c r="C308" s="16">
        <f t="shared" si="172"/>
        <v>1</v>
      </c>
      <c r="D308" s="16">
        <f t="shared" si="173"/>
        <v>1</v>
      </c>
      <c r="E308" s="16">
        <f t="shared" si="174"/>
        <v>1</v>
      </c>
      <c r="F308" s="16">
        <f t="shared" si="175"/>
        <v>0</v>
      </c>
      <c r="G308" s="16">
        <f t="shared" si="176"/>
        <v>1</v>
      </c>
      <c r="H308" s="16">
        <f t="shared" si="177"/>
        <v>0</v>
      </c>
      <c r="I308" s="25"/>
      <c r="J308" s="9" t="s">
        <v>272</v>
      </c>
      <c r="K308" s="8" t="s">
        <v>557</v>
      </c>
      <c r="L308" s="25"/>
      <c r="M308" s="25"/>
      <c r="N308" s="25"/>
      <c r="O308" s="25"/>
      <c r="P308" s="25"/>
      <c r="Q308" s="8" t="s">
        <v>558</v>
      </c>
      <c r="R308" s="25"/>
      <c r="S308" s="25"/>
      <c r="T308" s="25"/>
      <c r="U308" s="25"/>
      <c r="V308" s="25"/>
      <c r="W308" s="25"/>
      <c r="X308" s="8" t="s">
        <v>559</v>
      </c>
      <c r="Y308" s="25"/>
      <c r="Z308" s="25"/>
      <c r="AA308" s="25"/>
      <c r="AB308" s="25"/>
      <c r="AC308" s="25"/>
      <c r="AD308" s="25"/>
      <c r="AE308" s="8" t="s">
        <v>560</v>
      </c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</row>
    <row r="309" ht="12.75" customHeight="1">
      <c r="A309" s="25">
        <f t="shared" si="178"/>
        <v>28</v>
      </c>
      <c r="B309" s="16">
        <f t="shared" si="171"/>
        <v>1</v>
      </c>
      <c r="C309" s="16">
        <f t="shared" si="172"/>
        <v>0</v>
      </c>
      <c r="D309" s="16">
        <f t="shared" si="173"/>
        <v>0</v>
      </c>
      <c r="E309" s="16">
        <f t="shared" si="174"/>
        <v>0</v>
      </c>
      <c r="F309" s="16">
        <f t="shared" si="175"/>
        <v>0</v>
      </c>
      <c r="G309" s="16">
        <f t="shared" si="176"/>
        <v>0</v>
      </c>
      <c r="H309" s="16">
        <f t="shared" si="177"/>
        <v>0</v>
      </c>
      <c r="I309" s="25"/>
      <c r="J309" s="16" t="s">
        <v>365</v>
      </c>
      <c r="K309" s="16" t="s">
        <v>366</v>
      </c>
      <c r="L309" s="16" t="s">
        <v>367</v>
      </c>
      <c r="M309" s="23" t="s">
        <v>391</v>
      </c>
      <c r="N309" s="23" t="s">
        <v>392</v>
      </c>
      <c r="O309" s="16" t="s">
        <v>255</v>
      </c>
      <c r="P309" s="25"/>
      <c r="Q309" s="16" t="s">
        <v>365</v>
      </c>
      <c r="R309" s="16" t="s">
        <v>366</v>
      </c>
      <c r="S309" s="16" t="s">
        <v>367</v>
      </c>
      <c r="T309" s="23" t="s">
        <v>391</v>
      </c>
      <c r="U309" s="23" t="s">
        <v>392</v>
      </c>
      <c r="V309" s="16" t="s">
        <v>255</v>
      </c>
      <c r="W309" s="25"/>
      <c r="X309" s="16" t="s">
        <v>365</v>
      </c>
      <c r="Y309" s="16" t="s">
        <v>366</v>
      </c>
      <c r="Z309" s="16" t="s">
        <v>367</v>
      </c>
      <c r="AA309" s="23" t="s">
        <v>391</v>
      </c>
      <c r="AB309" s="23" t="s">
        <v>392</v>
      </c>
      <c r="AC309" s="16" t="s">
        <v>255</v>
      </c>
      <c r="AD309" s="25"/>
      <c r="AE309" s="16" t="s">
        <v>365</v>
      </c>
      <c r="AF309" s="16" t="s">
        <v>366</v>
      </c>
      <c r="AG309" s="16" t="s">
        <v>367</v>
      </c>
      <c r="AH309" s="23" t="s">
        <v>391</v>
      </c>
      <c r="AI309" s="23" t="s">
        <v>392</v>
      </c>
      <c r="AJ309" s="16" t="s">
        <v>255</v>
      </c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</row>
    <row r="310" ht="12.75" customHeight="1">
      <c r="A310" s="25">
        <f t="shared" si="178"/>
        <v>29</v>
      </c>
      <c r="B310" s="16">
        <f t="shared" si="171"/>
        <v>1</v>
      </c>
      <c r="C310" s="16">
        <f t="shared" si="172"/>
        <v>1</v>
      </c>
      <c r="D310" s="16">
        <f t="shared" si="173"/>
        <v>0</v>
      </c>
      <c r="E310" s="16">
        <f t="shared" si="174"/>
        <v>0</v>
      </c>
      <c r="F310" s="16">
        <f t="shared" si="175"/>
        <v>0</v>
      </c>
      <c r="G310" s="16">
        <f t="shared" si="176"/>
        <v>1</v>
      </c>
      <c r="H310" s="16">
        <f t="shared" si="177"/>
        <v>0</v>
      </c>
      <c r="I310" s="25"/>
      <c r="J310" s="25">
        <f t="shared" ref="J310:K310" si="187">J305</f>
        <v>61</v>
      </c>
      <c r="K310" s="25">
        <f t="shared" si="187"/>
        <v>38</v>
      </c>
      <c r="L310" s="25">
        <f>J293</f>
        <v>34</v>
      </c>
      <c r="M310" s="25">
        <f t="shared" ref="M310:N310" si="188">SQRT(J310)</f>
        <v>7.810249676</v>
      </c>
      <c r="N310" s="25">
        <f t="shared" si="188"/>
        <v>6.164414003</v>
      </c>
      <c r="O310" s="25">
        <f>L310/(M310*N310)</f>
        <v>0.7061910371</v>
      </c>
      <c r="P310" s="25"/>
      <c r="Q310" s="25">
        <f>J305</f>
        <v>61</v>
      </c>
      <c r="R310" s="25">
        <f>L305</f>
        <v>49</v>
      </c>
      <c r="S310" s="25">
        <f>K293</f>
        <v>41</v>
      </c>
      <c r="T310" s="25">
        <f t="shared" ref="T310:U310" si="189">SQRT(Q310)</f>
        <v>7.810249676</v>
      </c>
      <c r="U310" s="25">
        <f t="shared" si="189"/>
        <v>7</v>
      </c>
      <c r="V310" s="25">
        <f>S310/(T310*U310)</f>
        <v>0.7499302967</v>
      </c>
      <c r="W310" s="25"/>
      <c r="X310" s="25">
        <f>J305</f>
        <v>61</v>
      </c>
      <c r="Y310" s="25">
        <f>M305</f>
        <v>10</v>
      </c>
      <c r="Z310" s="25">
        <f>L293</f>
        <v>8</v>
      </c>
      <c r="AA310" s="25">
        <f t="shared" ref="AA310:AB310" si="190">SQRT(X310)</f>
        <v>7.810249676</v>
      </c>
      <c r="AB310" s="25">
        <f t="shared" si="190"/>
        <v>3.16227766</v>
      </c>
      <c r="AC310" s="25">
        <f>Z310/(AA310*AB310)</f>
        <v>0.3239105321</v>
      </c>
      <c r="AD310" s="25"/>
      <c r="AE310" s="25">
        <f>X310</f>
        <v>61</v>
      </c>
      <c r="AF310" s="25">
        <f>N305</f>
        <v>39</v>
      </c>
      <c r="AG310" s="25">
        <f>M293</f>
        <v>31</v>
      </c>
      <c r="AH310" s="25">
        <f t="shared" ref="AH310:AI310" si="191">SQRT(AE310)</f>
        <v>7.810249676</v>
      </c>
      <c r="AI310" s="25">
        <f t="shared" si="191"/>
        <v>6.244997998</v>
      </c>
      <c r="AJ310" s="25">
        <f>AG310/(AH310*AI310)</f>
        <v>0.6355715853</v>
      </c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</row>
    <row r="311" ht="12.75" customHeight="1">
      <c r="A311" s="25">
        <f t="shared" si="178"/>
        <v>30</v>
      </c>
      <c r="B311" s="16">
        <f t="shared" si="171"/>
        <v>1</v>
      </c>
      <c r="C311" s="16">
        <f t="shared" si="172"/>
        <v>0</v>
      </c>
      <c r="D311" s="16">
        <f t="shared" si="173"/>
        <v>0</v>
      </c>
      <c r="E311" s="16">
        <f t="shared" si="174"/>
        <v>0</v>
      </c>
      <c r="F311" s="16">
        <f t="shared" si="175"/>
        <v>1</v>
      </c>
      <c r="G311" s="16">
        <f t="shared" si="176"/>
        <v>0</v>
      </c>
      <c r="H311" s="16">
        <f t="shared" si="177"/>
        <v>0</v>
      </c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</row>
    <row r="312" ht="12.75" customHeight="1">
      <c r="A312" s="25">
        <f t="shared" si="178"/>
        <v>31</v>
      </c>
      <c r="B312" s="16">
        <f t="shared" si="171"/>
        <v>0</v>
      </c>
      <c r="C312" s="16">
        <f t="shared" si="172"/>
        <v>1</v>
      </c>
      <c r="D312" s="16">
        <f t="shared" si="173"/>
        <v>0</v>
      </c>
      <c r="E312" s="16">
        <f t="shared" si="174"/>
        <v>0</v>
      </c>
      <c r="F312" s="16">
        <f t="shared" si="175"/>
        <v>1</v>
      </c>
      <c r="G312" s="16">
        <f t="shared" si="176"/>
        <v>1</v>
      </c>
      <c r="H312" s="16">
        <f t="shared" si="177"/>
        <v>0</v>
      </c>
      <c r="I312" s="25"/>
      <c r="J312" s="8" t="s">
        <v>561</v>
      </c>
      <c r="K312" s="25"/>
      <c r="L312" s="25"/>
      <c r="M312" s="25"/>
      <c r="N312" s="25"/>
      <c r="O312" s="25"/>
      <c r="P312" s="25"/>
      <c r="Q312" s="8" t="s">
        <v>562</v>
      </c>
      <c r="R312" s="25"/>
      <c r="S312" s="25"/>
      <c r="T312" s="25"/>
      <c r="U312" s="25"/>
      <c r="V312" s="25"/>
      <c r="W312" s="25"/>
      <c r="X312" s="8" t="s">
        <v>563</v>
      </c>
      <c r="Y312" s="25"/>
      <c r="Z312" s="25"/>
      <c r="AA312" s="25"/>
      <c r="AB312" s="25"/>
      <c r="AC312" s="25"/>
      <c r="AD312" s="25"/>
      <c r="AE312" s="8" t="s">
        <v>564</v>
      </c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</row>
    <row r="313" ht="12.75" customHeight="1">
      <c r="A313" s="25">
        <f t="shared" si="178"/>
        <v>32</v>
      </c>
      <c r="B313" s="16">
        <f t="shared" si="171"/>
        <v>0</v>
      </c>
      <c r="C313" s="16">
        <f t="shared" si="172"/>
        <v>0</v>
      </c>
      <c r="D313" s="16">
        <f t="shared" si="173"/>
        <v>1</v>
      </c>
      <c r="E313" s="16">
        <f t="shared" si="174"/>
        <v>0</v>
      </c>
      <c r="F313" s="16">
        <f t="shared" si="175"/>
        <v>1</v>
      </c>
      <c r="G313" s="16">
        <f t="shared" si="176"/>
        <v>0</v>
      </c>
      <c r="H313" s="16">
        <f t="shared" si="177"/>
        <v>0</v>
      </c>
      <c r="I313" s="25"/>
      <c r="J313" s="16" t="s">
        <v>365</v>
      </c>
      <c r="K313" s="16" t="s">
        <v>366</v>
      </c>
      <c r="L313" s="16" t="s">
        <v>367</v>
      </c>
      <c r="M313" s="23" t="s">
        <v>391</v>
      </c>
      <c r="N313" s="23" t="s">
        <v>392</v>
      </c>
      <c r="O313" s="16" t="s">
        <v>255</v>
      </c>
      <c r="P313" s="25"/>
      <c r="Q313" s="16" t="s">
        <v>365</v>
      </c>
      <c r="R313" s="16" t="s">
        <v>366</v>
      </c>
      <c r="S313" s="16" t="s">
        <v>367</v>
      </c>
      <c r="T313" s="23" t="s">
        <v>391</v>
      </c>
      <c r="U313" s="23" t="s">
        <v>392</v>
      </c>
      <c r="V313" s="16" t="s">
        <v>255</v>
      </c>
      <c r="W313" s="25"/>
      <c r="X313" s="16" t="s">
        <v>365</v>
      </c>
      <c r="Y313" s="16" t="s">
        <v>366</v>
      </c>
      <c r="Z313" s="16" t="s">
        <v>367</v>
      </c>
      <c r="AA313" s="23" t="s">
        <v>391</v>
      </c>
      <c r="AB313" s="23" t="s">
        <v>392</v>
      </c>
      <c r="AC313" s="16" t="s">
        <v>255</v>
      </c>
      <c r="AD313" s="25"/>
      <c r="AE313" s="16" t="s">
        <v>365</v>
      </c>
      <c r="AF313" s="16" t="s">
        <v>366</v>
      </c>
      <c r="AG313" s="16" t="s">
        <v>367</v>
      </c>
      <c r="AH313" s="23" t="s">
        <v>391</v>
      </c>
      <c r="AI313" s="23" t="s">
        <v>392</v>
      </c>
      <c r="AJ313" s="16" t="s">
        <v>255</v>
      </c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</row>
    <row r="314" ht="12.75" customHeight="1">
      <c r="A314" s="25">
        <f t="shared" si="178"/>
        <v>33</v>
      </c>
      <c r="B314" s="16">
        <f t="shared" si="171"/>
        <v>1</v>
      </c>
      <c r="C314" s="16">
        <f t="shared" si="172"/>
        <v>0</v>
      </c>
      <c r="D314" s="16">
        <f t="shared" si="173"/>
        <v>1</v>
      </c>
      <c r="E314" s="16">
        <f t="shared" si="174"/>
        <v>0</v>
      </c>
      <c r="F314" s="16">
        <f t="shared" si="175"/>
        <v>0</v>
      </c>
      <c r="G314" s="16">
        <f t="shared" si="176"/>
        <v>0</v>
      </c>
      <c r="H314" s="16">
        <f t="shared" si="177"/>
        <v>0</v>
      </c>
      <c r="I314" s="25"/>
      <c r="J314" s="25">
        <f>J310</f>
        <v>61</v>
      </c>
      <c r="K314" s="25">
        <f>O305</f>
        <v>21</v>
      </c>
      <c r="L314" s="25">
        <f>N293</f>
        <v>18</v>
      </c>
      <c r="M314" s="25">
        <f t="shared" ref="M314:N314" si="192">SQRT(J314)</f>
        <v>7.810249676</v>
      </c>
      <c r="N314" s="25">
        <f t="shared" si="192"/>
        <v>4.582575695</v>
      </c>
      <c r="O314" s="25">
        <f>L314/(M314*N314)</f>
        <v>0.5029188806</v>
      </c>
      <c r="P314" s="25"/>
      <c r="Q314" s="25">
        <f>J305</f>
        <v>61</v>
      </c>
      <c r="R314" s="25">
        <f>P305</f>
        <v>6</v>
      </c>
      <c r="S314" s="25">
        <f>O293</f>
        <v>6</v>
      </c>
      <c r="T314" s="25">
        <f t="shared" ref="T314:U314" si="193">SQRT(Q314)</f>
        <v>7.810249676</v>
      </c>
      <c r="U314" s="25">
        <f t="shared" si="193"/>
        <v>2.449489743</v>
      </c>
      <c r="V314" s="25">
        <f>S314/(T314*U314)</f>
        <v>0.3136250241</v>
      </c>
      <c r="W314" s="25"/>
      <c r="X314" s="25">
        <f t="shared" ref="X314:Y314" si="194">K305</f>
        <v>38</v>
      </c>
      <c r="Y314" s="25">
        <f t="shared" si="194"/>
        <v>49</v>
      </c>
      <c r="Z314" s="25">
        <f>J295</f>
        <v>32</v>
      </c>
      <c r="AA314" s="25">
        <f t="shared" ref="AA314:AB314" si="195">SQRT(X314)</f>
        <v>6.164414003</v>
      </c>
      <c r="AB314" s="25">
        <f t="shared" si="195"/>
        <v>7</v>
      </c>
      <c r="AC314" s="25">
        <f>Z314/(AA314*AB314)</f>
        <v>0.7415836395</v>
      </c>
      <c r="AD314" s="25"/>
      <c r="AE314" s="25">
        <f>X314</f>
        <v>38</v>
      </c>
      <c r="AF314" s="25">
        <f>M305</f>
        <v>10</v>
      </c>
      <c r="AG314" s="25">
        <f>K295</f>
        <v>9</v>
      </c>
      <c r="AH314" s="25">
        <f t="shared" ref="AH314:AI314" si="196">SQRT(AE314)</f>
        <v>6.164414003</v>
      </c>
      <c r="AI314" s="25">
        <f t="shared" si="196"/>
        <v>3.16227766</v>
      </c>
      <c r="AJ314" s="25">
        <f>AG314/(AH314*AI314)</f>
        <v>0.4616902584</v>
      </c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</row>
    <row r="315" ht="12.75" customHeight="1">
      <c r="A315" s="25">
        <f t="shared" si="178"/>
        <v>34</v>
      </c>
      <c r="B315" s="16">
        <f t="shared" si="171"/>
        <v>0</v>
      </c>
      <c r="C315" s="16">
        <f t="shared" si="172"/>
        <v>0</v>
      </c>
      <c r="D315" s="16">
        <f t="shared" si="173"/>
        <v>1</v>
      </c>
      <c r="E315" s="16">
        <f t="shared" si="174"/>
        <v>1</v>
      </c>
      <c r="F315" s="16">
        <f t="shared" si="175"/>
        <v>0</v>
      </c>
      <c r="G315" s="16">
        <f t="shared" si="176"/>
        <v>0</v>
      </c>
      <c r="H315" s="16">
        <f t="shared" si="177"/>
        <v>0</v>
      </c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</row>
    <row r="316" ht="12.75" customHeight="1">
      <c r="A316" s="25">
        <f t="shared" si="178"/>
        <v>35</v>
      </c>
      <c r="B316" s="16">
        <f t="shared" si="171"/>
        <v>0</v>
      </c>
      <c r="C316" s="16">
        <f t="shared" si="172"/>
        <v>1</v>
      </c>
      <c r="D316" s="16">
        <f t="shared" si="173"/>
        <v>0</v>
      </c>
      <c r="E316" s="16">
        <f t="shared" si="174"/>
        <v>1</v>
      </c>
      <c r="F316" s="16">
        <f t="shared" si="175"/>
        <v>0</v>
      </c>
      <c r="G316" s="16">
        <f t="shared" si="176"/>
        <v>0</v>
      </c>
      <c r="H316" s="16">
        <f t="shared" si="177"/>
        <v>0</v>
      </c>
      <c r="I316" s="25"/>
      <c r="J316" s="8" t="s">
        <v>565</v>
      </c>
      <c r="K316" s="25"/>
      <c r="L316" s="25"/>
      <c r="M316" s="25"/>
      <c r="N316" s="25"/>
      <c r="O316" s="25"/>
      <c r="P316" s="25"/>
      <c r="Q316" s="8" t="s">
        <v>566</v>
      </c>
      <c r="R316" s="25"/>
      <c r="S316" s="25"/>
      <c r="T316" s="25"/>
      <c r="U316" s="25"/>
      <c r="V316" s="25"/>
      <c r="W316" s="25"/>
      <c r="X316" s="8" t="s">
        <v>381</v>
      </c>
      <c r="Y316" s="25"/>
      <c r="Z316" s="25"/>
      <c r="AA316" s="25"/>
      <c r="AB316" s="25"/>
      <c r="AC316" s="25"/>
      <c r="AD316" s="25"/>
      <c r="AE316" s="8" t="s">
        <v>567</v>
      </c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</row>
    <row r="317" ht="12.75" customHeight="1">
      <c r="A317" s="25">
        <f t="shared" si="178"/>
        <v>36</v>
      </c>
      <c r="B317" s="16">
        <f t="shared" si="171"/>
        <v>0</v>
      </c>
      <c r="C317" s="16">
        <f t="shared" si="172"/>
        <v>0</v>
      </c>
      <c r="D317" s="16">
        <f t="shared" si="173"/>
        <v>0</v>
      </c>
      <c r="E317" s="16">
        <f t="shared" si="174"/>
        <v>0</v>
      </c>
      <c r="F317" s="16">
        <f t="shared" si="175"/>
        <v>1</v>
      </c>
      <c r="G317" s="16">
        <f t="shared" si="176"/>
        <v>0</v>
      </c>
      <c r="H317" s="16">
        <f t="shared" si="177"/>
        <v>0</v>
      </c>
      <c r="I317" s="25"/>
      <c r="J317" s="16" t="s">
        <v>365</v>
      </c>
      <c r="K317" s="16" t="s">
        <v>366</v>
      </c>
      <c r="L317" s="16" t="s">
        <v>367</v>
      </c>
      <c r="M317" s="23" t="s">
        <v>391</v>
      </c>
      <c r="N317" s="23" t="s">
        <v>392</v>
      </c>
      <c r="O317" s="16" t="s">
        <v>255</v>
      </c>
      <c r="P317" s="25"/>
      <c r="Q317" s="16" t="s">
        <v>365</v>
      </c>
      <c r="R317" s="16" t="s">
        <v>366</v>
      </c>
      <c r="S317" s="16" t="s">
        <v>367</v>
      </c>
      <c r="T317" s="23" t="s">
        <v>391</v>
      </c>
      <c r="U317" s="23" t="s">
        <v>392</v>
      </c>
      <c r="V317" s="16" t="s">
        <v>255</v>
      </c>
      <c r="W317" s="25"/>
      <c r="X317" s="16" t="s">
        <v>365</v>
      </c>
      <c r="Y317" s="16" t="s">
        <v>366</v>
      </c>
      <c r="Z317" s="16" t="s">
        <v>367</v>
      </c>
      <c r="AA317" s="23" t="s">
        <v>391</v>
      </c>
      <c r="AB317" s="23" t="s">
        <v>392</v>
      </c>
      <c r="AC317" s="16" t="s">
        <v>255</v>
      </c>
      <c r="AD317" s="25"/>
      <c r="AE317" s="16" t="s">
        <v>365</v>
      </c>
      <c r="AF317" s="16" t="s">
        <v>366</v>
      </c>
      <c r="AG317" s="16" t="s">
        <v>367</v>
      </c>
      <c r="AH317" s="23" t="s">
        <v>391</v>
      </c>
      <c r="AI317" s="23" t="s">
        <v>392</v>
      </c>
      <c r="AJ317" s="16" t="s">
        <v>255</v>
      </c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</row>
    <row r="318" ht="12.75" customHeight="1">
      <c r="A318" s="25">
        <f t="shared" si="178"/>
        <v>37</v>
      </c>
      <c r="B318" s="16">
        <f t="shared" si="171"/>
        <v>1</v>
      </c>
      <c r="C318" s="16">
        <f t="shared" si="172"/>
        <v>0</v>
      </c>
      <c r="D318" s="16">
        <f t="shared" si="173"/>
        <v>0</v>
      </c>
      <c r="E318" s="16">
        <f t="shared" si="174"/>
        <v>0</v>
      </c>
      <c r="F318" s="16">
        <f t="shared" si="175"/>
        <v>0</v>
      </c>
      <c r="G318" s="16">
        <f t="shared" si="176"/>
        <v>0</v>
      </c>
      <c r="H318" s="16">
        <f t="shared" si="177"/>
        <v>0</v>
      </c>
      <c r="I318" s="25"/>
      <c r="J318" s="25">
        <f>X314</f>
        <v>38</v>
      </c>
      <c r="K318" s="25">
        <f>N305</f>
        <v>39</v>
      </c>
      <c r="L318" s="25">
        <f>L295</f>
        <v>22</v>
      </c>
      <c r="M318" s="25">
        <f t="shared" ref="M318:N318" si="197">SQRT(J318)</f>
        <v>6.164414003</v>
      </c>
      <c r="N318" s="25">
        <f t="shared" si="197"/>
        <v>6.244997998</v>
      </c>
      <c r="O318" s="25">
        <f>L318/(M318*N318)</f>
        <v>0.5714767668</v>
      </c>
      <c r="P318" s="25"/>
      <c r="Q318" s="25">
        <f>J318</f>
        <v>38</v>
      </c>
      <c r="R318" s="25">
        <f>O305</f>
        <v>21</v>
      </c>
      <c r="S318" s="25">
        <f>M295</f>
        <v>18</v>
      </c>
      <c r="T318" s="25">
        <f t="shared" ref="T318:U318" si="198">SQRT(Q318)</f>
        <v>6.164414003</v>
      </c>
      <c r="U318" s="25">
        <f t="shared" si="198"/>
        <v>4.582575695</v>
      </c>
      <c r="V318" s="25">
        <f>S318/(T318*U318)</f>
        <v>0.6371930929</v>
      </c>
      <c r="W318" s="25"/>
      <c r="X318" s="25">
        <f>Q318</f>
        <v>38</v>
      </c>
      <c r="Y318" s="25">
        <f>R314</f>
        <v>6</v>
      </c>
      <c r="Z318" s="25">
        <f>N295</f>
        <v>6</v>
      </c>
      <c r="AA318" s="25">
        <f t="shared" ref="AA318:AB318" si="199">SQRT(X318)</f>
        <v>6.164414003</v>
      </c>
      <c r="AB318" s="25">
        <f t="shared" si="199"/>
        <v>2.449489743</v>
      </c>
      <c r="AC318" s="25">
        <f>Z318/(AA318*AB318)</f>
        <v>0.3973597071</v>
      </c>
      <c r="AD318" s="25"/>
      <c r="AE318" s="25">
        <f>X318</f>
        <v>38</v>
      </c>
      <c r="AF318" s="25">
        <f>Y310</f>
        <v>10</v>
      </c>
      <c r="AG318" s="25">
        <f>J297</f>
        <v>9</v>
      </c>
      <c r="AH318" s="25">
        <f t="shared" ref="AH318:AI318" si="200">SQRT(AE318)</f>
        <v>6.164414003</v>
      </c>
      <c r="AI318" s="25">
        <f t="shared" si="200"/>
        <v>3.16227766</v>
      </c>
      <c r="AJ318" s="25">
        <f>AG318/(AH318*AI318)</f>
        <v>0.4616902584</v>
      </c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</row>
    <row r="319" ht="12.75" customHeight="1">
      <c r="A319" s="25">
        <f t="shared" si="178"/>
        <v>38</v>
      </c>
      <c r="B319" s="16">
        <f t="shared" si="171"/>
        <v>1</v>
      </c>
      <c r="C319" s="16">
        <f t="shared" si="172"/>
        <v>0</v>
      </c>
      <c r="D319" s="16">
        <f t="shared" si="173"/>
        <v>1</v>
      </c>
      <c r="E319" s="16">
        <f t="shared" si="174"/>
        <v>0</v>
      </c>
      <c r="F319" s="16">
        <f t="shared" si="175"/>
        <v>0</v>
      </c>
      <c r="G319" s="16">
        <f t="shared" si="176"/>
        <v>0</v>
      </c>
      <c r="H319" s="16">
        <f t="shared" si="177"/>
        <v>0</v>
      </c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</row>
    <row r="320" ht="12.75" customHeight="1">
      <c r="A320" s="25">
        <f t="shared" si="178"/>
        <v>39</v>
      </c>
      <c r="B320" s="16">
        <f t="shared" si="171"/>
        <v>0</v>
      </c>
      <c r="C320" s="16">
        <f t="shared" si="172"/>
        <v>0</v>
      </c>
      <c r="D320" s="16">
        <f t="shared" si="173"/>
        <v>0</v>
      </c>
      <c r="E320" s="16">
        <f t="shared" si="174"/>
        <v>0</v>
      </c>
      <c r="F320" s="16">
        <f t="shared" si="175"/>
        <v>1</v>
      </c>
      <c r="G320" s="16">
        <f t="shared" si="176"/>
        <v>1</v>
      </c>
      <c r="H320" s="16">
        <f t="shared" si="177"/>
        <v>0</v>
      </c>
      <c r="I320" s="25"/>
      <c r="J320" s="8" t="s">
        <v>523</v>
      </c>
      <c r="K320" s="25"/>
      <c r="L320" s="25"/>
      <c r="M320" s="25"/>
      <c r="N320" s="25"/>
      <c r="O320" s="25"/>
      <c r="P320" s="25"/>
      <c r="Q320" s="8" t="s">
        <v>524</v>
      </c>
      <c r="R320" s="25"/>
      <c r="S320" s="25"/>
      <c r="T320" s="25"/>
      <c r="U320" s="25"/>
      <c r="V320" s="25"/>
      <c r="W320" s="25"/>
      <c r="X320" s="8" t="s">
        <v>525</v>
      </c>
      <c r="Y320" s="25"/>
      <c r="Z320" s="25"/>
      <c r="AA320" s="25"/>
      <c r="AB320" s="25"/>
      <c r="AC320" s="25"/>
      <c r="AD320" s="25"/>
      <c r="AE320" s="8" t="s">
        <v>531</v>
      </c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</row>
    <row r="321" ht="12.75" customHeight="1">
      <c r="A321" s="25">
        <f t="shared" si="178"/>
        <v>40</v>
      </c>
      <c r="B321" s="16">
        <f t="shared" si="171"/>
        <v>0</v>
      </c>
      <c r="C321" s="16">
        <f t="shared" si="172"/>
        <v>0</v>
      </c>
      <c r="D321" s="16">
        <f t="shared" si="173"/>
        <v>0</v>
      </c>
      <c r="E321" s="16">
        <f t="shared" si="174"/>
        <v>0</v>
      </c>
      <c r="F321" s="16">
        <f t="shared" si="175"/>
        <v>1</v>
      </c>
      <c r="G321" s="16">
        <f t="shared" si="176"/>
        <v>0</v>
      </c>
      <c r="H321" s="16">
        <f t="shared" si="177"/>
        <v>0</v>
      </c>
      <c r="I321" s="25"/>
      <c r="J321" s="16" t="s">
        <v>365</v>
      </c>
      <c r="K321" s="16" t="s">
        <v>366</v>
      </c>
      <c r="L321" s="16" t="s">
        <v>367</v>
      </c>
      <c r="M321" s="23" t="s">
        <v>391</v>
      </c>
      <c r="N321" s="23" t="s">
        <v>392</v>
      </c>
      <c r="O321" s="16" t="s">
        <v>255</v>
      </c>
      <c r="P321" s="25"/>
      <c r="Q321" s="16" t="s">
        <v>365</v>
      </c>
      <c r="R321" s="16" t="s">
        <v>366</v>
      </c>
      <c r="S321" s="16" t="s">
        <v>367</v>
      </c>
      <c r="T321" s="23" t="s">
        <v>391</v>
      </c>
      <c r="U321" s="23" t="s">
        <v>392</v>
      </c>
      <c r="V321" s="16" t="s">
        <v>255</v>
      </c>
      <c r="W321" s="25"/>
      <c r="X321" s="16" t="s">
        <v>365</v>
      </c>
      <c r="Y321" s="16" t="s">
        <v>366</v>
      </c>
      <c r="Z321" s="16" t="s">
        <v>367</v>
      </c>
      <c r="AA321" s="23" t="s">
        <v>391</v>
      </c>
      <c r="AB321" s="23" t="s">
        <v>392</v>
      </c>
      <c r="AC321" s="16" t="s">
        <v>255</v>
      </c>
      <c r="AD321" s="25"/>
      <c r="AE321" s="16" t="s">
        <v>365</v>
      </c>
      <c r="AF321" s="16" t="s">
        <v>366</v>
      </c>
      <c r="AG321" s="16" t="s">
        <v>367</v>
      </c>
      <c r="AH321" s="23" t="s">
        <v>391</v>
      </c>
      <c r="AI321" s="23" t="s">
        <v>392</v>
      </c>
      <c r="AJ321" s="16" t="s">
        <v>255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</row>
    <row r="322" ht="12.75" customHeight="1">
      <c r="A322" s="25">
        <f t="shared" si="178"/>
        <v>41</v>
      </c>
      <c r="B322" s="16">
        <f t="shared" si="171"/>
        <v>1</v>
      </c>
      <c r="C322" s="16">
        <f t="shared" si="172"/>
        <v>0</v>
      </c>
      <c r="D322" s="16">
        <f t="shared" si="173"/>
        <v>0</v>
      </c>
      <c r="E322" s="16">
        <f t="shared" si="174"/>
        <v>0</v>
      </c>
      <c r="F322" s="16">
        <f t="shared" si="175"/>
        <v>1</v>
      </c>
      <c r="G322" s="16">
        <f t="shared" si="176"/>
        <v>0</v>
      </c>
      <c r="H322" s="16">
        <f t="shared" si="177"/>
        <v>0</v>
      </c>
      <c r="I322" s="25"/>
      <c r="J322" s="25">
        <f t="shared" ref="J322:K322" si="201">M305</f>
        <v>10</v>
      </c>
      <c r="K322" s="25">
        <f t="shared" si="201"/>
        <v>39</v>
      </c>
      <c r="L322" s="25">
        <f>J299</f>
        <v>7</v>
      </c>
      <c r="M322" s="25">
        <f t="shared" ref="M322:N322" si="202">SQRT(J322)</f>
        <v>3.16227766</v>
      </c>
      <c r="N322" s="25">
        <f t="shared" si="202"/>
        <v>6.244997998</v>
      </c>
      <c r="O322" s="25">
        <f>L322/(M322*N322)</f>
        <v>0.3544587785</v>
      </c>
      <c r="P322" s="25"/>
      <c r="Q322" s="25">
        <f>J322</f>
        <v>10</v>
      </c>
      <c r="R322" s="25">
        <f>O305</f>
        <v>21</v>
      </c>
      <c r="S322" s="25">
        <f>K299</f>
        <v>6</v>
      </c>
      <c r="T322" s="25">
        <f t="shared" ref="T322:U322" si="203">SQRT(Q322)</f>
        <v>3.16227766</v>
      </c>
      <c r="U322" s="25">
        <f t="shared" si="203"/>
        <v>4.582575695</v>
      </c>
      <c r="V322" s="25">
        <f>S322/(T322*U322)</f>
        <v>0.4140393356</v>
      </c>
      <c r="W322" s="25"/>
      <c r="X322" s="25">
        <f>Q322</f>
        <v>10</v>
      </c>
      <c r="Y322" s="25">
        <f>P305</f>
        <v>6</v>
      </c>
      <c r="Z322" s="25">
        <f>L299</f>
        <v>4</v>
      </c>
      <c r="AA322" s="25">
        <f t="shared" ref="AA322:AB322" si="204">SQRT(X322)</f>
        <v>3.16227766</v>
      </c>
      <c r="AB322" s="25">
        <f t="shared" si="204"/>
        <v>2.449489743</v>
      </c>
      <c r="AC322" s="25">
        <f>Z322/(AA322*AB322)</f>
        <v>0.5163977795</v>
      </c>
      <c r="AD322" s="25"/>
      <c r="AE322" s="25">
        <f t="shared" ref="AE322:AF322" si="205">N305</f>
        <v>39</v>
      </c>
      <c r="AF322" s="25">
        <f t="shared" si="205"/>
        <v>21</v>
      </c>
      <c r="AG322" s="25">
        <f>J301</f>
        <v>13</v>
      </c>
      <c r="AH322" s="25">
        <f t="shared" ref="AH322:AI322" si="206">SQRT(AE322)</f>
        <v>6.244997998</v>
      </c>
      <c r="AI322" s="25">
        <f t="shared" si="206"/>
        <v>4.582575695</v>
      </c>
      <c r="AJ322" s="25">
        <f>AG322/(AH322*AI322)</f>
        <v>0.4542567626</v>
      </c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</row>
    <row r="323" ht="12.75" customHeight="1">
      <c r="A323" s="25">
        <f t="shared" si="178"/>
        <v>42</v>
      </c>
      <c r="B323" s="16">
        <f t="shared" si="171"/>
        <v>1</v>
      </c>
      <c r="C323" s="16">
        <f t="shared" si="172"/>
        <v>1</v>
      </c>
      <c r="D323" s="16">
        <f t="shared" si="173"/>
        <v>1</v>
      </c>
      <c r="E323" s="16">
        <f t="shared" si="174"/>
        <v>0</v>
      </c>
      <c r="F323" s="16">
        <f t="shared" si="175"/>
        <v>1</v>
      </c>
      <c r="G323" s="16">
        <f t="shared" si="176"/>
        <v>1</v>
      </c>
      <c r="H323" s="16">
        <f t="shared" si="177"/>
        <v>0</v>
      </c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</row>
    <row r="324" ht="12.75" customHeight="1">
      <c r="A324" s="25">
        <f t="shared" si="178"/>
        <v>43</v>
      </c>
      <c r="B324" s="16">
        <f t="shared" si="171"/>
        <v>0</v>
      </c>
      <c r="C324" s="16">
        <f t="shared" si="172"/>
        <v>0</v>
      </c>
      <c r="D324" s="16">
        <f t="shared" si="173"/>
        <v>1</v>
      </c>
      <c r="E324" s="16">
        <f t="shared" si="174"/>
        <v>0</v>
      </c>
      <c r="F324" s="16">
        <f t="shared" si="175"/>
        <v>0</v>
      </c>
      <c r="G324" s="16">
        <f t="shared" si="176"/>
        <v>0</v>
      </c>
      <c r="H324" s="16">
        <f t="shared" si="177"/>
        <v>0</v>
      </c>
      <c r="I324" s="25"/>
      <c r="J324" s="8" t="s">
        <v>532</v>
      </c>
      <c r="K324" s="25"/>
      <c r="L324" s="25"/>
      <c r="M324" s="25"/>
      <c r="N324" s="25"/>
      <c r="O324" s="25"/>
      <c r="P324" s="25"/>
      <c r="Q324" s="8" t="s">
        <v>537</v>
      </c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</row>
    <row r="325" ht="12.75" customHeight="1">
      <c r="A325" s="25">
        <f t="shared" si="178"/>
        <v>44</v>
      </c>
      <c r="B325" s="16">
        <f t="shared" si="171"/>
        <v>1</v>
      </c>
      <c r="C325" s="16">
        <f t="shared" si="172"/>
        <v>1</v>
      </c>
      <c r="D325" s="16">
        <f t="shared" si="173"/>
        <v>1</v>
      </c>
      <c r="E325" s="16">
        <f t="shared" si="174"/>
        <v>0</v>
      </c>
      <c r="F325" s="16">
        <f t="shared" si="175"/>
        <v>1</v>
      </c>
      <c r="G325" s="16">
        <f t="shared" si="176"/>
        <v>1</v>
      </c>
      <c r="H325" s="16">
        <f t="shared" si="177"/>
        <v>1</v>
      </c>
      <c r="I325" s="25"/>
      <c r="J325" s="16" t="s">
        <v>365</v>
      </c>
      <c r="K325" s="16" t="s">
        <v>366</v>
      </c>
      <c r="L325" s="16" t="s">
        <v>367</v>
      </c>
      <c r="M325" s="23" t="s">
        <v>391</v>
      </c>
      <c r="N325" s="23" t="s">
        <v>392</v>
      </c>
      <c r="O325" s="16" t="s">
        <v>255</v>
      </c>
      <c r="P325" s="25"/>
      <c r="Q325" s="16" t="s">
        <v>365</v>
      </c>
      <c r="R325" s="16" t="s">
        <v>366</v>
      </c>
      <c r="S325" s="16" t="s">
        <v>367</v>
      </c>
      <c r="T325" s="23" t="s">
        <v>391</v>
      </c>
      <c r="U325" s="23" t="s">
        <v>392</v>
      </c>
      <c r="V325" s="16" t="s">
        <v>255</v>
      </c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</row>
    <row r="326" ht="12.75" customHeight="1">
      <c r="A326" s="25">
        <f t="shared" si="178"/>
        <v>45</v>
      </c>
      <c r="B326" s="16">
        <f t="shared" si="171"/>
        <v>1</v>
      </c>
      <c r="C326" s="16">
        <f t="shared" si="172"/>
        <v>0</v>
      </c>
      <c r="D326" s="16">
        <f t="shared" si="173"/>
        <v>1</v>
      </c>
      <c r="E326" s="16">
        <f t="shared" si="174"/>
        <v>0</v>
      </c>
      <c r="F326" s="16">
        <f t="shared" si="175"/>
        <v>0</v>
      </c>
      <c r="G326" s="16">
        <f t="shared" si="176"/>
        <v>0</v>
      </c>
      <c r="H326" s="16">
        <f t="shared" si="177"/>
        <v>0</v>
      </c>
      <c r="I326" s="25"/>
      <c r="J326" s="25">
        <f>N305</f>
        <v>39</v>
      </c>
      <c r="K326" s="25">
        <f>P305</f>
        <v>6</v>
      </c>
      <c r="L326" s="25">
        <f>K301</f>
        <v>5</v>
      </c>
      <c r="M326" s="25">
        <f t="shared" ref="M326:N326" si="207">SQRT(J326)</f>
        <v>6.244997998</v>
      </c>
      <c r="N326" s="25">
        <f t="shared" si="207"/>
        <v>2.449489743</v>
      </c>
      <c r="O326" s="25">
        <f>L326/(M326*N326)</f>
        <v>0.3268602252</v>
      </c>
      <c r="P326" s="25"/>
      <c r="Q326" s="25">
        <f t="shared" ref="Q326:R326" si="208">O305</f>
        <v>21</v>
      </c>
      <c r="R326" s="25">
        <f t="shared" si="208"/>
        <v>6</v>
      </c>
      <c r="S326" s="25">
        <f>J303</f>
        <v>6</v>
      </c>
      <c r="T326" s="25">
        <f t="shared" ref="T326:U326" si="209">SQRT(Q326)</f>
        <v>4.582575695</v>
      </c>
      <c r="U326" s="25">
        <f t="shared" si="209"/>
        <v>2.449489743</v>
      </c>
      <c r="V326" s="25">
        <f>S326/(T326*U326)</f>
        <v>0.5345224838</v>
      </c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</row>
    <row r="327" ht="12.75" customHeight="1">
      <c r="A327" s="25">
        <f t="shared" si="178"/>
        <v>46</v>
      </c>
      <c r="B327" s="16">
        <f t="shared" si="171"/>
        <v>1</v>
      </c>
      <c r="C327" s="16">
        <f t="shared" si="172"/>
        <v>0</v>
      </c>
      <c r="D327" s="16">
        <f t="shared" si="173"/>
        <v>0</v>
      </c>
      <c r="E327" s="16">
        <f t="shared" si="174"/>
        <v>0</v>
      </c>
      <c r="F327" s="16">
        <f t="shared" si="175"/>
        <v>1</v>
      </c>
      <c r="G327" s="16">
        <f t="shared" si="176"/>
        <v>0</v>
      </c>
      <c r="H327" s="16">
        <f t="shared" si="177"/>
        <v>0</v>
      </c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</row>
    <row r="328" ht="12.75" customHeight="1">
      <c r="A328" s="25">
        <f t="shared" si="178"/>
        <v>47</v>
      </c>
      <c r="B328" s="16">
        <f t="shared" si="171"/>
        <v>0</v>
      </c>
      <c r="C328" s="16">
        <f t="shared" si="172"/>
        <v>0</v>
      </c>
      <c r="D328" s="16">
        <f t="shared" si="173"/>
        <v>0</v>
      </c>
      <c r="E328" s="16">
        <f t="shared" si="174"/>
        <v>0</v>
      </c>
      <c r="F328" s="16">
        <f t="shared" si="175"/>
        <v>1</v>
      </c>
      <c r="G328" s="16">
        <f t="shared" si="176"/>
        <v>0</v>
      </c>
      <c r="H328" s="16">
        <f t="shared" si="177"/>
        <v>0</v>
      </c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</row>
    <row r="329" ht="12.75" customHeight="1">
      <c r="A329" s="25">
        <f t="shared" si="178"/>
        <v>48</v>
      </c>
      <c r="B329" s="16">
        <f t="shared" si="171"/>
        <v>1</v>
      </c>
      <c r="C329" s="16">
        <f t="shared" si="172"/>
        <v>0</v>
      </c>
      <c r="D329" s="16">
        <f t="shared" si="173"/>
        <v>0</v>
      </c>
      <c r="E329" s="16">
        <f t="shared" si="174"/>
        <v>0</v>
      </c>
      <c r="F329" s="16">
        <f t="shared" si="175"/>
        <v>0</v>
      </c>
      <c r="G329" s="16">
        <f t="shared" si="176"/>
        <v>0</v>
      </c>
      <c r="H329" s="16">
        <f t="shared" si="177"/>
        <v>0</v>
      </c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</row>
    <row r="330" ht="12.75" customHeight="1">
      <c r="A330" s="25">
        <f t="shared" si="178"/>
        <v>49</v>
      </c>
      <c r="B330" s="16">
        <f t="shared" si="171"/>
        <v>1</v>
      </c>
      <c r="C330" s="16">
        <f t="shared" si="172"/>
        <v>0</v>
      </c>
      <c r="D330" s="16">
        <f t="shared" si="173"/>
        <v>0</v>
      </c>
      <c r="E330" s="16">
        <f t="shared" si="174"/>
        <v>0</v>
      </c>
      <c r="F330" s="16">
        <f t="shared" si="175"/>
        <v>1</v>
      </c>
      <c r="G330" s="16">
        <f t="shared" si="176"/>
        <v>0</v>
      </c>
      <c r="H330" s="16">
        <f t="shared" si="177"/>
        <v>0</v>
      </c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</row>
    <row r="331" ht="12.75" customHeight="1">
      <c r="A331" s="25">
        <f t="shared" si="178"/>
        <v>50</v>
      </c>
      <c r="B331" s="16">
        <f t="shared" si="171"/>
        <v>1</v>
      </c>
      <c r="C331" s="16">
        <f t="shared" si="172"/>
        <v>0</v>
      </c>
      <c r="D331" s="16">
        <f t="shared" si="173"/>
        <v>1</v>
      </c>
      <c r="E331" s="16">
        <f t="shared" si="174"/>
        <v>0</v>
      </c>
      <c r="F331" s="16">
        <f t="shared" si="175"/>
        <v>1</v>
      </c>
      <c r="G331" s="16">
        <f t="shared" si="176"/>
        <v>0</v>
      </c>
      <c r="H331" s="16">
        <f t="shared" si="177"/>
        <v>0</v>
      </c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</row>
    <row r="332" ht="12.75" customHeight="1">
      <c r="A332" s="25">
        <f t="shared" si="178"/>
        <v>51</v>
      </c>
      <c r="B332" s="16">
        <f t="shared" si="171"/>
        <v>1</v>
      </c>
      <c r="C332" s="16">
        <f t="shared" si="172"/>
        <v>0</v>
      </c>
      <c r="D332" s="16">
        <f t="shared" si="173"/>
        <v>0</v>
      </c>
      <c r="E332" s="16">
        <f t="shared" si="174"/>
        <v>0</v>
      </c>
      <c r="F332" s="16">
        <f t="shared" si="175"/>
        <v>1</v>
      </c>
      <c r="G332" s="16">
        <f t="shared" si="176"/>
        <v>0</v>
      </c>
      <c r="H332" s="16">
        <f t="shared" si="177"/>
        <v>0</v>
      </c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</row>
    <row r="333" ht="12.75" customHeight="1">
      <c r="A333" s="25">
        <f t="shared" si="178"/>
        <v>52</v>
      </c>
      <c r="B333" s="16">
        <f t="shared" si="171"/>
        <v>1</v>
      </c>
      <c r="C333" s="16">
        <f t="shared" si="172"/>
        <v>0</v>
      </c>
      <c r="D333" s="16">
        <f t="shared" si="173"/>
        <v>0</v>
      </c>
      <c r="E333" s="16">
        <f t="shared" si="174"/>
        <v>0</v>
      </c>
      <c r="F333" s="16">
        <f t="shared" si="175"/>
        <v>0</v>
      </c>
      <c r="G333" s="16">
        <f t="shared" si="176"/>
        <v>0</v>
      </c>
      <c r="H333" s="16">
        <f t="shared" si="177"/>
        <v>0</v>
      </c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</row>
    <row r="334" ht="12.75" customHeight="1">
      <c r="A334" s="25">
        <f t="shared" si="178"/>
        <v>53</v>
      </c>
      <c r="B334" s="16">
        <f t="shared" si="171"/>
        <v>1</v>
      </c>
      <c r="C334" s="16">
        <f t="shared" si="172"/>
        <v>1</v>
      </c>
      <c r="D334" s="16">
        <f t="shared" si="173"/>
        <v>1</v>
      </c>
      <c r="E334" s="16">
        <f t="shared" si="174"/>
        <v>1</v>
      </c>
      <c r="F334" s="16">
        <f t="shared" si="175"/>
        <v>1</v>
      </c>
      <c r="G334" s="16">
        <f t="shared" si="176"/>
        <v>1</v>
      </c>
      <c r="H334" s="16">
        <f t="shared" si="177"/>
        <v>1</v>
      </c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</row>
    <row r="335" ht="12.75" customHeight="1">
      <c r="A335" s="25">
        <f t="shared" si="178"/>
        <v>54</v>
      </c>
      <c r="B335" s="16">
        <f t="shared" si="171"/>
        <v>1</v>
      </c>
      <c r="C335" s="16">
        <f t="shared" si="172"/>
        <v>1</v>
      </c>
      <c r="D335" s="16">
        <f t="shared" si="173"/>
        <v>1</v>
      </c>
      <c r="E335" s="16">
        <f t="shared" si="174"/>
        <v>1</v>
      </c>
      <c r="F335" s="16">
        <f t="shared" si="175"/>
        <v>1</v>
      </c>
      <c r="G335" s="16">
        <f t="shared" si="176"/>
        <v>0</v>
      </c>
      <c r="H335" s="16">
        <f t="shared" si="177"/>
        <v>0</v>
      </c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</row>
    <row r="336" ht="12.75" customHeight="1">
      <c r="A336" s="25">
        <f t="shared" si="178"/>
        <v>55</v>
      </c>
      <c r="B336" s="16">
        <f t="shared" si="171"/>
        <v>1</v>
      </c>
      <c r="C336" s="16">
        <f t="shared" si="172"/>
        <v>0</v>
      </c>
      <c r="D336" s="16">
        <f t="shared" si="173"/>
        <v>0</v>
      </c>
      <c r="E336" s="16">
        <f t="shared" si="174"/>
        <v>0</v>
      </c>
      <c r="F336" s="16">
        <f t="shared" si="175"/>
        <v>0</v>
      </c>
      <c r="G336" s="16">
        <f t="shared" si="176"/>
        <v>0</v>
      </c>
      <c r="H336" s="16">
        <f t="shared" si="177"/>
        <v>0</v>
      </c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</row>
    <row r="337" ht="12.75" customHeight="1">
      <c r="A337" s="25">
        <f t="shared" si="178"/>
        <v>56</v>
      </c>
      <c r="B337" s="16">
        <f t="shared" si="171"/>
        <v>1</v>
      </c>
      <c r="C337" s="16">
        <f t="shared" si="172"/>
        <v>1</v>
      </c>
      <c r="D337" s="16">
        <f t="shared" si="173"/>
        <v>1</v>
      </c>
      <c r="E337" s="16">
        <f t="shared" si="174"/>
        <v>0</v>
      </c>
      <c r="F337" s="16">
        <f t="shared" si="175"/>
        <v>0</v>
      </c>
      <c r="G337" s="16">
        <f t="shared" si="176"/>
        <v>0</v>
      </c>
      <c r="H337" s="16">
        <f t="shared" si="177"/>
        <v>0</v>
      </c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</row>
    <row r="338" ht="12.75" customHeight="1">
      <c r="A338" s="25">
        <f t="shared" si="178"/>
        <v>57</v>
      </c>
      <c r="B338" s="16">
        <f t="shared" si="171"/>
        <v>1</v>
      </c>
      <c r="C338" s="16">
        <f t="shared" si="172"/>
        <v>1</v>
      </c>
      <c r="D338" s="16">
        <f t="shared" si="173"/>
        <v>0</v>
      </c>
      <c r="E338" s="16">
        <f t="shared" si="174"/>
        <v>0</v>
      </c>
      <c r="F338" s="16">
        <f t="shared" si="175"/>
        <v>1</v>
      </c>
      <c r="G338" s="16">
        <f t="shared" si="176"/>
        <v>0</v>
      </c>
      <c r="H338" s="16">
        <f t="shared" si="177"/>
        <v>0</v>
      </c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</row>
    <row r="339" ht="12.75" customHeight="1">
      <c r="A339" s="25">
        <f t="shared" si="178"/>
        <v>58</v>
      </c>
      <c r="B339" s="16">
        <f t="shared" si="171"/>
        <v>0</v>
      </c>
      <c r="C339" s="16">
        <f t="shared" si="172"/>
        <v>0</v>
      </c>
      <c r="D339" s="16">
        <f t="shared" si="173"/>
        <v>1</v>
      </c>
      <c r="E339" s="16">
        <f t="shared" si="174"/>
        <v>0</v>
      </c>
      <c r="F339" s="16">
        <f t="shared" si="175"/>
        <v>0</v>
      </c>
      <c r="G339" s="16">
        <f t="shared" si="176"/>
        <v>0</v>
      </c>
      <c r="H339" s="16">
        <f t="shared" si="177"/>
        <v>0</v>
      </c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</row>
    <row r="340" ht="12.75" customHeight="1">
      <c r="A340" s="25">
        <f t="shared" si="178"/>
        <v>59</v>
      </c>
      <c r="B340" s="16">
        <f t="shared" si="171"/>
        <v>1</v>
      </c>
      <c r="C340" s="16">
        <f t="shared" si="172"/>
        <v>1</v>
      </c>
      <c r="D340" s="16">
        <f t="shared" si="173"/>
        <v>1</v>
      </c>
      <c r="E340" s="16">
        <f t="shared" si="174"/>
        <v>0</v>
      </c>
      <c r="F340" s="16">
        <f t="shared" si="175"/>
        <v>0</v>
      </c>
      <c r="G340" s="16">
        <f t="shared" si="176"/>
        <v>0</v>
      </c>
      <c r="H340" s="16">
        <f t="shared" si="177"/>
        <v>0</v>
      </c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</row>
    <row r="341" ht="12.75" customHeight="1">
      <c r="A341" s="25">
        <f t="shared" si="178"/>
        <v>60</v>
      </c>
      <c r="B341" s="16">
        <f t="shared" si="171"/>
        <v>1</v>
      </c>
      <c r="C341" s="16">
        <f t="shared" si="172"/>
        <v>0</v>
      </c>
      <c r="D341" s="16">
        <f t="shared" si="173"/>
        <v>0</v>
      </c>
      <c r="E341" s="16">
        <f t="shared" si="174"/>
        <v>0</v>
      </c>
      <c r="F341" s="16">
        <f t="shared" si="175"/>
        <v>0</v>
      </c>
      <c r="G341" s="16">
        <f t="shared" si="176"/>
        <v>0</v>
      </c>
      <c r="H341" s="16">
        <f t="shared" si="177"/>
        <v>0</v>
      </c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</row>
    <row r="342" ht="12.75" customHeight="1">
      <c r="A342" s="25">
        <f t="shared" si="178"/>
        <v>61</v>
      </c>
      <c r="B342" s="16">
        <f t="shared" si="171"/>
        <v>1</v>
      </c>
      <c r="C342" s="16">
        <f t="shared" si="172"/>
        <v>1</v>
      </c>
      <c r="D342" s="16">
        <f t="shared" si="173"/>
        <v>1</v>
      </c>
      <c r="E342" s="16">
        <f t="shared" si="174"/>
        <v>0</v>
      </c>
      <c r="F342" s="16">
        <f t="shared" si="175"/>
        <v>0</v>
      </c>
      <c r="G342" s="16">
        <f t="shared" si="176"/>
        <v>0</v>
      </c>
      <c r="H342" s="16">
        <f t="shared" si="177"/>
        <v>0</v>
      </c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</row>
    <row r="343" ht="12.75" customHeight="1">
      <c r="A343" s="25">
        <f t="shared" si="178"/>
        <v>62</v>
      </c>
      <c r="B343" s="16">
        <f t="shared" si="171"/>
        <v>1</v>
      </c>
      <c r="C343" s="16">
        <f t="shared" si="172"/>
        <v>0</v>
      </c>
      <c r="D343" s="16">
        <f t="shared" si="173"/>
        <v>1</v>
      </c>
      <c r="E343" s="16">
        <f t="shared" si="174"/>
        <v>0</v>
      </c>
      <c r="F343" s="16">
        <f t="shared" si="175"/>
        <v>0</v>
      </c>
      <c r="G343" s="16">
        <f t="shared" si="176"/>
        <v>0</v>
      </c>
      <c r="H343" s="16">
        <f t="shared" si="177"/>
        <v>0</v>
      </c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</row>
    <row r="344" ht="12.75" customHeight="1">
      <c r="A344" s="25">
        <f t="shared" si="178"/>
        <v>63</v>
      </c>
      <c r="B344" s="16">
        <f t="shared" si="171"/>
        <v>1</v>
      </c>
      <c r="C344" s="16">
        <f t="shared" si="172"/>
        <v>1</v>
      </c>
      <c r="D344" s="16">
        <f t="shared" si="173"/>
        <v>1</v>
      </c>
      <c r="E344" s="16">
        <f t="shared" si="174"/>
        <v>0</v>
      </c>
      <c r="F344" s="16">
        <f t="shared" si="175"/>
        <v>1</v>
      </c>
      <c r="G344" s="16">
        <f t="shared" si="176"/>
        <v>1</v>
      </c>
      <c r="H344" s="16">
        <f t="shared" si="177"/>
        <v>0</v>
      </c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</row>
    <row r="345" ht="12.75" customHeight="1">
      <c r="A345" s="25">
        <f t="shared" si="178"/>
        <v>64</v>
      </c>
      <c r="B345" s="16">
        <f t="shared" si="171"/>
        <v>1</v>
      </c>
      <c r="C345" s="16">
        <f t="shared" si="172"/>
        <v>0</v>
      </c>
      <c r="D345" s="16">
        <f t="shared" si="173"/>
        <v>0</v>
      </c>
      <c r="E345" s="16">
        <f t="shared" si="174"/>
        <v>0</v>
      </c>
      <c r="F345" s="16">
        <f t="shared" si="175"/>
        <v>1</v>
      </c>
      <c r="G345" s="16">
        <f t="shared" si="176"/>
        <v>0</v>
      </c>
      <c r="H345" s="16">
        <f t="shared" si="177"/>
        <v>0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</row>
    <row r="346" ht="12.75" customHeight="1">
      <c r="A346" s="25">
        <f t="shared" si="178"/>
        <v>65</v>
      </c>
      <c r="B346" s="16">
        <f t="shared" si="171"/>
        <v>1</v>
      </c>
      <c r="C346" s="16">
        <f t="shared" si="172"/>
        <v>1</v>
      </c>
      <c r="D346" s="16">
        <f t="shared" si="173"/>
        <v>1</v>
      </c>
      <c r="E346" s="16">
        <f t="shared" si="174"/>
        <v>0</v>
      </c>
      <c r="F346" s="16">
        <f t="shared" si="175"/>
        <v>1</v>
      </c>
      <c r="G346" s="16">
        <f t="shared" si="176"/>
        <v>0</v>
      </c>
      <c r="H346" s="16">
        <f t="shared" si="177"/>
        <v>0</v>
      </c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</row>
    <row r="347" ht="12.75" customHeight="1">
      <c r="A347" s="25">
        <f t="shared" si="178"/>
        <v>66</v>
      </c>
      <c r="B347" s="16">
        <f t="shared" si="171"/>
        <v>0</v>
      </c>
      <c r="C347" s="16">
        <f t="shared" si="172"/>
        <v>0</v>
      </c>
      <c r="D347" s="16">
        <f t="shared" si="173"/>
        <v>1</v>
      </c>
      <c r="E347" s="16">
        <f t="shared" si="174"/>
        <v>0</v>
      </c>
      <c r="F347" s="16">
        <f t="shared" si="175"/>
        <v>0</v>
      </c>
      <c r="G347" s="16">
        <f t="shared" si="176"/>
        <v>0</v>
      </c>
      <c r="H347" s="16">
        <f t="shared" si="177"/>
        <v>0</v>
      </c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</row>
    <row r="348" ht="12.75" customHeight="1">
      <c r="A348" s="25">
        <f t="shared" si="178"/>
        <v>67</v>
      </c>
      <c r="B348" s="16">
        <f t="shared" si="171"/>
        <v>1</v>
      </c>
      <c r="C348" s="16">
        <f t="shared" si="172"/>
        <v>1</v>
      </c>
      <c r="D348" s="16">
        <f t="shared" si="173"/>
        <v>0</v>
      </c>
      <c r="E348" s="16">
        <f t="shared" si="174"/>
        <v>0</v>
      </c>
      <c r="F348" s="16">
        <f t="shared" si="175"/>
        <v>0</v>
      </c>
      <c r="G348" s="16">
        <f t="shared" si="176"/>
        <v>0</v>
      </c>
      <c r="H348" s="16">
        <f t="shared" si="177"/>
        <v>0</v>
      </c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</row>
    <row r="349" ht="12.75" customHeight="1">
      <c r="A349" s="25">
        <f t="shared" si="178"/>
        <v>68</v>
      </c>
      <c r="B349" s="16">
        <f t="shared" si="171"/>
        <v>1</v>
      </c>
      <c r="C349" s="16">
        <f t="shared" si="172"/>
        <v>1</v>
      </c>
      <c r="D349" s="16">
        <f t="shared" si="173"/>
        <v>1</v>
      </c>
      <c r="E349" s="16">
        <f t="shared" si="174"/>
        <v>0</v>
      </c>
      <c r="F349" s="16">
        <f t="shared" si="175"/>
        <v>1</v>
      </c>
      <c r="G349" s="16">
        <f t="shared" si="176"/>
        <v>0</v>
      </c>
      <c r="H349" s="16">
        <f t="shared" si="177"/>
        <v>0</v>
      </c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</row>
    <row r="350" ht="12.75" customHeight="1">
      <c r="A350" s="25">
        <f t="shared" si="178"/>
        <v>69</v>
      </c>
      <c r="B350" s="16">
        <f t="shared" si="171"/>
        <v>1</v>
      </c>
      <c r="C350" s="16">
        <f t="shared" si="172"/>
        <v>0</v>
      </c>
      <c r="D350" s="16">
        <f t="shared" si="173"/>
        <v>1</v>
      </c>
      <c r="E350" s="16">
        <f t="shared" si="174"/>
        <v>0</v>
      </c>
      <c r="F350" s="16">
        <f t="shared" si="175"/>
        <v>1</v>
      </c>
      <c r="G350" s="16">
        <f t="shared" si="176"/>
        <v>1</v>
      </c>
      <c r="H350" s="16">
        <f t="shared" si="177"/>
        <v>0</v>
      </c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</row>
    <row r="351" ht="12.75" customHeight="1">
      <c r="A351" s="25">
        <f t="shared" si="178"/>
        <v>70</v>
      </c>
      <c r="B351" s="16">
        <f t="shared" si="171"/>
        <v>1</v>
      </c>
      <c r="C351" s="16">
        <f t="shared" si="172"/>
        <v>0</v>
      </c>
      <c r="D351" s="16">
        <f t="shared" si="173"/>
        <v>1</v>
      </c>
      <c r="E351" s="16">
        <f t="shared" si="174"/>
        <v>0</v>
      </c>
      <c r="F351" s="16">
        <f t="shared" si="175"/>
        <v>0</v>
      </c>
      <c r="G351" s="16">
        <f t="shared" si="176"/>
        <v>0</v>
      </c>
      <c r="H351" s="16">
        <f t="shared" si="177"/>
        <v>0</v>
      </c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</row>
    <row r="352" ht="12.75" customHeight="1">
      <c r="A352" s="25">
        <f t="shared" si="178"/>
        <v>71</v>
      </c>
      <c r="B352" s="16">
        <f t="shared" si="171"/>
        <v>1</v>
      </c>
      <c r="C352" s="16">
        <f t="shared" si="172"/>
        <v>1</v>
      </c>
      <c r="D352" s="16">
        <f t="shared" si="173"/>
        <v>1</v>
      </c>
      <c r="E352" s="16">
        <f t="shared" si="174"/>
        <v>0</v>
      </c>
      <c r="F352" s="16">
        <f t="shared" si="175"/>
        <v>1</v>
      </c>
      <c r="G352" s="16">
        <f t="shared" si="176"/>
        <v>0</v>
      </c>
      <c r="H352" s="16">
        <f t="shared" si="177"/>
        <v>0</v>
      </c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</row>
    <row r="353" ht="12.75" customHeight="1">
      <c r="A353" s="25">
        <f t="shared" si="178"/>
        <v>72</v>
      </c>
      <c r="B353" s="16">
        <f t="shared" si="171"/>
        <v>1</v>
      </c>
      <c r="C353" s="16">
        <f t="shared" si="172"/>
        <v>1</v>
      </c>
      <c r="D353" s="16">
        <f t="shared" si="173"/>
        <v>1</v>
      </c>
      <c r="E353" s="16">
        <f t="shared" si="174"/>
        <v>0</v>
      </c>
      <c r="F353" s="16">
        <f t="shared" si="175"/>
        <v>1</v>
      </c>
      <c r="G353" s="16">
        <f t="shared" si="176"/>
        <v>0</v>
      </c>
      <c r="H353" s="16">
        <f t="shared" si="177"/>
        <v>0</v>
      </c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</row>
    <row r="354" ht="12.75" customHeight="1">
      <c r="A354" s="25">
        <f t="shared" si="178"/>
        <v>73</v>
      </c>
      <c r="B354" s="16">
        <f t="shared" si="171"/>
        <v>1</v>
      </c>
      <c r="C354" s="16">
        <f t="shared" si="172"/>
        <v>0</v>
      </c>
      <c r="D354" s="16">
        <f t="shared" si="173"/>
        <v>0</v>
      </c>
      <c r="E354" s="16">
        <f t="shared" si="174"/>
        <v>0</v>
      </c>
      <c r="F354" s="16">
        <f t="shared" si="175"/>
        <v>0</v>
      </c>
      <c r="G354" s="16">
        <f t="shared" si="176"/>
        <v>0</v>
      </c>
      <c r="H354" s="16">
        <f t="shared" si="177"/>
        <v>0</v>
      </c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</row>
    <row r="355" ht="12.75" customHeight="1">
      <c r="A355" s="25">
        <f t="shared" si="178"/>
        <v>74</v>
      </c>
      <c r="B355" s="16">
        <f t="shared" si="171"/>
        <v>1</v>
      </c>
      <c r="C355" s="16">
        <f t="shared" si="172"/>
        <v>0</v>
      </c>
      <c r="D355" s="16">
        <f t="shared" si="173"/>
        <v>0</v>
      </c>
      <c r="E355" s="16">
        <f t="shared" si="174"/>
        <v>0</v>
      </c>
      <c r="F355" s="16">
        <f t="shared" si="175"/>
        <v>0</v>
      </c>
      <c r="G355" s="16">
        <f t="shared" si="176"/>
        <v>0</v>
      </c>
      <c r="H355" s="16">
        <f t="shared" si="177"/>
        <v>0</v>
      </c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</row>
    <row r="356" ht="12.75" customHeight="1">
      <c r="A356" s="25">
        <f t="shared" si="178"/>
        <v>75</v>
      </c>
      <c r="B356" s="16">
        <f t="shared" si="171"/>
        <v>1</v>
      </c>
      <c r="C356" s="16">
        <f t="shared" si="172"/>
        <v>1</v>
      </c>
      <c r="D356" s="16">
        <f t="shared" si="173"/>
        <v>1</v>
      </c>
      <c r="E356" s="16">
        <f t="shared" si="174"/>
        <v>0</v>
      </c>
      <c r="F356" s="16">
        <f t="shared" si="175"/>
        <v>0</v>
      </c>
      <c r="G356" s="16">
        <f t="shared" si="176"/>
        <v>1</v>
      </c>
      <c r="H356" s="16">
        <f t="shared" si="177"/>
        <v>0</v>
      </c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</row>
    <row r="357" ht="12.75" customHeight="1">
      <c r="A357" s="25">
        <f t="shared" si="178"/>
        <v>76</v>
      </c>
      <c r="B357" s="16">
        <f t="shared" si="171"/>
        <v>0</v>
      </c>
      <c r="C357" s="16">
        <f t="shared" si="172"/>
        <v>0</v>
      </c>
      <c r="D357" s="16">
        <f t="shared" si="173"/>
        <v>0</v>
      </c>
      <c r="E357" s="16">
        <f t="shared" si="174"/>
        <v>0</v>
      </c>
      <c r="F357" s="16">
        <f t="shared" si="175"/>
        <v>1</v>
      </c>
      <c r="G357" s="16">
        <f t="shared" si="176"/>
        <v>0</v>
      </c>
      <c r="H357" s="16">
        <f t="shared" si="177"/>
        <v>0</v>
      </c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</row>
    <row r="358" ht="12.75" customHeight="1">
      <c r="A358" s="25">
        <f t="shared" si="178"/>
        <v>77</v>
      </c>
      <c r="B358" s="16">
        <f t="shared" si="171"/>
        <v>1</v>
      </c>
      <c r="C358" s="16">
        <f t="shared" si="172"/>
        <v>0</v>
      </c>
      <c r="D358" s="16">
        <f t="shared" si="173"/>
        <v>0</v>
      </c>
      <c r="E358" s="16">
        <f t="shared" si="174"/>
        <v>0</v>
      </c>
      <c r="F358" s="16">
        <f t="shared" si="175"/>
        <v>0</v>
      </c>
      <c r="G358" s="16">
        <f t="shared" si="176"/>
        <v>0</v>
      </c>
      <c r="H358" s="16">
        <f t="shared" si="177"/>
        <v>0</v>
      </c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</row>
    <row r="359" ht="12.75" customHeight="1">
      <c r="A359" s="25"/>
      <c r="B359" s="19">
        <f t="shared" ref="B359:H359" si="210">SUM(B282:B358)</f>
        <v>61</v>
      </c>
      <c r="C359" s="19">
        <f t="shared" si="210"/>
        <v>38</v>
      </c>
      <c r="D359" s="19">
        <f t="shared" si="210"/>
        <v>49</v>
      </c>
      <c r="E359" s="19">
        <f t="shared" si="210"/>
        <v>10</v>
      </c>
      <c r="F359" s="19">
        <f t="shared" si="210"/>
        <v>39</v>
      </c>
      <c r="G359" s="19">
        <f t="shared" si="210"/>
        <v>21</v>
      </c>
      <c r="H359" s="19">
        <f t="shared" si="210"/>
        <v>6</v>
      </c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</row>
    <row r="360" ht="12.75" customHeight="1">
      <c r="A360" s="25"/>
      <c r="B360" s="33" t="s">
        <v>316</v>
      </c>
      <c r="C360" s="33" t="s">
        <v>317</v>
      </c>
      <c r="D360" s="33" t="s">
        <v>318</v>
      </c>
      <c r="E360" s="33" t="s">
        <v>319</v>
      </c>
      <c r="F360" s="33" t="s">
        <v>320</v>
      </c>
      <c r="G360" s="33" t="s">
        <v>321</v>
      </c>
      <c r="H360" s="33" t="s">
        <v>322</v>
      </c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</row>
    <row r="361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</row>
    <row r="362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</row>
    <row r="363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</row>
    <row r="364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</row>
    <row r="365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</row>
    <row r="36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</row>
    <row r="367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</row>
    <row r="368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</row>
    <row r="369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</row>
    <row r="370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</row>
    <row r="371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</row>
    <row r="372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</row>
    <row r="373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</row>
    <row r="374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</row>
    <row r="375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</row>
    <row r="37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</row>
    <row r="377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</row>
    <row r="378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</row>
    <row r="379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</row>
    <row r="380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</row>
    <row r="381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</row>
    <row r="382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</row>
    <row r="383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</row>
    <row r="384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</row>
    <row r="385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</row>
    <row r="38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</row>
    <row r="387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</row>
    <row r="388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</row>
    <row r="389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</row>
    <row r="390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</row>
    <row r="391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</row>
    <row r="392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</row>
    <row r="393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</row>
    <row r="394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</row>
    <row r="395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</row>
    <row r="39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</row>
    <row r="397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</row>
    <row r="398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</row>
    <row r="399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</row>
    <row r="400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</row>
    <row r="401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</row>
    <row r="402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</row>
    <row r="403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</row>
    <row r="404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</row>
    <row r="405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</row>
    <row r="40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</row>
    <row r="407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</row>
    <row r="408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</row>
    <row r="409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</row>
    <row r="410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</row>
    <row r="411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</row>
    <row r="412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</row>
    <row r="413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</row>
    <row r="414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</row>
    <row r="415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</row>
    <row r="41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</row>
    <row r="417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</row>
    <row r="418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</row>
    <row r="419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</row>
    <row r="420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</row>
    <row r="421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</row>
    <row r="422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</row>
    <row r="423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</row>
    <row r="424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</row>
    <row r="425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</row>
    <row r="4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</row>
    <row r="427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</row>
    <row r="428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</row>
    <row r="429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</row>
    <row r="430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</row>
    <row r="431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</row>
    <row r="432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</row>
    <row r="433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</row>
    <row r="434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</row>
    <row r="435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</row>
    <row r="43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</row>
    <row r="437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</row>
    <row r="438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</row>
    <row r="439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</row>
    <row r="440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</row>
    <row r="441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</row>
    <row r="442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</row>
    <row r="443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</row>
    <row r="444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</row>
    <row r="445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</row>
    <row r="44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</row>
    <row r="447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</row>
    <row r="448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</row>
    <row r="449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</row>
    <row r="450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</row>
    <row r="451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</row>
    <row r="452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</row>
    <row r="453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</row>
    <row r="454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</row>
    <row r="455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</row>
    <row r="45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</row>
    <row r="457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</row>
    <row r="458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</row>
    <row r="459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</row>
    <row r="460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</row>
    <row r="461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</row>
    <row r="462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</row>
    <row r="463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</row>
    <row r="464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</row>
    <row r="465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</row>
    <row r="46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</row>
    <row r="467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</row>
    <row r="468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</row>
    <row r="469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</row>
    <row r="470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</row>
    <row r="471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</row>
    <row r="472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</row>
    <row r="473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</row>
    <row r="511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</row>
    <row r="512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</row>
    <row r="513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</row>
    <row r="514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</row>
    <row r="515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</row>
    <row r="51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</row>
    <row r="517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</row>
    <row r="518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</row>
    <row r="519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</row>
    <row r="520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</row>
    <row r="521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</row>
    <row r="522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</row>
    <row r="523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</row>
    <row r="524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</row>
    <row r="525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</row>
    <row r="5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</row>
    <row r="527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</row>
    <row r="528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</row>
    <row r="529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</row>
    <row r="530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</row>
    <row r="531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</row>
    <row r="532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</row>
    <row r="533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</row>
    <row r="534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</row>
    <row r="535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</row>
    <row r="53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</row>
    <row r="537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</row>
    <row r="539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</row>
    <row r="540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</row>
    <row r="553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</row>
    <row r="954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</row>
    <row r="955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</row>
    <row r="95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</row>
    <row r="957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</row>
    <row r="958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</row>
    <row r="959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</row>
    <row r="960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</row>
    <row r="961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</row>
    <row r="962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</row>
    <row r="963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</row>
    <row r="964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</row>
    <row r="965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</row>
    <row r="96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</row>
    <row r="967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</row>
    <row r="968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</row>
    <row r="969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</row>
    <row r="970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</row>
    <row r="971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</row>
    <row r="972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</row>
    <row r="973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</row>
    <row r="974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</row>
    <row r="975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</row>
    <row r="97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</row>
    <row r="977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</row>
    <row r="978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</row>
    <row r="979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</row>
    <row r="980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</row>
    <row r="981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</row>
    <row r="982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</row>
    <row r="983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</row>
    <row r="984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</row>
    <row r="985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</row>
    <row r="98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</row>
    <row r="987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</row>
    <row r="988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</row>
    <row r="989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</row>
    <row r="990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</row>
    <row r="991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</row>
    <row r="992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</row>
    <row r="993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</row>
    <row r="994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</row>
    <row r="995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</row>
    <row r="99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</row>
    <row r="997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</row>
    <row r="998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</row>
    <row r="999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</row>
    <row r="1000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9.14"/>
  </cols>
  <sheetData>
    <row r="1" ht="12.75" customHeight="1">
      <c r="A1" s="21" t="s">
        <v>12</v>
      </c>
      <c r="B1" s="21" t="s">
        <v>307</v>
      </c>
      <c r="C1" s="21" t="s">
        <v>13</v>
      </c>
      <c r="D1" s="21" t="s">
        <v>14</v>
      </c>
      <c r="E1" s="21" t="s">
        <v>15</v>
      </c>
      <c r="F1" s="21" t="s">
        <v>16</v>
      </c>
      <c r="G1" s="21" t="s">
        <v>17</v>
      </c>
      <c r="H1" s="21" t="s">
        <v>18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12.75" customHeight="1">
      <c r="A2" s="22" t="s">
        <v>283</v>
      </c>
      <c r="B2" s="22" t="s">
        <v>308</v>
      </c>
      <c r="C2" s="22" t="s">
        <v>21</v>
      </c>
      <c r="D2" s="22" t="s">
        <v>21</v>
      </c>
      <c r="E2" s="22" t="s">
        <v>27</v>
      </c>
      <c r="F2" s="22" t="s">
        <v>85</v>
      </c>
      <c r="G2" s="22" t="s">
        <v>61</v>
      </c>
      <c r="H2" s="22" t="s">
        <v>57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ht="12.75" customHeight="1">
      <c r="A3" s="22" t="s">
        <v>283</v>
      </c>
      <c r="B3" s="22" t="s">
        <v>308</v>
      </c>
      <c r="C3" s="22" t="s">
        <v>26</v>
      </c>
      <c r="D3" s="22" t="s">
        <v>26</v>
      </c>
      <c r="E3" s="22" t="s">
        <v>44</v>
      </c>
      <c r="F3" s="22" t="s">
        <v>152</v>
      </c>
      <c r="G3" s="22" t="s">
        <v>29</v>
      </c>
      <c r="H3" s="22" t="s">
        <v>284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ht="12.75" customHeight="1">
      <c r="A4" s="22" t="s">
        <v>283</v>
      </c>
      <c r="B4" s="22" t="s">
        <v>309</v>
      </c>
      <c r="C4" s="22" t="s">
        <v>21</v>
      </c>
      <c r="D4" s="22" t="s">
        <v>21</v>
      </c>
      <c r="E4" s="22" t="s">
        <v>285</v>
      </c>
      <c r="F4" s="22" t="s">
        <v>286</v>
      </c>
      <c r="G4" s="22" t="s">
        <v>49</v>
      </c>
      <c r="H4" s="22" t="s">
        <v>287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ht="12.75" customHeight="1">
      <c r="A5" s="22" t="s">
        <v>283</v>
      </c>
      <c r="B5" s="22" t="s">
        <v>309</v>
      </c>
      <c r="C5" s="22" t="s">
        <v>20</v>
      </c>
      <c r="D5" s="22" t="s">
        <v>36</v>
      </c>
      <c r="E5" s="22" t="s">
        <v>164</v>
      </c>
      <c r="F5" s="22" t="s">
        <v>288</v>
      </c>
      <c r="G5" s="22" t="s">
        <v>69</v>
      </c>
      <c r="H5" s="22" t="s">
        <v>48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12.75" customHeight="1">
      <c r="A6" s="22" t="s">
        <v>283</v>
      </c>
      <c r="B6" s="22" t="s">
        <v>311</v>
      </c>
      <c r="C6" s="22" t="s">
        <v>87</v>
      </c>
      <c r="D6" s="22" t="s">
        <v>20</v>
      </c>
      <c r="E6" s="22" t="s">
        <v>164</v>
      </c>
      <c r="F6" s="22" t="s">
        <v>289</v>
      </c>
      <c r="G6" s="22" t="s">
        <v>290</v>
      </c>
      <c r="H6" s="22" t="s">
        <v>30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ht="12.75" customHeight="1">
      <c r="A7" s="22" t="s">
        <v>283</v>
      </c>
      <c r="B7" s="22" t="s">
        <v>309</v>
      </c>
      <c r="C7" s="22" t="s">
        <v>21</v>
      </c>
      <c r="D7" s="22" t="s">
        <v>36</v>
      </c>
      <c r="E7" s="22" t="s">
        <v>109</v>
      </c>
      <c r="F7" s="22" t="s">
        <v>291</v>
      </c>
      <c r="G7" s="22" t="s">
        <v>179</v>
      </c>
      <c r="H7" s="22" t="s">
        <v>292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ht="12.75" customHeight="1">
      <c r="A8" s="22" t="s">
        <v>283</v>
      </c>
      <c r="B8" s="22" t="s">
        <v>308</v>
      </c>
      <c r="C8" s="22" t="s">
        <v>20</v>
      </c>
      <c r="D8" s="22" t="s">
        <v>20</v>
      </c>
      <c r="E8" s="22" t="s">
        <v>27</v>
      </c>
      <c r="F8" s="22" t="s">
        <v>293</v>
      </c>
      <c r="G8" s="22" t="s">
        <v>53</v>
      </c>
      <c r="H8" s="22" t="s">
        <v>30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12.75" customHeight="1">
      <c r="A9" s="22" t="s">
        <v>283</v>
      </c>
      <c r="B9" s="22" t="s">
        <v>308</v>
      </c>
      <c r="C9" s="22" t="s">
        <v>21</v>
      </c>
      <c r="D9" s="22" t="s">
        <v>21</v>
      </c>
      <c r="E9" s="22" t="s">
        <v>140</v>
      </c>
      <c r="F9" s="22" t="s">
        <v>52</v>
      </c>
      <c r="G9" s="22" t="s">
        <v>53</v>
      </c>
      <c r="H9" s="22" t="s">
        <v>90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ht="12.75" customHeight="1">
      <c r="A10" s="22" t="s">
        <v>283</v>
      </c>
      <c r="B10" s="22" t="s">
        <v>310</v>
      </c>
      <c r="C10" s="22" t="s">
        <v>20</v>
      </c>
      <c r="D10" s="22" t="s">
        <v>36</v>
      </c>
      <c r="E10" s="22" t="s">
        <v>27</v>
      </c>
      <c r="F10" s="22" t="s">
        <v>294</v>
      </c>
      <c r="G10" s="22" t="s">
        <v>39</v>
      </c>
      <c r="H10" s="22" t="s">
        <v>30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ht="12.75" customHeight="1">
      <c r="A11" s="22" t="s">
        <v>283</v>
      </c>
      <c r="B11" s="22" t="s">
        <v>310</v>
      </c>
      <c r="C11" s="22" t="s">
        <v>26</v>
      </c>
      <c r="D11" s="22" t="s">
        <v>21</v>
      </c>
      <c r="E11" s="22" t="s">
        <v>27</v>
      </c>
      <c r="F11" s="22" t="s">
        <v>188</v>
      </c>
      <c r="G11" s="22" t="s">
        <v>69</v>
      </c>
      <c r="H11" s="22" t="s">
        <v>111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ht="12.75" customHeight="1">
      <c r="A12" s="22" t="s">
        <v>283</v>
      </c>
      <c r="B12" s="22" t="s">
        <v>311</v>
      </c>
      <c r="C12" s="22" t="s">
        <v>20</v>
      </c>
      <c r="D12" s="22" t="s">
        <v>21</v>
      </c>
      <c r="E12" s="22" t="s">
        <v>27</v>
      </c>
      <c r="F12" s="22" t="s">
        <v>28</v>
      </c>
      <c r="G12" s="22" t="s">
        <v>49</v>
      </c>
      <c r="H12" s="22" t="s">
        <v>176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12.75" customHeight="1">
      <c r="A13" s="22" t="s">
        <v>283</v>
      </c>
      <c r="B13" s="22" t="s">
        <v>309</v>
      </c>
      <c r="C13" s="22" t="s">
        <v>87</v>
      </c>
      <c r="D13" s="22" t="s">
        <v>20</v>
      </c>
      <c r="E13" s="22" t="s">
        <v>27</v>
      </c>
      <c r="F13" s="22" t="s">
        <v>213</v>
      </c>
      <c r="G13" s="22" t="s">
        <v>69</v>
      </c>
      <c r="H13" s="22" t="s">
        <v>161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12.75" customHeight="1">
      <c r="A14" s="22" t="s">
        <v>283</v>
      </c>
      <c r="B14" s="22" t="s">
        <v>309</v>
      </c>
      <c r="C14" s="22" t="s">
        <v>21</v>
      </c>
      <c r="D14" s="22" t="s">
        <v>36</v>
      </c>
      <c r="E14" s="22" t="s">
        <v>194</v>
      </c>
      <c r="F14" s="22" t="s">
        <v>295</v>
      </c>
      <c r="G14" s="22" t="s">
        <v>61</v>
      </c>
      <c r="H14" s="22" t="s">
        <v>170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12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2.75" customHeight="1">
      <c r="A16" s="25"/>
      <c r="B16" s="28" t="s">
        <v>316</v>
      </c>
      <c r="C16" s="28" t="s">
        <v>317</v>
      </c>
      <c r="D16" s="28" t="s">
        <v>318</v>
      </c>
      <c r="E16" s="28" t="s">
        <v>319</v>
      </c>
      <c r="F16" s="28" t="s">
        <v>320</v>
      </c>
      <c r="G16" s="28" t="s">
        <v>321</v>
      </c>
      <c r="H16" s="28" t="s">
        <v>322</v>
      </c>
      <c r="I16" s="28" t="s">
        <v>323</v>
      </c>
      <c r="J16" s="28" t="s">
        <v>324</v>
      </c>
      <c r="K16" s="25"/>
      <c r="L16" s="28" t="s">
        <v>325</v>
      </c>
      <c r="M16" s="28" t="s">
        <v>326</v>
      </c>
      <c r="N16" s="28" t="s">
        <v>327</v>
      </c>
      <c r="O16" s="28" t="s">
        <v>328</v>
      </c>
      <c r="P16" s="28" t="s">
        <v>329</v>
      </c>
      <c r="Q16" s="28" t="s">
        <v>330</v>
      </c>
      <c r="R16" s="28" t="s">
        <v>331</v>
      </c>
      <c r="S16" s="28" t="s">
        <v>332</v>
      </c>
      <c r="T16" s="25"/>
      <c r="U16" s="25"/>
      <c r="V16" s="25"/>
      <c r="W16" s="25"/>
      <c r="X16" s="25"/>
      <c r="Y16" s="25"/>
      <c r="Z16" s="25"/>
      <c r="AA16" s="25"/>
    </row>
    <row r="17" ht="12.75" customHeight="1">
      <c r="A17" s="25"/>
      <c r="B17" s="16" t="s">
        <v>27</v>
      </c>
      <c r="C17" s="16" t="s">
        <v>71</v>
      </c>
      <c r="D17" s="16" t="s">
        <v>241</v>
      </c>
      <c r="E17" s="16" t="s">
        <v>242</v>
      </c>
      <c r="F17" s="16" t="s">
        <v>243</v>
      </c>
      <c r="G17" s="16" t="s">
        <v>244</v>
      </c>
      <c r="H17" s="16" t="s">
        <v>245</v>
      </c>
      <c r="I17" s="16" t="s">
        <v>246</v>
      </c>
      <c r="J17" s="16" t="s">
        <v>247</v>
      </c>
      <c r="K17" s="25"/>
      <c r="L17" s="25">
        <f t="array" ref="L17">SUM($B$18:$B$30*C18:C30)</f>
        <v>2</v>
      </c>
      <c r="M17" s="25">
        <f t="array" ref="M17">SUM($B$18:$B$30*D18:D30)</f>
        <v>0</v>
      </c>
      <c r="N17" s="25">
        <f t="array" ref="N17">SUM($B$18:$B$30*E18:E30)</f>
        <v>0</v>
      </c>
      <c r="O17" s="25">
        <f t="array" ref="O17">SUM($B$18:$B$30*F18:F30)</f>
        <v>0</v>
      </c>
      <c r="P17" s="25">
        <f t="array" ref="P17">SUM($B$18:$B$30*G18:G30)</f>
        <v>6</v>
      </c>
      <c r="Q17" s="25">
        <f t="array" ref="Q17">SUM($B$18:$B$30*H18:H30)</f>
        <v>3</v>
      </c>
      <c r="R17" s="25">
        <f t="array" ref="R17">SUM($B$18:$B$30*I18:I30)</f>
        <v>3</v>
      </c>
      <c r="S17" s="25">
        <f t="array" ref="S17">SUM($B$18:$B$30*J18:J30)</f>
        <v>0</v>
      </c>
      <c r="T17" s="25"/>
      <c r="U17" s="25"/>
      <c r="V17" s="25"/>
      <c r="W17" s="25"/>
      <c r="X17" s="25"/>
      <c r="Y17" s="25"/>
      <c r="Z17" s="25"/>
      <c r="AA17" s="25"/>
    </row>
    <row r="18" ht="12.75" customHeight="1">
      <c r="A18" s="25">
        <v>1.0</v>
      </c>
      <c r="B18" s="16">
        <f t="shared" ref="B18:B30" si="1">COUNTIF(E2,"shopee*")</f>
        <v>1</v>
      </c>
      <c r="C18" s="16">
        <f t="shared" ref="C18:C30" si="2">COUNTIF(E2,"*LAZADA*")</f>
        <v>0</v>
      </c>
      <c r="D18" s="16">
        <f t="shared" ref="D18:D30" si="3">COUNTIF(E2,"*Amazon*")</f>
        <v>0</v>
      </c>
      <c r="E18" s="16">
        <f t="shared" ref="E18:E30" si="4">COUNTIF(E2,"*eBay*")</f>
        <v>0</v>
      </c>
      <c r="F18" s="16">
        <f t="shared" ref="F18:F30" si="5">COUNTIF(E2,"*JD CENTRA*")</f>
        <v>0</v>
      </c>
      <c r="G18" s="16">
        <f t="shared" ref="G18:G30" si="6">COUNTIF(E2,"*Instagram (Market)*")</f>
        <v>0</v>
      </c>
      <c r="H18" s="16">
        <f t="shared" ref="H18:H30" si="7">COUNTIF(E2,"*Facebook  (Market)*")</f>
        <v>0</v>
      </c>
      <c r="I18" s="16">
        <f t="shared" ref="I18:I30" si="8">COUNTIF(E2,"*LINE Shopping*")</f>
        <v>0</v>
      </c>
      <c r="J18" s="16">
        <f t="shared" ref="J18:J30" si="9">COUNTIF(E2,"*AliExpress*")</f>
        <v>0</v>
      </c>
      <c r="K18" s="25"/>
      <c r="L18" s="33" t="s">
        <v>333</v>
      </c>
      <c r="M18" s="33" t="s">
        <v>334</v>
      </c>
      <c r="N18" s="33" t="s">
        <v>335</v>
      </c>
      <c r="O18" s="33" t="s">
        <v>336</v>
      </c>
      <c r="P18" s="33" t="s">
        <v>337</v>
      </c>
      <c r="Q18" s="33" t="s">
        <v>338</v>
      </c>
      <c r="R18" s="33" t="s">
        <v>339</v>
      </c>
      <c r="S18" s="25"/>
      <c r="T18" s="25"/>
      <c r="U18" s="25"/>
      <c r="V18" s="25"/>
      <c r="W18" s="25"/>
      <c r="X18" s="25"/>
      <c r="Y18" s="25"/>
      <c r="Z18" s="25"/>
      <c r="AA18" s="25"/>
    </row>
    <row r="19" ht="12.75" customHeight="1">
      <c r="A19" s="25">
        <f t="shared" ref="A19:A30" si="10">A18+1</f>
        <v>2</v>
      </c>
      <c r="B19" s="16">
        <f t="shared" si="1"/>
        <v>1</v>
      </c>
      <c r="C19" s="16">
        <f t="shared" si="2"/>
        <v>0</v>
      </c>
      <c r="D19" s="16">
        <f t="shared" si="3"/>
        <v>0</v>
      </c>
      <c r="E19" s="16">
        <f t="shared" si="4"/>
        <v>0</v>
      </c>
      <c r="F19" s="16">
        <f t="shared" si="5"/>
        <v>0</v>
      </c>
      <c r="G19" s="16">
        <f t="shared" si="6"/>
        <v>1</v>
      </c>
      <c r="H19" s="16">
        <f t="shared" si="7"/>
        <v>0</v>
      </c>
      <c r="I19" s="16">
        <f t="shared" si="8"/>
        <v>1</v>
      </c>
      <c r="J19" s="16">
        <f t="shared" si="9"/>
        <v>0</v>
      </c>
      <c r="K19" s="25"/>
      <c r="L19" s="25">
        <f t="array" ref="L19">SUM($C$18:$C$30*D18:D30)</f>
        <v>0</v>
      </c>
      <c r="M19" s="25">
        <f t="array" ref="M19">SUM($C$18:$C$30*E18:E30)</f>
        <v>0</v>
      </c>
      <c r="N19" s="25">
        <f t="array" ref="N19">SUM($C$18:$C$30*F18:F30)</f>
        <v>0</v>
      </c>
      <c r="O19" s="25">
        <f t="array" ref="O19">SUM($C$18:$C$30*G18:G30)</f>
        <v>2</v>
      </c>
      <c r="P19" s="25">
        <f t="array" ref="P19">SUM($C$18:$C$30*H18:H30)</f>
        <v>1</v>
      </c>
      <c r="Q19" s="25">
        <f t="array" ref="Q19">SUM($C$18:$C$30*I18:I30)</f>
        <v>0</v>
      </c>
      <c r="R19" s="25">
        <f t="array" ref="R19">SUM($C$18:$C$30*J18:J30)</f>
        <v>0</v>
      </c>
      <c r="S19" s="25"/>
      <c r="T19" s="25"/>
      <c r="U19" s="25"/>
      <c r="V19" s="25"/>
      <c r="W19" s="25"/>
      <c r="X19" s="25"/>
      <c r="Y19" s="25"/>
      <c r="Z19" s="25"/>
      <c r="AA19" s="25"/>
    </row>
    <row r="20" ht="12.75" customHeight="1">
      <c r="A20" s="25">
        <f t="shared" si="10"/>
        <v>3</v>
      </c>
      <c r="B20" s="16">
        <f t="shared" si="1"/>
        <v>0</v>
      </c>
      <c r="C20" s="16">
        <f t="shared" si="2"/>
        <v>0</v>
      </c>
      <c r="D20" s="16">
        <f t="shared" si="3"/>
        <v>0</v>
      </c>
      <c r="E20" s="16">
        <f t="shared" si="4"/>
        <v>0</v>
      </c>
      <c r="F20" s="16">
        <f t="shared" si="5"/>
        <v>0</v>
      </c>
      <c r="G20" s="16">
        <f t="shared" si="6"/>
        <v>1</v>
      </c>
      <c r="H20" s="16">
        <f t="shared" si="7"/>
        <v>0</v>
      </c>
      <c r="I20" s="16">
        <f t="shared" si="8"/>
        <v>0</v>
      </c>
      <c r="J20" s="16">
        <f t="shared" si="9"/>
        <v>0</v>
      </c>
      <c r="K20" s="25"/>
      <c r="L20" s="33" t="s">
        <v>340</v>
      </c>
      <c r="M20" s="33" t="s">
        <v>341</v>
      </c>
      <c r="N20" s="33" t="s">
        <v>342</v>
      </c>
      <c r="O20" s="33" t="s">
        <v>343</v>
      </c>
      <c r="P20" s="33" t="s">
        <v>344</v>
      </c>
      <c r="Q20" s="33" t="s">
        <v>345</v>
      </c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2.75" customHeight="1">
      <c r="A21" s="25">
        <f t="shared" si="10"/>
        <v>4</v>
      </c>
      <c r="B21" s="16">
        <f t="shared" si="1"/>
        <v>1</v>
      </c>
      <c r="C21" s="16">
        <f t="shared" si="2"/>
        <v>0</v>
      </c>
      <c r="D21" s="16">
        <f t="shared" si="3"/>
        <v>0</v>
      </c>
      <c r="E21" s="16">
        <f t="shared" si="4"/>
        <v>0</v>
      </c>
      <c r="F21" s="16">
        <f t="shared" si="5"/>
        <v>0</v>
      </c>
      <c r="G21" s="16">
        <f t="shared" si="6"/>
        <v>1</v>
      </c>
      <c r="H21" s="16">
        <f t="shared" si="7"/>
        <v>1</v>
      </c>
      <c r="I21" s="16">
        <f t="shared" si="8"/>
        <v>1</v>
      </c>
      <c r="J21" s="16">
        <f t="shared" si="9"/>
        <v>0</v>
      </c>
      <c r="K21" s="25"/>
      <c r="L21" s="25">
        <f t="array" ref="L21">SUM($D$18:$D$30*E18:E30)</f>
        <v>0</v>
      </c>
      <c r="M21" s="25">
        <f t="array" ref="M21">SUM($D$18:$D$30*F18:F30)</f>
        <v>0</v>
      </c>
      <c r="N21" s="25">
        <f t="array" ref="N21">SUM($D$18:$D$30*G18:G30)</f>
        <v>0</v>
      </c>
      <c r="O21" s="25">
        <f t="array" ref="O21">SUM($D$18:$D$30*H18:H30)</f>
        <v>0</v>
      </c>
      <c r="P21" s="25">
        <f t="array" ref="P21">SUM($D$18:$D$30*I18:I30)</f>
        <v>0</v>
      </c>
      <c r="Q21" s="25">
        <f t="array" ref="Q21">SUM($D$18:$D$30*J18:J30)</f>
        <v>0</v>
      </c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2.75" customHeight="1">
      <c r="A22" s="25">
        <f t="shared" si="10"/>
        <v>5</v>
      </c>
      <c r="B22" s="16">
        <f t="shared" si="1"/>
        <v>1</v>
      </c>
      <c r="C22" s="16">
        <f t="shared" si="2"/>
        <v>0</v>
      </c>
      <c r="D22" s="16">
        <f t="shared" si="3"/>
        <v>0</v>
      </c>
      <c r="E22" s="16">
        <f t="shared" si="4"/>
        <v>0</v>
      </c>
      <c r="F22" s="16">
        <f t="shared" si="5"/>
        <v>0</v>
      </c>
      <c r="G22" s="16">
        <f t="shared" si="6"/>
        <v>1</v>
      </c>
      <c r="H22" s="16">
        <f t="shared" si="7"/>
        <v>1</v>
      </c>
      <c r="I22" s="16">
        <f t="shared" si="8"/>
        <v>1</v>
      </c>
      <c r="J22" s="16">
        <f t="shared" si="9"/>
        <v>0</v>
      </c>
      <c r="K22" s="25"/>
      <c r="L22" s="33" t="s">
        <v>346</v>
      </c>
      <c r="M22" s="33" t="s">
        <v>347</v>
      </c>
      <c r="N22" s="33" t="s">
        <v>348</v>
      </c>
      <c r="O22" s="33" t="s">
        <v>349</v>
      </c>
      <c r="P22" s="33" t="s">
        <v>350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2.75" customHeight="1">
      <c r="A23" s="25">
        <f t="shared" si="10"/>
        <v>6</v>
      </c>
      <c r="B23" s="16">
        <f t="shared" si="1"/>
        <v>1</v>
      </c>
      <c r="C23" s="16">
        <f t="shared" si="2"/>
        <v>1</v>
      </c>
      <c r="D23" s="16">
        <f t="shared" si="3"/>
        <v>0</v>
      </c>
      <c r="E23" s="16">
        <f t="shared" si="4"/>
        <v>0</v>
      </c>
      <c r="F23" s="16">
        <f t="shared" si="5"/>
        <v>0</v>
      </c>
      <c r="G23" s="16">
        <f t="shared" si="6"/>
        <v>1</v>
      </c>
      <c r="H23" s="16">
        <f t="shared" si="7"/>
        <v>1</v>
      </c>
      <c r="I23" s="16">
        <f t="shared" si="8"/>
        <v>0</v>
      </c>
      <c r="J23" s="16">
        <f t="shared" si="9"/>
        <v>0</v>
      </c>
      <c r="K23" s="25"/>
      <c r="L23" s="25">
        <f t="array" ref="L23">SUM($E$18:$E$30*F18:F30)</f>
        <v>0</v>
      </c>
      <c r="M23" s="25">
        <f t="array" ref="M23">SUM($E$18:$E$30*G18:G30)</f>
        <v>0</v>
      </c>
      <c r="N23" s="25">
        <f t="array" ref="N23">SUM($E$18:$E$30*H18:H30)</f>
        <v>0</v>
      </c>
      <c r="O23" s="25">
        <f t="array" ref="O23">SUM($E$18:$E$30*I18:I30)</f>
        <v>0</v>
      </c>
      <c r="P23" s="25">
        <f t="array" ref="P23">SUM($E$18:$E$30*J18:J30)</f>
        <v>0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2.75" customHeight="1">
      <c r="A24" s="25">
        <f t="shared" si="10"/>
        <v>7</v>
      </c>
      <c r="B24" s="16">
        <f t="shared" si="1"/>
        <v>1</v>
      </c>
      <c r="C24" s="16">
        <f t="shared" si="2"/>
        <v>0</v>
      </c>
      <c r="D24" s="16">
        <f t="shared" si="3"/>
        <v>0</v>
      </c>
      <c r="E24" s="16">
        <f t="shared" si="4"/>
        <v>0</v>
      </c>
      <c r="F24" s="16">
        <f t="shared" si="5"/>
        <v>0</v>
      </c>
      <c r="G24" s="16">
        <f t="shared" si="6"/>
        <v>0</v>
      </c>
      <c r="H24" s="16">
        <f t="shared" si="7"/>
        <v>0</v>
      </c>
      <c r="I24" s="16">
        <f t="shared" si="8"/>
        <v>0</v>
      </c>
      <c r="J24" s="16">
        <f t="shared" si="9"/>
        <v>0</v>
      </c>
      <c r="K24" s="25"/>
      <c r="L24" s="33" t="s">
        <v>351</v>
      </c>
      <c r="M24" s="33" t="s">
        <v>352</v>
      </c>
      <c r="N24" s="33" t="s">
        <v>353</v>
      </c>
      <c r="O24" s="33" t="s">
        <v>354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2.75" customHeight="1">
      <c r="A25" s="25">
        <f t="shared" si="10"/>
        <v>8</v>
      </c>
      <c r="B25" s="16">
        <f t="shared" si="1"/>
        <v>1</v>
      </c>
      <c r="C25" s="16">
        <f t="shared" si="2"/>
        <v>0</v>
      </c>
      <c r="D25" s="16">
        <f t="shared" si="3"/>
        <v>0</v>
      </c>
      <c r="E25" s="16">
        <f t="shared" si="4"/>
        <v>0</v>
      </c>
      <c r="F25" s="16">
        <f t="shared" si="5"/>
        <v>0</v>
      </c>
      <c r="G25" s="16">
        <f t="shared" si="6"/>
        <v>1</v>
      </c>
      <c r="H25" s="16">
        <f t="shared" si="7"/>
        <v>0</v>
      </c>
      <c r="I25" s="16">
        <f t="shared" si="8"/>
        <v>0</v>
      </c>
      <c r="J25" s="16">
        <f t="shared" si="9"/>
        <v>0</v>
      </c>
      <c r="K25" s="25"/>
      <c r="L25" s="25">
        <f t="array" ref="L25">SUM($F$18:$F$30*G18:G30)</f>
        <v>0</v>
      </c>
      <c r="M25" s="25">
        <f t="array" ref="M25">SUM($F$18:$F$30*H18:H30)</f>
        <v>0</v>
      </c>
      <c r="N25" s="25">
        <f t="array" ref="N25">SUM($F$18:$F$30*I18:I30)</f>
        <v>0</v>
      </c>
      <c r="O25" s="25">
        <f t="array" ref="O25">SUM($F$18:$F$30*J18:J30)</f>
        <v>0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2.75" customHeight="1">
      <c r="A26" s="25">
        <f t="shared" si="10"/>
        <v>9</v>
      </c>
      <c r="B26" s="16">
        <f t="shared" si="1"/>
        <v>1</v>
      </c>
      <c r="C26" s="16">
        <f t="shared" si="2"/>
        <v>0</v>
      </c>
      <c r="D26" s="16">
        <f t="shared" si="3"/>
        <v>0</v>
      </c>
      <c r="E26" s="16">
        <f t="shared" si="4"/>
        <v>0</v>
      </c>
      <c r="F26" s="16">
        <f t="shared" si="5"/>
        <v>0</v>
      </c>
      <c r="G26" s="16">
        <f t="shared" si="6"/>
        <v>0</v>
      </c>
      <c r="H26" s="16">
        <f t="shared" si="7"/>
        <v>0</v>
      </c>
      <c r="I26" s="16">
        <f t="shared" si="8"/>
        <v>0</v>
      </c>
      <c r="J26" s="16">
        <f t="shared" si="9"/>
        <v>0</v>
      </c>
      <c r="K26" s="25"/>
      <c r="L26" s="33" t="s">
        <v>355</v>
      </c>
      <c r="M26" s="33" t="s">
        <v>356</v>
      </c>
      <c r="N26" s="33" t="s">
        <v>357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2.75" customHeight="1">
      <c r="A27" s="25">
        <f t="shared" si="10"/>
        <v>10</v>
      </c>
      <c r="B27" s="16">
        <f t="shared" si="1"/>
        <v>1</v>
      </c>
      <c r="C27" s="16">
        <f t="shared" si="2"/>
        <v>0</v>
      </c>
      <c r="D27" s="16">
        <f t="shared" si="3"/>
        <v>0</v>
      </c>
      <c r="E27" s="16">
        <f t="shared" si="4"/>
        <v>0</v>
      </c>
      <c r="F27" s="16">
        <f t="shared" si="5"/>
        <v>0</v>
      </c>
      <c r="G27" s="16">
        <f t="shared" si="6"/>
        <v>0</v>
      </c>
      <c r="H27" s="16">
        <f t="shared" si="7"/>
        <v>0</v>
      </c>
      <c r="I27" s="16">
        <f t="shared" si="8"/>
        <v>0</v>
      </c>
      <c r="J27" s="16">
        <f t="shared" si="9"/>
        <v>0</v>
      </c>
      <c r="K27" s="25"/>
      <c r="L27" s="25">
        <f t="array" ref="L27">SUM($G$18:$G$30*H18:H30)</f>
        <v>3</v>
      </c>
      <c r="M27" s="25">
        <f t="array" ref="M27">SUM($G$18:$G$30*I18:I30)</f>
        <v>3</v>
      </c>
      <c r="N27" s="25">
        <f t="array" ref="N27">SUM($G$18:$G$30*J18:J30)</f>
        <v>0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2.75" customHeight="1">
      <c r="A28" s="25">
        <f t="shared" si="10"/>
        <v>11</v>
      </c>
      <c r="B28" s="16">
        <f t="shared" si="1"/>
        <v>1</v>
      </c>
      <c r="C28" s="16">
        <f t="shared" si="2"/>
        <v>0</v>
      </c>
      <c r="D28" s="16">
        <f t="shared" si="3"/>
        <v>0</v>
      </c>
      <c r="E28" s="16">
        <f t="shared" si="4"/>
        <v>0</v>
      </c>
      <c r="F28" s="16">
        <f t="shared" si="5"/>
        <v>0</v>
      </c>
      <c r="G28" s="16">
        <f t="shared" si="6"/>
        <v>0</v>
      </c>
      <c r="H28" s="16">
        <f t="shared" si="7"/>
        <v>0</v>
      </c>
      <c r="I28" s="16">
        <f t="shared" si="8"/>
        <v>0</v>
      </c>
      <c r="J28" s="16">
        <f t="shared" si="9"/>
        <v>0</v>
      </c>
      <c r="K28" s="25"/>
      <c r="L28" s="33" t="s">
        <v>358</v>
      </c>
      <c r="M28" s="33" t="s">
        <v>359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2.75" customHeight="1">
      <c r="A29" s="25">
        <f t="shared" si="10"/>
        <v>12</v>
      </c>
      <c r="B29" s="16">
        <f t="shared" si="1"/>
        <v>1</v>
      </c>
      <c r="C29" s="16">
        <f t="shared" si="2"/>
        <v>0</v>
      </c>
      <c r="D29" s="16">
        <f t="shared" si="3"/>
        <v>0</v>
      </c>
      <c r="E29" s="16">
        <f t="shared" si="4"/>
        <v>0</v>
      </c>
      <c r="F29" s="16">
        <f t="shared" si="5"/>
        <v>0</v>
      </c>
      <c r="G29" s="16">
        <f t="shared" si="6"/>
        <v>0</v>
      </c>
      <c r="H29" s="16">
        <f t="shared" si="7"/>
        <v>0</v>
      </c>
      <c r="I29" s="16">
        <f t="shared" si="8"/>
        <v>0</v>
      </c>
      <c r="J29" s="16">
        <f t="shared" si="9"/>
        <v>0</v>
      </c>
      <c r="K29" s="25"/>
      <c r="L29" s="25">
        <f t="array" ref="L29">SUM($H$18:$H$30*I18:I30)</f>
        <v>2</v>
      </c>
      <c r="M29" s="25">
        <f t="array" ref="M29">SUM($H$18:$H$30*J18:J30)</f>
        <v>0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2.75" customHeight="1">
      <c r="A30" s="25">
        <f t="shared" si="10"/>
        <v>13</v>
      </c>
      <c r="B30" s="16">
        <f t="shared" si="1"/>
        <v>1</v>
      </c>
      <c r="C30" s="16">
        <f t="shared" si="2"/>
        <v>1</v>
      </c>
      <c r="D30" s="16">
        <f t="shared" si="3"/>
        <v>0</v>
      </c>
      <c r="E30" s="16">
        <f t="shared" si="4"/>
        <v>0</v>
      </c>
      <c r="F30" s="16">
        <f t="shared" si="5"/>
        <v>0</v>
      </c>
      <c r="G30" s="16">
        <f t="shared" si="6"/>
        <v>1</v>
      </c>
      <c r="H30" s="16">
        <f t="shared" si="7"/>
        <v>0</v>
      </c>
      <c r="I30" s="16">
        <f t="shared" si="8"/>
        <v>0</v>
      </c>
      <c r="J30" s="16">
        <f t="shared" si="9"/>
        <v>0</v>
      </c>
      <c r="K30" s="25"/>
      <c r="L30" s="33" t="s">
        <v>360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2.75" customHeight="1">
      <c r="A31" s="25"/>
      <c r="B31" s="19">
        <f t="shared" ref="B31:J31" si="11">SUM(B18:B30)</f>
        <v>12</v>
      </c>
      <c r="C31" s="19">
        <f t="shared" si="11"/>
        <v>2</v>
      </c>
      <c r="D31" s="19">
        <f t="shared" si="11"/>
        <v>0</v>
      </c>
      <c r="E31" s="19">
        <f t="shared" si="11"/>
        <v>0</v>
      </c>
      <c r="F31" s="19">
        <f t="shared" si="11"/>
        <v>0</v>
      </c>
      <c r="G31" s="19">
        <f t="shared" si="11"/>
        <v>7</v>
      </c>
      <c r="H31" s="19">
        <f t="shared" si="11"/>
        <v>3</v>
      </c>
      <c r="I31" s="19">
        <f t="shared" si="11"/>
        <v>3</v>
      </c>
      <c r="J31" s="19">
        <f t="shared" si="11"/>
        <v>0</v>
      </c>
      <c r="K31" s="25"/>
      <c r="L31" s="16">
        <f t="array" ref="L31">SUM($I$18:$I$30*J18:J30)</f>
        <v>0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2.75" customHeight="1">
      <c r="A32" s="25"/>
      <c r="B32" s="28" t="s">
        <v>316</v>
      </c>
      <c r="C32" s="28" t="s">
        <v>317</v>
      </c>
      <c r="D32" s="28" t="s">
        <v>318</v>
      </c>
      <c r="E32" s="28" t="s">
        <v>319</v>
      </c>
      <c r="F32" s="28" t="s">
        <v>320</v>
      </c>
      <c r="G32" s="28" t="s">
        <v>321</v>
      </c>
      <c r="H32" s="28" t="s">
        <v>322</v>
      </c>
      <c r="I32" s="28" t="s">
        <v>323</v>
      </c>
      <c r="J32" s="28" t="s">
        <v>324</v>
      </c>
      <c r="K32" s="25"/>
      <c r="L32" s="19">
        <f t="shared" ref="L32:T32" si="12">SUM(B18:B30)</f>
        <v>12</v>
      </c>
      <c r="M32" s="19">
        <f t="shared" si="12"/>
        <v>2</v>
      </c>
      <c r="N32" s="19">
        <f t="shared" si="12"/>
        <v>0</v>
      </c>
      <c r="O32" s="19">
        <f t="shared" si="12"/>
        <v>0</v>
      </c>
      <c r="P32" s="19">
        <f t="shared" si="12"/>
        <v>0</v>
      </c>
      <c r="Q32" s="19">
        <f t="shared" si="12"/>
        <v>7</v>
      </c>
      <c r="R32" s="19">
        <f t="shared" si="12"/>
        <v>3</v>
      </c>
      <c r="S32" s="19">
        <f t="shared" si="12"/>
        <v>3</v>
      </c>
      <c r="T32" s="19">
        <f t="shared" si="12"/>
        <v>0</v>
      </c>
      <c r="U32" s="25"/>
      <c r="V32" s="25"/>
      <c r="W32" s="25"/>
      <c r="X32" s="25"/>
      <c r="Y32" s="25"/>
      <c r="Z32" s="25"/>
      <c r="AA32" s="25"/>
    </row>
    <row r="33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8" t="s">
        <v>316</v>
      </c>
      <c r="M33" s="28" t="s">
        <v>317</v>
      </c>
      <c r="N33" s="28" t="s">
        <v>318</v>
      </c>
      <c r="O33" s="28" t="s">
        <v>319</v>
      </c>
      <c r="P33" s="28" t="s">
        <v>320</v>
      </c>
      <c r="Q33" s="28" t="s">
        <v>321</v>
      </c>
      <c r="R33" s="28" t="s">
        <v>322</v>
      </c>
      <c r="S33" s="28" t="s">
        <v>323</v>
      </c>
      <c r="T33" s="28" t="s">
        <v>324</v>
      </c>
      <c r="U33" s="25"/>
      <c r="V33" s="25"/>
      <c r="W33" s="25"/>
      <c r="X33" s="25"/>
      <c r="Y33" s="25"/>
      <c r="Z33" s="25"/>
      <c r="AA33" s="25"/>
    </row>
    <row r="34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2.75" customHeight="1">
      <c r="A35" s="9" t="s">
        <v>361</v>
      </c>
      <c r="B35" s="8" t="s">
        <v>362</v>
      </c>
      <c r="C35" s="25"/>
      <c r="D35" s="25"/>
      <c r="E35" s="25"/>
      <c r="F35" s="25"/>
      <c r="G35" s="25"/>
      <c r="H35" s="8" t="s">
        <v>363</v>
      </c>
      <c r="I35" s="25"/>
      <c r="J35" s="25"/>
      <c r="K35" s="25"/>
      <c r="L35" s="25"/>
      <c r="M35" s="25"/>
      <c r="N35" s="25"/>
      <c r="O35" s="8" t="s">
        <v>364</v>
      </c>
      <c r="P35" s="25"/>
      <c r="Q35" s="25"/>
      <c r="R35" s="25"/>
      <c r="S35" s="25"/>
      <c r="T35" s="25"/>
      <c r="U35" s="25"/>
      <c r="V35" s="8" t="s">
        <v>372</v>
      </c>
      <c r="W35" s="25"/>
      <c r="X35" s="25"/>
      <c r="Y35" s="25"/>
      <c r="Z35" s="25"/>
      <c r="AA35" s="25"/>
    </row>
    <row r="36" ht="12.75" customHeight="1">
      <c r="A36" s="16" t="s">
        <v>365</v>
      </c>
      <c r="B36" s="16" t="s">
        <v>366</v>
      </c>
      <c r="C36" s="16" t="s">
        <v>367</v>
      </c>
      <c r="D36" s="23" t="s">
        <v>391</v>
      </c>
      <c r="E36" s="23" t="s">
        <v>392</v>
      </c>
      <c r="F36" s="16" t="s">
        <v>255</v>
      </c>
      <c r="G36" s="25"/>
      <c r="H36" s="16" t="s">
        <v>365</v>
      </c>
      <c r="I36" s="16" t="s">
        <v>366</v>
      </c>
      <c r="J36" s="16" t="s">
        <v>367</v>
      </c>
      <c r="K36" s="23" t="s">
        <v>391</v>
      </c>
      <c r="L36" s="23" t="s">
        <v>392</v>
      </c>
      <c r="M36" s="16" t="s">
        <v>255</v>
      </c>
      <c r="N36" s="25"/>
      <c r="O36" s="16" t="s">
        <v>365</v>
      </c>
      <c r="P36" s="16" t="s">
        <v>366</v>
      </c>
      <c r="Q36" s="16" t="s">
        <v>367</v>
      </c>
      <c r="R36" s="23" t="s">
        <v>391</v>
      </c>
      <c r="S36" s="23" t="s">
        <v>392</v>
      </c>
      <c r="T36" s="16" t="s">
        <v>255</v>
      </c>
      <c r="U36" s="25"/>
      <c r="V36" s="16" t="s">
        <v>365</v>
      </c>
      <c r="W36" s="16" t="s">
        <v>366</v>
      </c>
      <c r="X36" s="16" t="s">
        <v>367</v>
      </c>
      <c r="Y36" s="23" t="s">
        <v>391</v>
      </c>
      <c r="Z36" s="23" t="s">
        <v>392</v>
      </c>
      <c r="AA36" s="16" t="s">
        <v>255</v>
      </c>
    </row>
    <row r="37" ht="12.75" customHeight="1">
      <c r="A37" s="25">
        <f t="shared" ref="A37:B37" si="13">L32</f>
        <v>12</v>
      </c>
      <c r="B37" s="25">
        <f t="shared" si="13"/>
        <v>2</v>
      </c>
      <c r="C37" s="25">
        <f>L17</f>
        <v>2</v>
      </c>
      <c r="D37" s="25">
        <f t="shared" ref="D37:E37" si="14">SQRT(A37)</f>
        <v>3.464101615</v>
      </c>
      <c r="E37" s="25">
        <f t="shared" si="14"/>
        <v>1.414213562</v>
      </c>
      <c r="F37" s="25">
        <f>C37/(D37*E37)</f>
        <v>0.4082482905</v>
      </c>
      <c r="G37" s="25"/>
      <c r="H37" s="25">
        <f>L32</f>
        <v>12</v>
      </c>
      <c r="I37" s="25">
        <f>N32</f>
        <v>0</v>
      </c>
      <c r="J37" s="25">
        <f>M17</f>
        <v>0</v>
      </c>
      <c r="K37" s="25">
        <f t="shared" ref="K37:L37" si="15">SQRT(H37)</f>
        <v>3.464101615</v>
      </c>
      <c r="L37" s="25">
        <f t="shared" si="15"/>
        <v>0</v>
      </c>
      <c r="M37" s="25" t="s">
        <v>458</v>
      </c>
      <c r="N37" s="25"/>
      <c r="O37" s="25">
        <f>L32</f>
        <v>12</v>
      </c>
      <c r="P37" s="25">
        <f>O32</f>
        <v>0</v>
      </c>
      <c r="Q37" s="25">
        <f>N17</f>
        <v>0</v>
      </c>
      <c r="R37" s="25">
        <f t="shared" ref="R37:S37" si="16">SQRT(O37)</f>
        <v>3.464101615</v>
      </c>
      <c r="S37" s="25">
        <f t="shared" si="16"/>
        <v>0</v>
      </c>
      <c r="T37" s="25" t="str">
        <f>M37</f>
        <v>หาค่าไม่ได้</v>
      </c>
      <c r="U37" s="25"/>
      <c r="V37" s="25">
        <f>L32</f>
        <v>12</v>
      </c>
      <c r="W37" s="25">
        <f>P32</f>
        <v>0</v>
      </c>
      <c r="X37" s="25">
        <f>O17</f>
        <v>0</v>
      </c>
      <c r="Y37" s="25">
        <f t="shared" ref="Y37:Z37" si="17">SQRT(V37)</f>
        <v>3.464101615</v>
      </c>
      <c r="Z37" s="25">
        <f t="shared" si="17"/>
        <v>0</v>
      </c>
      <c r="AA37" s="25" t="str">
        <f>T37</f>
        <v>หาค่าไม่ได้</v>
      </c>
    </row>
    <row r="38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2.75" customHeight="1">
      <c r="A39" s="8" t="s">
        <v>373</v>
      </c>
      <c r="B39" s="25"/>
      <c r="C39" s="25"/>
      <c r="D39" s="25"/>
      <c r="E39" s="25"/>
      <c r="F39" s="25"/>
      <c r="G39" s="25"/>
      <c r="H39" s="8" t="s">
        <v>374</v>
      </c>
      <c r="I39" s="25"/>
      <c r="J39" s="25"/>
      <c r="K39" s="25"/>
      <c r="L39" s="25"/>
      <c r="M39" s="25"/>
      <c r="N39" s="25"/>
      <c r="O39" s="8" t="s">
        <v>375</v>
      </c>
      <c r="P39" s="25"/>
      <c r="Q39" s="25"/>
      <c r="R39" s="25"/>
      <c r="S39" s="25"/>
      <c r="T39" s="25"/>
      <c r="U39" s="25"/>
      <c r="V39" s="8" t="s">
        <v>453</v>
      </c>
      <c r="W39" s="25"/>
      <c r="X39" s="25"/>
      <c r="Y39" s="25"/>
      <c r="Z39" s="25"/>
      <c r="AA39" s="25"/>
    </row>
    <row r="40" ht="12.75" customHeight="1">
      <c r="A40" s="16" t="s">
        <v>365</v>
      </c>
      <c r="B40" s="16" t="s">
        <v>366</v>
      </c>
      <c r="C40" s="16" t="s">
        <v>367</v>
      </c>
      <c r="D40" s="23" t="s">
        <v>391</v>
      </c>
      <c r="E40" s="23" t="s">
        <v>392</v>
      </c>
      <c r="F40" s="16" t="s">
        <v>255</v>
      </c>
      <c r="G40" s="25"/>
      <c r="H40" s="16" t="s">
        <v>365</v>
      </c>
      <c r="I40" s="16" t="s">
        <v>366</v>
      </c>
      <c r="J40" s="16" t="s">
        <v>367</v>
      </c>
      <c r="K40" s="23" t="s">
        <v>391</v>
      </c>
      <c r="L40" s="23" t="s">
        <v>392</v>
      </c>
      <c r="M40" s="16" t="s">
        <v>255</v>
      </c>
      <c r="N40" s="25"/>
      <c r="O40" s="16" t="s">
        <v>365</v>
      </c>
      <c r="P40" s="16" t="s">
        <v>366</v>
      </c>
      <c r="Q40" s="16" t="s">
        <v>367</v>
      </c>
      <c r="R40" s="23" t="s">
        <v>391</v>
      </c>
      <c r="S40" s="23" t="s">
        <v>392</v>
      </c>
      <c r="T40" s="16" t="s">
        <v>255</v>
      </c>
      <c r="U40" s="25"/>
      <c r="V40" s="16" t="s">
        <v>365</v>
      </c>
      <c r="W40" s="16" t="s">
        <v>366</v>
      </c>
      <c r="X40" s="16" t="s">
        <v>367</v>
      </c>
      <c r="Y40" s="23" t="s">
        <v>391</v>
      </c>
      <c r="Z40" s="23" t="s">
        <v>392</v>
      </c>
      <c r="AA40" s="16" t="s">
        <v>255</v>
      </c>
    </row>
    <row r="41" ht="12.75" customHeight="1">
      <c r="A41" s="25">
        <f>L32</f>
        <v>12</v>
      </c>
      <c r="B41" s="25">
        <f>Q32</f>
        <v>7</v>
      </c>
      <c r="C41" s="25">
        <f>P17</f>
        <v>6</v>
      </c>
      <c r="D41" s="25">
        <f t="shared" ref="D41:E41" si="18">SQRT(A41)</f>
        <v>3.464101615</v>
      </c>
      <c r="E41" s="25">
        <f t="shared" si="18"/>
        <v>2.645751311</v>
      </c>
      <c r="F41" s="25">
        <f>C41/(D41*E41)</f>
        <v>0.6546536707</v>
      </c>
      <c r="G41" s="25"/>
      <c r="H41" s="25">
        <f>H37</f>
        <v>12</v>
      </c>
      <c r="I41" s="25">
        <f>S32</f>
        <v>3</v>
      </c>
      <c r="J41" s="25">
        <f>Q17</f>
        <v>3</v>
      </c>
      <c r="K41" s="25">
        <f t="shared" ref="K41:L41" si="19">SQRT(H41)</f>
        <v>3.464101615</v>
      </c>
      <c r="L41" s="25">
        <f t="shared" si="19"/>
        <v>1.732050808</v>
      </c>
      <c r="M41" s="25">
        <f>J41/(K41*L41)</f>
        <v>0.5</v>
      </c>
      <c r="N41" s="25"/>
      <c r="O41" s="25">
        <f>O37</f>
        <v>12</v>
      </c>
      <c r="P41" s="25">
        <f>S32</f>
        <v>3</v>
      </c>
      <c r="Q41" s="25">
        <f>R17</f>
        <v>3</v>
      </c>
      <c r="R41" s="25">
        <f t="shared" ref="R41:S41" si="20">SQRT(O41)</f>
        <v>3.464101615</v>
      </c>
      <c r="S41" s="25">
        <f t="shared" si="20"/>
        <v>1.732050808</v>
      </c>
      <c r="T41" s="25">
        <f>Q41/(R41*S41)</f>
        <v>0.5</v>
      </c>
      <c r="U41" s="25"/>
      <c r="V41" s="25">
        <f>V37</f>
        <v>12</v>
      </c>
      <c r="W41" s="25">
        <f>T32</f>
        <v>0</v>
      </c>
      <c r="X41" s="25">
        <f>S17</f>
        <v>0</v>
      </c>
      <c r="Y41" s="25">
        <f t="shared" ref="Y41:Z41" si="21">SQRT(V41)</f>
        <v>3.464101615</v>
      </c>
      <c r="Z41" s="25">
        <f t="shared" si="21"/>
        <v>0</v>
      </c>
      <c r="AA41" s="25" t="str">
        <f>AA37</f>
        <v>หาค่าไม่ได้</v>
      </c>
    </row>
    <row r="42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2.75" customHeight="1">
      <c r="A43" s="8" t="s">
        <v>377</v>
      </c>
      <c r="B43" s="25"/>
      <c r="C43" s="25"/>
      <c r="D43" s="25"/>
      <c r="E43" s="25"/>
      <c r="F43" s="25"/>
      <c r="G43" s="25"/>
      <c r="H43" s="8" t="s">
        <v>378</v>
      </c>
      <c r="I43" s="25"/>
      <c r="J43" s="25"/>
      <c r="K43" s="25"/>
      <c r="L43" s="25"/>
      <c r="M43" s="25"/>
      <c r="N43" s="25"/>
      <c r="O43" s="8" t="s">
        <v>379</v>
      </c>
      <c r="P43" s="25"/>
      <c r="Q43" s="25"/>
      <c r="R43" s="25"/>
      <c r="S43" s="25"/>
      <c r="T43" s="25"/>
      <c r="U43" s="25"/>
      <c r="V43" s="8" t="s">
        <v>380</v>
      </c>
      <c r="W43" s="25"/>
      <c r="X43" s="25"/>
      <c r="Y43" s="25"/>
      <c r="Z43" s="25"/>
      <c r="AA43" s="25"/>
    </row>
    <row r="44" ht="12.75" customHeight="1">
      <c r="A44" s="16" t="s">
        <v>365</v>
      </c>
      <c r="B44" s="16" t="s">
        <v>366</v>
      </c>
      <c r="C44" s="16" t="s">
        <v>367</v>
      </c>
      <c r="D44" s="23" t="s">
        <v>391</v>
      </c>
      <c r="E44" s="23" t="s">
        <v>392</v>
      </c>
      <c r="F44" s="16" t="s">
        <v>255</v>
      </c>
      <c r="G44" s="25"/>
      <c r="H44" s="16" t="s">
        <v>365</v>
      </c>
      <c r="I44" s="16" t="s">
        <v>366</v>
      </c>
      <c r="J44" s="16" t="s">
        <v>367</v>
      </c>
      <c r="K44" s="23" t="s">
        <v>391</v>
      </c>
      <c r="L44" s="23" t="s">
        <v>392</v>
      </c>
      <c r="M44" s="16" t="s">
        <v>255</v>
      </c>
      <c r="N44" s="25"/>
      <c r="O44" s="16" t="s">
        <v>365</v>
      </c>
      <c r="P44" s="16" t="s">
        <v>366</v>
      </c>
      <c r="Q44" s="16" t="s">
        <v>367</v>
      </c>
      <c r="R44" s="23" t="s">
        <v>391</v>
      </c>
      <c r="S44" s="23" t="s">
        <v>392</v>
      </c>
      <c r="T44" s="16" t="s">
        <v>255</v>
      </c>
      <c r="U44" s="25"/>
      <c r="V44" s="16" t="s">
        <v>365</v>
      </c>
      <c r="W44" s="16" t="s">
        <v>366</v>
      </c>
      <c r="X44" s="16" t="s">
        <v>367</v>
      </c>
      <c r="Y44" s="23" t="s">
        <v>391</v>
      </c>
      <c r="Z44" s="23" t="s">
        <v>392</v>
      </c>
      <c r="AA44" s="16" t="s">
        <v>255</v>
      </c>
    </row>
    <row r="45" ht="12.75" customHeight="1">
      <c r="A45" s="25">
        <f t="shared" ref="A45:B45" si="22">M32</f>
        <v>2</v>
      </c>
      <c r="B45" s="25">
        <f t="shared" si="22"/>
        <v>0</v>
      </c>
      <c r="C45" s="25">
        <f>L19</f>
        <v>0</v>
      </c>
      <c r="D45" s="25">
        <f t="shared" ref="D45:E45" si="23">SQRT(A45)</f>
        <v>1.414213562</v>
      </c>
      <c r="E45" s="25">
        <f t="shared" si="23"/>
        <v>0</v>
      </c>
      <c r="F45" s="25" t="str">
        <f>M37</f>
        <v>หาค่าไม่ได้</v>
      </c>
      <c r="G45" s="25"/>
      <c r="H45" s="25">
        <f>M32</f>
        <v>2</v>
      </c>
      <c r="I45" s="25">
        <f>O32</f>
        <v>0</v>
      </c>
      <c r="J45" s="25">
        <f>M19</f>
        <v>0</v>
      </c>
      <c r="K45" s="25">
        <f t="shared" ref="K45:L45" si="24">SQRT(H45)</f>
        <v>1.414213562</v>
      </c>
      <c r="L45" s="25">
        <f t="shared" si="24"/>
        <v>0</v>
      </c>
      <c r="M45" s="25" t="str">
        <f>M37</f>
        <v>หาค่าไม่ได้</v>
      </c>
      <c r="N45" s="25"/>
      <c r="O45" s="25">
        <f>M32</f>
        <v>2</v>
      </c>
      <c r="P45" s="25">
        <f>P32</f>
        <v>0</v>
      </c>
      <c r="Q45" s="25">
        <f>N19</f>
        <v>0</v>
      </c>
      <c r="R45" s="25">
        <f t="shared" ref="R45:S45" si="25">SQRT(O45)</f>
        <v>1.414213562</v>
      </c>
      <c r="S45" s="25">
        <f t="shared" si="25"/>
        <v>0</v>
      </c>
      <c r="T45" s="25" t="str">
        <f>T37</f>
        <v>หาค่าไม่ได้</v>
      </c>
      <c r="U45" s="25"/>
      <c r="V45" s="25">
        <f>M32</f>
        <v>2</v>
      </c>
      <c r="W45" s="25">
        <f>Q32</f>
        <v>7</v>
      </c>
      <c r="X45" s="25">
        <f>O19</f>
        <v>2</v>
      </c>
      <c r="Y45" s="25">
        <f t="shared" ref="Y45:Z45" si="26">SQRT(V45)</f>
        <v>1.414213562</v>
      </c>
      <c r="Z45" s="25">
        <f t="shared" si="26"/>
        <v>2.645751311</v>
      </c>
      <c r="AA45" s="25">
        <f>X45/(Y45*Z45)</f>
        <v>0.5345224838</v>
      </c>
    </row>
    <row r="4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2.75" customHeight="1">
      <c r="A47" s="8" t="s">
        <v>459</v>
      </c>
      <c r="B47" s="25"/>
      <c r="C47" s="25"/>
      <c r="D47" s="25"/>
      <c r="E47" s="25"/>
      <c r="F47" s="25"/>
      <c r="G47" s="25"/>
      <c r="H47" s="8" t="s">
        <v>382</v>
      </c>
      <c r="I47" s="25"/>
      <c r="J47" s="25"/>
      <c r="K47" s="25"/>
      <c r="L47" s="25"/>
      <c r="M47" s="25"/>
      <c r="N47" s="25"/>
      <c r="O47" s="8" t="s">
        <v>383</v>
      </c>
      <c r="P47" s="25"/>
      <c r="Q47" s="25"/>
      <c r="R47" s="25"/>
      <c r="S47" s="25"/>
      <c r="T47" s="25"/>
      <c r="U47" s="25"/>
      <c r="V47" s="8" t="s">
        <v>387</v>
      </c>
      <c r="W47" s="25"/>
      <c r="X47" s="25"/>
      <c r="Y47" s="25"/>
      <c r="Z47" s="25"/>
      <c r="AA47" s="25"/>
    </row>
    <row r="48" ht="12.75" customHeight="1">
      <c r="A48" s="16" t="s">
        <v>365</v>
      </c>
      <c r="B48" s="16" t="s">
        <v>366</v>
      </c>
      <c r="C48" s="16" t="s">
        <v>367</v>
      </c>
      <c r="D48" s="23" t="s">
        <v>391</v>
      </c>
      <c r="E48" s="23" t="s">
        <v>392</v>
      </c>
      <c r="F48" s="16" t="s">
        <v>255</v>
      </c>
      <c r="G48" s="25"/>
      <c r="H48" s="16" t="s">
        <v>365</v>
      </c>
      <c r="I48" s="16" t="s">
        <v>366</v>
      </c>
      <c r="J48" s="16" t="s">
        <v>367</v>
      </c>
      <c r="K48" s="23" t="s">
        <v>391</v>
      </c>
      <c r="L48" s="23" t="s">
        <v>392</v>
      </c>
      <c r="M48" s="16" t="s">
        <v>255</v>
      </c>
      <c r="N48" s="25"/>
      <c r="O48" s="16" t="s">
        <v>365</v>
      </c>
      <c r="P48" s="16" t="s">
        <v>366</v>
      </c>
      <c r="Q48" s="16" t="s">
        <v>367</v>
      </c>
      <c r="R48" s="23" t="s">
        <v>391</v>
      </c>
      <c r="S48" s="23" t="s">
        <v>392</v>
      </c>
      <c r="T48" s="16" t="s">
        <v>255</v>
      </c>
      <c r="U48" s="25"/>
      <c r="V48" s="16" t="s">
        <v>365</v>
      </c>
      <c r="W48" s="16" t="s">
        <v>366</v>
      </c>
      <c r="X48" s="16" t="s">
        <v>367</v>
      </c>
      <c r="Y48" s="23" t="s">
        <v>391</v>
      </c>
      <c r="Z48" s="23" t="s">
        <v>392</v>
      </c>
      <c r="AA48" s="16" t="s">
        <v>255</v>
      </c>
    </row>
    <row r="49" ht="12.75" customHeight="1">
      <c r="A49" s="25">
        <f>A45</f>
        <v>2</v>
      </c>
      <c r="B49" s="25">
        <f>I41</f>
        <v>3</v>
      </c>
      <c r="C49" s="25">
        <f>P19</f>
        <v>1</v>
      </c>
      <c r="D49" s="25">
        <f t="shared" ref="D49:E49" si="27">SQRT(A49)</f>
        <v>1.414213562</v>
      </c>
      <c r="E49" s="25">
        <f t="shared" si="27"/>
        <v>1.732050808</v>
      </c>
      <c r="F49" s="25">
        <f>C49/(D49*E49)</f>
        <v>0.4082482905</v>
      </c>
      <c r="G49" s="25"/>
      <c r="H49" s="25">
        <f>H45</f>
        <v>2</v>
      </c>
      <c r="I49" s="25">
        <f>S32</f>
        <v>3</v>
      </c>
      <c r="J49" s="25">
        <f>Q19</f>
        <v>0</v>
      </c>
      <c r="K49" s="25">
        <f t="shared" ref="K49:L49" si="28">SQRT(H49)</f>
        <v>1.414213562</v>
      </c>
      <c r="L49" s="25">
        <f t="shared" si="28"/>
        <v>1.732050808</v>
      </c>
      <c r="M49" s="25">
        <f>J49</f>
        <v>0</v>
      </c>
      <c r="N49" s="25"/>
      <c r="O49" s="25">
        <f>M32</f>
        <v>2</v>
      </c>
      <c r="P49" s="25">
        <f>T32</f>
        <v>0</v>
      </c>
      <c r="Q49" s="25">
        <f>R19</f>
        <v>0</v>
      </c>
      <c r="R49" s="25">
        <f t="shared" ref="R49:S49" si="29">SQRT(O49)</f>
        <v>1.414213562</v>
      </c>
      <c r="S49" s="25">
        <f t="shared" si="29"/>
        <v>0</v>
      </c>
      <c r="T49" s="25" t="str">
        <f>T45</f>
        <v>หาค่าไม่ได้</v>
      </c>
      <c r="U49" s="25"/>
      <c r="V49" s="25">
        <f t="shared" ref="V49:W49" si="30">N32</f>
        <v>0</v>
      </c>
      <c r="W49" s="25">
        <f t="shared" si="30"/>
        <v>0</v>
      </c>
      <c r="X49" s="25">
        <f>L21</f>
        <v>0</v>
      </c>
      <c r="Y49" s="25">
        <f>L21</f>
        <v>0</v>
      </c>
      <c r="Z49" s="25">
        <f>0</f>
        <v>0</v>
      </c>
      <c r="AA49" s="25" t="str">
        <f>AA41</f>
        <v>หาค่าไม่ได้</v>
      </c>
    </row>
    <row r="50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2.75" customHeight="1">
      <c r="A51" s="8" t="s">
        <v>388</v>
      </c>
      <c r="B51" s="25"/>
      <c r="C51" s="25"/>
      <c r="D51" s="25"/>
      <c r="E51" s="25"/>
      <c r="F51" s="25"/>
      <c r="G51" s="25"/>
      <c r="H51" s="8" t="s">
        <v>389</v>
      </c>
      <c r="I51" s="25"/>
      <c r="J51" s="25"/>
      <c r="K51" s="25"/>
      <c r="L51" s="25"/>
      <c r="M51" s="25"/>
      <c r="N51" s="25"/>
      <c r="O51" s="8" t="s">
        <v>390</v>
      </c>
      <c r="P51" s="25"/>
      <c r="Q51" s="25"/>
      <c r="R51" s="25"/>
      <c r="S51" s="25"/>
      <c r="T51" s="25"/>
      <c r="U51" s="25"/>
      <c r="V51" s="8" t="s">
        <v>393</v>
      </c>
      <c r="W51" s="25"/>
      <c r="X51" s="25"/>
      <c r="Y51" s="25"/>
      <c r="Z51" s="25"/>
      <c r="AA51" s="25"/>
    </row>
    <row r="52" ht="12.75" customHeight="1">
      <c r="A52" s="16" t="s">
        <v>365</v>
      </c>
      <c r="B52" s="16" t="s">
        <v>366</v>
      </c>
      <c r="C52" s="16" t="s">
        <v>367</v>
      </c>
      <c r="D52" s="23" t="s">
        <v>391</v>
      </c>
      <c r="E52" s="23" t="s">
        <v>392</v>
      </c>
      <c r="F52" s="16" t="s">
        <v>255</v>
      </c>
      <c r="G52" s="25"/>
      <c r="H52" s="16" t="s">
        <v>365</v>
      </c>
      <c r="I52" s="16" t="s">
        <v>366</v>
      </c>
      <c r="J52" s="16" t="s">
        <v>367</v>
      </c>
      <c r="K52" s="23" t="s">
        <v>391</v>
      </c>
      <c r="L52" s="23" t="s">
        <v>392</v>
      </c>
      <c r="M52" s="16" t="s">
        <v>255</v>
      </c>
      <c r="N52" s="25"/>
      <c r="O52" s="16" t="s">
        <v>365</v>
      </c>
      <c r="P52" s="16" t="s">
        <v>366</v>
      </c>
      <c r="Q52" s="16" t="s">
        <v>367</v>
      </c>
      <c r="R52" s="23" t="s">
        <v>391</v>
      </c>
      <c r="S52" s="23" t="s">
        <v>392</v>
      </c>
      <c r="T52" s="16" t="s">
        <v>255</v>
      </c>
      <c r="U52" s="25"/>
      <c r="V52" s="16" t="s">
        <v>365</v>
      </c>
      <c r="W52" s="16" t="s">
        <v>366</v>
      </c>
      <c r="X52" s="16" t="s">
        <v>367</v>
      </c>
      <c r="Y52" s="23" t="s">
        <v>391</v>
      </c>
      <c r="Z52" s="23" t="s">
        <v>392</v>
      </c>
      <c r="AA52" s="16" t="s">
        <v>255</v>
      </c>
    </row>
    <row r="53" ht="12.75" customHeight="1">
      <c r="A53" s="25">
        <f>N32</f>
        <v>0</v>
      </c>
      <c r="B53" s="25">
        <f>P32</f>
        <v>0</v>
      </c>
      <c r="C53" s="25">
        <f>M21</f>
        <v>0</v>
      </c>
      <c r="D53" s="25">
        <f t="shared" ref="D53:E53" si="31">0</f>
        <v>0</v>
      </c>
      <c r="E53" s="25">
        <f t="shared" si="31"/>
        <v>0</v>
      </c>
      <c r="F53" s="25" t="str">
        <f>M45</f>
        <v>หาค่าไม่ได้</v>
      </c>
      <c r="G53" s="25"/>
      <c r="H53" s="25">
        <f>N32</f>
        <v>0</v>
      </c>
      <c r="I53" s="25">
        <f>Q32</f>
        <v>7</v>
      </c>
      <c r="J53" s="25">
        <f>N21</f>
        <v>0</v>
      </c>
      <c r="K53" s="25">
        <f t="shared" ref="K53:L53" si="32">SQRT(H53)</f>
        <v>0</v>
      </c>
      <c r="L53" s="25">
        <f t="shared" si="32"/>
        <v>2.645751311</v>
      </c>
      <c r="M53" s="25" t="str">
        <f>M45</f>
        <v>หาค่าไม่ได้</v>
      </c>
      <c r="N53" s="25"/>
      <c r="O53" s="25">
        <f>N32</f>
        <v>0</v>
      </c>
      <c r="P53" s="25">
        <f>R32</f>
        <v>3</v>
      </c>
      <c r="Q53" s="25">
        <f>O21</f>
        <v>0</v>
      </c>
      <c r="R53" s="25">
        <f t="shared" ref="R53:S53" si="33">SQRT(O53)</f>
        <v>0</v>
      </c>
      <c r="S53" s="25">
        <f t="shared" si="33"/>
        <v>1.732050808</v>
      </c>
      <c r="T53" s="25" t="str">
        <f>T49</f>
        <v>หาค่าไม่ได้</v>
      </c>
      <c r="U53" s="25"/>
      <c r="V53" s="25">
        <f>N32</f>
        <v>0</v>
      </c>
      <c r="W53" s="25">
        <f>S32</f>
        <v>3</v>
      </c>
      <c r="X53" s="25">
        <f>P21</f>
        <v>0</v>
      </c>
      <c r="Y53" s="25">
        <f t="shared" ref="Y53:Z53" si="34">SQRT(V53)</f>
        <v>0</v>
      </c>
      <c r="Z53" s="25">
        <f t="shared" si="34"/>
        <v>1.732050808</v>
      </c>
      <c r="AA53" s="25" t="str">
        <f>AA49</f>
        <v>หาค่าไม่ได้</v>
      </c>
    </row>
    <row r="5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2.75" customHeight="1">
      <c r="A55" s="8" t="s">
        <v>394</v>
      </c>
      <c r="B55" s="25"/>
      <c r="C55" s="25"/>
      <c r="D55" s="25"/>
      <c r="E55" s="25"/>
      <c r="F55" s="25"/>
      <c r="G55" s="25"/>
      <c r="H55" s="8" t="s">
        <v>395</v>
      </c>
      <c r="I55" s="25"/>
      <c r="J55" s="25"/>
      <c r="K55" s="25"/>
      <c r="L55" s="25"/>
      <c r="M55" s="25"/>
      <c r="N55" s="25"/>
      <c r="O55" s="8" t="s">
        <v>396</v>
      </c>
      <c r="P55" s="25"/>
      <c r="Q55" s="25"/>
      <c r="R55" s="25"/>
      <c r="S55" s="25"/>
      <c r="T55" s="25"/>
      <c r="U55" s="25"/>
      <c r="V55" s="8" t="s">
        <v>397</v>
      </c>
      <c r="W55" s="25"/>
      <c r="X55" s="25"/>
      <c r="Y55" s="25"/>
      <c r="Z55" s="25"/>
      <c r="AA55" s="25"/>
    </row>
    <row r="56" ht="12.75" customHeight="1">
      <c r="A56" s="16" t="s">
        <v>365</v>
      </c>
      <c r="B56" s="16" t="s">
        <v>366</v>
      </c>
      <c r="C56" s="16" t="s">
        <v>367</v>
      </c>
      <c r="D56" s="23" t="s">
        <v>391</v>
      </c>
      <c r="E56" s="23" t="s">
        <v>392</v>
      </c>
      <c r="F56" s="16" t="s">
        <v>255</v>
      </c>
      <c r="G56" s="25"/>
      <c r="H56" s="16" t="s">
        <v>365</v>
      </c>
      <c r="I56" s="16" t="s">
        <v>366</v>
      </c>
      <c r="J56" s="16" t="s">
        <v>367</v>
      </c>
      <c r="K56" s="23" t="s">
        <v>391</v>
      </c>
      <c r="L56" s="23" t="s">
        <v>392</v>
      </c>
      <c r="M56" s="16" t="s">
        <v>255</v>
      </c>
      <c r="N56" s="25"/>
      <c r="O56" s="16" t="s">
        <v>365</v>
      </c>
      <c r="P56" s="16" t="s">
        <v>366</v>
      </c>
      <c r="Q56" s="16" t="s">
        <v>367</v>
      </c>
      <c r="R56" s="23" t="s">
        <v>391</v>
      </c>
      <c r="S56" s="23" t="s">
        <v>392</v>
      </c>
      <c r="T56" s="16" t="s">
        <v>255</v>
      </c>
      <c r="U56" s="25"/>
      <c r="V56" s="16" t="s">
        <v>365</v>
      </c>
      <c r="W56" s="16" t="s">
        <v>366</v>
      </c>
      <c r="X56" s="16" t="s">
        <v>367</v>
      </c>
      <c r="Y56" s="23" t="s">
        <v>391</v>
      </c>
      <c r="Z56" s="23" t="s">
        <v>392</v>
      </c>
      <c r="AA56" s="16" t="s">
        <v>255</v>
      </c>
    </row>
    <row r="57" ht="12.75" customHeight="1">
      <c r="A57" s="25">
        <f>A53</f>
        <v>0</v>
      </c>
      <c r="B57" s="25">
        <f>T32</f>
        <v>0</v>
      </c>
      <c r="C57" s="25">
        <f>Q21</f>
        <v>0</v>
      </c>
      <c r="D57" s="25">
        <f t="shared" ref="D57:E57" si="35">0</f>
        <v>0</v>
      </c>
      <c r="E57" s="25">
        <f t="shared" si="35"/>
        <v>0</v>
      </c>
      <c r="F57" s="25" t="str">
        <f>F53</f>
        <v>หาค่าไม่ได้</v>
      </c>
      <c r="G57" s="25"/>
      <c r="H57" s="25">
        <f t="shared" ref="H57:I57" si="36">O32</f>
        <v>0</v>
      </c>
      <c r="I57" s="25">
        <f t="shared" si="36"/>
        <v>0</v>
      </c>
      <c r="J57" s="25">
        <f t="shared" ref="J57:L57" si="37">0</f>
        <v>0</v>
      </c>
      <c r="K57" s="25">
        <f t="shared" si="37"/>
        <v>0</v>
      </c>
      <c r="L57" s="25">
        <f t="shared" si="37"/>
        <v>0</v>
      </c>
      <c r="M57" s="25" t="str">
        <f>M53</f>
        <v>หาค่าไม่ได้</v>
      </c>
      <c r="N57" s="25"/>
      <c r="O57" s="25">
        <f>O32</f>
        <v>0</v>
      </c>
      <c r="P57" s="25">
        <f>Q32</f>
        <v>7</v>
      </c>
      <c r="Q57" s="25">
        <f>M23</f>
        <v>0</v>
      </c>
      <c r="R57" s="25">
        <f>O57</f>
        <v>0</v>
      </c>
      <c r="S57" s="25">
        <f>SQRT(P57)</f>
        <v>2.645751311</v>
      </c>
      <c r="T57" s="25" t="str">
        <f>T53</f>
        <v>หาค่าไม่ได้</v>
      </c>
      <c r="U57" s="25"/>
      <c r="V57" s="25">
        <f>O32</f>
        <v>0</v>
      </c>
      <c r="W57" s="25">
        <f>R32</f>
        <v>3</v>
      </c>
      <c r="X57" s="25">
        <f>N23</f>
        <v>0</v>
      </c>
      <c r="Y57" s="25">
        <f>0</f>
        <v>0</v>
      </c>
      <c r="Z57" s="25">
        <f>SQRT(W57)</f>
        <v>1.732050808</v>
      </c>
      <c r="AA57" s="25" t="str">
        <f>AA53</f>
        <v>หาค่าไม่ได้</v>
      </c>
    </row>
    <row r="58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2.75" customHeight="1">
      <c r="A59" s="8" t="s">
        <v>398</v>
      </c>
      <c r="B59" s="25"/>
      <c r="C59" s="25"/>
      <c r="D59" s="25"/>
      <c r="E59" s="25"/>
      <c r="F59" s="25"/>
      <c r="G59" s="25"/>
      <c r="H59" s="8" t="s">
        <v>399</v>
      </c>
      <c r="I59" s="25"/>
      <c r="J59" s="25"/>
      <c r="K59" s="25"/>
      <c r="L59" s="25"/>
      <c r="M59" s="25"/>
      <c r="N59" s="25"/>
      <c r="O59" s="8" t="s">
        <v>400</v>
      </c>
      <c r="P59" s="25"/>
      <c r="Q59" s="25"/>
      <c r="R59" s="25"/>
      <c r="S59" s="25"/>
      <c r="T59" s="25"/>
      <c r="U59" s="25"/>
      <c r="V59" s="8" t="s">
        <v>401</v>
      </c>
      <c r="W59" s="25"/>
      <c r="X59" s="25"/>
      <c r="Y59" s="25"/>
      <c r="Z59" s="25"/>
      <c r="AA59" s="25"/>
    </row>
    <row r="60" ht="12.75" customHeight="1">
      <c r="A60" s="16" t="s">
        <v>365</v>
      </c>
      <c r="B60" s="16" t="s">
        <v>366</v>
      </c>
      <c r="C60" s="16" t="s">
        <v>367</v>
      </c>
      <c r="D60" s="23" t="s">
        <v>391</v>
      </c>
      <c r="E60" s="23" t="s">
        <v>392</v>
      </c>
      <c r="F60" s="16" t="s">
        <v>255</v>
      </c>
      <c r="G60" s="25"/>
      <c r="H60" s="16" t="s">
        <v>365</v>
      </c>
      <c r="I60" s="16" t="s">
        <v>366</v>
      </c>
      <c r="J60" s="16" t="s">
        <v>367</v>
      </c>
      <c r="K60" s="23" t="s">
        <v>391</v>
      </c>
      <c r="L60" s="23" t="s">
        <v>392</v>
      </c>
      <c r="M60" s="16" t="s">
        <v>255</v>
      </c>
      <c r="N60" s="25"/>
      <c r="O60" s="16" t="s">
        <v>365</v>
      </c>
      <c r="P60" s="16" t="s">
        <v>366</v>
      </c>
      <c r="Q60" s="16" t="s">
        <v>367</v>
      </c>
      <c r="R60" s="23" t="s">
        <v>391</v>
      </c>
      <c r="S60" s="23" t="s">
        <v>392</v>
      </c>
      <c r="T60" s="16" t="s">
        <v>255</v>
      </c>
      <c r="U60" s="25"/>
      <c r="V60" s="16" t="s">
        <v>365</v>
      </c>
      <c r="W60" s="16" t="s">
        <v>366</v>
      </c>
      <c r="X60" s="16" t="s">
        <v>367</v>
      </c>
      <c r="Y60" s="23" t="s">
        <v>391</v>
      </c>
      <c r="Z60" s="23" t="s">
        <v>392</v>
      </c>
      <c r="AA60" s="16" t="s">
        <v>255</v>
      </c>
    </row>
    <row r="61" ht="12.75" customHeight="1">
      <c r="A61" s="25">
        <f>O32</f>
        <v>0</v>
      </c>
      <c r="B61" s="25">
        <f>S32</f>
        <v>3</v>
      </c>
      <c r="C61" s="25">
        <f t="shared" ref="C61:D61" si="38">0</f>
        <v>0</v>
      </c>
      <c r="D61" s="25">
        <f t="shared" si="38"/>
        <v>0</v>
      </c>
      <c r="E61" s="25">
        <f>SQRT(B61)</f>
        <v>1.732050808</v>
      </c>
      <c r="F61" s="25" t="str">
        <f>F57</f>
        <v>หาค่าไม่ได้</v>
      </c>
      <c r="G61" s="25"/>
      <c r="H61" s="25">
        <f>H57</f>
        <v>0</v>
      </c>
      <c r="I61" s="25">
        <f>T32</f>
        <v>0</v>
      </c>
      <c r="J61" s="25">
        <f t="shared" ref="J61:L61" si="39">0</f>
        <v>0</v>
      </c>
      <c r="K61" s="25">
        <f t="shared" si="39"/>
        <v>0</v>
      </c>
      <c r="L61" s="25">
        <f t="shared" si="39"/>
        <v>0</v>
      </c>
      <c r="M61" s="25" t="str">
        <f>M57</f>
        <v>หาค่าไม่ได้</v>
      </c>
      <c r="N61" s="25"/>
      <c r="O61" s="25">
        <f t="shared" ref="O61:P61" si="40">P32</f>
        <v>0</v>
      </c>
      <c r="P61" s="25">
        <f t="shared" si="40"/>
        <v>7</v>
      </c>
      <c r="Q61" s="25">
        <f>L25</f>
        <v>0</v>
      </c>
      <c r="R61" s="25">
        <f t="shared" ref="R61:S61" si="41">SQRT(O61)</f>
        <v>0</v>
      </c>
      <c r="S61" s="25">
        <f t="shared" si="41"/>
        <v>2.645751311</v>
      </c>
      <c r="T61" s="25" t="str">
        <f>T57</f>
        <v>หาค่าไม่ได้</v>
      </c>
      <c r="U61" s="25"/>
      <c r="V61" s="25">
        <f>V57</f>
        <v>0</v>
      </c>
      <c r="W61" s="25">
        <f>R32</f>
        <v>3</v>
      </c>
      <c r="X61" s="25">
        <f t="shared" ref="X61:Y61" si="42">0</f>
        <v>0</v>
      </c>
      <c r="Y61" s="25">
        <f t="shared" si="42"/>
        <v>0</v>
      </c>
      <c r="Z61" s="25">
        <f>SQRT(W61)</f>
        <v>1.732050808</v>
      </c>
      <c r="AA61" s="25" t="str">
        <f>AA57</f>
        <v>หาค่าไม่ได้</v>
      </c>
    </row>
    <row r="62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2.75" customHeight="1">
      <c r="A63" s="8" t="s">
        <v>402</v>
      </c>
      <c r="B63" s="25"/>
      <c r="C63" s="25"/>
      <c r="D63" s="25"/>
      <c r="E63" s="25"/>
      <c r="F63" s="25"/>
      <c r="G63" s="25"/>
      <c r="H63" s="8" t="s">
        <v>403</v>
      </c>
      <c r="I63" s="25"/>
      <c r="J63" s="25"/>
      <c r="K63" s="25"/>
      <c r="L63" s="25"/>
      <c r="M63" s="25"/>
      <c r="N63" s="25"/>
      <c r="O63" s="8" t="s">
        <v>404</v>
      </c>
      <c r="P63" s="25"/>
      <c r="Q63" s="25"/>
      <c r="R63" s="25"/>
      <c r="S63" s="25"/>
      <c r="T63" s="25"/>
      <c r="U63" s="25"/>
      <c r="V63" s="8" t="s">
        <v>405</v>
      </c>
      <c r="W63" s="25"/>
      <c r="X63" s="25"/>
      <c r="Y63" s="25"/>
      <c r="Z63" s="25"/>
      <c r="AA63" s="25"/>
    </row>
    <row r="64" ht="12.75" customHeight="1">
      <c r="A64" s="16" t="s">
        <v>365</v>
      </c>
      <c r="B64" s="16" t="s">
        <v>366</v>
      </c>
      <c r="C64" s="16" t="s">
        <v>367</v>
      </c>
      <c r="D64" s="23" t="s">
        <v>391</v>
      </c>
      <c r="E64" s="23" t="s">
        <v>392</v>
      </c>
      <c r="F64" s="16" t="s">
        <v>255</v>
      </c>
      <c r="G64" s="25"/>
      <c r="H64" s="16" t="s">
        <v>365</v>
      </c>
      <c r="I64" s="16" t="s">
        <v>366</v>
      </c>
      <c r="J64" s="16" t="s">
        <v>367</v>
      </c>
      <c r="K64" s="23" t="s">
        <v>391</v>
      </c>
      <c r="L64" s="23" t="s">
        <v>392</v>
      </c>
      <c r="M64" s="16" t="s">
        <v>255</v>
      </c>
      <c r="N64" s="25"/>
      <c r="O64" s="16" t="s">
        <v>365</v>
      </c>
      <c r="P64" s="16" t="s">
        <v>366</v>
      </c>
      <c r="Q64" s="16" t="s">
        <v>367</v>
      </c>
      <c r="R64" s="23" t="s">
        <v>391</v>
      </c>
      <c r="S64" s="23" t="s">
        <v>392</v>
      </c>
      <c r="T64" s="16" t="s">
        <v>255</v>
      </c>
      <c r="U64" s="25"/>
      <c r="V64" s="16" t="s">
        <v>365</v>
      </c>
      <c r="W64" s="16" t="s">
        <v>366</v>
      </c>
      <c r="X64" s="16" t="s">
        <v>367</v>
      </c>
      <c r="Y64" s="23" t="s">
        <v>391</v>
      </c>
      <c r="Z64" s="23" t="s">
        <v>392</v>
      </c>
      <c r="AA64" s="16" t="s">
        <v>255</v>
      </c>
    </row>
    <row r="65" ht="12.75" customHeight="1">
      <c r="A65" s="25">
        <f>O61</f>
        <v>0</v>
      </c>
      <c r="B65" s="25">
        <f>S32</f>
        <v>3</v>
      </c>
      <c r="C65" s="25">
        <f>0</f>
        <v>0</v>
      </c>
      <c r="D65" s="25">
        <f t="shared" ref="D65:E65" si="43">SQRT(A65)</f>
        <v>0</v>
      </c>
      <c r="E65" s="25">
        <f t="shared" si="43"/>
        <v>1.732050808</v>
      </c>
      <c r="F65" s="25" t="str">
        <f>F61</f>
        <v>หาค่าไม่ได้</v>
      </c>
      <c r="G65" s="25"/>
      <c r="H65" s="25">
        <f>O61</f>
        <v>0</v>
      </c>
      <c r="I65" s="25">
        <f>T32</f>
        <v>0</v>
      </c>
      <c r="J65" s="25">
        <f>O25</f>
        <v>0</v>
      </c>
      <c r="K65" s="25">
        <f t="shared" ref="K65:L65" si="44">SQRT(H65)</f>
        <v>0</v>
      </c>
      <c r="L65" s="25">
        <f t="shared" si="44"/>
        <v>0</v>
      </c>
      <c r="M65" s="25" t="str">
        <f>M61</f>
        <v>หาค่าไม่ได้</v>
      </c>
      <c r="N65" s="25"/>
      <c r="O65" s="25">
        <f t="shared" ref="O65:P65" si="45">Q32</f>
        <v>7</v>
      </c>
      <c r="P65" s="25">
        <f t="shared" si="45"/>
        <v>3</v>
      </c>
      <c r="Q65" s="25">
        <f>L27</f>
        <v>3</v>
      </c>
      <c r="R65" s="25">
        <f t="shared" ref="R65:S65" si="46">SQRT(O65)</f>
        <v>2.645751311</v>
      </c>
      <c r="S65" s="25">
        <f t="shared" si="46"/>
        <v>1.732050808</v>
      </c>
      <c r="T65" s="25">
        <f>Q65/(R65*S65)</f>
        <v>0.6546536707</v>
      </c>
      <c r="U65" s="25"/>
      <c r="V65" s="25">
        <f>Q32</f>
        <v>7</v>
      </c>
      <c r="W65" s="25">
        <f>S32</f>
        <v>3</v>
      </c>
      <c r="X65" s="25">
        <f>M27</f>
        <v>3</v>
      </c>
      <c r="Y65" s="25">
        <f t="shared" ref="Y65:Z65" si="47">SQRT(V65)</f>
        <v>2.645751311</v>
      </c>
      <c r="Z65" s="25">
        <f t="shared" si="47"/>
        <v>1.732050808</v>
      </c>
      <c r="AA65" s="25">
        <f>X65/(Y65*Z65)</f>
        <v>0.6546536707</v>
      </c>
    </row>
    <row r="6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2.75" customHeight="1">
      <c r="A67" s="8" t="s">
        <v>406</v>
      </c>
      <c r="B67" s="25"/>
      <c r="C67" s="25"/>
      <c r="D67" s="25"/>
      <c r="E67" s="25"/>
      <c r="F67" s="25"/>
      <c r="G67" s="25"/>
      <c r="H67" s="8" t="s">
        <v>407</v>
      </c>
      <c r="I67" s="25"/>
      <c r="J67" s="25"/>
      <c r="K67" s="25"/>
      <c r="L67" s="25"/>
      <c r="M67" s="25"/>
      <c r="N67" s="25"/>
      <c r="O67" s="8" t="s">
        <v>408</v>
      </c>
      <c r="P67" s="25"/>
      <c r="Q67" s="25"/>
      <c r="R67" s="25"/>
      <c r="S67" s="25"/>
      <c r="T67" s="25"/>
      <c r="U67" s="25"/>
      <c r="V67" s="8" t="s">
        <v>409</v>
      </c>
      <c r="W67" s="25"/>
      <c r="X67" s="25"/>
      <c r="Y67" s="25"/>
      <c r="Z67" s="25"/>
      <c r="AA67" s="25"/>
    </row>
    <row r="68" ht="12.75" customHeight="1">
      <c r="A68" s="16" t="s">
        <v>365</v>
      </c>
      <c r="B68" s="16" t="s">
        <v>366</v>
      </c>
      <c r="C68" s="16" t="s">
        <v>367</v>
      </c>
      <c r="D68" s="23" t="s">
        <v>391</v>
      </c>
      <c r="E68" s="23" t="s">
        <v>392</v>
      </c>
      <c r="F68" s="16" t="s">
        <v>255</v>
      </c>
      <c r="G68" s="25"/>
      <c r="H68" s="16" t="s">
        <v>365</v>
      </c>
      <c r="I68" s="16" t="s">
        <v>366</v>
      </c>
      <c r="J68" s="16" t="s">
        <v>367</v>
      </c>
      <c r="K68" s="23" t="s">
        <v>391</v>
      </c>
      <c r="L68" s="23" t="s">
        <v>392</v>
      </c>
      <c r="M68" s="16" t="s">
        <v>255</v>
      </c>
      <c r="N68" s="25"/>
      <c r="O68" s="16" t="s">
        <v>365</v>
      </c>
      <c r="P68" s="16" t="s">
        <v>366</v>
      </c>
      <c r="Q68" s="16" t="s">
        <v>367</v>
      </c>
      <c r="R68" s="23" t="s">
        <v>391</v>
      </c>
      <c r="S68" s="23" t="s">
        <v>392</v>
      </c>
      <c r="T68" s="16" t="s">
        <v>255</v>
      </c>
      <c r="U68" s="25"/>
      <c r="V68" s="16" t="s">
        <v>365</v>
      </c>
      <c r="W68" s="16" t="s">
        <v>366</v>
      </c>
      <c r="X68" s="16" t="s">
        <v>367</v>
      </c>
      <c r="Y68" s="23" t="s">
        <v>391</v>
      </c>
      <c r="Z68" s="23" t="s">
        <v>392</v>
      </c>
      <c r="AA68" s="16" t="s">
        <v>255</v>
      </c>
    </row>
    <row r="69" ht="12.75" customHeight="1">
      <c r="A69" s="25">
        <f>O65</f>
        <v>7</v>
      </c>
      <c r="B69" s="25">
        <f t="shared" ref="B69:C69" si="48">0</f>
        <v>0</v>
      </c>
      <c r="C69" s="25">
        <f t="shared" si="48"/>
        <v>0</v>
      </c>
      <c r="D69" s="25">
        <f t="shared" ref="D69:E69" si="49">SQRT(A69)</f>
        <v>2.645751311</v>
      </c>
      <c r="E69" s="25">
        <f t="shared" si="49"/>
        <v>0</v>
      </c>
      <c r="F69" s="25" t="str">
        <f>F65</f>
        <v>หาค่าไม่ได้</v>
      </c>
      <c r="G69" s="25"/>
      <c r="H69" s="25">
        <f t="shared" ref="H69:I69" si="50">R32</f>
        <v>3</v>
      </c>
      <c r="I69" s="25">
        <f t="shared" si="50"/>
        <v>3</v>
      </c>
      <c r="J69" s="25">
        <f>L29</f>
        <v>2</v>
      </c>
      <c r="K69" s="25">
        <f t="shared" ref="K69:L69" si="51">SQRT(H69)</f>
        <v>1.732050808</v>
      </c>
      <c r="L69" s="25">
        <f t="shared" si="51"/>
        <v>1.732050808</v>
      </c>
      <c r="M69" s="25">
        <f>J69/(K69*L69)</f>
        <v>0.6666666667</v>
      </c>
      <c r="N69" s="25"/>
      <c r="O69" s="25">
        <f>H69</f>
        <v>3</v>
      </c>
      <c r="P69" s="25">
        <f t="shared" ref="P69:Q69" si="52">0</f>
        <v>0</v>
      </c>
      <c r="Q69" s="25">
        <f t="shared" si="52"/>
        <v>0</v>
      </c>
      <c r="R69" s="25">
        <f t="shared" ref="R69:S69" si="53">SQRT(O69)</f>
        <v>1.732050808</v>
      </c>
      <c r="S69" s="25">
        <f t="shared" si="53"/>
        <v>0</v>
      </c>
      <c r="T69" s="25" t="str">
        <f>T61</f>
        <v>หาค่าไม่ได้</v>
      </c>
      <c r="U69" s="25"/>
      <c r="V69" s="25">
        <f t="shared" ref="V69:W69" si="54">S32</f>
        <v>3</v>
      </c>
      <c r="W69" s="25">
        <f t="shared" si="54"/>
        <v>0</v>
      </c>
      <c r="X69" s="25">
        <f>L31</f>
        <v>0</v>
      </c>
      <c r="Y69" s="25">
        <f t="shared" ref="Y69:Z69" si="55">SQRT(V69)</f>
        <v>1.732050808</v>
      </c>
      <c r="Z69" s="25">
        <f t="shared" si="55"/>
        <v>0</v>
      </c>
      <c r="AA69" s="25" t="str">
        <f>AA61</f>
        <v>หาค่าไม่ได้</v>
      </c>
    </row>
    <row r="70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2.75" customHeight="1">
      <c r="A71" s="25"/>
      <c r="B71" s="33" t="s">
        <v>316</v>
      </c>
      <c r="C71" s="33" t="s">
        <v>317</v>
      </c>
      <c r="D71" s="33" t="s">
        <v>318</v>
      </c>
      <c r="E71" s="33" t="s">
        <v>319</v>
      </c>
      <c r="F71" s="33" t="s">
        <v>320</v>
      </c>
      <c r="G71" s="33" t="s">
        <v>321</v>
      </c>
      <c r="H71" s="33" t="s">
        <v>322</v>
      </c>
      <c r="I71" s="33" t="s">
        <v>323</v>
      </c>
      <c r="J71" s="33" t="s">
        <v>324</v>
      </c>
      <c r="K71" s="33" t="s">
        <v>410</v>
      </c>
      <c r="L71" s="33" t="s">
        <v>411</v>
      </c>
      <c r="M71" s="33" t="s">
        <v>412</v>
      </c>
      <c r="N71" s="25"/>
      <c r="O71" s="33" t="s">
        <v>325</v>
      </c>
      <c r="P71" s="33" t="s">
        <v>326</v>
      </c>
      <c r="Q71" s="33" t="s">
        <v>327</v>
      </c>
      <c r="R71" s="33" t="s">
        <v>328</v>
      </c>
      <c r="S71" s="33" t="s">
        <v>329</v>
      </c>
      <c r="T71" s="33" t="s">
        <v>330</v>
      </c>
      <c r="U71" s="33" t="s">
        <v>331</v>
      </c>
      <c r="V71" s="33" t="s">
        <v>332</v>
      </c>
      <c r="W71" s="33" t="s">
        <v>414</v>
      </c>
      <c r="X71" s="33" t="s">
        <v>415</v>
      </c>
      <c r="Y71" s="33" t="s">
        <v>416</v>
      </c>
      <c r="Z71" s="25"/>
      <c r="AA71" s="25"/>
    </row>
    <row r="72" ht="12.75" customHeight="1">
      <c r="A72" s="25"/>
      <c r="B72" s="25" t="s">
        <v>144</v>
      </c>
      <c r="C72" s="25" t="s">
        <v>85</v>
      </c>
      <c r="D72" s="25" t="s">
        <v>258</v>
      </c>
      <c r="E72" s="25" t="s">
        <v>259</v>
      </c>
      <c r="F72" s="25" t="s">
        <v>260</v>
      </c>
      <c r="G72" s="25" t="s">
        <v>261</v>
      </c>
      <c r="H72" s="25" t="s">
        <v>262</v>
      </c>
      <c r="I72" s="25" t="s">
        <v>263</v>
      </c>
      <c r="J72" s="25" t="s">
        <v>52</v>
      </c>
      <c r="K72" s="25" t="s">
        <v>264</v>
      </c>
      <c r="L72" s="25" t="s">
        <v>265</v>
      </c>
      <c r="M72" s="25" t="s">
        <v>133</v>
      </c>
      <c r="N72" s="25"/>
      <c r="O72" s="25">
        <f t="array" ref="O72">SUM($B$73:$B$85*C73:C85)</f>
        <v>6</v>
      </c>
      <c r="P72" s="25">
        <f t="array" ref="P72">SUM($B$73:$B$85*D73:D85)</f>
        <v>3</v>
      </c>
      <c r="Q72" s="25">
        <f t="array" ref="Q72">SUM($B$73:$B$85*E73:E85)</f>
        <v>2</v>
      </c>
      <c r="R72" s="25">
        <f t="array" ref="R72">SUM($B$73:$B$85*F73:F85)</f>
        <v>3</v>
      </c>
      <c r="S72" s="25">
        <f t="array" ref="S72">SUM($B$73:$B$85*G73:G85)</f>
        <v>1</v>
      </c>
      <c r="T72" s="25">
        <f t="array" ref="T72">SUM($B$73:$B$85*H73:H85)</f>
        <v>0</v>
      </c>
      <c r="U72" s="25">
        <f t="array" ref="U72">SUM($B$73:$B$85*I73:I85)</f>
        <v>0</v>
      </c>
      <c r="V72" s="25">
        <f t="array" ref="V72">SUM($B$73:$B$85*J73:J85)</f>
        <v>2</v>
      </c>
      <c r="W72" s="25">
        <f t="array" ref="W72">SUM($B$73:$B$85*K73:K85)</f>
        <v>0</v>
      </c>
      <c r="X72" s="25">
        <f t="array" ref="X72">SUM($B$73:$B$85*L73:L85)</f>
        <v>1</v>
      </c>
      <c r="Y72" s="25">
        <f t="array" ref="Y72">SUM($B$73:$B$85*M73:M85)</f>
        <v>4</v>
      </c>
      <c r="Z72" s="25"/>
      <c r="AA72" s="25"/>
    </row>
    <row r="73" ht="12.75" customHeight="1">
      <c r="A73" s="25">
        <v>1.0</v>
      </c>
      <c r="B73" s="16">
        <f t="shared" ref="B73:B85" si="56">COUNTIF(F2,"เสื้อผ้า / แฟชั่น*")</f>
        <v>0</v>
      </c>
      <c r="C73" s="16">
        <f t="shared" ref="C73:C85" si="57">COUNTIF(F2,"*ของใช้ส่วนตัว*")</f>
        <v>1</v>
      </c>
      <c r="D73" s="16">
        <f t="shared" ref="D73:D85" si="58">COUNTIF(F2,"*เครื่องประดับ*")</f>
        <v>0</v>
      </c>
      <c r="E73" s="16">
        <f t="shared" ref="E73:E85" si="59">COUNTIF(F2,"*อาหารเสริม / สุขภาพ ความงาม*")</f>
        <v>0</v>
      </c>
      <c r="F73" s="16">
        <f t="shared" ref="F73:F85" si="60">COUNTIF(F2,"*เครื่องเขียน / หนังสือ*")</f>
        <v>0</v>
      </c>
      <c r="G73" s="16">
        <f t="shared" ref="G73:G85" si="61">COUNTIF(F2,"*เครื่องใช้ไฟฟ้าภายในบ้าน*")</f>
        <v>0</v>
      </c>
      <c r="H73" s="16">
        <f t="shared" ref="H73:H85" si="62">COUNTIF(F2,"*อุปกรณ์กีฬา*")</f>
        <v>0</v>
      </c>
      <c r="I73" s="16">
        <f t="shared" ref="I73:I85" si="63">COUNTIF(F2,"*อุปกรณ์ท่องเที่ยว*")</f>
        <v>0</v>
      </c>
      <c r="J73" s="16">
        <f t="shared" ref="J73:J85" si="64">COUNTIF(F2,"*อุปกรณ์อิเล็กทรอนิกส์ / อุปกรณ์เสริม*")</f>
        <v>0</v>
      </c>
      <c r="K73" s="16">
        <f t="shared" ref="K73:K85" si="65">COUNTIF(F2,"*ยานยนต์ / อุปกรณ์เสริม*")</f>
        <v>0</v>
      </c>
      <c r="L73" s="16">
        <f t="shared" ref="L73:L85" si="66">COUNTIF(F2,"*เฟอร์นิเจอร์ / ของตกแต่งบ้าน*")</f>
        <v>0</v>
      </c>
      <c r="M73" s="16">
        <f t="shared" ref="M73:M85" si="67">COUNTIF(F2,"*อาหาร / ขนม*")</f>
        <v>0</v>
      </c>
      <c r="N73" s="25"/>
      <c r="O73" s="33" t="s">
        <v>333</v>
      </c>
      <c r="P73" s="33" t="s">
        <v>334</v>
      </c>
      <c r="Q73" s="33" t="s">
        <v>335</v>
      </c>
      <c r="R73" s="33" t="s">
        <v>336</v>
      </c>
      <c r="S73" s="33" t="s">
        <v>337</v>
      </c>
      <c r="T73" s="33" t="s">
        <v>338</v>
      </c>
      <c r="U73" s="33" t="s">
        <v>339</v>
      </c>
      <c r="V73" s="33" t="s">
        <v>418</v>
      </c>
      <c r="W73" s="33" t="s">
        <v>419</v>
      </c>
      <c r="X73" s="33" t="s">
        <v>420</v>
      </c>
      <c r="Y73" s="25"/>
      <c r="Z73" s="25"/>
      <c r="AA73" s="25"/>
    </row>
    <row r="74" ht="12.75" customHeight="1">
      <c r="A74" s="25">
        <f t="shared" ref="A74:A85" si="68">A73+1</f>
        <v>2</v>
      </c>
      <c r="B74" s="16">
        <f t="shared" si="56"/>
        <v>1</v>
      </c>
      <c r="C74" s="16">
        <f t="shared" si="57"/>
        <v>1</v>
      </c>
      <c r="D74" s="16">
        <f t="shared" si="58"/>
        <v>0</v>
      </c>
      <c r="E74" s="16">
        <f t="shared" si="59"/>
        <v>0</v>
      </c>
      <c r="F74" s="16">
        <f t="shared" si="60"/>
        <v>1</v>
      </c>
      <c r="G74" s="16">
        <f t="shared" si="61"/>
        <v>0</v>
      </c>
      <c r="H74" s="16">
        <f t="shared" si="62"/>
        <v>0</v>
      </c>
      <c r="I74" s="16">
        <f t="shared" si="63"/>
        <v>0</v>
      </c>
      <c r="J74" s="16">
        <f t="shared" si="64"/>
        <v>1</v>
      </c>
      <c r="K74" s="16">
        <f t="shared" si="65"/>
        <v>0</v>
      </c>
      <c r="L74" s="16">
        <f t="shared" si="66"/>
        <v>0</v>
      </c>
      <c r="M74" s="16">
        <f t="shared" si="67"/>
        <v>0</v>
      </c>
      <c r="N74" s="25"/>
      <c r="O74" s="25">
        <f t="array" ref="O74">SUM($C$73:$C$85*D73:D85)</f>
        <v>4</v>
      </c>
      <c r="P74" s="25">
        <f t="array" ref="P74">SUM($C$73:$C$85*E73:E85)</f>
        <v>3</v>
      </c>
      <c r="Q74" s="25">
        <f t="array" ref="Q74">SUM($C$73:$C$85*F73:F85)</f>
        <v>5</v>
      </c>
      <c r="R74" s="25">
        <f t="array" ref="R74">SUM($C$73:$C$85*G73:G85)</f>
        <v>1</v>
      </c>
      <c r="S74" s="25">
        <f t="array" ref="S74">SUM($C$73:$C$85*H73:H85)</f>
        <v>0</v>
      </c>
      <c r="T74" s="25">
        <f t="array" ref="T74">SUM($C$73:$C$85*I73:I85)</f>
        <v>0</v>
      </c>
      <c r="U74" s="25">
        <f t="array" ref="U74">SUM($C$73:$C$85*J73:J85)</f>
        <v>3</v>
      </c>
      <c r="V74" s="25">
        <f t="array" ref="V74">SUM($C$73:$C$85*K73:K85)</f>
        <v>0</v>
      </c>
      <c r="W74" s="25">
        <f t="array" ref="W74">SUM($C$73:$C$85*L73:L85)</f>
        <v>1</v>
      </c>
      <c r="X74" s="25">
        <f t="array" ref="X74">SUM($C$73:$C$85*M73:M85)</f>
        <v>5</v>
      </c>
      <c r="Y74" s="25"/>
      <c r="Z74" s="25"/>
      <c r="AA74" s="25"/>
    </row>
    <row r="75" ht="12.75" customHeight="1">
      <c r="A75" s="25">
        <f t="shared" si="68"/>
        <v>3</v>
      </c>
      <c r="B75" s="16">
        <f t="shared" si="56"/>
        <v>1</v>
      </c>
      <c r="C75" s="16">
        <f t="shared" si="57"/>
        <v>0</v>
      </c>
      <c r="D75" s="16">
        <f t="shared" si="58"/>
        <v>0</v>
      </c>
      <c r="E75" s="16">
        <f t="shared" si="59"/>
        <v>0</v>
      </c>
      <c r="F75" s="16">
        <f t="shared" si="60"/>
        <v>0</v>
      </c>
      <c r="G75" s="16">
        <f t="shared" si="61"/>
        <v>0</v>
      </c>
      <c r="H75" s="16">
        <f t="shared" si="62"/>
        <v>0</v>
      </c>
      <c r="I75" s="16">
        <f t="shared" si="63"/>
        <v>0</v>
      </c>
      <c r="J75" s="16">
        <f t="shared" si="64"/>
        <v>0</v>
      </c>
      <c r="K75" s="16">
        <f t="shared" si="65"/>
        <v>0</v>
      </c>
      <c r="L75" s="16">
        <f t="shared" si="66"/>
        <v>0</v>
      </c>
      <c r="M75" s="16">
        <f t="shared" si="67"/>
        <v>1</v>
      </c>
      <c r="N75" s="25"/>
      <c r="O75" s="33" t="s">
        <v>340</v>
      </c>
      <c r="P75" s="33" t="s">
        <v>341</v>
      </c>
      <c r="Q75" s="33" t="s">
        <v>342</v>
      </c>
      <c r="R75" s="33" t="s">
        <v>343</v>
      </c>
      <c r="S75" s="33" t="s">
        <v>344</v>
      </c>
      <c r="T75" s="33" t="s">
        <v>345</v>
      </c>
      <c r="U75" s="33" t="s">
        <v>422</v>
      </c>
      <c r="V75" s="33" t="s">
        <v>423</v>
      </c>
      <c r="W75" s="33" t="s">
        <v>424</v>
      </c>
      <c r="X75" s="25"/>
      <c r="Y75" s="25"/>
      <c r="Z75" s="25"/>
      <c r="AA75" s="25"/>
    </row>
    <row r="76" ht="12.75" customHeight="1">
      <c r="A76" s="25">
        <f t="shared" si="68"/>
        <v>4</v>
      </c>
      <c r="B76" s="16">
        <f t="shared" si="56"/>
        <v>1</v>
      </c>
      <c r="C76" s="16">
        <f t="shared" si="57"/>
        <v>1</v>
      </c>
      <c r="D76" s="16">
        <f t="shared" si="58"/>
        <v>1</v>
      </c>
      <c r="E76" s="16">
        <f t="shared" si="59"/>
        <v>0</v>
      </c>
      <c r="F76" s="16">
        <f t="shared" si="60"/>
        <v>1</v>
      </c>
      <c r="G76" s="16">
        <f t="shared" si="61"/>
        <v>0</v>
      </c>
      <c r="H76" s="16">
        <f t="shared" si="62"/>
        <v>0</v>
      </c>
      <c r="I76" s="16">
        <f t="shared" si="63"/>
        <v>0</v>
      </c>
      <c r="J76" s="16">
        <f t="shared" si="64"/>
        <v>0</v>
      </c>
      <c r="K76" s="16">
        <f t="shared" si="65"/>
        <v>0</v>
      </c>
      <c r="L76" s="16">
        <f t="shared" si="66"/>
        <v>1</v>
      </c>
      <c r="M76" s="16">
        <f t="shared" si="67"/>
        <v>1</v>
      </c>
      <c r="N76" s="25"/>
      <c r="O76" s="25">
        <f t="array" ref="O76">SUM($D$73:$D$85*E73:E85)</f>
        <v>2</v>
      </c>
      <c r="P76" s="25">
        <f t="array" ref="P76">SUM($D$73:$D$85*F73:F85)</f>
        <v>2</v>
      </c>
      <c r="Q76" s="25">
        <f t="array" ref="Q76">SUM($D$73:$D$85*G73:G85)</f>
        <v>1</v>
      </c>
      <c r="R76" s="25">
        <f t="array" ref="R76">SUM($D$73:$D$85*H73:H85)</f>
        <v>0</v>
      </c>
      <c r="S76" s="25">
        <f t="array" ref="S76">SUM($D$73:$D$85*I73:I85)</f>
        <v>0</v>
      </c>
      <c r="T76" s="25">
        <f t="array" ref="T76">SUM($D$73:$D$85*J73:J85)</f>
        <v>2</v>
      </c>
      <c r="U76" s="25">
        <f t="array" ref="U76">SUM($D$73:$D$85*K73:K85)</f>
        <v>0</v>
      </c>
      <c r="V76" s="25">
        <f t="array" ref="V76">SUM($D$73:$D$85*L73:L85)</f>
        <v>1</v>
      </c>
      <c r="W76" s="25">
        <f t="array" ref="W76">SUM($D$73:$D$85*M73:M85)</f>
        <v>3</v>
      </c>
      <c r="X76" s="25"/>
      <c r="Y76" s="25"/>
      <c r="Z76" s="25"/>
      <c r="AA76" s="25"/>
    </row>
    <row r="77" ht="12.75" customHeight="1">
      <c r="A77" s="25">
        <f t="shared" si="68"/>
        <v>5</v>
      </c>
      <c r="B77" s="16">
        <f t="shared" si="56"/>
        <v>1</v>
      </c>
      <c r="C77" s="16">
        <f t="shared" si="57"/>
        <v>1</v>
      </c>
      <c r="D77" s="16">
        <f t="shared" si="58"/>
        <v>1</v>
      </c>
      <c r="E77" s="16">
        <f t="shared" si="59"/>
        <v>1</v>
      </c>
      <c r="F77" s="16">
        <f t="shared" si="60"/>
        <v>0</v>
      </c>
      <c r="G77" s="16">
        <f t="shared" si="61"/>
        <v>1</v>
      </c>
      <c r="H77" s="16">
        <f t="shared" si="62"/>
        <v>0</v>
      </c>
      <c r="I77" s="16">
        <f t="shared" si="63"/>
        <v>0</v>
      </c>
      <c r="J77" s="16">
        <f t="shared" si="64"/>
        <v>1</v>
      </c>
      <c r="K77" s="16">
        <f t="shared" si="65"/>
        <v>0</v>
      </c>
      <c r="L77" s="16">
        <f t="shared" si="66"/>
        <v>0</v>
      </c>
      <c r="M77" s="16">
        <f t="shared" si="67"/>
        <v>1</v>
      </c>
      <c r="N77" s="25"/>
      <c r="O77" s="33" t="s">
        <v>346</v>
      </c>
      <c r="P77" s="33" t="s">
        <v>347</v>
      </c>
      <c r="Q77" s="33" t="s">
        <v>348</v>
      </c>
      <c r="R77" s="33" t="s">
        <v>349</v>
      </c>
      <c r="S77" s="33" t="s">
        <v>350</v>
      </c>
      <c r="T77" s="33" t="s">
        <v>427</v>
      </c>
      <c r="U77" s="33" t="s">
        <v>428</v>
      </c>
      <c r="V77" s="33" t="s">
        <v>429</v>
      </c>
      <c r="W77" s="25"/>
      <c r="X77" s="25"/>
      <c r="Y77" s="25"/>
      <c r="Z77" s="25"/>
      <c r="AA77" s="25"/>
    </row>
    <row r="78" ht="12.75" customHeight="1">
      <c r="A78" s="25">
        <f t="shared" si="68"/>
        <v>6</v>
      </c>
      <c r="B78" s="16">
        <f t="shared" si="56"/>
        <v>0</v>
      </c>
      <c r="C78" s="16">
        <f t="shared" si="57"/>
        <v>1</v>
      </c>
      <c r="D78" s="16">
        <f t="shared" si="58"/>
        <v>0</v>
      </c>
      <c r="E78" s="16">
        <f t="shared" si="59"/>
        <v>1</v>
      </c>
      <c r="F78" s="16">
        <f t="shared" si="60"/>
        <v>0</v>
      </c>
      <c r="G78" s="16">
        <f t="shared" si="61"/>
        <v>0</v>
      </c>
      <c r="H78" s="16">
        <f t="shared" si="62"/>
        <v>0</v>
      </c>
      <c r="I78" s="16">
        <f t="shared" si="63"/>
        <v>0</v>
      </c>
      <c r="J78" s="16">
        <f t="shared" si="64"/>
        <v>0</v>
      </c>
      <c r="K78" s="16">
        <f t="shared" si="65"/>
        <v>0</v>
      </c>
      <c r="L78" s="16">
        <f t="shared" si="66"/>
        <v>0</v>
      </c>
      <c r="M78" s="16">
        <f t="shared" si="67"/>
        <v>1</v>
      </c>
      <c r="N78" s="25"/>
      <c r="O78" s="25">
        <f t="array" ref="O78">SUM($E$73:$E$85*F73:F85)</f>
        <v>0</v>
      </c>
      <c r="P78" s="25">
        <f t="array" ref="P78">SUM($E$73:$E$85*G73:G85)</f>
        <v>1</v>
      </c>
      <c r="Q78" s="25">
        <f t="array" ref="Q78">SUM($E$73:$E$85*H73:H85)</f>
        <v>0</v>
      </c>
      <c r="R78" s="25">
        <f t="array" ref="R78">SUM($E$73:$E$85*I73:I85)</f>
        <v>0</v>
      </c>
      <c r="S78" s="25">
        <f t="array" ref="S78">SUM($E$73:$E$85*J73:J85)</f>
        <v>1</v>
      </c>
      <c r="T78" s="25">
        <f t="array" ref="T78">SUM($E$73:$E$85*K73:K85)</f>
        <v>0</v>
      </c>
      <c r="U78" s="25">
        <f t="array" ref="U78">SUM($E$73:$E$85*L73:L85)</f>
        <v>0</v>
      </c>
      <c r="V78" s="25">
        <f t="array" ref="V78">SUM($E$73:$E$85*M73:M85)</f>
        <v>3</v>
      </c>
      <c r="W78" s="25"/>
      <c r="X78" s="25"/>
      <c r="Y78" s="25"/>
      <c r="Z78" s="25"/>
      <c r="AA78" s="25"/>
    </row>
    <row r="79" ht="12.75" customHeight="1">
      <c r="A79" s="25">
        <f t="shared" si="68"/>
        <v>7</v>
      </c>
      <c r="B79" s="16">
        <f t="shared" si="56"/>
        <v>1</v>
      </c>
      <c r="C79" s="16">
        <f t="shared" si="57"/>
        <v>1</v>
      </c>
      <c r="D79" s="16">
        <f t="shared" si="58"/>
        <v>0</v>
      </c>
      <c r="E79" s="16">
        <f t="shared" si="59"/>
        <v>0</v>
      </c>
      <c r="F79" s="16">
        <f t="shared" si="60"/>
        <v>0</v>
      </c>
      <c r="G79" s="16">
        <f t="shared" si="61"/>
        <v>0</v>
      </c>
      <c r="H79" s="16">
        <f t="shared" si="62"/>
        <v>0</v>
      </c>
      <c r="I79" s="16">
        <f t="shared" si="63"/>
        <v>0</v>
      </c>
      <c r="J79" s="16">
        <f t="shared" si="64"/>
        <v>0</v>
      </c>
      <c r="K79" s="16">
        <f t="shared" si="65"/>
        <v>0</v>
      </c>
      <c r="L79" s="16">
        <f t="shared" si="66"/>
        <v>0</v>
      </c>
      <c r="M79" s="16">
        <f t="shared" si="67"/>
        <v>0</v>
      </c>
      <c r="N79" s="25"/>
      <c r="O79" s="33" t="s">
        <v>351</v>
      </c>
      <c r="P79" s="33" t="s">
        <v>352</v>
      </c>
      <c r="Q79" s="33" t="s">
        <v>353</v>
      </c>
      <c r="R79" s="33" t="s">
        <v>354</v>
      </c>
      <c r="S79" s="33" t="s">
        <v>431</v>
      </c>
      <c r="T79" s="33" t="s">
        <v>432</v>
      </c>
      <c r="U79" s="33" t="s">
        <v>433</v>
      </c>
      <c r="V79" s="25"/>
      <c r="W79" s="25"/>
      <c r="X79" s="25"/>
      <c r="Y79" s="25"/>
      <c r="Z79" s="25"/>
      <c r="AA79" s="25"/>
    </row>
    <row r="80" ht="12.75" customHeight="1">
      <c r="A80" s="25">
        <f t="shared" si="68"/>
        <v>8</v>
      </c>
      <c r="B80" s="16">
        <f t="shared" si="56"/>
        <v>0</v>
      </c>
      <c r="C80" s="16">
        <f t="shared" si="57"/>
        <v>0</v>
      </c>
      <c r="D80" s="16">
        <f t="shared" si="58"/>
        <v>0</v>
      </c>
      <c r="E80" s="16">
        <f t="shared" si="59"/>
        <v>0</v>
      </c>
      <c r="F80" s="16">
        <f t="shared" si="60"/>
        <v>0</v>
      </c>
      <c r="G80" s="16">
        <f t="shared" si="61"/>
        <v>0</v>
      </c>
      <c r="H80" s="16">
        <f t="shared" si="62"/>
        <v>0</v>
      </c>
      <c r="I80" s="16">
        <f t="shared" si="63"/>
        <v>0</v>
      </c>
      <c r="J80" s="16">
        <f t="shared" si="64"/>
        <v>1</v>
      </c>
      <c r="K80" s="16">
        <f t="shared" si="65"/>
        <v>0</v>
      </c>
      <c r="L80" s="16">
        <f t="shared" si="66"/>
        <v>0</v>
      </c>
      <c r="M80" s="16">
        <f t="shared" si="67"/>
        <v>0</v>
      </c>
      <c r="N80" s="25"/>
      <c r="O80" s="25">
        <f t="array" ref="O80">SUM($F$73:$F$85*G73:G85)</f>
        <v>0</v>
      </c>
      <c r="P80" s="25">
        <f t="array" ref="P80">SUM($F$73:$F$85*H73:H85)</f>
        <v>0</v>
      </c>
      <c r="Q80" s="25">
        <f t="array" ref="Q80">SUM($F$73:$F$85*I73:I85)</f>
        <v>0</v>
      </c>
      <c r="R80" s="25">
        <f t="array" ref="R80">SUM($F$73:$F$85*J73:J85)</f>
        <v>2</v>
      </c>
      <c r="S80" s="25">
        <f t="array" ref="S80">SUM($F$73:$F$85*K73:K85)</f>
        <v>0</v>
      </c>
      <c r="T80" s="25">
        <f t="array" ref="T80">SUM($F$73:$F$85*L73:L85)</f>
        <v>1</v>
      </c>
      <c r="U80" s="25">
        <f t="array" ref="U80">SUM($F$73:$F$85*M73:M85)</f>
        <v>2</v>
      </c>
      <c r="V80" s="25"/>
      <c r="W80" s="25"/>
      <c r="X80" s="25"/>
      <c r="Y80" s="25"/>
      <c r="Z80" s="25"/>
      <c r="AA80" s="25"/>
    </row>
    <row r="81" ht="12.75" customHeight="1">
      <c r="A81" s="25">
        <f t="shared" si="68"/>
        <v>9</v>
      </c>
      <c r="B81" s="16">
        <f t="shared" si="56"/>
        <v>0</v>
      </c>
      <c r="C81" s="16">
        <f t="shared" si="57"/>
        <v>1</v>
      </c>
      <c r="D81" s="16">
        <f t="shared" si="58"/>
        <v>1</v>
      </c>
      <c r="E81" s="16">
        <f t="shared" si="59"/>
        <v>0</v>
      </c>
      <c r="F81" s="16">
        <f t="shared" si="60"/>
        <v>1</v>
      </c>
      <c r="G81" s="16">
        <f t="shared" si="61"/>
        <v>0</v>
      </c>
      <c r="H81" s="16">
        <f t="shared" si="62"/>
        <v>0</v>
      </c>
      <c r="I81" s="16">
        <f t="shared" si="63"/>
        <v>0</v>
      </c>
      <c r="J81" s="16">
        <f t="shared" si="64"/>
        <v>1</v>
      </c>
      <c r="K81" s="16">
        <f t="shared" si="65"/>
        <v>0</v>
      </c>
      <c r="L81" s="16">
        <f t="shared" si="66"/>
        <v>0</v>
      </c>
      <c r="M81" s="16">
        <f t="shared" si="67"/>
        <v>0</v>
      </c>
      <c r="N81" s="25"/>
      <c r="O81" s="33" t="s">
        <v>355</v>
      </c>
      <c r="P81" s="33" t="s">
        <v>356</v>
      </c>
      <c r="Q81" s="33" t="s">
        <v>357</v>
      </c>
      <c r="R81" s="33" t="s">
        <v>435</v>
      </c>
      <c r="S81" s="33" t="s">
        <v>436</v>
      </c>
      <c r="T81" s="33" t="s">
        <v>437</v>
      </c>
      <c r="U81" s="25"/>
      <c r="V81" s="25"/>
      <c r="W81" s="25"/>
      <c r="X81" s="25"/>
      <c r="Y81" s="25"/>
      <c r="Z81" s="25"/>
      <c r="AA81" s="25"/>
    </row>
    <row r="82" ht="12.75" customHeight="1">
      <c r="A82" s="25">
        <f t="shared" si="68"/>
        <v>10</v>
      </c>
      <c r="B82" s="16">
        <f t="shared" si="56"/>
        <v>1</v>
      </c>
      <c r="C82" s="16">
        <f t="shared" si="57"/>
        <v>1</v>
      </c>
      <c r="D82" s="16">
        <f t="shared" si="58"/>
        <v>0</v>
      </c>
      <c r="E82" s="16">
        <f t="shared" si="59"/>
        <v>0</v>
      </c>
      <c r="F82" s="16">
        <f t="shared" si="60"/>
        <v>1</v>
      </c>
      <c r="G82" s="16">
        <f t="shared" si="61"/>
        <v>0</v>
      </c>
      <c r="H82" s="16">
        <f t="shared" si="62"/>
        <v>0</v>
      </c>
      <c r="I82" s="16">
        <f t="shared" si="63"/>
        <v>0</v>
      </c>
      <c r="J82" s="16">
        <f t="shared" si="64"/>
        <v>0</v>
      </c>
      <c r="K82" s="16">
        <f t="shared" si="65"/>
        <v>0</v>
      </c>
      <c r="L82" s="16">
        <f t="shared" si="66"/>
        <v>0</v>
      </c>
      <c r="M82" s="16">
        <f t="shared" si="67"/>
        <v>0</v>
      </c>
      <c r="N82" s="25"/>
      <c r="O82" s="25">
        <f t="array" ref="O82">SUM($G$73:$G$85*H73:H85)</f>
        <v>0</v>
      </c>
      <c r="P82" s="25">
        <f t="array" ref="P82">SUM($G$73:$G$85*I73:I85)</f>
        <v>0</v>
      </c>
      <c r="Q82" s="25">
        <f t="array" ref="Q82">SUM($G$73:$G$85*J73:J85)</f>
        <v>2</v>
      </c>
      <c r="R82" s="25">
        <f t="array" ref="R82">SUM($G$73:$G$85*K73:K85)</f>
        <v>0</v>
      </c>
      <c r="S82" s="25">
        <f t="array" ref="S82">SUM($G$73:$G$85*L73:L85)</f>
        <v>0</v>
      </c>
      <c r="T82" s="25">
        <f t="array" ref="T82">SUM($G$73:$G$85*M73:M85)</f>
        <v>1</v>
      </c>
      <c r="U82" s="25"/>
      <c r="V82" s="25"/>
      <c r="W82" s="25"/>
      <c r="X82" s="25"/>
      <c r="Y82" s="25"/>
      <c r="Z82" s="25"/>
      <c r="AA82" s="25"/>
    </row>
    <row r="83" ht="12.75" customHeight="1">
      <c r="A83" s="25">
        <f t="shared" si="68"/>
        <v>11</v>
      </c>
      <c r="B83" s="16">
        <f t="shared" si="56"/>
        <v>0</v>
      </c>
      <c r="C83" s="16">
        <f t="shared" si="57"/>
        <v>0</v>
      </c>
      <c r="D83" s="16">
        <f t="shared" si="58"/>
        <v>0</v>
      </c>
      <c r="E83" s="16">
        <f t="shared" si="59"/>
        <v>0</v>
      </c>
      <c r="F83" s="16">
        <f t="shared" si="60"/>
        <v>0</v>
      </c>
      <c r="G83" s="16">
        <f t="shared" si="61"/>
        <v>1</v>
      </c>
      <c r="H83" s="16">
        <f t="shared" si="62"/>
        <v>0</v>
      </c>
      <c r="I83" s="16">
        <f t="shared" si="63"/>
        <v>0</v>
      </c>
      <c r="J83" s="16">
        <f t="shared" si="64"/>
        <v>1</v>
      </c>
      <c r="K83" s="16">
        <f t="shared" si="65"/>
        <v>0</v>
      </c>
      <c r="L83" s="16">
        <f t="shared" si="66"/>
        <v>0</v>
      </c>
      <c r="M83" s="16">
        <f t="shared" si="67"/>
        <v>0</v>
      </c>
      <c r="N83" s="25"/>
      <c r="O83" s="33" t="s">
        <v>358</v>
      </c>
      <c r="P83" s="33" t="s">
        <v>359</v>
      </c>
      <c r="Q83" s="33" t="s">
        <v>470</v>
      </c>
      <c r="R83" s="33" t="s">
        <v>471</v>
      </c>
      <c r="S83" s="33" t="s">
        <v>472</v>
      </c>
      <c r="T83" s="25"/>
      <c r="U83" s="25"/>
      <c r="V83" s="25"/>
      <c r="W83" s="25"/>
      <c r="X83" s="25"/>
      <c r="Y83" s="25"/>
      <c r="Z83" s="25"/>
      <c r="AA83" s="25"/>
    </row>
    <row r="84" ht="12.75" customHeight="1">
      <c r="A84" s="25">
        <f t="shared" si="68"/>
        <v>12</v>
      </c>
      <c r="B84" s="16">
        <f t="shared" si="56"/>
        <v>1</v>
      </c>
      <c r="C84" s="16">
        <f t="shared" si="57"/>
        <v>1</v>
      </c>
      <c r="D84" s="16">
        <f t="shared" si="58"/>
        <v>1</v>
      </c>
      <c r="E84" s="16">
        <f t="shared" si="59"/>
        <v>1</v>
      </c>
      <c r="F84" s="16">
        <f t="shared" si="60"/>
        <v>0</v>
      </c>
      <c r="G84" s="16">
        <f t="shared" si="61"/>
        <v>0</v>
      </c>
      <c r="H84" s="16">
        <f t="shared" si="62"/>
        <v>0</v>
      </c>
      <c r="I84" s="16">
        <f t="shared" si="63"/>
        <v>0</v>
      </c>
      <c r="J84" s="16">
        <f t="shared" si="64"/>
        <v>0</v>
      </c>
      <c r="K84" s="16">
        <f t="shared" si="65"/>
        <v>0</v>
      </c>
      <c r="L84" s="16">
        <f t="shared" si="66"/>
        <v>0</v>
      </c>
      <c r="M84" s="16">
        <f t="shared" si="67"/>
        <v>1</v>
      </c>
      <c r="N84" s="25"/>
      <c r="O84" s="25">
        <f t="array" ref="O84">SUM($H$73:$H$85*I73:I85)</f>
        <v>0</v>
      </c>
      <c r="P84" s="25">
        <f t="array" ref="P84">SUM($H$73:$H$85*J73:J85)</f>
        <v>0</v>
      </c>
      <c r="Q84" s="25">
        <f t="array" ref="Q84">SUM($H$73:$H$85*K73:K85)</f>
        <v>0</v>
      </c>
      <c r="R84" s="25">
        <f t="array" ref="R84">SUM($H$73:$H$85*L73:L85)</f>
        <v>0</v>
      </c>
      <c r="S84" s="25">
        <f t="array" ref="S84">SUM($H$73:$H$85*M73:M85)</f>
        <v>0</v>
      </c>
      <c r="T84" s="25"/>
      <c r="U84" s="25"/>
      <c r="V84" s="25"/>
      <c r="W84" s="25"/>
      <c r="X84" s="25"/>
      <c r="Y84" s="25"/>
      <c r="Z84" s="25"/>
      <c r="AA84" s="25"/>
    </row>
    <row r="85" ht="12.75" customHeight="1">
      <c r="A85" s="25">
        <f t="shared" si="68"/>
        <v>13</v>
      </c>
      <c r="B85" s="16">
        <f t="shared" si="56"/>
        <v>0</v>
      </c>
      <c r="C85" s="16">
        <f t="shared" si="57"/>
        <v>1</v>
      </c>
      <c r="D85" s="16">
        <f t="shared" si="58"/>
        <v>0</v>
      </c>
      <c r="E85" s="16">
        <f t="shared" si="59"/>
        <v>0</v>
      </c>
      <c r="F85" s="16">
        <f t="shared" si="60"/>
        <v>1</v>
      </c>
      <c r="G85" s="16">
        <f t="shared" si="61"/>
        <v>0</v>
      </c>
      <c r="H85" s="16">
        <f t="shared" si="62"/>
        <v>0</v>
      </c>
      <c r="I85" s="16">
        <f t="shared" si="63"/>
        <v>0</v>
      </c>
      <c r="J85" s="16">
        <f t="shared" si="64"/>
        <v>0</v>
      </c>
      <c r="K85" s="16">
        <f t="shared" si="65"/>
        <v>0</v>
      </c>
      <c r="L85" s="16">
        <f t="shared" si="66"/>
        <v>0</v>
      </c>
      <c r="M85" s="16">
        <f t="shared" si="67"/>
        <v>1</v>
      </c>
      <c r="N85" s="25"/>
      <c r="O85" s="33" t="s">
        <v>360</v>
      </c>
      <c r="P85" s="33" t="s">
        <v>439</v>
      </c>
      <c r="Q85" s="33" t="s">
        <v>440</v>
      </c>
      <c r="R85" s="33" t="s">
        <v>441</v>
      </c>
      <c r="S85" s="25"/>
      <c r="T85" s="25"/>
      <c r="U85" s="25"/>
      <c r="V85" s="25"/>
      <c r="W85" s="25"/>
      <c r="X85" s="25"/>
      <c r="Y85" s="25"/>
      <c r="Z85" s="25"/>
      <c r="AA85" s="25"/>
    </row>
    <row r="86" ht="12.75" customHeight="1">
      <c r="A86" s="25"/>
      <c r="B86" s="19">
        <f t="shared" ref="B86:M86" si="69">SUM(B73:B85)</f>
        <v>7</v>
      </c>
      <c r="C86" s="19">
        <f t="shared" si="69"/>
        <v>10</v>
      </c>
      <c r="D86" s="19">
        <f t="shared" si="69"/>
        <v>4</v>
      </c>
      <c r="E86" s="19">
        <f t="shared" si="69"/>
        <v>3</v>
      </c>
      <c r="F86" s="19">
        <f t="shared" si="69"/>
        <v>5</v>
      </c>
      <c r="G86" s="19">
        <f t="shared" si="69"/>
        <v>2</v>
      </c>
      <c r="H86" s="19">
        <f t="shared" si="69"/>
        <v>0</v>
      </c>
      <c r="I86" s="19">
        <f t="shared" si="69"/>
        <v>0</v>
      </c>
      <c r="J86" s="19">
        <f t="shared" si="69"/>
        <v>5</v>
      </c>
      <c r="K86" s="19">
        <f t="shared" si="69"/>
        <v>0</v>
      </c>
      <c r="L86" s="19">
        <f t="shared" si="69"/>
        <v>1</v>
      </c>
      <c r="M86" s="19">
        <f t="shared" si="69"/>
        <v>6</v>
      </c>
      <c r="N86" s="25"/>
      <c r="O86" s="35">
        <f t="array" ref="O86">SUM($I$73:$I$85*J73:J85)</f>
        <v>0</v>
      </c>
      <c r="P86" s="35">
        <f t="array" ref="P86">SUM($I$73:$I$85*K73:K85)</f>
        <v>0</v>
      </c>
      <c r="Q86" s="35">
        <f t="array" ref="Q86">SUM($I$73:$I$85*L73:L85)</f>
        <v>0</v>
      </c>
      <c r="R86" s="35">
        <f t="array" ref="R86">SUM($I$73:$I$85*M73:M85)</f>
        <v>0</v>
      </c>
      <c r="S86" s="25"/>
      <c r="T86" s="25"/>
      <c r="U86" s="25"/>
      <c r="V86" s="25"/>
      <c r="W86" s="25"/>
      <c r="X86" s="25"/>
      <c r="Y86" s="25"/>
      <c r="Z86" s="25"/>
      <c r="AA86" s="25"/>
    </row>
    <row r="87" ht="12.75" customHeight="1">
      <c r="A87" s="25"/>
      <c r="B87" s="33" t="s">
        <v>316</v>
      </c>
      <c r="C87" s="33" t="s">
        <v>317</v>
      </c>
      <c r="D87" s="33" t="s">
        <v>318</v>
      </c>
      <c r="E87" s="33" t="s">
        <v>319</v>
      </c>
      <c r="F87" s="33" t="s">
        <v>320</v>
      </c>
      <c r="G87" s="33" t="s">
        <v>321</v>
      </c>
      <c r="H87" s="33" t="s">
        <v>322</v>
      </c>
      <c r="I87" s="33" t="s">
        <v>323</v>
      </c>
      <c r="J87" s="33" t="s">
        <v>324</v>
      </c>
      <c r="K87" s="33" t="s">
        <v>410</v>
      </c>
      <c r="L87" s="33" t="s">
        <v>411</v>
      </c>
      <c r="M87" s="33" t="s">
        <v>412</v>
      </c>
      <c r="N87" s="25"/>
      <c r="O87" s="33" t="s">
        <v>443</v>
      </c>
      <c r="P87" s="33" t="s">
        <v>444</v>
      </c>
      <c r="Q87" s="33" t="s">
        <v>445</v>
      </c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>
        <f t="array" ref="O88">SUM($J$73:$J$85*K73:K85)</f>
        <v>0</v>
      </c>
      <c r="P88" s="25">
        <f t="array" ref="P88">SUM($J$73:$J$85*L73:L85)</f>
        <v>0</v>
      </c>
      <c r="Q88" s="25">
        <f t="array" ref="Q88">SUM($J$73:$J$85*M73:M85)</f>
        <v>1</v>
      </c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2.75" customHeight="1">
      <c r="A89" s="9" t="s">
        <v>267</v>
      </c>
      <c r="B89" s="8" t="s">
        <v>362</v>
      </c>
      <c r="C89" s="25"/>
      <c r="D89" s="25"/>
      <c r="E89" s="25"/>
      <c r="F89" s="25"/>
      <c r="G89" s="25"/>
      <c r="H89" s="8" t="s">
        <v>363</v>
      </c>
      <c r="I89" s="25"/>
      <c r="J89" s="25"/>
      <c r="K89" s="25"/>
      <c r="L89" s="25"/>
      <c r="M89" s="25"/>
      <c r="N89" s="25"/>
      <c r="O89" s="33" t="s">
        <v>447</v>
      </c>
      <c r="P89" s="33" t="s">
        <v>448</v>
      </c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2.75" customHeight="1">
      <c r="A90" s="16" t="s">
        <v>365</v>
      </c>
      <c r="B90" s="16" t="s">
        <v>366</v>
      </c>
      <c r="C90" s="16" t="s">
        <v>367</v>
      </c>
      <c r="D90" s="23" t="s">
        <v>391</v>
      </c>
      <c r="E90" s="23" t="s">
        <v>392</v>
      </c>
      <c r="F90" s="16" t="s">
        <v>255</v>
      </c>
      <c r="G90" s="25"/>
      <c r="H90" s="16" t="s">
        <v>365</v>
      </c>
      <c r="I90" s="16" t="s">
        <v>366</v>
      </c>
      <c r="J90" s="16" t="s">
        <v>367</v>
      </c>
      <c r="K90" s="23" t="s">
        <v>391</v>
      </c>
      <c r="L90" s="23" t="s">
        <v>392</v>
      </c>
      <c r="M90" s="16" t="s">
        <v>255</v>
      </c>
      <c r="N90" s="25"/>
      <c r="O90" s="25">
        <f t="array" ref="O90">SUM($K$73:$K$85*L73:L85)</f>
        <v>0</v>
      </c>
      <c r="P90" s="25">
        <f t="array" ref="P90">SUM($K$73:$K$85*M73:M85)</f>
        <v>0</v>
      </c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2.75" customHeight="1">
      <c r="A91" s="25">
        <f t="shared" ref="A91:B91" si="70">B86</f>
        <v>7</v>
      </c>
      <c r="B91" s="25">
        <f t="shared" si="70"/>
        <v>10</v>
      </c>
      <c r="C91" s="25">
        <f>O72</f>
        <v>6</v>
      </c>
      <c r="D91" s="25">
        <f t="shared" ref="D91:E91" si="71">SQRT(A91)</f>
        <v>2.645751311</v>
      </c>
      <c r="E91" s="25">
        <f t="shared" si="71"/>
        <v>3.16227766</v>
      </c>
      <c r="F91" s="25">
        <f>C91/(D91*E91)</f>
        <v>0.7171371656</v>
      </c>
      <c r="G91" s="25"/>
      <c r="H91" s="25">
        <f>B86</f>
        <v>7</v>
      </c>
      <c r="I91" s="25">
        <f>D86</f>
        <v>4</v>
      </c>
      <c r="J91" s="25">
        <f>P72</f>
        <v>3</v>
      </c>
      <c r="K91" s="25">
        <f t="shared" ref="K91:L91" si="72">SQRT(H91)</f>
        <v>2.645751311</v>
      </c>
      <c r="L91" s="25">
        <f t="shared" si="72"/>
        <v>2</v>
      </c>
      <c r="M91" s="25">
        <f>J91/(K91*L91)</f>
        <v>0.5669467095</v>
      </c>
      <c r="N91" s="25"/>
      <c r="O91" s="33" t="s">
        <v>450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>
        <f t="array" ref="O92">SUM($L$73:$L$85*M73:M85)</f>
        <v>1</v>
      </c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2.75" customHeight="1">
      <c r="A93" s="8" t="s">
        <v>364</v>
      </c>
      <c r="B93" s="25"/>
      <c r="C93" s="25"/>
      <c r="D93" s="25"/>
      <c r="E93" s="25"/>
      <c r="F93" s="25"/>
      <c r="G93" s="25"/>
      <c r="H93" s="8" t="s">
        <v>372</v>
      </c>
      <c r="I93" s="25"/>
      <c r="J93" s="25"/>
      <c r="K93" s="25"/>
      <c r="L93" s="25"/>
      <c r="M93" s="25"/>
      <c r="N93" s="25"/>
      <c r="O93" s="19">
        <f t="shared" ref="O93:Z93" si="73">SUM(B73:B85)</f>
        <v>7</v>
      </c>
      <c r="P93" s="19">
        <f t="shared" si="73"/>
        <v>10</v>
      </c>
      <c r="Q93" s="19">
        <f t="shared" si="73"/>
        <v>4</v>
      </c>
      <c r="R93" s="19">
        <f t="shared" si="73"/>
        <v>3</v>
      </c>
      <c r="S93" s="19">
        <f t="shared" si="73"/>
        <v>5</v>
      </c>
      <c r="T93" s="19">
        <f t="shared" si="73"/>
        <v>2</v>
      </c>
      <c r="U93" s="19">
        <f t="shared" si="73"/>
        <v>0</v>
      </c>
      <c r="V93" s="19">
        <f t="shared" si="73"/>
        <v>0</v>
      </c>
      <c r="W93" s="19">
        <f t="shared" si="73"/>
        <v>5</v>
      </c>
      <c r="X93" s="19">
        <f t="shared" si="73"/>
        <v>0</v>
      </c>
      <c r="Y93" s="19">
        <f t="shared" si="73"/>
        <v>1</v>
      </c>
      <c r="Z93" s="19">
        <f t="shared" si="73"/>
        <v>6</v>
      </c>
      <c r="AA93" s="25"/>
    </row>
    <row r="94" ht="12.75" customHeight="1">
      <c r="A94" s="16" t="s">
        <v>365</v>
      </c>
      <c r="B94" s="16" t="s">
        <v>366</v>
      </c>
      <c r="C94" s="16" t="s">
        <v>367</v>
      </c>
      <c r="D94" s="23" t="s">
        <v>391</v>
      </c>
      <c r="E94" s="23" t="s">
        <v>392</v>
      </c>
      <c r="F94" s="16" t="s">
        <v>255</v>
      </c>
      <c r="G94" s="25"/>
      <c r="H94" s="16" t="s">
        <v>365</v>
      </c>
      <c r="I94" s="16" t="s">
        <v>366</v>
      </c>
      <c r="J94" s="16" t="s">
        <v>367</v>
      </c>
      <c r="K94" s="23" t="s">
        <v>391</v>
      </c>
      <c r="L94" s="23" t="s">
        <v>392</v>
      </c>
      <c r="M94" s="16" t="s">
        <v>255</v>
      </c>
      <c r="N94" s="25"/>
      <c r="O94" s="33" t="s">
        <v>316</v>
      </c>
      <c r="P94" s="33" t="s">
        <v>317</v>
      </c>
      <c r="Q94" s="33" t="s">
        <v>318</v>
      </c>
      <c r="R94" s="33" t="s">
        <v>319</v>
      </c>
      <c r="S94" s="33" t="s">
        <v>320</v>
      </c>
      <c r="T94" s="33" t="s">
        <v>321</v>
      </c>
      <c r="U94" s="33" t="s">
        <v>322</v>
      </c>
      <c r="V94" s="33" t="s">
        <v>323</v>
      </c>
      <c r="W94" s="33" t="s">
        <v>324</v>
      </c>
      <c r="X94" s="33" t="s">
        <v>410</v>
      </c>
      <c r="Y94" s="33" t="s">
        <v>411</v>
      </c>
      <c r="Z94" s="33" t="s">
        <v>412</v>
      </c>
      <c r="AA94" s="25"/>
    </row>
    <row r="95" ht="12.75" customHeight="1">
      <c r="A95" s="25">
        <f>B86</f>
        <v>7</v>
      </c>
      <c r="B95" s="25">
        <f>E86</f>
        <v>3</v>
      </c>
      <c r="C95" s="25">
        <f>Q72</f>
        <v>2</v>
      </c>
      <c r="D95" s="25">
        <f t="shared" ref="D95:E95" si="74">SQRT(A95)</f>
        <v>2.645751311</v>
      </c>
      <c r="E95" s="25">
        <f t="shared" si="74"/>
        <v>1.732050808</v>
      </c>
      <c r="F95" s="25">
        <f>C95/(D95*E95)</f>
        <v>0.4364357805</v>
      </c>
      <c r="G95" s="25"/>
      <c r="H95" s="25">
        <f>H91</f>
        <v>7</v>
      </c>
      <c r="I95" s="25">
        <f>F86</f>
        <v>5</v>
      </c>
      <c r="J95" s="25">
        <f>R72</f>
        <v>3</v>
      </c>
      <c r="K95" s="25">
        <f t="shared" ref="K95:L95" si="75">SQRT(H95)</f>
        <v>2.645751311</v>
      </c>
      <c r="L95" s="25">
        <f t="shared" si="75"/>
        <v>2.236067977</v>
      </c>
      <c r="M95" s="25">
        <f>J95/(K95*L95)</f>
        <v>0.5070925528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2.75" customHeight="1">
      <c r="A97" s="8" t="s">
        <v>373</v>
      </c>
      <c r="B97" s="25"/>
      <c r="C97" s="25"/>
      <c r="D97" s="25"/>
      <c r="E97" s="25"/>
      <c r="F97" s="25"/>
      <c r="G97" s="25"/>
      <c r="H97" s="8" t="s">
        <v>374</v>
      </c>
      <c r="I97" s="25"/>
      <c r="J97" s="25"/>
      <c r="K97" s="25"/>
      <c r="L97" s="25"/>
      <c r="M97" s="25"/>
      <c r="N97" s="25"/>
      <c r="O97" s="8" t="s">
        <v>375</v>
      </c>
      <c r="P97" s="25"/>
      <c r="Q97" s="25"/>
      <c r="R97" s="25"/>
      <c r="S97" s="25"/>
      <c r="T97" s="25"/>
      <c r="U97" s="25"/>
      <c r="V97" s="8" t="s">
        <v>453</v>
      </c>
      <c r="W97" s="25"/>
      <c r="X97" s="25"/>
      <c r="Y97" s="25"/>
      <c r="Z97" s="25"/>
      <c r="AA97" s="25"/>
    </row>
    <row r="98" ht="12.75" customHeight="1">
      <c r="A98" s="16" t="s">
        <v>365</v>
      </c>
      <c r="B98" s="16" t="s">
        <v>366</v>
      </c>
      <c r="C98" s="16" t="s">
        <v>367</v>
      </c>
      <c r="D98" s="23" t="s">
        <v>391</v>
      </c>
      <c r="E98" s="23" t="s">
        <v>392</v>
      </c>
      <c r="F98" s="16" t="s">
        <v>255</v>
      </c>
      <c r="G98" s="25"/>
      <c r="H98" s="16" t="s">
        <v>365</v>
      </c>
      <c r="I98" s="16" t="s">
        <v>366</v>
      </c>
      <c r="J98" s="16" t="s">
        <v>367</v>
      </c>
      <c r="K98" s="23" t="s">
        <v>391</v>
      </c>
      <c r="L98" s="23" t="s">
        <v>392</v>
      </c>
      <c r="M98" s="16" t="s">
        <v>255</v>
      </c>
      <c r="N98" s="25"/>
      <c r="O98" s="16" t="s">
        <v>365</v>
      </c>
      <c r="P98" s="16" t="s">
        <v>366</v>
      </c>
      <c r="Q98" s="16" t="s">
        <v>367</v>
      </c>
      <c r="R98" s="23" t="s">
        <v>391</v>
      </c>
      <c r="S98" s="23" t="s">
        <v>392</v>
      </c>
      <c r="T98" s="16" t="s">
        <v>255</v>
      </c>
      <c r="U98" s="25"/>
      <c r="V98" s="16" t="s">
        <v>365</v>
      </c>
      <c r="W98" s="16" t="s">
        <v>366</v>
      </c>
      <c r="X98" s="16" t="s">
        <v>367</v>
      </c>
      <c r="Y98" s="23" t="s">
        <v>391</v>
      </c>
      <c r="Z98" s="23" t="s">
        <v>392</v>
      </c>
      <c r="AA98" s="16" t="s">
        <v>255</v>
      </c>
    </row>
    <row r="99" ht="12.75" customHeight="1">
      <c r="A99" s="25">
        <f>B86</f>
        <v>7</v>
      </c>
      <c r="B99" s="25">
        <f>G86</f>
        <v>2</v>
      </c>
      <c r="C99" s="25">
        <f>S72</f>
        <v>1</v>
      </c>
      <c r="D99" s="25">
        <f t="shared" ref="D99:E99" si="76">SQRT(A99)</f>
        <v>2.645751311</v>
      </c>
      <c r="E99" s="25">
        <f t="shared" si="76"/>
        <v>1.414213562</v>
      </c>
      <c r="F99" s="25">
        <f>C99/(D99*E99)</f>
        <v>0.2672612419</v>
      </c>
      <c r="G99" s="25"/>
      <c r="H99" s="25">
        <f>H95</f>
        <v>7</v>
      </c>
      <c r="I99" s="25">
        <f>H86</f>
        <v>0</v>
      </c>
      <c r="J99" s="25">
        <f>T72</f>
        <v>0</v>
      </c>
      <c r="K99" s="25">
        <f t="shared" ref="K99:L99" si="77">SQRT(H99)</f>
        <v>2.645751311</v>
      </c>
      <c r="L99" s="25">
        <f t="shared" si="77"/>
        <v>0</v>
      </c>
      <c r="M99" s="25" t="s">
        <v>458</v>
      </c>
      <c r="N99" s="25"/>
      <c r="O99" s="25">
        <f>O93</f>
        <v>7</v>
      </c>
      <c r="P99" s="25">
        <f>V93</f>
        <v>0</v>
      </c>
      <c r="Q99" s="25">
        <f>U72</f>
        <v>0</v>
      </c>
      <c r="R99" s="25">
        <f t="shared" ref="R99:S99" si="78">SQRT(O99)</f>
        <v>2.645751311</v>
      </c>
      <c r="S99" s="25">
        <f t="shared" si="78"/>
        <v>0</v>
      </c>
      <c r="T99" s="25" t="str">
        <f>M99</f>
        <v>หาค่าไม่ได้</v>
      </c>
      <c r="U99" s="25"/>
      <c r="V99" s="25">
        <f>O93</f>
        <v>7</v>
      </c>
      <c r="W99" s="25">
        <f>W93</f>
        <v>5</v>
      </c>
      <c r="X99" s="25">
        <f>V72</f>
        <v>2</v>
      </c>
      <c r="Y99" s="25">
        <f t="shared" ref="Y99:Z99" si="79">SQRT(V99)</f>
        <v>2.645751311</v>
      </c>
      <c r="Z99" s="25">
        <f t="shared" si="79"/>
        <v>2.236067977</v>
      </c>
      <c r="AA99" s="25">
        <f>X99/(Y99*Z99)</f>
        <v>0.3380617019</v>
      </c>
    </row>
    <row r="100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2.75" customHeight="1">
      <c r="A101" s="8" t="s">
        <v>454</v>
      </c>
      <c r="B101" s="25"/>
      <c r="C101" s="25"/>
      <c r="D101" s="25"/>
      <c r="E101" s="25"/>
      <c r="F101" s="25"/>
      <c r="G101" s="25"/>
      <c r="H101" s="8" t="s">
        <v>504</v>
      </c>
      <c r="I101" s="25"/>
      <c r="J101" s="25"/>
      <c r="K101" s="25"/>
      <c r="L101" s="25"/>
      <c r="M101" s="25"/>
      <c r="N101" s="25"/>
      <c r="O101" s="8" t="s">
        <v>456</v>
      </c>
      <c r="P101" s="25"/>
      <c r="Q101" s="25"/>
      <c r="R101" s="25"/>
      <c r="S101" s="25"/>
      <c r="T101" s="25"/>
      <c r="U101" s="25"/>
      <c r="V101" s="8" t="s">
        <v>377</v>
      </c>
      <c r="W101" s="25"/>
      <c r="X101" s="25"/>
      <c r="Y101" s="25"/>
      <c r="Z101" s="25"/>
      <c r="AA101" s="25"/>
    </row>
    <row r="102" ht="12.75" customHeight="1">
      <c r="A102" s="16" t="s">
        <v>365</v>
      </c>
      <c r="B102" s="16" t="s">
        <v>366</v>
      </c>
      <c r="C102" s="16" t="s">
        <v>367</v>
      </c>
      <c r="D102" s="23" t="s">
        <v>391</v>
      </c>
      <c r="E102" s="23" t="s">
        <v>392</v>
      </c>
      <c r="F102" s="16" t="s">
        <v>255</v>
      </c>
      <c r="G102" s="25"/>
      <c r="H102" s="16" t="s">
        <v>365</v>
      </c>
      <c r="I102" s="16" t="s">
        <v>366</v>
      </c>
      <c r="J102" s="16" t="s">
        <v>367</v>
      </c>
      <c r="K102" s="23" t="s">
        <v>391</v>
      </c>
      <c r="L102" s="23" t="s">
        <v>392</v>
      </c>
      <c r="M102" s="16" t="s">
        <v>255</v>
      </c>
      <c r="N102" s="25"/>
      <c r="O102" s="16" t="s">
        <v>365</v>
      </c>
      <c r="P102" s="16" t="s">
        <v>366</v>
      </c>
      <c r="Q102" s="16" t="s">
        <v>367</v>
      </c>
      <c r="R102" s="23" t="s">
        <v>391</v>
      </c>
      <c r="S102" s="23" t="s">
        <v>392</v>
      </c>
      <c r="T102" s="16" t="s">
        <v>255</v>
      </c>
      <c r="U102" s="25"/>
      <c r="V102" s="16" t="s">
        <v>365</v>
      </c>
      <c r="W102" s="16" t="s">
        <v>366</v>
      </c>
      <c r="X102" s="16" t="s">
        <v>367</v>
      </c>
      <c r="Y102" s="23" t="s">
        <v>391</v>
      </c>
      <c r="Z102" s="23" t="s">
        <v>392</v>
      </c>
      <c r="AA102" s="16" t="s">
        <v>255</v>
      </c>
    </row>
    <row r="103" ht="12.75" customHeight="1">
      <c r="A103" s="25">
        <f>O93</f>
        <v>7</v>
      </c>
      <c r="B103" s="25">
        <f>X93</f>
        <v>0</v>
      </c>
      <c r="C103" s="25">
        <f>0</f>
        <v>0</v>
      </c>
      <c r="D103" s="25">
        <f t="shared" ref="D103:E103" si="80">SQRT(A103)</f>
        <v>2.645751311</v>
      </c>
      <c r="E103" s="25">
        <f t="shared" si="80"/>
        <v>0</v>
      </c>
      <c r="F103" s="25" t="str">
        <f>M99</f>
        <v>หาค่าไม่ได้</v>
      </c>
      <c r="G103" s="25"/>
      <c r="H103" s="25">
        <f>A103</f>
        <v>7</v>
      </c>
      <c r="I103" s="25">
        <f>Y93</f>
        <v>1</v>
      </c>
      <c r="J103" s="25">
        <f>X72</f>
        <v>1</v>
      </c>
      <c r="K103" s="25">
        <f t="shared" ref="K103:L103" si="81">SQRT(H103)</f>
        <v>2.645751311</v>
      </c>
      <c r="L103" s="25">
        <f t="shared" si="81"/>
        <v>1</v>
      </c>
      <c r="M103" s="25">
        <f>J103/(K103*L103)</f>
        <v>0.377964473</v>
      </c>
      <c r="N103" s="25"/>
      <c r="O103" s="25">
        <f>O93</f>
        <v>7</v>
      </c>
      <c r="P103" s="25">
        <f>Z93</f>
        <v>6</v>
      </c>
      <c r="Q103" s="25">
        <f>Y72</f>
        <v>4</v>
      </c>
      <c r="R103" s="25">
        <f t="shared" ref="R103:S103" si="82">SQRT(O103)</f>
        <v>2.645751311</v>
      </c>
      <c r="S103" s="25">
        <f t="shared" si="82"/>
        <v>2.449489743</v>
      </c>
      <c r="T103" s="25">
        <f>Q103/(R103*S103)</f>
        <v>0.6172133998</v>
      </c>
      <c r="U103" s="25"/>
      <c r="V103" s="25">
        <f t="shared" ref="V103:W103" si="83">P93</f>
        <v>10</v>
      </c>
      <c r="W103" s="25">
        <f t="shared" si="83"/>
        <v>4</v>
      </c>
      <c r="X103" s="25">
        <f>O74</f>
        <v>4</v>
      </c>
      <c r="Y103" s="25">
        <f t="shared" ref="Y103:Z103" si="84">SQRT(V103)</f>
        <v>3.16227766</v>
      </c>
      <c r="Z103" s="25">
        <f t="shared" si="84"/>
        <v>2</v>
      </c>
      <c r="AA103" s="25">
        <f>X103/(Y103*Z103)</f>
        <v>0.632455532</v>
      </c>
    </row>
    <row r="104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2.75" customHeight="1">
      <c r="A105" s="8" t="s">
        <v>378</v>
      </c>
      <c r="B105" s="25"/>
      <c r="C105" s="25"/>
      <c r="D105" s="25"/>
      <c r="E105" s="25"/>
      <c r="F105" s="25"/>
      <c r="G105" s="25"/>
      <c r="H105" s="8" t="s">
        <v>379</v>
      </c>
      <c r="I105" s="25"/>
      <c r="J105" s="25"/>
      <c r="K105" s="25"/>
      <c r="L105" s="25"/>
      <c r="M105" s="25"/>
      <c r="N105" s="25"/>
      <c r="O105" s="8" t="s">
        <v>380</v>
      </c>
      <c r="P105" s="25"/>
      <c r="Q105" s="25"/>
      <c r="R105" s="25"/>
      <c r="S105" s="25"/>
      <c r="T105" s="25"/>
      <c r="U105" s="25"/>
      <c r="V105" s="8" t="s">
        <v>459</v>
      </c>
      <c r="W105" s="25"/>
      <c r="X105" s="25"/>
      <c r="Y105" s="25"/>
      <c r="Z105" s="25"/>
      <c r="AA105" s="25"/>
    </row>
    <row r="106" ht="12.75" customHeight="1">
      <c r="A106" s="16" t="s">
        <v>365</v>
      </c>
      <c r="B106" s="16" t="s">
        <v>366</v>
      </c>
      <c r="C106" s="16" t="s">
        <v>367</v>
      </c>
      <c r="D106" s="23" t="s">
        <v>391</v>
      </c>
      <c r="E106" s="23" t="s">
        <v>392</v>
      </c>
      <c r="F106" s="16" t="s">
        <v>255</v>
      </c>
      <c r="G106" s="25"/>
      <c r="H106" s="16" t="s">
        <v>365</v>
      </c>
      <c r="I106" s="16" t="s">
        <v>366</v>
      </c>
      <c r="J106" s="16" t="s">
        <v>367</v>
      </c>
      <c r="K106" s="23" t="s">
        <v>391</v>
      </c>
      <c r="L106" s="23" t="s">
        <v>392</v>
      </c>
      <c r="M106" s="16" t="s">
        <v>255</v>
      </c>
      <c r="N106" s="25"/>
      <c r="O106" s="16" t="s">
        <v>365</v>
      </c>
      <c r="P106" s="16" t="s">
        <v>366</v>
      </c>
      <c r="Q106" s="16" t="s">
        <v>367</v>
      </c>
      <c r="R106" s="23" t="s">
        <v>391</v>
      </c>
      <c r="S106" s="23" t="s">
        <v>392</v>
      </c>
      <c r="T106" s="16" t="s">
        <v>255</v>
      </c>
      <c r="U106" s="25"/>
      <c r="V106" s="16" t="s">
        <v>365</v>
      </c>
      <c r="W106" s="16" t="s">
        <v>366</v>
      </c>
      <c r="X106" s="16" t="s">
        <v>367</v>
      </c>
      <c r="Y106" s="23" t="s">
        <v>391</v>
      </c>
      <c r="Z106" s="23" t="s">
        <v>392</v>
      </c>
      <c r="AA106" s="16" t="s">
        <v>255</v>
      </c>
    </row>
    <row r="107" ht="12.75" customHeight="1">
      <c r="A107" s="25">
        <f>P93</f>
        <v>10</v>
      </c>
      <c r="B107" s="25">
        <f>R93</f>
        <v>3</v>
      </c>
      <c r="C107" s="25">
        <f>P74</f>
        <v>3</v>
      </c>
      <c r="D107" s="25">
        <f t="shared" ref="D107:E107" si="85">SQRT(A107)</f>
        <v>3.16227766</v>
      </c>
      <c r="E107" s="25">
        <f t="shared" si="85"/>
        <v>1.732050808</v>
      </c>
      <c r="F107" s="25">
        <f>C107/(D107*E107)</f>
        <v>0.5477225575</v>
      </c>
      <c r="G107" s="25"/>
      <c r="H107" s="25">
        <f>P93</f>
        <v>10</v>
      </c>
      <c r="I107" s="25">
        <f>S93</f>
        <v>5</v>
      </c>
      <c r="J107" s="25">
        <f>Q74</f>
        <v>5</v>
      </c>
      <c r="K107" s="25">
        <f t="shared" ref="K107:L107" si="86">SQRT(H107)</f>
        <v>3.16227766</v>
      </c>
      <c r="L107" s="25">
        <f t="shared" si="86"/>
        <v>2.236067977</v>
      </c>
      <c r="M107" s="25">
        <f>J107/(K107*L107)</f>
        <v>0.7071067812</v>
      </c>
      <c r="N107" s="25"/>
      <c r="O107" s="25">
        <f>P93</f>
        <v>10</v>
      </c>
      <c r="P107" s="25">
        <f>T93</f>
        <v>2</v>
      </c>
      <c r="Q107" s="25">
        <f>R74</f>
        <v>1</v>
      </c>
      <c r="R107" s="25">
        <f t="shared" ref="R107:S107" si="87">SQRT(O107)</f>
        <v>3.16227766</v>
      </c>
      <c r="S107" s="25">
        <f t="shared" si="87"/>
        <v>1.414213562</v>
      </c>
      <c r="T107" s="25">
        <f>Q107/(R107*S107)</f>
        <v>0.2236067977</v>
      </c>
      <c r="U107" s="25"/>
      <c r="V107" s="25">
        <f>P93</f>
        <v>10</v>
      </c>
      <c r="W107" s="25">
        <f>U93</f>
        <v>0</v>
      </c>
      <c r="X107" s="25">
        <f>0</f>
        <v>0</v>
      </c>
      <c r="Y107" s="25">
        <f t="shared" ref="Y107:Z107" si="88">SQRT(V107)</f>
        <v>3.16227766</v>
      </c>
      <c r="Z107" s="25">
        <f t="shared" si="88"/>
        <v>0</v>
      </c>
      <c r="AA107" s="25" t="str">
        <f>T99</f>
        <v>หาค่าไม่ได้</v>
      </c>
    </row>
    <row r="108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2.75" customHeight="1">
      <c r="A109" s="8" t="s">
        <v>382</v>
      </c>
      <c r="B109" s="25"/>
      <c r="C109" s="25"/>
      <c r="D109" s="25"/>
      <c r="E109" s="25"/>
      <c r="F109" s="25"/>
      <c r="G109" s="25"/>
      <c r="H109" s="8" t="s">
        <v>383</v>
      </c>
      <c r="I109" s="25"/>
      <c r="J109" s="25"/>
      <c r="K109" s="25"/>
      <c r="L109" s="25"/>
      <c r="M109" s="25"/>
      <c r="N109" s="25"/>
      <c r="O109" s="8" t="s">
        <v>460</v>
      </c>
      <c r="P109" s="25"/>
      <c r="Q109" s="25"/>
      <c r="R109" s="25"/>
      <c r="S109" s="25"/>
      <c r="T109" s="25"/>
      <c r="U109" s="25"/>
      <c r="V109" s="8" t="s">
        <v>461</v>
      </c>
      <c r="W109" s="25"/>
      <c r="X109" s="25"/>
      <c r="Y109" s="25"/>
      <c r="Z109" s="25"/>
      <c r="AA109" s="25"/>
    </row>
    <row r="110" ht="12.75" customHeight="1">
      <c r="A110" s="16" t="s">
        <v>365</v>
      </c>
      <c r="B110" s="16" t="s">
        <v>366</v>
      </c>
      <c r="C110" s="16" t="s">
        <v>367</v>
      </c>
      <c r="D110" s="23" t="s">
        <v>391</v>
      </c>
      <c r="E110" s="23" t="s">
        <v>392</v>
      </c>
      <c r="F110" s="16" t="s">
        <v>255</v>
      </c>
      <c r="G110" s="25"/>
      <c r="H110" s="16" t="s">
        <v>365</v>
      </c>
      <c r="I110" s="16" t="s">
        <v>366</v>
      </c>
      <c r="J110" s="16" t="s">
        <v>367</v>
      </c>
      <c r="K110" s="23" t="s">
        <v>391</v>
      </c>
      <c r="L110" s="23" t="s">
        <v>392</v>
      </c>
      <c r="M110" s="16" t="s">
        <v>255</v>
      </c>
      <c r="N110" s="25"/>
      <c r="O110" s="16" t="s">
        <v>365</v>
      </c>
      <c r="P110" s="16" t="s">
        <v>366</v>
      </c>
      <c r="Q110" s="16" t="s">
        <v>367</v>
      </c>
      <c r="R110" s="23" t="s">
        <v>391</v>
      </c>
      <c r="S110" s="23" t="s">
        <v>392</v>
      </c>
      <c r="T110" s="16" t="s">
        <v>255</v>
      </c>
      <c r="U110" s="25"/>
      <c r="V110" s="16" t="s">
        <v>365</v>
      </c>
      <c r="W110" s="16" t="s">
        <v>366</v>
      </c>
      <c r="X110" s="16" t="s">
        <v>367</v>
      </c>
      <c r="Y110" s="23" t="s">
        <v>391</v>
      </c>
      <c r="Z110" s="23" t="s">
        <v>392</v>
      </c>
      <c r="AA110" s="16" t="s">
        <v>255</v>
      </c>
    </row>
    <row r="111" ht="12.75" customHeight="1">
      <c r="A111" s="25">
        <f>P93</f>
        <v>10</v>
      </c>
      <c r="B111" s="25">
        <f>V93</f>
        <v>0</v>
      </c>
      <c r="C111" s="25">
        <f>0</f>
        <v>0</v>
      </c>
      <c r="D111" s="25">
        <f t="shared" ref="D111:E111" si="89">SQRT(A111)</f>
        <v>3.16227766</v>
      </c>
      <c r="E111" s="25">
        <f t="shared" si="89"/>
        <v>0</v>
      </c>
      <c r="F111" s="25" t="str">
        <f>F103</f>
        <v>หาค่าไม่ได้</v>
      </c>
      <c r="G111" s="25"/>
      <c r="H111" s="25">
        <f>P93</f>
        <v>10</v>
      </c>
      <c r="I111" s="25">
        <f>W93</f>
        <v>5</v>
      </c>
      <c r="J111" s="25">
        <f>U74</f>
        <v>3</v>
      </c>
      <c r="K111" s="25">
        <f t="shared" ref="K111:L111" si="90">SQRT(H111)</f>
        <v>3.16227766</v>
      </c>
      <c r="L111" s="25">
        <f t="shared" si="90"/>
        <v>2.236067977</v>
      </c>
      <c r="M111" s="25">
        <f>J111/(K111*L111)</f>
        <v>0.4242640687</v>
      </c>
      <c r="N111" s="25"/>
      <c r="O111" s="25">
        <f>P93</f>
        <v>10</v>
      </c>
      <c r="P111" s="25">
        <f>X93</f>
        <v>0</v>
      </c>
      <c r="Q111" s="25">
        <f>0</f>
        <v>0</v>
      </c>
      <c r="R111" s="25">
        <f t="shared" ref="R111:S111" si="91">SQRT(O111)</f>
        <v>3.16227766</v>
      </c>
      <c r="S111" s="25">
        <f t="shared" si="91"/>
        <v>0</v>
      </c>
      <c r="T111" s="25" t="str">
        <f>T99</f>
        <v>หาค่าไม่ได้</v>
      </c>
      <c r="U111" s="25"/>
      <c r="V111" s="25">
        <f>P93</f>
        <v>10</v>
      </c>
      <c r="W111" s="25">
        <f>Y93</f>
        <v>1</v>
      </c>
      <c r="X111" s="25">
        <f>W74</f>
        <v>1</v>
      </c>
      <c r="Y111" s="25">
        <f t="shared" ref="Y111:Z111" si="92">SQRT(V111)</f>
        <v>3.16227766</v>
      </c>
      <c r="Z111" s="25">
        <f t="shared" si="92"/>
        <v>1</v>
      </c>
      <c r="AA111" s="25">
        <f>X111/(Y111*Z111)</f>
        <v>0.316227766</v>
      </c>
    </row>
    <row r="112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2.75" customHeight="1">
      <c r="A113" s="8" t="s">
        <v>462</v>
      </c>
      <c r="B113" s="25"/>
      <c r="C113" s="25"/>
      <c r="D113" s="25"/>
      <c r="E113" s="25"/>
      <c r="F113" s="25"/>
      <c r="G113" s="25"/>
      <c r="H113" s="8" t="s">
        <v>387</v>
      </c>
      <c r="I113" s="25"/>
      <c r="J113" s="25"/>
      <c r="K113" s="25"/>
      <c r="L113" s="25"/>
      <c r="M113" s="25"/>
      <c r="N113" s="25"/>
      <c r="O113" s="8" t="s">
        <v>388</v>
      </c>
      <c r="P113" s="25"/>
      <c r="Q113" s="25"/>
      <c r="R113" s="25"/>
      <c r="S113" s="25"/>
      <c r="T113" s="25"/>
      <c r="U113" s="25"/>
      <c r="V113" s="8" t="s">
        <v>389</v>
      </c>
      <c r="W113" s="25"/>
      <c r="X113" s="25"/>
      <c r="Y113" s="25"/>
      <c r="Z113" s="25"/>
      <c r="AA113" s="25"/>
    </row>
    <row r="114" ht="12.75" customHeight="1">
      <c r="A114" s="16" t="s">
        <v>365</v>
      </c>
      <c r="B114" s="16" t="s">
        <v>366</v>
      </c>
      <c r="C114" s="16" t="s">
        <v>367</v>
      </c>
      <c r="D114" s="23" t="s">
        <v>391</v>
      </c>
      <c r="E114" s="23" t="s">
        <v>392</v>
      </c>
      <c r="F114" s="16" t="s">
        <v>255</v>
      </c>
      <c r="G114" s="25"/>
      <c r="H114" s="16" t="s">
        <v>365</v>
      </c>
      <c r="I114" s="16" t="s">
        <v>366</v>
      </c>
      <c r="J114" s="16" t="s">
        <v>367</v>
      </c>
      <c r="K114" s="23" t="s">
        <v>391</v>
      </c>
      <c r="L114" s="23" t="s">
        <v>392</v>
      </c>
      <c r="M114" s="16" t="s">
        <v>255</v>
      </c>
      <c r="N114" s="25"/>
      <c r="O114" s="16" t="s">
        <v>365</v>
      </c>
      <c r="P114" s="16" t="s">
        <v>366</v>
      </c>
      <c r="Q114" s="16" t="s">
        <v>367</v>
      </c>
      <c r="R114" s="23" t="s">
        <v>391</v>
      </c>
      <c r="S114" s="23" t="s">
        <v>392</v>
      </c>
      <c r="T114" s="16" t="s">
        <v>255</v>
      </c>
      <c r="U114" s="25"/>
      <c r="V114" s="16" t="s">
        <v>365</v>
      </c>
      <c r="W114" s="16" t="s">
        <v>366</v>
      </c>
      <c r="X114" s="16" t="s">
        <v>367</v>
      </c>
      <c r="Y114" s="23" t="s">
        <v>391</v>
      </c>
      <c r="Z114" s="23" t="s">
        <v>392</v>
      </c>
      <c r="AA114" s="16" t="s">
        <v>255</v>
      </c>
    </row>
    <row r="115" ht="12.75" customHeight="1">
      <c r="A115" s="25">
        <f>P93</f>
        <v>10</v>
      </c>
      <c r="B115" s="25">
        <f>Z93</f>
        <v>6</v>
      </c>
      <c r="C115" s="25">
        <f>X74</f>
        <v>5</v>
      </c>
      <c r="D115" s="25">
        <f t="shared" ref="D115:E115" si="93">SQRT(A115)</f>
        <v>3.16227766</v>
      </c>
      <c r="E115" s="25">
        <f t="shared" si="93"/>
        <v>2.449489743</v>
      </c>
      <c r="F115" s="25">
        <f>C115/(D115*E115)</f>
        <v>0.6454972244</v>
      </c>
      <c r="G115" s="25"/>
      <c r="H115" s="25">
        <f t="shared" ref="H115:I115" si="94">Q93</f>
        <v>4</v>
      </c>
      <c r="I115" s="25">
        <f t="shared" si="94"/>
        <v>3</v>
      </c>
      <c r="J115" s="25">
        <f>O76</f>
        <v>2</v>
      </c>
      <c r="K115" s="25">
        <f t="shared" ref="K115:L115" si="95">SQRT(H115)</f>
        <v>2</v>
      </c>
      <c r="L115" s="25">
        <f t="shared" si="95"/>
        <v>1.732050808</v>
      </c>
      <c r="M115" s="25">
        <f>J115/(K115*L115)</f>
        <v>0.5773502692</v>
      </c>
      <c r="N115" s="25"/>
      <c r="O115" s="25">
        <f>Q93</f>
        <v>4</v>
      </c>
      <c r="P115" s="25">
        <f>S93</f>
        <v>5</v>
      </c>
      <c r="Q115" s="25">
        <f>P76</f>
        <v>2</v>
      </c>
      <c r="R115" s="25">
        <f t="shared" ref="R115:S115" si="96">SQRT(O115)</f>
        <v>2</v>
      </c>
      <c r="S115" s="25">
        <f t="shared" si="96"/>
        <v>2.236067977</v>
      </c>
      <c r="T115" s="25">
        <f>Q115/(R115*S115)</f>
        <v>0.4472135955</v>
      </c>
      <c r="U115" s="25"/>
      <c r="V115" s="25">
        <f>Q93</f>
        <v>4</v>
      </c>
      <c r="W115" s="25">
        <f>T93</f>
        <v>2</v>
      </c>
      <c r="X115" s="25">
        <f>Q76</f>
        <v>1</v>
      </c>
      <c r="Y115" s="25">
        <f t="shared" ref="Y115:Z115" si="97">SQRT(V115)</f>
        <v>2</v>
      </c>
      <c r="Z115" s="25">
        <f t="shared" si="97"/>
        <v>1.414213562</v>
      </c>
      <c r="AA115" s="25">
        <f>X115/(Y115*Z115)</f>
        <v>0.3535533906</v>
      </c>
    </row>
    <row r="11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2.75" customHeight="1">
      <c r="A117" s="8" t="s">
        <v>390</v>
      </c>
      <c r="B117" s="25"/>
      <c r="C117" s="25"/>
      <c r="D117" s="25"/>
      <c r="E117" s="25"/>
      <c r="F117" s="25"/>
      <c r="G117" s="25"/>
      <c r="H117" s="8" t="s">
        <v>393</v>
      </c>
      <c r="I117" s="25"/>
      <c r="J117" s="25"/>
      <c r="K117" s="25"/>
      <c r="L117" s="25"/>
      <c r="M117" s="25"/>
      <c r="N117" s="25"/>
      <c r="O117" s="8" t="s">
        <v>394</v>
      </c>
      <c r="P117" s="25"/>
      <c r="Q117" s="25"/>
      <c r="R117" s="25"/>
      <c r="S117" s="25"/>
      <c r="T117" s="25"/>
      <c r="U117" s="25"/>
      <c r="V117" s="8" t="s">
        <v>465</v>
      </c>
      <c r="W117" s="25"/>
      <c r="X117" s="25"/>
      <c r="Y117" s="25"/>
      <c r="Z117" s="25"/>
      <c r="AA117" s="25"/>
    </row>
    <row r="118" ht="12.75" customHeight="1">
      <c r="A118" s="16" t="s">
        <v>365</v>
      </c>
      <c r="B118" s="16" t="s">
        <v>366</v>
      </c>
      <c r="C118" s="16" t="s">
        <v>367</v>
      </c>
      <c r="D118" s="23" t="s">
        <v>391</v>
      </c>
      <c r="E118" s="23" t="s">
        <v>392</v>
      </c>
      <c r="F118" s="16" t="s">
        <v>255</v>
      </c>
      <c r="G118" s="25"/>
      <c r="H118" s="16" t="s">
        <v>365</v>
      </c>
      <c r="I118" s="16" t="s">
        <v>366</v>
      </c>
      <c r="J118" s="16" t="s">
        <v>367</v>
      </c>
      <c r="K118" s="23" t="s">
        <v>391</v>
      </c>
      <c r="L118" s="23" t="s">
        <v>392</v>
      </c>
      <c r="M118" s="16" t="s">
        <v>255</v>
      </c>
      <c r="N118" s="25"/>
      <c r="O118" s="16" t="s">
        <v>365</v>
      </c>
      <c r="P118" s="16" t="s">
        <v>366</v>
      </c>
      <c r="Q118" s="16" t="s">
        <v>367</v>
      </c>
      <c r="R118" s="23" t="s">
        <v>391</v>
      </c>
      <c r="S118" s="23" t="s">
        <v>392</v>
      </c>
      <c r="T118" s="16" t="s">
        <v>255</v>
      </c>
      <c r="U118" s="25"/>
      <c r="V118" s="16" t="s">
        <v>365</v>
      </c>
      <c r="W118" s="16" t="s">
        <v>366</v>
      </c>
      <c r="X118" s="16" t="s">
        <v>367</v>
      </c>
      <c r="Y118" s="23" t="s">
        <v>391</v>
      </c>
      <c r="Z118" s="23" t="s">
        <v>392</v>
      </c>
      <c r="AA118" s="16" t="s">
        <v>255</v>
      </c>
    </row>
    <row r="119" ht="12.75" customHeight="1">
      <c r="A119" s="25">
        <f>Q93</f>
        <v>4</v>
      </c>
      <c r="B119" s="25">
        <f>U93</f>
        <v>0</v>
      </c>
      <c r="C119" s="25">
        <f>0</f>
        <v>0</v>
      </c>
      <c r="D119" s="25">
        <f t="shared" ref="D119:E119" si="98">SQRT(A119)</f>
        <v>2</v>
      </c>
      <c r="E119" s="25">
        <f t="shared" si="98"/>
        <v>0</v>
      </c>
      <c r="F119" s="25" t="str">
        <f>F111</f>
        <v>หาค่าไม่ได้</v>
      </c>
      <c r="G119" s="25"/>
      <c r="H119" s="25">
        <f>Q93</f>
        <v>4</v>
      </c>
      <c r="I119" s="25">
        <f>V93</f>
        <v>0</v>
      </c>
      <c r="J119" s="25">
        <f>0</f>
        <v>0</v>
      </c>
      <c r="K119" s="25">
        <f t="shared" ref="K119:L119" si="99">SQRT(H119)</f>
        <v>2</v>
      </c>
      <c r="L119" s="25">
        <f t="shared" si="99"/>
        <v>0</v>
      </c>
      <c r="M119" s="25" t="str">
        <f>M99</f>
        <v>หาค่าไม่ได้</v>
      </c>
      <c r="N119" s="25"/>
      <c r="O119" s="25">
        <f>Q93</f>
        <v>4</v>
      </c>
      <c r="P119" s="25">
        <f>W93</f>
        <v>5</v>
      </c>
      <c r="Q119" s="25">
        <f>T76</f>
        <v>2</v>
      </c>
      <c r="R119" s="25">
        <f t="shared" ref="R119:S119" si="100">SQRT(O119)</f>
        <v>2</v>
      </c>
      <c r="S119" s="25">
        <f t="shared" si="100"/>
        <v>2.236067977</v>
      </c>
      <c r="T119" s="25">
        <f>Q119/(R119*S119)</f>
        <v>0.4472135955</v>
      </c>
      <c r="U119" s="25"/>
      <c r="V119" s="25">
        <f>Q93</f>
        <v>4</v>
      </c>
      <c r="W119" s="25">
        <f>U76</f>
        <v>0</v>
      </c>
      <c r="X119" s="25">
        <f>0</f>
        <v>0</v>
      </c>
      <c r="Y119" s="25">
        <f t="shared" ref="Y119:Z119" si="101">SQRT(V119)</f>
        <v>2</v>
      </c>
      <c r="Z119" s="25">
        <f t="shared" si="101"/>
        <v>0</v>
      </c>
      <c r="AA119" s="25" t="str">
        <f>AA107</f>
        <v>หาค่าไม่ได้</v>
      </c>
    </row>
    <row r="120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2.75" customHeight="1">
      <c r="A121" s="8" t="s">
        <v>466</v>
      </c>
      <c r="B121" s="25"/>
      <c r="C121" s="25"/>
      <c r="D121" s="25"/>
      <c r="E121" s="25"/>
      <c r="F121" s="25"/>
      <c r="G121" s="25"/>
      <c r="H121" s="8" t="s">
        <v>467</v>
      </c>
      <c r="I121" s="25"/>
      <c r="J121" s="25"/>
      <c r="K121" s="25"/>
      <c r="L121" s="25"/>
      <c r="M121" s="25"/>
      <c r="N121" s="25"/>
      <c r="O121" s="8" t="s">
        <v>395</v>
      </c>
      <c r="P121" s="25"/>
      <c r="Q121" s="25"/>
      <c r="R121" s="25"/>
      <c r="S121" s="25"/>
      <c r="T121" s="25"/>
      <c r="U121" s="25"/>
      <c r="V121" s="8" t="s">
        <v>396</v>
      </c>
      <c r="W121" s="25"/>
      <c r="X121" s="25"/>
      <c r="Y121" s="25"/>
      <c r="Z121" s="25"/>
      <c r="AA121" s="25"/>
    </row>
    <row r="122" ht="12.75" customHeight="1">
      <c r="A122" s="16" t="s">
        <v>365</v>
      </c>
      <c r="B122" s="16" t="s">
        <v>366</v>
      </c>
      <c r="C122" s="16" t="s">
        <v>367</v>
      </c>
      <c r="D122" s="23" t="s">
        <v>391</v>
      </c>
      <c r="E122" s="23" t="s">
        <v>392</v>
      </c>
      <c r="F122" s="16" t="s">
        <v>255</v>
      </c>
      <c r="G122" s="25"/>
      <c r="H122" s="16" t="s">
        <v>365</v>
      </c>
      <c r="I122" s="16" t="s">
        <v>366</v>
      </c>
      <c r="J122" s="16" t="s">
        <v>367</v>
      </c>
      <c r="K122" s="23" t="s">
        <v>391</v>
      </c>
      <c r="L122" s="23" t="s">
        <v>392</v>
      </c>
      <c r="M122" s="16" t="s">
        <v>255</v>
      </c>
      <c r="N122" s="25"/>
      <c r="O122" s="16" t="s">
        <v>365</v>
      </c>
      <c r="P122" s="16" t="s">
        <v>366</v>
      </c>
      <c r="Q122" s="16" t="s">
        <v>367</v>
      </c>
      <c r="R122" s="23" t="s">
        <v>391</v>
      </c>
      <c r="S122" s="23" t="s">
        <v>392</v>
      </c>
      <c r="T122" s="16" t="s">
        <v>255</v>
      </c>
      <c r="U122" s="25"/>
      <c r="V122" s="16" t="s">
        <v>365</v>
      </c>
      <c r="W122" s="16" t="s">
        <v>366</v>
      </c>
      <c r="X122" s="16" t="s">
        <v>367</v>
      </c>
      <c r="Y122" s="23" t="s">
        <v>391</v>
      </c>
      <c r="Z122" s="23" t="s">
        <v>392</v>
      </c>
      <c r="AA122" s="16" t="s">
        <v>255</v>
      </c>
    </row>
    <row r="123" ht="12.75" customHeight="1">
      <c r="A123" s="25">
        <f>H119</f>
        <v>4</v>
      </c>
      <c r="B123" s="25">
        <f>Y93</f>
        <v>1</v>
      </c>
      <c r="C123" s="25">
        <f>V76</f>
        <v>1</v>
      </c>
      <c r="D123" s="25">
        <f t="shared" ref="D123:E123" si="102">SQRT(A123)</f>
        <v>2</v>
      </c>
      <c r="E123" s="25">
        <f t="shared" si="102"/>
        <v>1</v>
      </c>
      <c r="F123" s="25">
        <f>C123/(D123*E123)</f>
        <v>0.5</v>
      </c>
      <c r="G123" s="25"/>
      <c r="H123" s="25">
        <f>Q93</f>
        <v>4</v>
      </c>
      <c r="I123" s="25">
        <f>Z93</f>
        <v>6</v>
      </c>
      <c r="J123" s="25">
        <f>W76</f>
        <v>3</v>
      </c>
      <c r="K123" s="25">
        <f t="shared" ref="K123:L123" si="103">SQRT(H123)</f>
        <v>2</v>
      </c>
      <c r="L123" s="25">
        <f t="shared" si="103"/>
        <v>2.449489743</v>
      </c>
      <c r="M123" s="25">
        <f>J123/(K123*L123)</f>
        <v>0.6123724357</v>
      </c>
      <c r="N123" s="25"/>
      <c r="O123" s="25">
        <f t="shared" ref="O123:P123" si="104">R93</f>
        <v>3</v>
      </c>
      <c r="P123" s="25">
        <f t="shared" si="104"/>
        <v>5</v>
      </c>
      <c r="Q123" s="25">
        <f>O78</f>
        <v>0</v>
      </c>
      <c r="R123" s="25">
        <f t="shared" ref="R123:S123" si="105">SQRT(O123)</f>
        <v>1.732050808</v>
      </c>
      <c r="S123" s="25">
        <f t="shared" si="105"/>
        <v>2.236067977</v>
      </c>
      <c r="T123" s="25">
        <f>0</f>
        <v>0</v>
      </c>
      <c r="U123" s="25"/>
      <c r="V123" s="25">
        <f>O123</f>
        <v>3</v>
      </c>
      <c r="W123" s="25">
        <f>T93</f>
        <v>2</v>
      </c>
      <c r="X123" s="25">
        <f>P78</f>
        <v>1</v>
      </c>
      <c r="Y123" s="25">
        <f t="shared" ref="Y123:Z123" si="106">SQRT(V123)</f>
        <v>1.732050808</v>
      </c>
      <c r="Z123" s="25">
        <f t="shared" si="106"/>
        <v>1.414213562</v>
      </c>
      <c r="AA123" s="25">
        <f>X123/(Y123*Z123)</f>
        <v>0.4082482905</v>
      </c>
    </row>
    <row r="124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2.75" customHeight="1">
      <c r="A125" s="8" t="s">
        <v>397</v>
      </c>
      <c r="B125" s="25"/>
      <c r="C125" s="25"/>
      <c r="D125" s="25"/>
      <c r="E125" s="25"/>
      <c r="F125" s="25"/>
      <c r="G125" s="25"/>
      <c r="H125" s="8" t="s">
        <v>398</v>
      </c>
      <c r="I125" s="25"/>
      <c r="J125" s="25"/>
      <c r="K125" s="25"/>
      <c r="L125" s="25"/>
      <c r="M125" s="25"/>
      <c r="N125" s="25"/>
      <c r="O125" s="8" t="s">
        <v>399</v>
      </c>
      <c r="P125" s="25"/>
      <c r="Q125" s="25"/>
      <c r="R125" s="25"/>
      <c r="S125" s="25"/>
      <c r="T125" s="25"/>
      <c r="U125" s="25"/>
      <c r="V125" s="8" t="s">
        <v>469</v>
      </c>
      <c r="W125" s="25"/>
      <c r="X125" s="25"/>
      <c r="Y125" s="25"/>
      <c r="Z125" s="25"/>
      <c r="AA125" s="25"/>
    </row>
    <row r="126" ht="12.75" customHeight="1">
      <c r="A126" s="16" t="s">
        <v>365</v>
      </c>
      <c r="B126" s="16" t="s">
        <v>366</v>
      </c>
      <c r="C126" s="16" t="s">
        <v>367</v>
      </c>
      <c r="D126" s="23" t="s">
        <v>391</v>
      </c>
      <c r="E126" s="23" t="s">
        <v>392</v>
      </c>
      <c r="F126" s="16" t="s">
        <v>255</v>
      </c>
      <c r="G126" s="25"/>
      <c r="H126" s="16" t="s">
        <v>365</v>
      </c>
      <c r="I126" s="16" t="s">
        <v>366</v>
      </c>
      <c r="J126" s="16" t="s">
        <v>367</v>
      </c>
      <c r="K126" s="23" t="s">
        <v>391</v>
      </c>
      <c r="L126" s="23" t="s">
        <v>392</v>
      </c>
      <c r="M126" s="16" t="s">
        <v>255</v>
      </c>
      <c r="N126" s="25"/>
      <c r="O126" s="16" t="s">
        <v>365</v>
      </c>
      <c r="P126" s="16" t="s">
        <v>366</v>
      </c>
      <c r="Q126" s="16" t="s">
        <v>367</v>
      </c>
      <c r="R126" s="23" t="s">
        <v>391</v>
      </c>
      <c r="S126" s="23" t="s">
        <v>392</v>
      </c>
      <c r="T126" s="16" t="s">
        <v>255</v>
      </c>
      <c r="U126" s="25"/>
      <c r="V126" s="16" t="s">
        <v>365</v>
      </c>
      <c r="W126" s="16" t="s">
        <v>366</v>
      </c>
      <c r="X126" s="16" t="s">
        <v>367</v>
      </c>
      <c r="Y126" s="23" t="s">
        <v>391</v>
      </c>
      <c r="Z126" s="23" t="s">
        <v>392</v>
      </c>
      <c r="AA126" s="16" t="s">
        <v>255</v>
      </c>
    </row>
    <row r="127" ht="12.75" customHeight="1">
      <c r="A127" s="25">
        <f>O123</f>
        <v>3</v>
      </c>
      <c r="B127" s="25">
        <f>U93</f>
        <v>0</v>
      </c>
      <c r="C127" s="25">
        <f>0</f>
        <v>0</v>
      </c>
      <c r="D127" s="25">
        <f t="shared" ref="D127:E127" si="107">SQRT(A127)</f>
        <v>1.732050808</v>
      </c>
      <c r="E127" s="25">
        <f t="shared" si="107"/>
        <v>0</v>
      </c>
      <c r="F127" s="25" t="str">
        <f>F119</f>
        <v>หาค่าไม่ได้</v>
      </c>
      <c r="G127" s="25"/>
      <c r="H127" s="25">
        <f t="shared" ref="H127:M127" si="108">A127</f>
        <v>3</v>
      </c>
      <c r="I127" s="25">
        <f t="shared" si="108"/>
        <v>0</v>
      </c>
      <c r="J127" s="25">
        <f t="shared" si="108"/>
        <v>0</v>
      </c>
      <c r="K127" s="25">
        <f t="shared" si="108"/>
        <v>1.732050808</v>
      </c>
      <c r="L127" s="25">
        <f t="shared" si="108"/>
        <v>0</v>
      </c>
      <c r="M127" s="25" t="str">
        <f t="shared" si="108"/>
        <v>หาค่าไม่ได้</v>
      </c>
      <c r="N127" s="25"/>
      <c r="O127" s="25">
        <f>H127</f>
        <v>3</v>
      </c>
      <c r="P127" s="25">
        <f>W93</f>
        <v>5</v>
      </c>
      <c r="Q127" s="25">
        <f>S78</f>
        <v>1</v>
      </c>
      <c r="R127" s="25">
        <f t="shared" ref="R127:S127" si="109">SQRT(O127)</f>
        <v>1.732050808</v>
      </c>
      <c r="S127" s="25">
        <f t="shared" si="109"/>
        <v>2.236067977</v>
      </c>
      <c r="T127" s="25">
        <f>Q127/(R127*S127)</f>
        <v>0.2581988897</v>
      </c>
      <c r="U127" s="25"/>
      <c r="V127" s="25">
        <f>O127</f>
        <v>3</v>
      </c>
      <c r="W127" s="25">
        <f>X93</f>
        <v>0</v>
      </c>
      <c r="X127" s="25">
        <f>0</f>
        <v>0</v>
      </c>
      <c r="Y127" s="25">
        <f t="shared" ref="Y127:Z127" si="110">SQRT(V127)</f>
        <v>1.732050808</v>
      </c>
      <c r="Z127" s="25">
        <f t="shared" si="110"/>
        <v>0</v>
      </c>
      <c r="AA127" s="25" t="str">
        <f>AA119</f>
        <v>หาค่าไม่ได้</v>
      </c>
    </row>
    <row r="128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2.75" customHeight="1">
      <c r="A129" s="8" t="s">
        <v>474</v>
      </c>
      <c r="B129" s="25"/>
      <c r="C129" s="25"/>
      <c r="D129" s="25"/>
      <c r="E129" s="25"/>
      <c r="F129" s="25"/>
      <c r="G129" s="25"/>
      <c r="H129" s="8" t="s">
        <v>475</v>
      </c>
      <c r="I129" s="25"/>
      <c r="J129" s="25"/>
      <c r="K129" s="25"/>
      <c r="L129" s="25"/>
      <c r="M129" s="25"/>
      <c r="N129" s="25"/>
      <c r="O129" s="8" t="s">
        <v>400</v>
      </c>
      <c r="P129" s="25"/>
      <c r="Q129" s="25"/>
      <c r="R129" s="25"/>
      <c r="S129" s="25"/>
      <c r="T129" s="25"/>
      <c r="U129" s="25"/>
      <c r="V129" s="8" t="s">
        <v>401</v>
      </c>
      <c r="W129" s="25"/>
      <c r="X129" s="25"/>
      <c r="Y129" s="25"/>
      <c r="Z129" s="25"/>
      <c r="AA129" s="25"/>
    </row>
    <row r="130" ht="12.75" customHeight="1">
      <c r="A130" s="16" t="s">
        <v>365</v>
      </c>
      <c r="B130" s="16" t="s">
        <v>366</v>
      </c>
      <c r="C130" s="16" t="s">
        <v>367</v>
      </c>
      <c r="D130" s="23" t="s">
        <v>391</v>
      </c>
      <c r="E130" s="23" t="s">
        <v>392</v>
      </c>
      <c r="F130" s="16" t="s">
        <v>255</v>
      </c>
      <c r="G130" s="25"/>
      <c r="H130" s="16" t="s">
        <v>365</v>
      </c>
      <c r="I130" s="16" t="s">
        <v>366</v>
      </c>
      <c r="J130" s="16" t="s">
        <v>367</v>
      </c>
      <c r="K130" s="23" t="s">
        <v>391</v>
      </c>
      <c r="L130" s="23" t="s">
        <v>392</v>
      </c>
      <c r="M130" s="16" t="s">
        <v>255</v>
      </c>
      <c r="N130" s="25"/>
      <c r="O130" s="16" t="s">
        <v>365</v>
      </c>
      <c r="P130" s="16" t="s">
        <v>366</v>
      </c>
      <c r="Q130" s="16" t="s">
        <v>367</v>
      </c>
      <c r="R130" s="23" t="s">
        <v>391</v>
      </c>
      <c r="S130" s="23" t="s">
        <v>392</v>
      </c>
      <c r="T130" s="16" t="s">
        <v>255</v>
      </c>
      <c r="U130" s="25"/>
      <c r="V130" s="16" t="s">
        <v>365</v>
      </c>
      <c r="W130" s="16" t="s">
        <v>366</v>
      </c>
      <c r="X130" s="16" t="s">
        <v>367</v>
      </c>
      <c r="Y130" s="23" t="s">
        <v>391</v>
      </c>
      <c r="Z130" s="23" t="s">
        <v>392</v>
      </c>
      <c r="AA130" s="16" t="s">
        <v>255</v>
      </c>
    </row>
    <row r="131" ht="12.75" customHeight="1">
      <c r="A131" s="25">
        <f>A127</f>
        <v>3</v>
      </c>
      <c r="B131" s="25">
        <f>Y93</f>
        <v>1</v>
      </c>
      <c r="C131" s="25">
        <f>0</f>
        <v>0</v>
      </c>
      <c r="D131" s="25">
        <f t="shared" ref="D131:E131" si="111">SQRT(A131)</f>
        <v>1.732050808</v>
      </c>
      <c r="E131" s="25">
        <f t="shared" si="111"/>
        <v>1</v>
      </c>
      <c r="F131" s="25">
        <f>C131/(D131*E131)</f>
        <v>0</v>
      </c>
      <c r="G131" s="25"/>
      <c r="H131" s="25">
        <f>A131</f>
        <v>3</v>
      </c>
      <c r="I131" s="25">
        <f>Z93</f>
        <v>6</v>
      </c>
      <c r="J131" s="25">
        <f>V78</f>
        <v>3</v>
      </c>
      <c r="K131" s="25">
        <f t="shared" ref="K131:L131" si="112">SQRT(H131)</f>
        <v>1.732050808</v>
      </c>
      <c r="L131" s="25">
        <f t="shared" si="112"/>
        <v>2.449489743</v>
      </c>
      <c r="M131" s="25">
        <f>J131/(K131*L131)</f>
        <v>0.7071067812</v>
      </c>
      <c r="N131" s="25"/>
      <c r="O131" s="25">
        <f t="shared" ref="O131:P131" si="113">S93</f>
        <v>5</v>
      </c>
      <c r="P131" s="25">
        <f t="shared" si="113"/>
        <v>2</v>
      </c>
      <c r="Q131" s="25">
        <f>O80</f>
        <v>0</v>
      </c>
      <c r="R131" s="25">
        <f t="shared" ref="R131:S131" si="114">SQRT(O131)</f>
        <v>2.236067977</v>
      </c>
      <c r="S131" s="25">
        <f t="shared" si="114"/>
        <v>1.414213562</v>
      </c>
      <c r="T131" s="25">
        <f>0</f>
        <v>0</v>
      </c>
      <c r="U131" s="25"/>
      <c r="V131" s="25">
        <f>O131</f>
        <v>5</v>
      </c>
      <c r="W131" s="25">
        <f>U93</f>
        <v>0</v>
      </c>
      <c r="X131" s="25">
        <f>0</f>
        <v>0</v>
      </c>
      <c r="Y131" s="25">
        <f t="shared" ref="Y131:Z131" si="115">SQRT(V131)</f>
        <v>2.236067977</v>
      </c>
      <c r="Z131" s="25">
        <f t="shared" si="115"/>
        <v>0</v>
      </c>
      <c r="AA131" s="25" t="str">
        <f>AA119</f>
        <v>หาค่าไม่ได้</v>
      </c>
    </row>
    <row r="132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2.75" customHeight="1">
      <c r="A133" s="8" t="s">
        <v>402</v>
      </c>
      <c r="B133" s="25"/>
      <c r="C133" s="25"/>
      <c r="D133" s="25"/>
      <c r="E133" s="25"/>
      <c r="F133" s="25"/>
      <c r="G133" s="25"/>
      <c r="H133" s="8" t="s">
        <v>403</v>
      </c>
      <c r="I133" s="25"/>
      <c r="J133" s="25"/>
      <c r="K133" s="25"/>
      <c r="L133" s="25"/>
      <c r="M133" s="25"/>
      <c r="N133" s="25"/>
      <c r="O133" s="8" t="s">
        <v>477</v>
      </c>
      <c r="P133" s="25"/>
      <c r="Q133" s="25"/>
      <c r="R133" s="25"/>
      <c r="S133" s="25"/>
      <c r="T133" s="25"/>
      <c r="U133" s="25"/>
      <c r="V133" s="8" t="s">
        <v>478</v>
      </c>
      <c r="W133" s="25"/>
      <c r="X133" s="25"/>
      <c r="Y133" s="25"/>
      <c r="Z133" s="25"/>
      <c r="AA133" s="25"/>
    </row>
    <row r="134" ht="12.75" customHeight="1">
      <c r="A134" s="16" t="s">
        <v>365</v>
      </c>
      <c r="B134" s="16" t="s">
        <v>366</v>
      </c>
      <c r="C134" s="16" t="s">
        <v>367</v>
      </c>
      <c r="D134" s="23" t="s">
        <v>391</v>
      </c>
      <c r="E134" s="23" t="s">
        <v>392</v>
      </c>
      <c r="F134" s="16" t="s">
        <v>255</v>
      </c>
      <c r="G134" s="25"/>
      <c r="H134" s="16" t="s">
        <v>365</v>
      </c>
      <c r="I134" s="16" t="s">
        <v>366</v>
      </c>
      <c r="J134" s="16" t="s">
        <v>367</v>
      </c>
      <c r="K134" s="23" t="s">
        <v>391</v>
      </c>
      <c r="L134" s="23" t="s">
        <v>392</v>
      </c>
      <c r="M134" s="16" t="s">
        <v>255</v>
      </c>
      <c r="N134" s="25"/>
      <c r="O134" s="16" t="s">
        <v>365</v>
      </c>
      <c r="P134" s="16" t="s">
        <v>366</v>
      </c>
      <c r="Q134" s="16" t="s">
        <v>367</v>
      </c>
      <c r="R134" s="23" t="s">
        <v>391</v>
      </c>
      <c r="S134" s="23" t="s">
        <v>392</v>
      </c>
      <c r="T134" s="16" t="s">
        <v>255</v>
      </c>
      <c r="U134" s="25"/>
      <c r="V134" s="16" t="s">
        <v>365</v>
      </c>
      <c r="W134" s="16" t="s">
        <v>366</v>
      </c>
      <c r="X134" s="16" t="s">
        <v>367</v>
      </c>
      <c r="Y134" s="23" t="s">
        <v>391</v>
      </c>
      <c r="Z134" s="23" t="s">
        <v>392</v>
      </c>
      <c r="AA134" s="16" t="s">
        <v>255</v>
      </c>
    </row>
    <row r="135" ht="12.75" customHeight="1">
      <c r="A135" s="25">
        <f>O131</f>
        <v>5</v>
      </c>
      <c r="B135" s="25">
        <f>V93</f>
        <v>0</v>
      </c>
      <c r="C135" s="25">
        <f>0</f>
        <v>0</v>
      </c>
      <c r="D135" s="25">
        <f t="shared" ref="D135:E135" si="116">SQRT(A135)</f>
        <v>2.236067977</v>
      </c>
      <c r="E135" s="25">
        <f t="shared" si="116"/>
        <v>0</v>
      </c>
      <c r="F135" s="25" t="str">
        <f>F127</f>
        <v>หาค่าไม่ได้</v>
      </c>
      <c r="G135" s="25"/>
      <c r="H135" s="25">
        <f>O131</f>
        <v>5</v>
      </c>
      <c r="I135" s="25">
        <f>W93</f>
        <v>5</v>
      </c>
      <c r="J135" s="25">
        <f>Q82</f>
        <v>2</v>
      </c>
      <c r="K135" s="25">
        <f t="shared" ref="K135:L135" si="117">SQRT(H135)</f>
        <v>2.236067977</v>
      </c>
      <c r="L135" s="25">
        <f t="shared" si="117"/>
        <v>2.236067977</v>
      </c>
      <c r="M135" s="25">
        <f>J135/(K135*L135)</f>
        <v>0.4</v>
      </c>
      <c r="N135" s="25"/>
      <c r="O135" s="25">
        <f>H135</f>
        <v>5</v>
      </c>
      <c r="P135" s="25">
        <f>X93</f>
        <v>0</v>
      </c>
      <c r="Q135" s="25">
        <f>0</f>
        <v>0</v>
      </c>
      <c r="R135" s="25">
        <f t="shared" ref="R135:S135" si="118">SQRT(O135)</f>
        <v>2.236067977</v>
      </c>
      <c r="S135" s="25">
        <f t="shared" si="118"/>
        <v>0</v>
      </c>
      <c r="T135" s="25" t="str">
        <f>T111</f>
        <v>หาค่าไม่ได้</v>
      </c>
      <c r="U135" s="25"/>
      <c r="V135" s="25">
        <f>O135</f>
        <v>5</v>
      </c>
      <c r="W135" s="25">
        <f>Y93</f>
        <v>1</v>
      </c>
      <c r="X135" s="25">
        <f>T80</f>
        <v>1</v>
      </c>
      <c r="Y135" s="25">
        <f t="shared" ref="Y135:Z135" si="119">SQRT(V135)</f>
        <v>2.236067977</v>
      </c>
      <c r="Z135" s="25">
        <f t="shared" si="119"/>
        <v>1</v>
      </c>
      <c r="AA135" s="25">
        <f>X135/(Y135*Z135)</f>
        <v>0.4472135955</v>
      </c>
    </row>
    <row r="13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2.75" customHeight="1">
      <c r="A137" s="8" t="s">
        <v>479</v>
      </c>
      <c r="B137" s="25"/>
      <c r="C137" s="25"/>
      <c r="D137" s="25"/>
      <c r="E137" s="25"/>
      <c r="F137" s="25"/>
      <c r="G137" s="25"/>
      <c r="H137" s="8" t="s">
        <v>404</v>
      </c>
      <c r="I137" s="25"/>
      <c r="J137" s="25"/>
      <c r="K137" s="25"/>
      <c r="L137" s="25"/>
      <c r="M137" s="25"/>
      <c r="N137" s="25"/>
      <c r="O137" s="8" t="s">
        <v>405</v>
      </c>
      <c r="P137" s="25"/>
      <c r="Q137" s="25"/>
      <c r="R137" s="25"/>
      <c r="S137" s="25"/>
      <c r="T137" s="25"/>
      <c r="U137" s="25"/>
      <c r="V137" s="8" t="s">
        <v>406</v>
      </c>
      <c r="W137" s="25"/>
      <c r="X137" s="25"/>
      <c r="Y137" s="25"/>
      <c r="Z137" s="25"/>
      <c r="AA137" s="25"/>
    </row>
    <row r="138" ht="12.75" customHeight="1">
      <c r="A138" s="16" t="s">
        <v>365</v>
      </c>
      <c r="B138" s="16" t="s">
        <v>366</v>
      </c>
      <c r="C138" s="16" t="s">
        <v>367</v>
      </c>
      <c r="D138" s="23" t="s">
        <v>391</v>
      </c>
      <c r="E138" s="23" t="s">
        <v>392</v>
      </c>
      <c r="F138" s="16" t="s">
        <v>255</v>
      </c>
      <c r="G138" s="25"/>
      <c r="H138" s="16" t="s">
        <v>365</v>
      </c>
      <c r="I138" s="16" t="s">
        <v>366</v>
      </c>
      <c r="J138" s="16" t="s">
        <v>367</v>
      </c>
      <c r="K138" s="23" t="s">
        <v>391</v>
      </c>
      <c r="L138" s="23" t="s">
        <v>392</v>
      </c>
      <c r="M138" s="16" t="s">
        <v>255</v>
      </c>
      <c r="N138" s="25"/>
      <c r="O138" s="16" t="s">
        <v>365</v>
      </c>
      <c r="P138" s="16" t="s">
        <v>366</v>
      </c>
      <c r="Q138" s="16" t="s">
        <v>367</v>
      </c>
      <c r="R138" s="23" t="s">
        <v>391</v>
      </c>
      <c r="S138" s="23" t="s">
        <v>392</v>
      </c>
      <c r="T138" s="16" t="s">
        <v>255</v>
      </c>
      <c r="U138" s="25"/>
      <c r="V138" s="16" t="s">
        <v>365</v>
      </c>
      <c r="W138" s="16" t="s">
        <v>366</v>
      </c>
      <c r="X138" s="16" t="s">
        <v>367</v>
      </c>
      <c r="Y138" s="23" t="s">
        <v>391</v>
      </c>
      <c r="Z138" s="23" t="s">
        <v>392</v>
      </c>
      <c r="AA138" s="16" t="s">
        <v>255</v>
      </c>
    </row>
    <row r="139" ht="12.75" customHeight="1">
      <c r="A139" s="25">
        <f>A135</f>
        <v>5</v>
      </c>
      <c r="B139" s="25">
        <f>Z93</f>
        <v>6</v>
      </c>
      <c r="C139" s="25">
        <f>U80</f>
        <v>2</v>
      </c>
      <c r="D139" s="25">
        <f t="shared" ref="D139:E139" si="120">SQRT(A139)</f>
        <v>2.236067977</v>
      </c>
      <c r="E139" s="25">
        <f t="shared" si="120"/>
        <v>2.449489743</v>
      </c>
      <c r="F139" s="25">
        <f>C139/(D139*E139)</f>
        <v>0.3651483717</v>
      </c>
      <c r="G139" s="25"/>
      <c r="H139" s="25">
        <f t="shared" ref="H139:I139" si="121">T93</f>
        <v>2</v>
      </c>
      <c r="I139" s="25">
        <f t="shared" si="121"/>
        <v>0</v>
      </c>
      <c r="J139" s="25">
        <f>0</f>
        <v>0</v>
      </c>
      <c r="K139" s="25">
        <f t="shared" ref="K139:L139" si="122">SQRT(H139)</f>
        <v>1.414213562</v>
      </c>
      <c r="L139" s="25">
        <f t="shared" si="122"/>
        <v>0</v>
      </c>
      <c r="M139" s="25" t="str">
        <f>M127</f>
        <v>หาค่าไม่ได้</v>
      </c>
      <c r="N139" s="25"/>
      <c r="O139" s="25">
        <f>H139</f>
        <v>2</v>
      </c>
      <c r="P139" s="25">
        <f>V93</f>
        <v>0</v>
      </c>
      <c r="Q139" s="25">
        <f>P82</f>
        <v>0</v>
      </c>
      <c r="R139" s="25">
        <f t="shared" ref="R139:S139" si="123">SQRT(O139)</f>
        <v>1.414213562</v>
      </c>
      <c r="S139" s="25">
        <f t="shared" si="123"/>
        <v>0</v>
      </c>
      <c r="T139" s="25" t="str">
        <f>T135</f>
        <v>หาค่าไม่ได้</v>
      </c>
      <c r="U139" s="25"/>
      <c r="V139" s="25">
        <f>O139</f>
        <v>2</v>
      </c>
      <c r="W139" s="25">
        <f>W93</f>
        <v>5</v>
      </c>
      <c r="X139" s="25">
        <f>Q82</f>
        <v>2</v>
      </c>
      <c r="Y139" s="25">
        <f t="shared" ref="Y139:Z139" si="124">SQRT(V139)</f>
        <v>1.414213562</v>
      </c>
      <c r="Z139" s="25">
        <f t="shared" si="124"/>
        <v>2.236067977</v>
      </c>
      <c r="AA139" s="25">
        <f>X139/(Y139*Z139)</f>
        <v>0.632455532</v>
      </c>
    </row>
    <row r="140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2.75" customHeight="1">
      <c r="A141" s="8" t="s">
        <v>481</v>
      </c>
      <c r="B141" s="25"/>
      <c r="C141" s="25"/>
      <c r="D141" s="25"/>
      <c r="E141" s="25"/>
      <c r="F141" s="25"/>
      <c r="G141" s="25"/>
      <c r="H141" s="8" t="s">
        <v>482</v>
      </c>
      <c r="I141" s="25"/>
      <c r="J141" s="25"/>
      <c r="K141" s="25"/>
      <c r="L141" s="25"/>
      <c r="M141" s="25"/>
      <c r="N141" s="25"/>
      <c r="O141" s="8" t="s">
        <v>483</v>
      </c>
      <c r="P141" s="25"/>
      <c r="Q141" s="25"/>
      <c r="R141" s="25"/>
      <c r="S141" s="25"/>
      <c r="T141" s="25"/>
      <c r="U141" s="25"/>
      <c r="V141" s="8" t="s">
        <v>407</v>
      </c>
      <c r="W141" s="25"/>
      <c r="X141" s="25"/>
      <c r="Y141" s="25"/>
      <c r="Z141" s="25"/>
      <c r="AA141" s="25"/>
    </row>
    <row r="142" ht="12.75" customHeight="1">
      <c r="A142" s="16" t="s">
        <v>365</v>
      </c>
      <c r="B142" s="16" t="s">
        <v>366</v>
      </c>
      <c r="C142" s="16" t="s">
        <v>367</v>
      </c>
      <c r="D142" s="23" t="s">
        <v>391</v>
      </c>
      <c r="E142" s="23" t="s">
        <v>392</v>
      </c>
      <c r="F142" s="16" t="s">
        <v>255</v>
      </c>
      <c r="G142" s="25"/>
      <c r="H142" s="16" t="s">
        <v>365</v>
      </c>
      <c r="I142" s="16" t="s">
        <v>366</v>
      </c>
      <c r="J142" s="16" t="s">
        <v>367</v>
      </c>
      <c r="K142" s="23" t="s">
        <v>391</v>
      </c>
      <c r="L142" s="23" t="s">
        <v>392</v>
      </c>
      <c r="M142" s="16" t="s">
        <v>255</v>
      </c>
      <c r="N142" s="25"/>
      <c r="O142" s="16" t="s">
        <v>365</v>
      </c>
      <c r="P142" s="16" t="s">
        <v>366</v>
      </c>
      <c r="Q142" s="16" t="s">
        <v>367</v>
      </c>
      <c r="R142" s="23" t="s">
        <v>391</v>
      </c>
      <c r="S142" s="23" t="s">
        <v>392</v>
      </c>
      <c r="T142" s="16" t="s">
        <v>255</v>
      </c>
      <c r="U142" s="25"/>
      <c r="V142" s="16" t="s">
        <v>365</v>
      </c>
      <c r="W142" s="16" t="s">
        <v>366</v>
      </c>
      <c r="X142" s="16" t="s">
        <v>367</v>
      </c>
      <c r="Y142" s="23" t="s">
        <v>391</v>
      </c>
      <c r="Z142" s="23" t="s">
        <v>392</v>
      </c>
      <c r="AA142" s="16" t="s">
        <v>255</v>
      </c>
    </row>
    <row r="143" ht="12.75" customHeight="1">
      <c r="A143" s="25">
        <f>V139</f>
        <v>2</v>
      </c>
      <c r="B143" s="25">
        <f>C143</f>
        <v>0</v>
      </c>
      <c r="C143" s="25">
        <f>0</f>
        <v>0</v>
      </c>
      <c r="D143" s="25">
        <f t="shared" ref="D143:E143" si="125">SQRT(A143)</f>
        <v>1.414213562</v>
      </c>
      <c r="E143" s="25">
        <f t="shared" si="125"/>
        <v>0</v>
      </c>
      <c r="F143" s="25" t="str">
        <f>F135</f>
        <v>หาค่าไม่ได้</v>
      </c>
      <c r="G143" s="25"/>
      <c r="H143" s="25">
        <f>O139</f>
        <v>2</v>
      </c>
      <c r="I143" s="25">
        <f>Y93</f>
        <v>1</v>
      </c>
      <c r="J143" s="25">
        <f>S82</f>
        <v>0</v>
      </c>
      <c r="K143" s="25">
        <f t="shared" ref="K143:L143" si="126">SQRT(H143)</f>
        <v>1.414213562</v>
      </c>
      <c r="L143" s="25">
        <f t="shared" si="126"/>
        <v>1</v>
      </c>
      <c r="M143" s="25">
        <f>0</f>
        <v>0</v>
      </c>
      <c r="N143" s="25"/>
      <c r="O143" s="25">
        <f>H143</f>
        <v>2</v>
      </c>
      <c r="P143" s="25">
        <f>Z93</f>
        <v>6</v>
      </c>
      <c r="Q143" s="25">
        <f>T82</f>
        <v>1</v>
      </c>
      <c r="R143" s="25">
        <f t="shared" ref="R143:S143" si="127">SQRT(O143)</f>
        <v>1.414213562</v>
      </c>
      <c r="S143" s="25">
        <f t="shared" si="127"/>
        <v>2.449489743</v>
      </c>
      <c r="T143" s="25">
        <f>Q143/(R143*S143)</f>
        <v>0.2886751346</v>
      </c>
      <c r="U143" s="25"/>
      <c r="V143" s="25">
        <f>U93</f>
        <v>0</v>
      </c>
      <c r="W143" s="25">
        <f t="shared" ref="W143:Z143" si="128">0</f>
        <v>0</v>
      </c>
      <c r="X143" s="25">
        <f t="shared" si="128"/>
        <v>0</v>
      </c>
      <c r="Y143" s="25">
        <f t="shared" si="128"/>
        <v>0</v>
      </c>
      <c r="Z143" s="25">
        <f t="shared" si="128"/>
        <v>0</v>
      </c>
      <c r="AA143" s="25" t="str">
        <f>AA131</f>
        <v>หาค่าไม่ได้</v>
      </c>
    </row>
    <row r="144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2.75" customHeight="1">
      <c r="A145" s="8" t="s">
        <v>408</v>
      </c>
      <c r="B145" s="25"/>
      <c r="C145" s="25"/>
      <c r="D145" s="25"/>
      <c r="E145" s="25"/>
      <c r="F145" s="25"/>
      <c r="G145" s="25"/>
      <c r="H145" s="8" t="s">
        <v>408</v>
      </c>
      <c r="I145" s="25"/>
      <c r="J145" s="25"/>
      <c r="K145" s="25"/>
      <c r="L145" s="25"/>
      <c r="M145" s="25"/>
      <c r="N145" s="25"/>
      <c r="O145" s="8" t="s">
        <v>485</v>
      </c>
      <c r="P145" s="25"/>
      <c r="Q145" s="25"/>
      <c r="R145" s="25"/>
      <c r="S145" s="25"/>
      <c r="T145" s="25"/>
      <c r="U145" s="25"/>
      <c r="V145" s="8" t="s">
        <v>486</v>
      </c>
      <c r="W145" s="25"/>
      <c r="X145" s="25"/>
      <c r="Y145" s="25"/>
      <c r="Z145" s="25"/>
      <c r="AA145" s="25"/>
    </row>
    <row r="146" ht="12.75" customHeight="1">
      <c r="A146" s="16" t="s">
        <v>365</v>
      </c>
      <c r="B146" s="16" t="s">
        <v>366</v>
      </c>
      <c r="C146" s="16" t="s">
        <v>367</v>
      </c>
      <c r="D146" s="23" t="s">
        <v>391</v>
      </c>
      <c r="E146" s="23" t="s">
        <v>392</v>
      </c>
      <c r="F146" s="16" t="s">
        <v>255</v>
      </c>
      <c r="G146" s="25"/>
      <c r="H146" s="16" t="s">
        <v>365</v>
      </c>
      <c r="I146" s="16" t="s">
        <v>366</v>
      </c>
      <c r="J146" s="16" t="s">
        <v>367</v>
      </c>
      <c r="K146" s="23" t="s">
        <v>391</v>
      </c>
      <c r="L146" s="23" t="s">
        <v>392</v>
      </c>
      <c r="M146" s="16" t="s">
        <v>255</v>
      </c>
      <c r="N146" s="25"/>
      <c r="O146" s="16" t="s">
        <v>365</v>
      </c>
      <c r="P146" s="16" t="s">
        <v>366</v>
      </c>
      <c r="Q146" s="16" t="s">
        <v>367</v>
      </c>
      <c r="R146" s="23" t="s">
        <v>391</v>
      </c>
      <c r="S146" s="23" t="s">
        <v>392</v>
      </c>
      <c r="T146" s="16" t="s">
        <v>255</v>
      </c>
      <c r="U146" s="25"/>
      <c r="V146" s="16" t="s">
        <v>365</v>
      </c>
      <c r="W146" s="16" t="s">
        <v>366</v>
      </c>
      <c r="X146" s="16" t="s">
        <v>367</v>
      </c>
      <c r="Y146" s="23" t="s">
        <v>391</v>
      </c>
      <c r="Z146" s="23" t="s">
        <v>392</v>
      </c>
      <c r="AA146" s="16" t="s">
        <v>255</v>
      </c>
    </row>
    <row r="147" ht="12.75" customHeight="1">
      <c r="A147" s="25">
        <f>U93</f>
        <v>0</v>
      </c>
      <c r="B147" s="25">
        <f>W93</f>
        <v>5</v>
      </c>
      <c r="C147" s="25">
        <f>0</f>
        <v>0</v>
      </c>
      <c r="D147" s="25">
        <f t="shared" ref="D147:E147" si="129">SQRT(A147)</f>
        <v>0</v>
      </c>
      <c r="E147" s="25">
        <f t="shared" si="129"/>
        <v>2.236067977</v>
      </c>
      <c r="F147" s="25" t="str">
        <f>F143</f>
        <v>หาค่าไม่ได้</v>
      </c>
      <c r="G147" s="25"/>
      <c r="H147" s="25">
        <f>0</f>
        <v>0</v>
      </c>
      <c r="I147" s="25">
        <f>W139</f>
        <v>5</v>
      </c>
      <c r="J147" s="25">
        <f>0</f>
        <v>0</v>
      </c>
      <c r="K147" s="25">
        <f t="shared" ref="K147:L147" si="130">SQRT(H147)</f>
        <v>0</v>
      </c>
      <c r="L147" s="25">
        <f t="shared" si="130"/>
        <v>2.236067977</v>
      </c>
      <c r="M147" s="25" t="str">
        <f>M139</f>
        <v>หาค่าไม่ได้</v>
      </c>
      <c r="N147" s="25"/>
      <c r="O147" s="25">
        <f t="shared" ref="O147:S147" si="131">0</f>
        <v>0</v>
      </c>
      <c r="P147" s="25">
        <f t="shared" si="131"/>
        <v>0</v>
      </c>
      <c r="Q147" s="25">
        <f t="shared" si="131"/>
        <v>0</v>
      </c>
      <c r="R147" s="25">
        <f t="shared" si="131"/>
        <v>0</v>
      </c>
      <c r="S147" s="25">
        <f t="shared" si="131"/>
        <v>0</v>
      </c>
      <c r="T147" s="25" t="str">
        <f>T139</f>
        <v>หาค่าไม่ได้</v>
      </c>
      <c r="U147" s="25"/>
      <c r="V147" s="25">
        <f>0</f>
        <v>0</v>
      </c>
      <c r="W147" s="25">
        <f>1</f>
        <v>1</v>
      </c>
      <c r="X147" s="25">
        <f t="shared" ref="X147:Y147" si="132">0</f>
        <v>0</v>
      </c>
      <c r="Y147" s="25">
        <f t="shared" si="132"/>
        <v>0</v>
      </c>
      <c r="Z147" s="25">
        <f>SQRT(W147)</f>
        <v>1</v>
      </c>
      <c r="AA147" s="25" t="str">
        <f>AA143</f>
        <v>หาค่าไม่ได้</v>
      </c>
    </row>
    <row r="148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2.75" customHeight="1">
      <c r="A149" s="8" t="s">
        <v>487</v>
      </c>
      <c r="B149" s="25"/>
      <c r="C149" s="25"/>
      <c r="D149" s="25"/>
      <c r="E149" s="25"/>
      <c r="F149" s="25"/>
      <c r="G149" s="25"/>
      <c r="H149" s="8" t="s">
        <v>409</v>
      </c>
      <c r="I149" s="25"/>
      <c r="J149" s="25"/>
      <c r="K149" s="25"/>
      <c r="L149" s="25"/>
      <c r="M149" s="25"/>
      <c r="N149" s="25"/>
      <c r="O149" s="8" t="s">
        <v>489</v>
      </c>
      <c r="P149" s="25"/>
      <c r="Q149" s="25"/>
      <c r="R149" s="25"/>
      <c r="S149" s="25"/>
      <c r="T149" s="25"/>
      <c r="U149" s="25"/>
      <c r="V149" s="8" t="s">
        <v>490</v>
      </c>
      <c r="W149" s="25"/>
      <c r="X149" s="25"/>
      <c r="Y149" s="25"/>
      <c r="Z149" s="25"/>
      <c r="AA149" s="25"/>
    </row>
    <row r="150" ht="12.75" customHeight="1">
      <c r="A150" s="16" t="s">
        <v>365</v>
      </c>
      <c r="B150" s="16" t="s">
        <v>366</v>
      </c>
      <c r="C150" s="16" t="s">
        <v>367</v>
      </c>
      <c r="D150" s="23" t="s">
        <v>391</v>
      </c>
      <c r="E150" s="23" t="s">
        <v>392</v>
      </c>
      <c r="F150" s="16" t="s">
        <v>255</v>
      </c>
      <c r="G150" s="25"/>
      <c r="H150" s="16" t="s">
        <v>365</v>
      </c>
      <c r="I150" s="16" t="s">
        <v>366</v>
      </c>
      <c r="J150" s="16" t="s">
        <v>367</v>
      </c>
      <c r="K150" s="23" t="s">
        <v>391</v>
      </c>
      <c r="L150" s="23" t="s">
        <v>392</v>
      </c>
      <c r="M150" s="16" t="s">
        <v>255</v>
      </c>
      <c r="N150" s="25"/>
      <c r="O150" s="16" t="s">
        <v>365</v>
      </c>
      <c r="P150" s="16" t="s">
        <v>366</v>
      </c>
      <c r="Q150" s="16" t="s">
        <v>367</v>
      </c>
      <c r="R150" s="23" t="s">
        <v>391</v>
      </c>
      <c r="S150" s="23" t="s">
        <v>392</v>
      </c>
      <c r="T150" s="16" t="s">
        <v>255</v>
      </c>
      <c r="U150" s="25"/>
      <c r="V150" s="16" t="s">
        <v>365</v>
      </c>
      <c r="W150" s="16" t="s">
        <v>366</v>
      </c>
      <c r="X150" s="16" t="s">
        <v>367</v>
      </c>
      <c r="Y150" s="23" t="s">
        <v>391</v>
      </c>
      <c r="Z150" s="23" t="s">
        <v>392</v>
      </c>
      <c r="AA150" s="16" t="s">
        <v>255</v>
      </c>
    </row>
    <row r="151" ht="12.75" customHeight="1">
      <c r="A151" s="25">
        <f>0</f>
        <v>0</v>
      </c>
      <c r="B151" s="25">
        <f>6</f>
        <v>6</v>
      </c>
      <c r="C151" s="25">
        <f t="shared" ref="C151:D151" si="133">0</f>
        <v>0</v>
      </c>
      <c r="D151" s="25">
        <f t="shared" si="133"/>
        <v>0</v>
      </c>
      <c r="E151" s="25">
        <f>SQRT(B151)</f>
        <v>2.449489743</v>
      </c>
      <c r="F151" s="25" t="str">
        <f>F147</f>
        <v>หาค่าไม่ได้</v>
      </c>
      <c r="G151" s="25"/>
      <c r="H151" s="25">
        <f>0</f>
        <v>0</v>
      </c>
      <c r="I151" s="25">
        <f>I147</f>
        <v>5</v>
      </c>
      <c r="J151" s="25">
        <f>0</f>
        <v>0</v>
      </c>
      <c r="K151" s="25">
        <f t="shared" ref="K151:L151" si="134">SQRT(H151)</f>
        <v>0</v>
      </c>
      <c r="L151" s="25">
        <f t="shared" si="134"/>
        <v>2.236067977</v>
      </c>
      <c r="M151" s="25" t="str">
        <f>M147</f>
        <v>หาค่าไม่ได้</v>
      </c>
      <c r="N151" s="25"/>
      <c r="O151" s="25">
        <f t="shared" ref="O151:S151" si="135">0</f>
        <v>0</v>
      </c>
      <c r="P151" s="25">
        <f t="shared" si="135"/>
        <v>0</v>
      </c>
      <c r="Q151" s="25">
        <f t="shared" si="135"/>
        <v>0</v>
      </c>
      <c r="R151" s="25">
        <f t="shared" si="135"/>
        <v>0</v>
      </c>
      <c r="S151" s="25">
        <f t="shared" si="135"/>
        <v>0</v>
      </c>
      <c r="T151" s="25" t="str">
        <f>T147</f>
        <v>หาค่าไม่ได้</v>
      </c>
      <c r="U151" s="25"/>
      <c r="V151" s="25">
        <f>0</f>
        <v>0</v>
      </c>
      <c r="W151" s="25">
        <f>1</f>
        <v>1</v>
      </c>
      <c r="X151" s="25">
        <f t="shared" ref="X151:Y151" si="136">0</f>
        <v>0</v>
      </c>
      <c r="Y151" s="25">
        <f t="shared" si="136"/>
        <v>0</v>
      </c>
      <c r="Z151" s="25">
        <f>1</f>
        <v>1</v>
      </c>
      <c r="AA151" s="25" t="str">
        <f>AA147</f>
        <v>หาค่าไม่ได้</v>
      </c>
    </row>
    <row r="152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2.75" customHeight="1">
      <c r="A153" s="8" t="s">
        <v>491</v>
      </c>
      <c r="B153" s="25"/>
      <c r="C153" s="25"/>
      <c r="D153" s="25"/>
      <c r="E153" s="25"/>
      <c r="F153" s="25"/>
      <c r="G153" s="25"/>
      <c r="H153" s="8" t="s">
        <v>493</v>
      </c>
      <c r="I153" s="25"/>
      <c r="J153" s="25"/>
      <c r="K153" s="25"/>
      <c r="L153" s="25"/>
      <c r="M153" s="25"/>
      <c r="N153" s="25"/>
      <c r="O153" s="8" t="s">
        <v>494</v>
      </c>
      <c r="P153" s="25"/>
      <c r="Q153" s="25"/>
      <c r="R153" s="25"/>
      <c r="S153" s="25"/>
      <c r="T153" s="25"/>
      <c r="U153" s="25"/>
      <c r="V153" s="8" t="s">
        <v>495</v>
      </c>
      <c r="W153" s="25"/>
      <c r="X153" s="25"/>
      <c r="Y153" s="25"/>
      <c r="Z153" s="25"/>
      <c r="AA153" s="25"/>
    </row>
    <row r="154" ht="12.75" customHeight="1">
      <c r="A154" s="16" t="s">
        <v>365</v>
      </c>
      <c r="B154" s="16" t="s">
        <v>366</v>
      </c>
      <c r="C154" s="16" t="s">
        <v>367</v>
      </c>
      <c r="D154" s="23" t="s">
        <v>391</v>
      </c>
      <c r="E154" s="23" t="s">
        <v>392</v>
      </c>
      <c r="F154" s="16" t="s">
        <v>255</v>
      </c>
      <c r="G154" s="25"/>
      <c r="H154" s="16" t="s">
        <v>365</v>
      </c>
      <c r="I154" s="16" t="s">
        <v>366</v>
      </c>
      <c r="J154" s="16" t="s">
        <v>367</v>
      </c>
      <c r="K154" s="23" t="s">
        <v>391</v>
      </c>
      <c r="L154" s="23" t="s">
        <v>392</v>
      </c>
      <c r="M154" s="16" t="s">
        <v>255</v>
      </c>
      <c r="N154" s="25"/>
      <c r="O154" s="16" t="s">
        <v>365</v>
      </c>
      <c r="P154" s="16" t="s">
        <v>366</v>
      </c>
      <c r="Q154" s="16" t="s">
        <v>367</v>
      </c>
      <c r="R154" s="23" t="s">
        <v>391</v>
      </c>
      <c r="S154" s="23" t="s">
        <v>392</v>
      </c>
      <c r="T154" s="16" t="s">
        <v>255</v>
      </c>
      <c r="U154" s="25"/>
      <c r="V154" s="16" t="s">
        <v>365</v>
      </c>
      <c r="W154" s="16" t="s">
        <v>366</v>
      </c>
      <c r="X154" s="16" t="s">
        <v>367</v>
      </c>
      <c r="Y154" s="23" t="s">
        <v>391</v>
      </c>
      <c r="Z154" s="23" t="s">
        <v>392</v>
      </c>
      <c r="AA154" s="16" t="s">
        <v>255</v>
      </c>
    </row>
    <row r="155" ht="12.75" customHeight="1">
      <c r="A155" s="25">
        <f>0</f>
        <v>0</v>
      </c>
      <c r="B155" s="25">
        <f>6</f>
        <v>6</v>
      </c>
      <c r="C155" s="25">
        <f t="shared" ref="C155:D155" si="137">0</f>
        <v>0</v>
      </c>
      <c r="D155" s="25">
        <f t="shared" si="137"/>
        <v>0</v>
      </c>
      <c r="E155" s="25">
        <f>SQRT(B155)</f>
        <v>2.449489743</v>
      </c>
      <c r="F155" s="25" t="str">
        <f>F151</f>
        <v>หาค่าไม่ได้</v>
      </c>
      <c r="G155" s="25"/>
      <c r="H155" s="25">
        <f>I147</f>
        <v>5</v>
      </c>
      <c r="I155" s="25">
        <f>P151</f>
        <v>0</v>
      </c>
      <c r="J155" s="25">
        <f>0</f>
        <v>0</v>
      </c>
      <c r="K155" s="25">
        <f t="shared" ref="K155:L155" si="138">SQRT(H155)</f>
        <v>2.236067977</v>
      </c>
      <c r="L155" s="25">
        <f t="shared" si="138"/>
        <v>0</v>
      </c>
      <c r="M155" s="25" t="str">
        <f>M151</f>
        <v>หาค่าไม่ได้</v>
      </c>
      <c r="N155" s="25"/>
      <c r="O155" s="25">
        <f>H155</f>
        <v>5</v>
      </c>
      <c r="P155" s="25">
        <f>W151</f>
        <v>1</v>
      </c>
      <c r="Q155" s="25">
        <f>P88</f>
        <v>0</v>
      </c>
      <c r="R155" s="25">
        <f t="shared" ref="R155:S155" si="139">SQRT(O155)</f>
        <v>2.236067977</v>
      </c>
      <c r="S155" s="25">
        <f t="shared" si="139"/>
        <v>1</v>
      </c>
      <c r="T155" s="25">
        <f>0</f>
        <v>0</v>
      </c>
      <c r="U155" s="25"/>
      <c r="V155" s="25">
        <f>O155</f>
        <v>5</v>
      </c>
      <c r="W155" s="25">
        <f>B155</f>
        <v>6</v>
      </c>
      <c r="X155" s="25">
        <f>Q88</f>
        <v>1</v>
      </c>
      <c r="Y155" s="25">
        <f t="shared" ref="Y155:Z155" si="140">SQRT(V155)</f>
        <v>2.236067977</v>
      </c>
      <c r="Z155" s="25">
        <f t="shared" si="140"/>
        <v>2.449489743</v>
      </c>
      <c r="AA155" s="25">
        <f>X155/(Y155*Z155)</f>
        <v>0.1825741858</v>
      </c>
    </row>
    <row r="15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2.75" customHeight="1">
      <c r="A157" s="8" t="s">
        <v>497</v>
      </c>
      <c r="B157" s="25"/>
      <c r="C157" s="25"/>
      <c r="D157" s="25"/>
      <c r="E157" s="25"/>
      <c r="F157" s="25"/>
      <c r="G157" s="25"/>
      <c r="H157" s="8" t="s">
        <v>498</v>
      </c>
      <c r="I157" s="25"/>
      <c r="J157" s="25"/>
      <c r="K157" s="25"/>
      <c r="L157" s="25"/>
      <c r="M157" s="25"/>
      <c r="N157" s="25"/>
      <c r="O157" s="8" t="s">
        <v>500</v>
      </c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2.75" customHeight="1">
      <c r="A158" s="16" t="s">
        <v>365</v>
      </c>
      <c r="B158" s="16" t="s">
        <v>366</v>
      </c>
      <c r="C158" s="16" t="s">
        <v>367</v>
      </c>
      <c r="D158" s="23" t="s">
        <v>391</v>
      </c>
      <c r="E158" s="23" t="s">
        <v>392</v>
      </c>
      <c r="F158" s="16" t="s">
        <v>255</v>
      </c>
      <c r="G158" s="25"/>
      <c r="H158" s="16" t="s">
        <v>365</v>
      </c>
      <c r="I158" s="16" t="s">
        <v>366</v>
      </c>
      <c r="J158" s="16" t="s">
        <v>367</v>
      </c>
      <c r="K158" s="23" t="s">
        <v>391</v>
      </c>
      <c r="L158" s="23" t="s">
        <v>392</v>
      </c>
      <c r="M158" s="16" t="s">
        <v>255</v>
      </c>
      <c r="N158" s="25"/>
      <c r="O158" s="16" t="s">
        <v>365</v>
      </c>
      <c r="P158" s="16" t="s">
        <v>366</v>
      </c>
      <c r="Q158" s="16" t="s">
        <v>367</v>
      </c>
      <c r="R158" s="23" t="s">
        <v>391</v>
      </c>
      <c r="S158" s="23" t="s">
        <v>392</v>
      </c>
      <c r="T158" s="16" t="s">
        <v>255</v>
      </c>
      <c r="U158" s="25"/>
      <c r="V158" s="25"/>
      <c r="W158" s="25"/>
      <c r="X158" s="25"/>
      <c r="Y158" s="25"/>
      <c r="Z158" s="25"/>
      <c r="AA158" s="25"/>
    </row>
    <row r="159" ht="12.75" customHeight="1">
      <c r="A159" s="25">
        <f>X93</f>
        <v>0</v>
      </c>
      <c r="B159" s="25">
        <f>1</f>
        <v>1</v>
      </c>
      <c r="C159" s="25">
        <f t="shared" ref="C159:D159" si="141">0</f>
        <v>0</v>
      </c>
      <c r="D159" s="25">
        <f t="shared" si="141"/>
        <v>0</v>
      </c>
      <c r="E159" s="25">
        <f>1</f>
        <v>1</v>
      </c>
      <c r="F159" s="25" t="str">
        <f>F155</f>
        <v>หาค่าไม่ได้</v>
      </c>
      <c r="G159" s="25"/>
      <c r="H159" s="25">
        <f>0</f>
        <v>0</v>
      </c>
      <c r="I159" s="25">
        <f>6</f>
        <v>6</v>
      </c>
      <c r="J159" s="25">
        <f t="shared" ref="J159:K159" si="142">0</f>
        <v>0</v>
      </c>
      <c r="K159" s="25">
        <f t="shared" si="142"/>
        <v>0</v>
      </c>
      <c r="L159" s="25">
        <f>SQRT(I159)</f>
        <v>2.449489743</v>
      </c>
      <c r="M159" s="25" t="str">
        <f>M155</f>
        <v>หาค่าไม่ได้</v>
      </c>
      <c r="N159" s="25"/>
      <c r="O159" s="25">
        <f>1</f>
        <v>1</v>
      </c>
      <c r="P159" s="25">
        <f>6</f>
        <v>6</v>
      </c>
      <c r="Q159" s="25">
        <f>O92</f>
        <v>1</v>
      </c>
      <c r="R159" s="25">
        <f t="shared" ref="R159:S159" si="143">SQRT(O159)</f>
        <v>1</v>
      </c>
      <c r="S159" s="25">
        <f t="shared" si="143"/>
        <v>2.449489743</v>
      </c>
      <c r="T159" s="25">
        <f>Q159/(R159*S159)</f>
        <v>0.4082482905</v>
      </c>
      <c r="U159" s="25"/>
      <c r="V159" s="25"/>
      <c r="W159" s="25"/>
      <c r="X159" s="25"/>
      <c r="Y159" s="25"/>
      <c r="Z159" s="25"/>
      <c r="AA159" s="25"/>
    </row>
    <row r="160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2.75" customHeight="1">
      <c r="A161" s="25"/>
      <c r="B161" s="33" t="s">
        <v>316</v>
      </c>
      <c r="C161" s="33" t="s">
        <v>317</v>
      </c>
      <c r="D161" s="33" t="s">
        <v>318</v>
      </c>
      <c r="E161" s="33" t="s">
        <v>319</v>
      </c>
      <c r="F161" s="33" t="s">
        <v>320</v>
      </c>
      <c r="G161" s="33" t="s">
        <v>321</v>
      </c>
      <c r="H161" s="33" t="s">
        <v>322</v>
      </c>
      <c r="I161" s="25"/>
      <c r="J161" s="33" t="s">
        <v>325</v>
      </c>
      <c r="K161" s="33" t="s">
        <v>326</v>
      </c>
      <c r="L161" s="33" t="s">
        <v>327</v>
      </c>
      <c r="M161" s="33" t="s">
        <v>328</v>
      </c>
      <c r="N161" s="33" t="s">
        <v>329</v>
      </c>
      <c r="O161" s="33" t="s">
        <v>330</v>
      </c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2.75" customHeight="1">
      <c r="A162" s="25"/>
      <c r="B162" s="26" t="s">
        <v>30</v>
      </c>
      <c r="C162" s="26" t="s">
        <v>90</v>
      </c>
      <c r="D162" s="26" t="s">
        <v>80</v>
      </c>
      <c r="E162" s="26" t="s">
        <v>270</v>
      </c>
      <c r="F162" s="26" t="s">
        <v>101</v>
      </c>
      <c r="G162" s="26" t="s">
        <v>57</v>
      </c>
      <c r="H162" s="26" t="s">
        <v>271</v>
      </c>
      <c r="I162" s="25"/>
      <c r="J162" s="25">
        <f t="array" ref="J162">SUM($B$163:$B$175*C163:C175)</f>
        <v>2</v>
      </c>
      <c r="K162" s="25">
        <f t="array" ref="K162">SUM($B$163:$B$175*D163:D175)</f>
        <v>3</v>
      </c>
      <c r="L162" s="25">
        <f t="array" ref="L162">SUM($B$163:$B$175*E163:E175)</f>
        <v>1</v>
      </c>
      <c r="M162" s="25">
        <f t="array" ref="M162">SUM($B$163:$B$175*F163:F175)</f>
        <v>3</v>
      </c>
      <c r="N162" s="25">
        <f t="array" ref="N162">SUM($B$163:$B$175*G163:G175)</f>
        <v>1</v>
      </c>
      <c r="O162" s="25">
        <f t="array" ref="O162">SUM($B$163:$B$175*H163:H175)</f>
        <v>1</v>
      </c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2.75" customHeight="1">
      <c r="A163" s="25">
        <v>1.0</v>
      </c>
      <c r="B163" s="16">
        <f t="shared" ref="B163:B175" si="144">COUNTIF(H2,"*Kerry Express*")</f>
        <v>0</v>
      </c>
      <c r="C163" s="16">
        <f t="shared" ref="C163:C175" si="145">COUNTIF(H2,"*J&amp;T Express*")</f>
        <v>0</v>
      </c>
      <c r="D163" s="16">
        <f t="shared" ref="D163:D175" si="146">COUNTIF(H2,"*Flash*")</f>
        <v>0</v>
      </c>
      <c r="E163" s="16">
        <f t="shared" ref="E163:E175" si="147">COUNTIF(H2,"*BEST Express*")</f>
        <v>0</v>
      </c>
      <c r="F163" s="16">
        <f t="shared" ref="F163:F175" si="148">COUNTIF(H2,"*ThaiPost*")</f>
        <v>0</v>
      </c>
      <c r="G163" s="16">
        <f t="shared" ref="G163:G175" si="149">COUNTIF(H2,"*DHL Express*")</f>
        <v>1</v>
      </c>
      <c r="H163" s="16">
        <f t="shared" ref="H163:H175" si="150">COUNTIF(H2,"*Ninja Van*")</f>
        <v>0</v>
      </c>
      <c r="I163" s="25"/>
      <c r="J163" s="33" t="s">
        <v>333</v>
      </c>
      <c r="K163" s="33" t="s">
        <v>334</v>
      </c>
      <c r="L163" s="33" t="s">
        <v>335</v>
      </c>
      <c r="M163" s="33" t="s">
        <v>336</v>
      </c>
      <c r="N163" s="33" t="s">
        <v>337</v>
      </c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2.75" customHeight="1">
      <c r="A164" s="25">
        <f t="shared" ref="A164:A175" si="151">A163+1</f>
        <v>2</v>
      </c>
      <c r="B164" s="16">
        <f t="shared" si="144"/>
        <v>0</v>
      </c>
      <c r="C164" s="16">
        <f t="shared" si="145"/>
        <v>1</v>
      </c>
      <c r="D164" s="16">
        <f t="shared" si="146"/>
        <v>0</v>
      </c>
      <c r="E164" s="16">
        <f t="shared" si="147"/>
        <v>0</v>
      </c>
      <c r="F164" s="16">
        <f t="shared" si="148"/>
        <v>1</v>
      </c>
      <c r="G164" s="16">
        <f t="shared" si="149"/>
        <v>0</v>
      </c>
      <c r="H164" s="16">
        <f t="shared" si="150"/>
        <v>0</v>
      </c>
      <c r="I164" s="25"/>
      <c r="J164" s="25">
        <f t="array" ref="J164">SUM($C$163:$C$175*D163:D175)</f>
        <v>4</v>
      </c>
      <c r="K164" s="25">
        <f t="array" ref="K164">SUM($C$163:$C$175*E163:E175)</f>
        <v>2</v>
      </c>
      <c r="L164" s="25">
        <f t="array" ref="L164">SUM($C$163:$C$175*F163:F175)</f>
        <v>4</v>
      </c>
      <c r="M164" s="25">
        <f t="array" ref="M164">SUM($C$163:$C$175*G163:G175)</f>
        <v>1</v>
      </c>
      <c r="N164" s="25">
        <f t="array" ref="N164">SUM($C$163:$C$175*H163:H175)</f>
        <v>1</v>
      </c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2.75" customHeight="1">
      <c r="A165" s="25">
        <f t="shared" si="151"/>
        <v>3</v>
      </c>
      <c r="B165" s="16">
        <f t="shared" si="144"/>
        <v>0</v>
      </c>
      <c r="C165" s="16">
        <f t="shared" si="145"/>
        <v>0</v>
      </c>
      <c r="D165" s="16">
        <f t="shared" si="146"/>
        <v>0</v>
      </c>
      <c r="E165" s="16">
        <f t="shared" si="147"/>
        <v>0</v>
      </c>
      <c r="F165" s="16">
        <f t="shared" si="148"/>
        <v>1</v>
      </c>
      <c r="G165" s="16">
        <f t="shared" si="149"/>
        <v>0</v>
      </c>
      <c r="H165" s="16">
        <f t="shared" si="150"/>
        <v>0</v>
      </c>
      <c r="I165" s="25"/>
      <c r="J165" s="33" t="s">
        <v>340</v>
      </c>
      <c r="K165" s="33" t="s">
        <v>341</v>
      </c>
      <c r="L165" s="33" t="s">
        <v>342</v>
      </c>
      <c r="M165" s="33" t="s">
        <v>343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2.75" customHeight="1">
      <c r="A166" s="25">
        <f t="shared" si="151"/>
        <v>4</v>
      </c>
      <c r="B166" s="16">
        <f t="shared" si="144"/>
        <v>1</v>
      </c>
      <c r="C166" s="16">
        <f t="shared" si="145"/>
        <v>0</v>
      </c>
      <c r="D166" s="16">
        <f t="shared" si="146"/>
        <v>1</v>
      </c>
      <c r="E166" s="16">
        <f t="shared" si="147"/>
        <v>0</v>
      </c>
      <c r="F166" s="16">
        <f t="shared" si="148"/>
        <v>0</v>
      </c>
      <c r="G166" s="16">
        <f t="shared" si="149"/>
        <v>0</v>
      </c>
      <c r="H166" s="16">
        <f t="shared" si="150"/>
        <v>0</v>
      </c>
      <c r="I166" s="25"/>
      <c r="J166" s="25">
        <f t="array" ref="J166">SUM($D$163:$D$175*E163:E175)</f>
        <v>2</v>
      </c>
      <c r="K166" s="25">
        <f t="array" ref="K166">SUM($D$163:$D$175*F163:F175)</f>
        <v>3</v>
      </c>
      <c r="L166" s="25">
        <f t="array" ref="L166">SUM($D$163:$D$175*G163:G175)</f>
        <v>1</v>
      </c>
      <c r="M166" s="25">
        <f t="array" ref="M166">SUM($D$163:$D$175*H163:H175)</f>
        <v>1</v>
      </c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2.75" customHeight="1">
      <c r="A167" s="25">
        <f t="shared" si="151"/>
        <v>5</v>
      </c>
      <c r="B167" s="16">
        <f t="shared" si="144"/>
        <v>1</v>
      </c>
      <c r="C167" s="16">
        <f t="shared" si="145"/>
        <v>0</v>
      </c>
      <c r="D167" s="16">
        <f t="shared" si="146"/>
        <v>0</v>
      </c>
      <c r="E167" s="16">
        <f t="shared" si="147"/>
        <v>0</v>
      </c>
      <c r="F167" s="16">
        <f t="shared" si="148"/>
        <v>0</v>
      </c>
      <c r="G167" s="16">
        <f t="shared" si="149"/>
        <v>0</v>
      </c>
      <c r="H167" s="16">
        <f t="shared" si="150"/>
        <v>0</v>
      </c>
      <c r="I167" s="25"/>
      <c r="J167" s="33" t="s">
        <v>346</v>
      </c>
      <c r="K167" s="33" t="s">
        <v>347</v>
      </c>
      <c r="L167" s="33" t="s">
        <v>348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2.75" customHeight="1">
      <c r="A168" s="25">
        <f t="shared" si="151"/>
        <v>6</v>
      </c>
      <c r="B168" s="16">
        <f t="shared" si="144"/>
        <v>0</v>
      </c>
      <c r="C168" s="16">
        <f t="shared" si="145"/>
        <v>1</v>
      </c>
      <c r="D168" s="16">
        <f t="shared" si="146"/>
        <v>1</v>
      </c>
      <c r="E168" s="16">
        <f t="shared" si="147"/>
        <v>1</v>
      </c>
      <c r="F168" s="16">
        <f t="shared" si="148"/>
        <v>0</v>
      </c>
      <c r="G168" s="16">
        <f t="shared" si="149"/>
        <v>0</v>
      </c>
      <c r="H168" s="16">
        <f t="shared" si="150"/>
        <v>0</v>
      </c>
      <c r="I168" s="25"/>
      <c r="J168" s="25">
        <f t="array" ref="J168">SUM($E$163:$E$175*F163:F175)</f>
        <v>1</v>
      </c>
      <c r="K168" s="25">
        <f t="array" ref="K168">SUM($E$163:$E$175*G163:G175)</f>
        <v>1</v>
      </c>
      <c r="L168" s="25">
        <f t="array" ref="L168">SUM($E$163:$E$175*H163:H175)</f>
        <v>1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2.75" customHeight="1">
      <c r="A169" s="25">
        <f t="shared" si="151"/>
        <v>7</v>
      </c>
      <c r="B169" s="16">
        <f t="shared" si="144"/>
        <v>1</v>
      </c>
      <c r="C169" s="16">
        <f t="shared" si="145"/>
        <v>0</v>
      </c>
      <c r="D169" s="16">
        <f t="shared" si="146"/>
        <v>0</v>
      </c>
      <c r="E169" s="16">
        <f t="shared" si="147"/>
        <v>0</v>
      </c>
      <c r="F169" s="16">
        <f t="shared" si="148"/>
        <v>0</v>
      </c>
      <c r="G169" s="16">
        <f t="shared" si="149"/>
        <v>0</v>
      </c>
      <c r="H169" s="16">
        <f t="shared" si="150"/>
        <v>0</v>
      </c>
      <c r="I169" s="25"/>
      <c r="J169" s="33" t="s">
        <v>351</v>
      </c>
      <c r="K169" s="33" t="s">
        <v>352</v>
      </c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2.75" customHeight="1">
      <c r="A170" s="25">
        <f t="shared" si="151"/>
        <v>8</v>
      </c>
      <c r="B170" s="16">
        <f t="shared" si="144"/>
        <v>0</v>
      </c>
      <c r="C170" s="16">
        <f t="shared" si="145"/>
        <v>1</v>
      </c>
      <c r="D170" s="16">
        <f t="shared" si="146"/>
        <v>0</v>
      </c>
      <c r="E170" s="16">
        <f t="shared" si="147"/>
        <v>0</v>
      </c>
      <c r="F170" s="16">
        <f t="shared" si="148"/>
        <v>0</v>
      </c>
      <c r="G170" s="16">
        <f t="shared" si="149"/>
        <v>0</v>
      </c>
      <c r="H170" s="16">
        <f t="shared" si="150"/>
        <v>0</v>
      </c>
      <c r="I170" s="25"/>
      <c r="J170" s="25">
        <f t="array" ref="J170">SUM($F$163:$F$175*G163:G175)</f>
        <v>1</v>
      </c>
      <c r="K170" s="25">
        <f t="array" ref="K170">SUM($F$163:$F$175*H163:H175)</f>
        <v>1</v>
      </c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2.75" customHeight="1">
      <c r="A171" s="25">
        <f t="shared" si="151"/>
        <v>9</v>
      </c>
      <c r="B171" s="16">
        <f t="shared" si="144"/>
        <v>1</v>
      </c>
      <c r="C171" s="16">
        <f t="shared" si="145"/>
        <v>0</v>
      </c>
      <c r="D171" s="16">
        <f t="shared" si="146"/>
        <v>0</v>
      </c>
      <c r="E171" s="16">
        <f t="shared" si="147"/>
        <v>0</v>
      </c>
      <c r="F171" s="16">
        <f t="shared" si="148"/>
        <v>0</v>
      </c>
      <c r="G171" s="16">
        <f t="shared" si="149"/>
        <v>0</v>
      </c>
      <c r="H171" s="16">
        <f t="shared" si="150"/>
        <v>0</v>
      </c>
      <c r="I171" s="25"/>
      <c r="J171" s="33" t="s">
        <v>355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2.75" customHeight="1">
      <c r="A172" s="25">
        <f t="shared" si="151"/>
        <v>10</v>
      </c>
      <c r="B172" s="16">
        <f t="shared" si="144"/>
        <v>1</v>
      </c>
      <c r="C172" s="16">
        <f t="shared" si="145"/>
        <v>0</v>
      </c>
      <c r="D172" s="16">
        <f t="shared" si="146"/>
        <v>0</v>
      </c>
      <c r="E172" s="16">
        <f t="shared" si="147"/>
        <v>0</v>
      </c>
      <c r="F172" s="16">
        <f t="shared" si="148"/>
        <v>1</v>
      </c>
      <c r="G172" s="16">
        <f t="shared" si="149"/>
        <v>0</v>
      </c>
      <c r="H172" s="16">
        <f t="shared" si="150"/>
        <v>0</v>
      </c>
      <c r="I172" s="25"/>
      <c r="J172" s="25">
        <f t="array" ref="J172">SUM($G$163:$G$175*H163:H175)</f>
        <v>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2.75" customHeight="1">
      <c r="A173" s="25">
        <f t="shared" si="151"/>
        <v>11</v>
      </c>
      <c r="B173" s="16">
        <f t="shared" si="144"/>
        <v>0</v>
      </c>
      <c r="C173" s="16">
        <f t="shared" si="145"/>
        <v>1</v>
      </c>
      <c r="D173" s="16">
        <f t="shared" si="146"/>
        <v>1</v>
      </c>
      <c r="E173" s="16">
        <f t="shared" si="147"/>
        <v>0</v>
      </c>
      <c r="F173" s="16">
        <f t="shared" si="148"/>
        <v>1</v>
      </c>
      <c r="G173" s="16">
        <f t="shared" si="149"/>
        <v>0</v>
      </c>
      <c r="H173" s="16">
        <f t="shared" si="150"/>
        <v>0</v>
      </c>
      <c r="I173" s="25"/>
      <c r="J173" s="19">
        <f t="shared" ref="J173:P173" si="152">SUM(B163:B175)</f>
        <v>7</v>
      </c>
      <c r="K173" s="19">
        <f t="shared" si="152"/>
        <v>6</v>
      </c>
      <c r="L173" s="19">
        <f t="shared" si="152"/>
        <v>5</v>
      </c>
      <c r="M173" s="19">
        <f t="shared" si="152"/>
        <v>2</v>
      </c>
      <c r="N173" s="19">
        <f t="shared" si="152"/>
        <v>6</v>
      </c>
      <c r="O173" s="19">
        <f t="shared" si="152"/>
        <v>2</v>
      </c>
      <c r="P173" s="19">
        <f t="shared" si="152"/>
        <v>1</v>
      </c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2.75" customHeight="1">
      <c r="A174" s="25">
        <f t="shared" si="151"/>
        <v>12</v>
      </c>
      <c r="B174" s="16">
        <f t="shared" si="144"/>
        <v>1</v>
      </c>
      <c r="C174" s="16">
        <f t="shared" si="145"/>
        <v>1</v>
      </c>
      <c r="D174" s="16">
        <f t="shared" si="146"/>
        <v>1</v>
      </c>
      <c r="E174" s="16">
        <f t="shared" si="147"/>
        <v>1</v>
      </c>
      <c r="F174" s="16">
        <f t="shared" si="148"/>
        <v>1</v>
      </c>
      <c r="G174" s="16">
        <f t="shared" si="149"/>
        <v>1</v>
      </c>
      <c r="H174" s="16">
        <f t="shared" si="150"/>
        <v>1</v>
      </c>
      <c r="I174" s="25"/>
      <c r="J174" s="33" t="s">
        <v>316</v>
      </c>
      <c r="K174" s="33" t="s">
        <v>317</v>
      </c>
      <c r="L174" s="33" t="s">
        <v>318</v>
      </c>
      <c r="M174" s="33" t="s">
        <v>319</v>
      </c>
      <c r="N174" s="33" t="s">
        <v>320</v>
      </c>
      <c r="O174" s="33" t="s">
        <v>321</v>
      </c>
      <c r="P174" s="33" t="s">
        <v>322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2.75" customHeight="1">
      <c r="A175" s="25">
        <f t="shared" si="151"/>
        <v>13</v>
      </c>
      <c r="B175" s="16">
        <f t="shared" si="144"/>
        <v>1</v>
      </c>
      <c r="C175" s="16">
        <f t="shared" si="145"/>
        <v>1</v>
      </c>
      <c r="D175" s="16">
        <f t="shared" si="146"/>
        <v>1</v>
      </c>
      <c r="E175" s="16">
        <f t="shared" si="147"/>
        <v>0</v>
      </c>
      <c r="F175" s="16">
        <f t="shared" si="148"/>
        <v>1</v>
      </c>
      <c r="G175" s="16">
        <f t="shared" si="149"/>
        <v>0</v>
      </c>
      <c r="H175" s="16">
        <f t="shared" si="150"/>
        <v>0</v>
      </c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2.75" customHeight="1">
      <c r="A176" s="25"/>
      <c r="B176" s="19">
        <f t="shared" ref="B176:H176" si="153">SUM(B163:B175)</f>
        <v>7</v>
      </c>
      <c r="C176" s="19">
        <f t="shared" si="153"/>
        <v>6</v>
      </c>
      <c r="D176" s="19">
        <f t="shared" si="153"/>
        <v>5</v>
      </c>
      <c r="E176" s="19">
        <f t="shared" si="153"/>
        <v>2</v>
      </c>
      <c r="F176" s="19">
        <f t="shared" si="153"/>
        <v>6</v>
      </c>
      <c r="G176" s="19">
        <f t="shared" si="153"/>
        <v>2</v>
      </c>
      <c r="H176" s="19">
        <f t="shared" si="153"/>
        <v>1</v>
      </c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2.75" customHeight="1">
      <c r="A177" s="25"/>
      <c r="B177" s="33" t="s">
        <v>316</v>
      </c>
      <c r="C177" s="33" t="s">
        <v>317</v>
      </c>
      <c r="D177" s="33" t="s">
        <v>318</v>
      </c>
      <c r="E177" s="33" t="s">
        <v>319</v>
      </c>
      <c r="F177" s="33" t="s">
        <v>320</v>
      </c>
      <c r="G177" s="33" t="s">
        <v>321</v>
      </c>
      <c r="H177" s="33" t="s">
        <v>322</v>
      </c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2.75" customHeight="1">
      <c r="A179" s="9" t="s">
        <v>272</v>
      </c>
      <c r="B179" s="8" t="s">
        <v>557</v>
      </c>
      <c r="C179" s="25"/>
      <c r="D179" s="25"/>
      <c r="E179" s="25"/>
      <c r="F179" s="25"/>
      <c r="G179" s="25"/>
      <c r="H179" s="8" t="s">
        <v>558</v>
      </c>
      <c r="I179" s="25"/>
      <c r="J179" s="25"/>
      <c r="K179" s="25"/>
      <c r="L179" s="25"/>
      <c r="M179" s="25"/>
      <c r="N179" s="25"/>
      <c r="O179" s="8" t="s">
        <v>559</v>
      </c>
      <c r="P179" s="25"/>
      <c r="Q179" s="25"/>
      <c r="R179" s="25"/>
      <c r="S179" s="25"/>
      <c r="T179" s="25"/>
      <c r="U179" s="25"/>
      <c r="V179" s="8" t="s">
        <v>560</v>
      </c>
      <c r="W179" s="25"/>
      <c r="X179" s="25"/>
      <c r="Y179" s="25"/>
      <c r="Z179" s="25"/>
      <c r="AA179" s="25"/>
    </row>
    <row r="180" ht="12.75" customHeight="1">
      <c r="A180" s="16" t="s">
        <v>365</v>
      </c>
      <c r="B180" s="16" t="s">
        <v>366</v>
      </c>
      <c r="C180" s="16" t="s">
        <v>367</v>
      </c>
      <c r="D180" s="23" t="s">
        <v>391</v>
      </c>
      <c r="E180" s="23" t="s">
        <v>392</v>
      </c>
      <c r="F180" s="16" t="s">
        <v>255</v>
      </c>
      <c r="G180" s="25"/>
      <c r="H180" s="16" t="s">
        <v>365</v>
      </c>
      <c r="I180" s="16" t="s">
        <v>366</v>
      </c>
      <c r="J180" s="16" t="s">
        <v>367</v>
      </c>
      <c r="K180" s="23" t="s">
        <v>391</v>
      </c>
      <c r="L180" s="23" t="s">
        <v>392</v>
      </c>
      <c r="M180" s="16" t="s">
        <v>255</v>
      </c>
      <c r="N180" s="25"/>
      <c r="O180" s="16" t="s">
        <v>365</v>
      </c>
      <c r="P180" s="16" t="s">
        <v>366</v>
      </c>
      <c r="Q180" s="16" t="s">
        <v>367</v>
      </c>
      <c r="R180" s="23" t="s">
        <v>391</v>
      </c>
      <c r="S180" s="23" t="s">
        <v>392</v>
      </c>
      <c r="T180" s="16" t="s">
        <v>255</v>
      </c>
      <c r="U180" s="25"/>
      <c r="V180" s="16" t="s">
        <v>365</v>
      </c>
      <c r="W180" s="16" t="s">
        <v>366</v>
      </c>
      <c r="X180" s="16" t="s">
        <v>367</v>
      </c>
      <c r="Y180" s="23" t="s">
        <v>391</v>
      </c>
      <c r="Z180" s="23" t="s">
        <v>392</v>
      </c>
      <c r="AA180" s="16" t="s">
        <v>255</v>
      </c>
    </row>
    <row r="181" ht="12.75" customHeight="1">
      <c r="A181" s="25">
        <f t="shared" ref="A181:B181" si="154">J173</f>
        <v>7</v>
      </c>
      <c r="B181" s="25">
        <f t="shared" si="154"/>
        <v>6</v>
      </c>
      <c r="C181" s="25">
        <f>J162</f>
        <v>2</v>
      </c>
      <c r="D181" s="25">
        <f t="shared" ref="D181:E181" si="155">SQRT(A181)</f>
        <v>2.645751311</v>
      </c>
      <c r="E181" s="25">
        <f t="shared" si="155"/>
        <v>2.449489743</v>
      </c>
      <c r="F181" s="25">
        <f>C181/(D181*E181)</f>
        <v>0.3086066999</v>
      </c>
      <c r="G181" s="25"/>
      <c r="H181" s="25">
        <f>J173</f>
        <v>7</v>
      </c>
      <c r="I181" s="25">
        <f>L173</f>
        <v>5</v>
      </c>
      <c r="J181" s="25">
        <f>K162</f>
        <v>3</v>
      </c>
      <c r="K181" s="25">
        <f t="shared" ref="K181:L181" si="156">SQRT(H181)</f>
        <v>2.645751311</v>
      </c>
      <c r="L181" s="25">
        <f t="shared" si="156"/>
        <v>2.236067977</v>
      </c>
      <c r="M181" s="25">
        <f>J181/(K181*L181)</f>
        <v>0.5070925528</v>
      </c>
      <c r="N181" s="25"/>
      <c r="O181" s="25">
        <f>J173</f>
        <v>7</v>
      </c>
      <c r="P181" s="25">
        <f>M173</f>
        <v>2</v>
      </c>
      <c r="Q181" s="25">
        <f>L162</f>
        <v>1</v>
      </c>
      <c r="R181" s="25">
        <f t="shared" ref="R181:S181" si="157">SQRT(O181)</f>
        <v>2.645751311</v>
      </c>
      <c r="S181" s="25">
        <f t="shared" si="157"/>
        <v>1.414213562</v>
      </c>
      <c r="T181" s="25">
        <f>Q181/(R181*S181)</f>
        <v>0.2672612419</v>
      </c>
      <c r="U181" s="25"/>
      <c r="V181" s="25">
        <f>J173</f>
        <v>7</v>
      </c>
      <c r="W181" s="25">
        <f>N173</f>
        <v>6</v>
      </c>
      <c r="X181" s="25">
        <f>M162</f>
        <v>3</v>
      </c>
      <c r="Y181" s="25">
        <f t="shared" ref="Y181:Z181" si="158">SQRT(V181)</f>
        <v>2.645751311</v>
      </c>
      <c r="Z181" s="25">
        <f t="shared" si="158"/>
        <v>2.449489743</v>
      </c>
      <c r="AA181" s="25">
        <f>X181/(Y181*Z181)</f>
        <v>0.4629100499</v>
      </c>
    </row>
    <row r="182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2.75" customHeight="1">
      <c r="A183" s="8" t="s">
        <v>561</v>
      </c>
      <c r="B183" s="25"/>
      <c r="C183" s="25"/>
      <c r="D183" s="25"/>
      <c r="E183" s="25"/>
      <c r="F183" s="25"/>
      <c r="G183" s="25"/>
      <c r="H183" s="8" t="s">
        <v>562</v>
      </c>
      <c r="I183" s="25"/>
      <c r="J183" s="25"/>
      <c r="K183" s="25"/>
      <c r="L183" s="25"/>
      <c r="M183" s="25"/>
      <c r="N183" s="25"/>
      <c r="O183" s="8" t="s">
        <v>377</v>
      </c>
      <c r="P183" s="25"/>
      <c r="Q183" s="25"/>
      <c r="R183" s="25"/>
      <c r="S183" s="25"/>
      <c r="T183" s="25"/>
      <c r="U183" s="25"/>
      <c r="V183" s="8" t="s">
        <v>378</v>
      </c>
      <c r="W183" s="25"/>
      <c r="X183" s="25"/>
      <c r="Y183" s="25"/>
      <c r="Z183" s="25"/>
      <c r="AA183" s="25"/>
    </row>
    <row r="184" ht="12.75" customHeight="1">
      <c r="A184" s="16" t="s">
        <v>365</v>
      </c>
      <c r="B184" s="16" t="s">
        <v>366</v>
      </c>
      <c r="C184" s="16" t="s">
        <v>367</v>
      </c>
      <c r="D184" s="23" t="s">
        <v>391</v>
      </c>
      <c r="E184" s="23" t="s">
        <v>392</v>
      </c>
      <c r="F184" s="16" t="s">
        <v>255</v>
      </c>
      <c r="G184" s="25"/>
      <c r="H184" s="16" t="s">
        <v>365</v>
      </c>
      <c r="I184" s="16" t="s">
        <v>366</v>
      </c>
      <c r="J184" s="16" t="s">
        <v>367</v>
      </c>
      <c r="K184" s="23" t="s">
        <v>391</v>
      </c>
      <c r="L184" s="23" t="s">
        <v>392</v>
      </c>
      <c r="M184" s="16" t="s">
        <v>255</v>
      </c>
      <c r="N184" s="25"/>
      <c r="O184" s="16" t="s">
        <v>365</v>
      </c>
      <c r="P184" s="16" t="s">
        <v>366</v>
      </c>
      <c r="Q184" s="16" t="s">
        <v>367</v>
      </c>
      <c r="R184" s="23" t="s">
        <v>391</v>
      </c>
      <c r="S184" s="23" t="s">
        <v>392</v>
      </c>
      <c r="T184" s="16" t="s">
        <v>255</v>
      </c>
      <c r="U184" s="25"/>
      <c r="V184" s="16" t="s">
        <v>365</v>
      </c>
      <c r="W184" s="16" t="s">
        <v>366</v>
      </c>
      <c r="X184" s="16" t="s">
        <v>367</v>
      </c>
      <c r="Y184" s="23" t="s">
        <v>391</v>
      </c>
      <c r="Z184" s="23" t="s">
        <v>392</v>
      </c>
      <c r="AA184" s="16" t="s">
        <v>255</v>
      </c>
    </row>
    <row r="185" ht="12.75" customHeight="1">
      <c r="A185" s="25">
        <f>J173</f>
        <v>7</v>
      </c>
      <c r="B185" s="25">
        <f>N173</f>
        <v>6</v>
      </c>
      <c r="C185" s="25">
        <f>N162</f>
        <v>1</v>
      </c>
      <c r="D185" s="25">
        <f t="shared" ref="D185:E185" si="159">SQRT(A185)</f>
        <v>2.645751311</v>
      </c>
      <c r="E185" s="25">
        <f t="shared" si="159"/>
        <v>2.449489743</v>
      </c>
      <c r="F185" s="25">
        <f>C185/(D185*E185)</f>
        <v>0.15430335</v>
      </c>
      <c r="G185" s="25"/>
      <c r="H185" s="25">
        <f>J173</f>
        <v>7</v>
      </c>
      <c r="I185" s="25">
        <f>P173</f>
        <v>1</v>
      </c>
      <c r="J185" s="25">
        <f>O162</f>
        <v>1</v>
      </c>
      <c r="K185" s="25">
        <f t="shared" ref="K185:L185" si="160">SQRT(H185)</f>
        <v>2.645751311</v>
      </c>
      <c r="L185" s="25">
        <f t="shared" si="160"/>
        <v>1</v>
      </c>
      <c r="M185" s="25">
        <f>J185/(K185*L185)</f>
        <v>0.377964473</v>
      </c>
      <c r="N185" s="25"/>
      <c r="O185" s="25">
        <f t="shared" ref="O185:P185" si="161">K173</f>
        <v>6</v>
      </c>
      <c r="P185" s="25">
        <f t="shared" si="161"/>
        <v>5</v>
      </c>
      <c r="Q185" s="25">
        <f>J164</f>
        <v>4</v>
      </c>
      <c r="R185" s="25">
        <f t="shared" ref="R185:S185" si="162">SQRT(O185)</f>
        <v>2.449489743</v>
      </c>
      <c r="S185" s="25">
        <f t="shared" si="162"/>
        <v>2.236067977</v>
      </c>
      <c r="T185" s="25">
        <f>Q185/(R185*S185)</f>
        <v>0.7302967433</v>
      </c>
      <c r="U185" s="25"/>
      <c r="V185" s="25">
        <f>O185</f>
        <v>6</v>
      </c>
      <c r="W185" s="25">
        <f>M173</f>
        <v>2</v>
      </c>
      <c r="X185" s="25">
        <f>K164</f>
        <v>2</v>
      </c>
      <c r="Y185" s="25">
        <f t="shared" ref="Y185:Z185" si="163">SQRT(V185)</f>
        <v>2.449489743</v>
      </c>
      <c r="Z185" s="25">
        <f t="shared" si="163"/>
        <v>1.414213562</v>
      </c>
      <c r="AA185" s="25">
        <f>X185/(Y185*Z185)</f>
        <v>0.5773502692</v>
      </c>
    </row>
    <row r="18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2.75" customHeight="1">
      <c r="A187" s="8" t="s">
        <v>378</v>
      </c>
      <c r="B187" s="25"/>
      <c r="C187" s="25"/>
      <c r="D187" s="25"/>
      <c r="E187" s="25"/>
      <c r="F187" s="25"/>
      <c r="G187" s="25"/>
      <c r="H187" s="8" t="s">
        <v>379</v>
      </c>
      <c r="I187" s="25"/>
      <c r="J187" s="25"/>
      <c r="K187" s="25"/>
      <c r="L187" s="25"/>
      <c r="M187" s="25"/>
      <c r="N187" s="25"/>
      <c r="O187" s="8" t="s">
        <v>380</v>
      </c>
      <c r="P187" s="25"/>
      <c r="Q187" s="25"/>
      <c r="R187" s="25"/>
      <c r="S187" s="25"/>
      <c r="T187" s="25"/>
      <c r="U187" s="25"/>
      <c r="V187" s="8" t="s">
        <v>459</v>
      </c>
      <c r="W187" s="25"/>
      <c r="X187" s="25"/>
      <c r="Y187" s="25"/>
      <c r="Z187" s="25"/>
      <c r="AA187" s="25"/>
    </row>
    <row r="188" ht="12.75" customHeight="1">
      <c r="A188" s="16" t="s">
        <v>365</v>
      </c>
      <c r="B188" s="16" t="s">
        <v>366</v>
      </c>
      <c r="C188" s="16" t="s">
        <v>367</v>
      </c>
      <c r="D188" s="23" t="s">
        <v>391</v>
      </c>
      <c r="E188" s="23" t="s">
        <v>392</v>
      </c>
      <c r="F188" s="16" t="s">
        <v>255</v>
      </c>
      <c r="G188" s="25"/>
      <c r="H188" s="16" t="s">
        <v>365</v>
      </c>
      <c r="I188" s="16" t="s">
        <v>366</v>
      </c>
      <c r="J188" s="16" t="s">
        <v>367</v>
      </c>
      <c r="K188" s="23" t="s">
        <v>391</v>
      </c>
      <c r="L188" s="23" t="s">
        <v>392</v>
      </c>
      <c r="M188" s="16" t="s">
        <v>255</v>
      </c>
      <c r="N188" s="25"/>
      <c r="O188" s="16" t="s">
        <v>365</v>
      </c>
      <c r="P188" s="16" t="s">
        <v>366</v>
      </c>
      <c r="Q188" s="16" t="s">
        <v>367</v>
      </c>
      <c r="R188" s="23" t="s">
        <v>391</v>
      </c>
      <c r="S188" s="23" t="s">
        <v>392</v>
      </c>
      <c r="T188" s="16" t="s">
        <v>255</v>
      </c>
      <c r="U188" s="25"/>
      <c r="V188" s="16" t="s">
        <v>365</v>
      </c>
      <c r="W188" s="16" t="s">
        <v>366</v>
      </c>
      <c r="X188" s="16" t="s">
        <v>367</v>
      </c>
      <c r="Y188" s="23" t="s">
        <v>391</v>
      </c>
      <c r="Z188" s="23" t="s">
        <v>392</v>
      </c>
      <c r="AA188" s="16" t="s">
        <v>255</v>
      </c>
    </row>
    <row r="189" ht="12.75" customHeight="1">
      <c r="A189" s="25">
        <f>K173</f>
        <v>6</v>
      </c>
      <c r="B189" s="25">
        <f>M173</f>
        <v>2</v>
      </c>
      <c r="C189" s="25">
        <f>K164</f>
        <v>2</v>
      </c>
      <c r="D189" s="25">
        <f t="shared" ref="D189:E189" si="164">SQRT(A189)</f>
        <v>2.449489743</v>
      </c>
      <c r="E189" s="25">
        <f t="shared" si="164"/>
        <v>1.414213562</v>
      </c>
      <c r="F189" s="25">
        <f>C189/(D189*E189)</f>
        <v>0.5773502692</v>
      </c>
      <c r="G189" s="25"/>
      <c r="H189" s="25">
        <f>K173</f>
        <v>6</v>
      </c>
      <c r="I189" s="25">
        <f>N173</f>
        <v>6</v>
      </c>
      <c r="J189" s="25">
        <f>L164</f>
        <v>4</v>
      </c>
      <c r="K189" s="25">
        <f t="shared" ref="K189:L189" si="165">SQRT(H189)</f>
        <v>2.449489743</v>
      </c>
      <c r="L189" s="25">
        <f t="shared" si="165"/>
        <v>2.449489743</v>
      </c>
      <c r="M189" s="25">
        <f>J189/(K189*L189)</f>
        <v>0.6666666667</v>
      </c>
      <c r="N189" s="25"/>
      <c r="O189" s="25">
        <f>K173</f>
        <v>6</v>
      </c>
      <c r="P189" s="25">
        <f>O173</f>
        <v>2</v>
      </c>
      <c r="Q189" s="25">
        <f>M164</f>
        <v>1</v>
      </c>
      <c r="R189" s="25">
        <f t="shared" ref="R189:S189" si="166">SQRT(O189)</f>
        <v>2.449489743</v>
      </c>
      <c r="S189" s="25">
        <f t="shared" si="166"/>
        <v>1.414213562</v>
      </c>
      <c r="T189" s="25">
        <f>Q189/(R189*S189)</f>
        <v>0.2886751346</v>
      </c>
      <c r="U189" s="25"/>
      <c r="V189" s="25">
        <f>K173</f>
        <v>6</v>
      </c>
      <c r="W189" s="25">
        <f>P173</f>
        <v>1</v>
      </c>
      <c r="X189" s="25">
        <f>N164</f>
        <v>1</v>
      </c>
      <c r="Y189" s="25">
        <f t="shared" ref="Y189:Z189" si="167">SQRT(V189)</f>
        <v>2.449489743</v>
      </c>
      <c r="Z189" s="25">
        <f t="shared" si="167"/>
        <v>1</v>
      </c>
      <c r="AA189" s="25">
        <f>X189/(Y189*Z189)</f>
        <v>0.4082482905</v>
      </c>
    </row>
    <row r="190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2.75" customHeight="1">
      <c r="A191" s="8" t="s">
        <v>387</v>
      </c>
      <c r="B191" s="25"/>
      <c r="C191" s="25"/>
      <c r="D191" s="25"/>
      <c r="E191" s="25"/>
      <c r="F191" s="25"/>
      <c r="G191" s="25"/>
      <c r="H191" s="8" t="s">
        <v>388</v>
      </c>
      <c r="I191" s="25"/>
      <c r="J191" s="25"/>
      <c r="K191" s="25"/>
      <c r="L191" s="25"/>
      <c r="M191" s="25"/>
      <c r="N191" s="25"/>
      <c r="O191" s="8" t="s">
        <v>389</v>
      </c>
      <c r="P191" s="25"/>
      <c r="Q191" s="25"/>
      <c r="R191" s="25"/>
      <c r="S191" s="25"/>
      <c r="T191" s="25"/>
      <c r="U191" s="25"/>
      <c r="V191" s="8" t="s">
        <v>390</v>
      </c>
      <c r="W191" s="25"/>
      <c r="X191" s="25"/>
      <c r="Y191" s="25"/>
      <c r="Z191" s="25"/>
      <c r="AA191" s="25"/>
    </row>
    <row r="192" ht="12.75" customHeight="1">
      <c r="A192" s="16" t="s">
        <v>365</v>
      </c>
      <c r="B192" s="16" t="s">
        <v>366</v>
      </c>
      <c r="C192" s="16" t="s">
        <v>367</v>
      </c>
      <c r="D192" s="23" t="s">
        <v>391</v>
      </c>
      <c r="E192" s="23" t="s">
        <v>392</v>
      </c>
      <c r="F192" s="16" t="s">
        <v>255</v>
      </c>
      <c r="G192" s="25"/>
      <c r="H192" s="16" t="s">
        <v>365</v>
      </c>
      <c r="I192" s="16" t="s">
        <v>366</v>
      </c>
      <c r="J192" s="16" t="s">
        <v>367</v>
      </c>
      <c r="K192" s="23" t="s">
        <v>391</v>
      </c>
      <c r="L192" s="23" t="s">
        <v>392</v>
      </c>
      <c r="M192" s="16" t="s">
        <v>255</v>
      </c>
      <c r="N192" s="25"/>
      <c r="O192" s="16" t="s">
        <v>365</v>
      </c>
      <c r="P192" s="16" t="s">
        <v>366</v>
      </c>
      <c r="Q192" s="16" t="s">
        <v>367</v>
      </c>
      <c r="R192" s="23" t="s">
        <v>391</v>
      </c>
      <c r="S192" s="23" t="s">
        <v>392</v>
      </c>
      <c r="T192" s="16" t="s">
        <v>255</v>
      </c>
      <c r="U192" s="25"/>
      <c r="V192" s="16" t="s">
        <v>365</v>
      </c>
      <c r="W192" s="16" t="s">
        <v>366</v>
      </c>
      <c r="X192" s="16" t="s">
        <v>367</v>
      </c>
      <c r="Y192" s="23" t="s">
        <v>391</v>
      </c>
      <c r="Z192" s="23" t="s">
        <v>392</v>
      </c>
      <c r="AA192" s="16" t="s">
        <v>255</v>
      </c>
    </row>
    <row r="193" ht="12.75" customHeight="1">
      <c r="A193" s="25">
        <f t="shared" ref="A193:B193" si="168">L173</f>
        <v>5</v>
      </c>
      <c r="B193" s="25">
        <f t="shared" si="168"/>
        <v>2</v>
      </c>
      <c r="C193" s="25">
        <f>J166</f>
        <v>2</v>
      </c>
      <c r="D193" s="25">
        <f t="shared" ref="D193:E193" si="169">SQRT(A193)</f>
        <v>2.236067977</v>
      </c>
      <c r="E193" s="25">
        <f t="shared" si="169"/>
        <v>1.414213562</v>
      </c>
      <c r="F193" s="25">
        <f>C193/(D193*E193)</f>
        <v>0.632455532</v>
      </c>
      <c r="G193" s="25"/>
      <c r="H193" s="25">
        <f>L173</f>
        <v>5</v>
      </c>
      <c r="I193" s="25">
        <f>N173</f>
        <v>6</v>
      </c>
      <c r="J193" s="25">
        <f>K166</f>
        <v>3</v>
      </c>
      <c r="K193" s="25">
        <f t="shared" ref="K193:L193" si="170">SQRT(H193)</f>
        <v>2.236067977</v>
      </c>
      <c r="L193" s="25">
        <f t="shared" si="170"/>
        <v>2.449489743</v>
      </c>
      <c r="M193" s="25">
        <f>J193/(K193*L193)</f>
        <v>0.5477225575</v>
      </c>
      <c r="N193" s="25"/>
      <c r="O193" s="25">
        <f>L173</f>
        <v>5</v>
      </c>
      <c r="P193" s="25">
        <f>O173</f>
        <v>2</v>
      </c>
      <c r="Q193" s="25">
        <f>L166</f>
        <v>1</v>
      </c>
      <c r="R193" s="25">
        <f t="shared" ref="R193:S193" si="171">SQRT(O193)</f>
        <v>2.236067977</v>
      </c>
      <c r="S193" s="25">
        <f t="shared" si="171"/>
        <v>1.414213562</v>
      </c>
      <c r="T193" s="25">
        <f>Q193/(R193*S193)</f>
        <v>0.316227766</v>
      </c>
      <c r="U193" s="25"/>
      <c r="V193" s="25">
        <f>O193</f>
        <v>5</v>
      </c>
      <c r="W193" s="25">
        <f>P173</f>
        <v>1</v>
      </c>
      <c r="X193" s="25">
        <f>M166</f>
        <v>1</v>
      </c>
      <c r="Y193" s="25">
        <f t="shared" ref="Y193:Z193" si="172">SQRT(V193)</f>
        <v>2.236067977</v>
      </c>
      <c r="Z193" s="25">
        <f t="shared" si="172"/>
        <v>1</v>
      </c>
      <c r="AA193" s="25">
        <f>X193/(Y193*Z193)</f>
        <v>0.4472135955</v>
      </c>
    </row>
    <row r="194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2.75" customHeight="1">
      <c r="A195" s="8" t="s">
        <v>395</v>
      </c>
      <c r="B195" s="25"/>
      <c r="C195" s="25"/>
      <c r="D195" s="25"/>
      <c r="E195" s="25"/>
      <c r="F195" s="25"/>
      <c r="G195" s="25"/>
      <c r="H195" s="8" t="s">
        <v>396</v>
      </c>
      <c r="I195" s="25"/>
      <c r="J195" s="25"/>
      <c r="K195" s="25"/>
      <c r="L195" s="25"/>
      <c r="M195" s="25"/>
      <c r="N195" s="25"/>
      <c r="O195" s="8" t="s">
        <v>397</v>
      </c>
      <c r="P195" s="25"/>
      <c r="Q195" s="25"/>
      <c r="R195" s="25"/>
      <c r="S195" s="25"/>
      <c r="T195" s="25"/>
      <c r="U195" s="25"/>
      <c r="V195" s="8" t="s">
        <v>400</v>
      </c>
      <c r="W195" s="25"/>
      <c r="X195" s="25"/>
      <c r="Y195" s="25"/>
      <c r="Z195" s="25"/>
      <c r="AA195" s="25"/>
    </row>
    <row r="196" ht="12.75" customHeight="1">
      <c r="A196" s="16" t="s">
        <v>365</v>
      </c>
      <c r="B196" s="16" t="s">
        <v>366</v>
      </c>
      <c r="C196" s="16" t="s">
        <v>367</v>
      </c>
      <c r="D196" s="23" t="s">
        <v>391</v>
      </c>
      <c r="E196" s="23" t="s">
        <v>392</v>
      </c>
      <c r="F196" s="16" t="s">
        <v>255</v>
      </c>
      <c r="G196" s="25"/>
      <c r="H196" s="16" t="s">
        <v>365</v>
      </c>
      <c r="I196" s="16" t="s">
        <v>366</v>
      </c>
      <c r="J196" s="16" t="s">
        <v>367</v>
      </c>
      <c r="K196" s="23" t="s">
        <v>391</v>
      </c>
      <c r="L196" s="23" t="s">
        <v>392</v>
      </c>
      <c r="M196" s="16" t="s">
        <v>255</v>
      </c>
      <c r="N196" s="25"/>
      <c r="O196" s="16" t="s">
        <v>365</v>
      </c>
      <c r="P196" s="16" t="s">
        <v>366</v>
      </c>
      <c r="Q196" s="16" t="s">
        <v>367</v>
      </c>
      <c r="R196" s="23" t="s">
        <v>391</v>
      </c>
      <c r="S196" s="23" t="s">
        <v>392</v>
      </c>
      <c r="T196" s="16" t="s">
        <v>255</v>
      </c>
      <c r="U196" s="25"/>
      <c r="V196" s="16" t="s">
        <v>365</v>
      </c>
      <c r="W196" s="16" t="s">
        <v>366</v>
      </c>
      <c r="X196" s="16" t="s">
        <v>367</v>
      </c>
      <c r="Y196" s="23" t="s">
        <v>391</v>
      </c>
      <c r="Z196" s="23" t="s">
        <v>392</v>
      </c>
      <c r="AA196" s="16" t="s">
        <v>255</v>
      </c>
    </row>
    <row r="197" ht="12.75" customHeight="1">
      <c r="A197" s="25">
        <f t="shared" ref="A197:B197" si="173">M173</f>
        <v>2</v>
      </c>
      <c r="B197" s="25">
        <f t="shared" si="173"/>
        <v>6</v>
      </c>
      <c r="C197" s="25">
        <f>J168</f>
        <v>1</v>
      </c>
      <c r="D197" s="25">
        <f t="shared" ref="D197:E197" si="174">SQRT(A197)</f>
        <v>1.414213562</v>
      </c>
      <c r="E197" s="25">
        <f t="shared" si="174"/>
        <v>2.449489743</v>
      </c>
      <c r="F197" s="25">
        <f>C197/(D197*E197)</f>
        <v>0.2886751346</v>
      </c>
      <c r="G197" s="25"/>
      <c r="H197" s="25">
        <f>M173</f>
        <v>2</v>
      </c>
      <c r="I197" s="25">
        <f>O173</f>
        <v>2</v>
      </c>
      <c r="J197" s="25">
        <f>K168</f>
        <v>1</v>
      </c>
      <c r="K197" s="25">
        <f t="shared" ref="K197:L197" si="175">SQRT(H197)</f>
        <v>1.414213562</v>
      </c>
      <c r="L197" s="25">
        <f t="shared" si="175"/>
        <v>1.414213562</v>
      </c>
      <c r="M197" s="25">
        <f>J197/(K197*L197)</f>
        <v>0.5</v>
      </c>
      <c r="N197" s="25"/>
      <c r="O197" s="25">
        <f>M173</f>
        <v>2</v>
      </c>
      <c r="P197" s="25">
        <f>P173</f>
        <v>1</v>
      </c>
      <c r="Q197" s="25">
        <f>L168</f>
        <v>1</v>
      </c>
      <c r="R197" s="25">
        <f t="shared" ref="R197:S197" si="176">SQRT(O197)</f>
        <v>1.414213562</v>
      </c>
      <c r="S197" s="25">
        <f t="shared" si="176"/>
        <v>1</v>
      </c>
      <c r="T197" s="25">
        <f>Q197/(R197*S197)</f>
        <v>0.7071067812</v>
      </c>
      <c r="U197" s="25"/>
      <c r="V197" s="25">
        <f t="shared" ref="V197:W197" si="177">N173</f>
        <v>6</v>
      </c>
      <c r="W197" s="25">
        <f t="shared" si="177"/>
        <v>2</v>
      </c>
      <c r="X197" s="25">
        <f>J170</f>
        <v>1</v>
      </c>
      <c r="Y197" s="25">
        <f t="shared" ref="Y197:Z197" si="178">SQRT(V197)</f>
        <v>2.449489743</v>
      </c>
      <c r="Z197" s="25">
        <f t="shared" si="178"/>
        <v>1.414213562</v>
      </c>
      <c r="AA197" s="25">
        <f>X197/(Y197*Z197)</f>
        <v>0.2886751346</v>
      </c>
    </row>
    <row r="198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2.75" customHeight="1">
      <c r="A199" s="8" t="s">
        <v>401</v>
      </c>
      <c r="B199" s="25"/>
      <c r="C199" s="25"/>
      <c r="D199" s="25"/>
      <c r="E199" s="25"/>
      <c r="F199" s="25"/>
      <c r="G199" s="25"/>
      <c r="H199" s="8" t="s">
        <v>404</v>
      </c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2.75" customHeight="1">
      <c r="A200" s="16" t="s">
        <v>365</v>
      </c>
      <c r="B200" s="16" t="s">
        <v>366</v>
      </c>
      <c r="C200" s="16" t="s">
        <v>367</v>
      </c>
      <c r="D200" s="23" t="s">
        <v>391</v>
      </c>
      <c r="E200" s="23" t="s">
        <v>392</v>
      </c>
      <c r="F200" s="16" t="s">
        <v>255</v>
      </c>
      <c r="G200" s="25"/>
      <c r="H200" s="16" t="s">
        <v>365</v>
      </c>
      <c r="I200" s="16" t="s">
        <v>366</v>
      </c>
      <c r="J200" s="16" t="s">
        <v>367</v>
      </c>
      <c r="K200" s="23" t="s">
        <v>391</v>
      </c>
      <c r="L200" s="23" t="s">
        <v>392</v>
      </c>
      <c r="M200" s="16" t="s">
        <v>255</v>
      </c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2.75" customHeight="1">
      <c r="A201" s="25">
        <f>N173</f>
        <v>6</v>
      </c>
      <c r="B201" s="25">
        <f>P173</f>
        <v>1</v>
      </c>
      <c r="C201" s="25">
        <f>K170</f>
        <v>1</v>
      </c>
      <c r="D201" s="25">
        <f t="shared" ref="D201:E201" si="179">SQRT(A201)</f>
        <v>2.449489743</v>
      </c>
      <c r="E201" s="25">
        <f t="shared" si="179"/>
        <v>1</v>
      </c>
      <c r="F201" s="25">
        <f>C201/(D201*E201)</f>
        <v>0.4082482905</v>
      </c>
      <c r="G201" s="25"/>
      <c r="H201" s="25">
        <f t="shared" ref="H201:I201" si="180">O173</f>
        <v>2</v>
      </c>
      <c r="I201" s="25">
        <f t="shared" si="180"/>
        <v>1</v>
      </c>
      <c r="J201" s="25">
        <f>J172</f>
        <v>1</v>
      </c>
      <c r="K201" s="25">
        <f t="shared" ref="K201:L201" si="181">SQRT(H201)</f>
        <v>1.414213562</v>
      </c>
      <c r="L201" s="25">
        <f t="shared" si="181"/>
        <v>1</v>
      </c>
      <c r="M201" s="25">
        <f>J201/(K201*L201)</f>
        <v>0.7071067812</v>
      </c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6.0"/>
    <col customWidth="1" min="3" max="3" width="39.71"/>
    <col customWidth="1" min="4" max="4" width="57.29"/>
    <col customWidth="1" min="5" max="5" width="57.0"/>
    <col customWidth="1" min="6" max="6" width="54.43"/>
    <col customWidth="1" min="7" max="7" width="77.86"/>
    <col customWidth="1" min="8" max="9" width="55.14"/>
    <col customWidth="1" min="10" max="10" width="53.29"/>
    <col customWidth="1" min="11" max="11" width="21.57"/>
  </cols>
  <sheetData>
    <row r="1" ht="15.75" customHeight="1">
      <c r="A1" s="21" t="s">
        <v>568</v>
      </c>
      <c r="B1" s="21" t="s">
        <v>12</v>
      </c>
      <c r="C1" s="21" t="s">
        <v>307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21" t="s">
        <v>18</v>
      </c>
      <c r="J1" s="21" t="s">
        <v>569</v>
      </c>
      <c r="K1" s="21" t="s">
        <v>570</v>
      </c>
    </row>
    <row r="2" ht="15.75" customHeight="1">
      <c r="A2" s="36">
        <v>44451.762959733795</v>
      </c>
      <c r="B2" s="22" t="s">
        <v>19</v>
      </c>
      <c r="C2" s="22" t="s">
        <v>309</v>
      </c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</row>
    <row r="3" ht="15.75" customHeight="1">
      <c r="A3" s="36">
        <v>44451.764722893524</v>
      </c>
      <c r="B3" s="22" t="s">
        <v>19</v>
      </c>
      <c r="C3" s="22" t="s">
        <v>308</v>
      </c>
      <c r="D3" s="22" t="s">
        <v>26</v>
      </c>
      <c r="E3" s="22" t="s">
        <v>21</v>
      </c>
      <c r="F3" s="22" t="s">
        <v>27</v>
      </c>
      <c r="G3" s="22" t="s">
        <v>28</v>
      </c>
      <c r="H3" s="22" t="s">
        <v>29</v>
      </c>
      <c r="I3" s="22" t="s">
        <v>30</v>
      </c>
      <c r="J3" s="22" t="s">
        <v>571</v>
      </c>
      <c r="K3" s="22"/>
    </row>
    <row r="4" ht="15.75" customHeight="1">
      <c r="A4" s="36">
        <v>44451.765582824075</v>
      </c>
      <c r="B4" s="22" t="s">
        <v>136</v>
      </c>
      <c r="C4" s="22" t="s">
        <v>308</v>
      </c>
      <c r="D4" s="22" t="s">
        <v>20</v>
      </c>
      <c r="E4" s="22" t="s">
        <v>21</v>
      </c>
      <c r="F4" s="22" t="s">
        <v>54</v>
      </c>
      <c r="G4" s="22" t="s">
        <v>137</v>
      </c>
      <c r="H4" s="22" t="s">
        <v>69</v>
      </c>
      <c r="I4" s="22" t="s">
        <v>138</v>
      </c>
      <c r="J4" s="22" t="s">
        <v>572</v>
      </c>
      <c r="K4" s="22"/>
    </row>
    <row r="5" ht="15.75" customHeight="1">
      <c r="A5" s="36">
        <v>44451.76667568287</v>
      </c>
      <c r="B5" s="22" t="s">
        <v>136</v>
      </c>
      <c r="C5" s="22" t="s">
        <v>308</v>
      </c>
      <c r="D5" s="22" t="s">
        <v>20</v>
      </c>
      <c r="E5" s="22" t="s">
        <v>20</v>
      </c>
      <c r="F5" s="22" t="s">
        <v>88</v>
      </c>
      <c r="G5" s="22" t="s">
        <v>139</v>
      </c>
      <c r="H5" s="22" t="s">
        <v>29</v>
      </c>
      <c r="I5" s="22" t="s">
        <v>34</v>
      </c>
      <c r="J5" s="22" t="s">
        <v>573</v>
      </c>
      <c r="K5" s="22"/>
    </row>
    <row r="6" ht="15.75" customHeight="1">
      <c r="A6" s="36">
        <v>44451.76706918982</v>
      </c>
      <c r="B6" s="22" t="s">
        <v>19</v>
      </c>
      <c r="C6" s="22" t="s">
        <v>308</v>
      </c>
      <c r="D6" s="22" t="s">
        <v>20</v>
      </c>
      <c r="E6" s="22" t="s">
        <v>20</v>
      </c>
      <c r="F6" s="22" t="s">
        <v>31</v>
      </c>
      <c r="G6" s="22" t="s">
        <v>32</v>
      </c>
      <c r="H6" s="22" t="s">
        <v>33</v>
      </c>
      <c r="I6" s="22" t="s">
        <v>34</v>
      </c>
    </row>
    <row r="7" ht="15.75" customHeight="1">
      <c r="A7" s="36">
        <v>44451.76720440973</v>
      </c>
      <c r="B7" s="22" t="s">
        <v>19</v>
      </c>
      <c r="C7" s="22" t="s">
        <v>308</v>
      </c>
      <c r="D7" s="22" t="s">
        <v>35</v>
      </c>
      <c r="E7" s="22" t="s">
        <v>36</v>
      </c>
      <c r="F7" s="22" t="s">
        <v>37</v>
      </c>
      <c r="G7" s="22" t="s">
        <v>38</v>
      </c>
      <c r="H7" s="22" t="s">
        <v>39</v>
      </c>
      <c r="I7" s="22" t="s">
        <v>34</v>
      </c>
      <c r="J7" s="22" t="s">
        <v>574</v>
      </c>
      <c r="K7" s="22"/>
    </row>
    <row r="8" ht="15.75" customHeight="1">
      <c r="A8" s="36">
        <v>44451.76913107639</v>
      </c>
      <c r="B8" s="22" t="s">
        <v>19</v>
      </c>
      <c r="C8" s="22" t="s">
        <v>310</v>
      </c>
      <c r="D8" s="22" t="s">
        <v>20</v>
      </c>
      <c r="E8" s="22" t="s">
        <v>21</v>
      </c>
      <c r="F8" s="22" t="s">
        <v>40</v>
      </c>
      <c r="G8" s="22" t="s">
        <v>41</v>
      </c>
      <c r="H8" s="22" t="s">
        <v>42</v>
      </c>
      <c r="I8" s="22" t="s">
        <v>43</v>
      </c>
    </row>
    <row r="9" ht="15.75" customHeight="1">
      <c r="A9" s="36">
        <v>44451.77006672454</v>
      </c>
      <c r="B9" s="22" t="s">
        <v>283</v>
      </c>
      <c r="C9" s="22" t="s">
        <v>308</v>
      </c>
      <c r="D9" s="22" t="s">
        <v>21</v>
      </c>
      <c r="E9" s="22" t="s">
        <v>21</v>
      </c>
      <c r="F9" s="22" t="s">
        <v>27</v>
      </c>
      <c r="G9" s="22" t="s">
        <v>85</v>
      </c>
      <c r="H9" s="22" t="s">
        <v>61</v>
      </c>
      <c r="I9" s="22" t="s">
        <v>57</v>
      </c>
    </row>
    <row r="10" ht="15.75" customHeight="1">
      <c r="A10" s="36">
        <v>44451.77019081019</v>
      </c>
      <c r="B10" s="22" t="s">
        <v>19</v>
      </c>
      <c r="C10" s="22" t="s">
        <v>309</v>
      </c>
      <c r="D10" s="22" t="s">
        <v>20</v>
      </c>
      <c r="E10" s="22" t="s">
        <v>36</v>
      </c>
      <c r="F10" s="22" t="s">
        <v>44</v>
      </c>
      <c r="G10" s="22" t="s">
        <v>45</v>
      </c>
      <c r="H10" s="22" t="s">
        <v>42</v>
      </c>
      <c r="I10" s="22" t="s">
        <v>46</v>
      </c>
    </row>
    <row r="11" ht="15.75" customHeight="1">
      <c r="A11" s="36">
        <v>44451.77050450232</v>
      </c>
      <c r="B11" s="22" t="s">
        <v>19</v>
      </c>
      <c r="C11" s="22" t="s">
        <v>309</v>
      </c>
      <c r="D11" s="22" t="s">
        <v>20</v>
      </c>
      <c r="E11" s="22" t="s">
        <v>21</v>
      </c>
      <c r="F11" s="22" t="s">
        <v>27</v>
      </c>
      <c r="G11" s="22" t="s">
        <v>47</v>
      </c>
      <c r="H11" s="22" t="s">
        <v>29</v>
      </c>
      <c r="I11" s="22" t="s">
        <v>48</v>
      </c>
      <c r="J11" s="22" t="s">
        <v>575</v>
      </c>
      <c r="K11" s="22"/>
    </row>
    <row r="12" ht="15.75" customHeight="1">
      <c r="A12" s="36">
        <v>44451.77087313657</v>
      </c>
      <c r="B12" s="22" t="s">
        <v>136</v>
      </c>
      <c r="C12" s="22" t="s">
        <v>309</v>
      </c>
      <c r="D12" s="22" t="s">
        <v>87</v>
      </c>
      <c r="E12" s="22" t="s">
        <v>87</v>
      </c>
      <c r="F12" s="22" t="s">
        <v>140</v>
      </c>
      <c r="G12" s="22" t="s">
        <v>108</v>
      </c>
      <c r="H12" s="22" t="s">
        <v>29</v>
      </c>
      <c r="I12" s="22" t="s">
        <v>70</v>
      </c>
    </row>
    <row r="13" ht="15.75" customHeight="1">
      <c r="A13" s="36">
        <v>44451.780905127314</v>
      </c>
      <c r="B13" s="22" t="s">
        <v>19</v>
      </c>
      <c r="C13" s="22" t="s">
        <v>309</v>
      </c>
      <c r="D13" s="22" t="s">
        <v>21</v>
      </c>
      <c r="E13" s="22" t="s">
        <v>21</v>
      </c>
      <c r="F13" s="22" t="s">
        <v>37</v>
      </c>
      <c r="G13" s="22" t="s">
        <v>38</v>
      </c>
      <c r="H13" s="22" t="s">
        <v>49</v>
      </c>
      <c r="I13" s="22" t="s">
        <v>50</v>
      </c>
      <c r="J13" s="22" t="s">
        <v>576</v>
      </c>
      <c r="K13" s="22"/>
    </row>
    <row r="14" ht="15.75" customHeight="1">
      <c r="A14" s="36">
        <v>44451.78299033565</v>
      </c>
      <c r="B14" s="22" t="s">
        <v>19</v>
      </c>
      <c r="C14" s="22" t="s">
        <v>308</v>
      </c>
      <c r="D14" s="22" t="s">
        <v>51</v>
      </c>
      <c r="E14" s="22" t="s">
        <v>36</v>
      </c>
      <c r="F14" s="22" t="s">
        <v>37</v>
      </c>
      <c r="G14" s="22" t="s">
        <v>52</v>
      </c>
      <c r="H14" s="22" t="s">
        <v>53</v>
      </c>
      <c r="I14" s="22" t="s">
        <v>30</v>
      </c>
      <c r="J14" s="22" t="s">
        <v>577</v>
      </c>
      <c r="K14" s="22"/>
    </row>
    <row r="15" ht="15.75" customHeight="1">
      <c r="A15" s="36">
        <v>44451.785033101856</v>
      </c>
      <c r="B15" s="22" t="s">
        <v>19</v>
      </c>
      <c r="C15" s="22" t="s">
        <v>308</v>
      </c>
      <c r="D15" s="22" t="s">
        <v>20</v>
      </c>
      <c r="E15" s="22" t="s">
        <v>36</v>
      </c>
      <c r="F15" s="22" t="s">
        <v>54</v>
      </c>
      <c r="G15" s="22" t="s">
        <v>55</v>
      </c>
      <c r="H15" s="22" t="s">
        <v>56</v>
      </c>
      <c r="I15" s="22" t="s">
        <v>57</v>
      </c>
    </row>
    <row r="16" ht="15.75" customHeight="1">
      <c r="A16" s="36">
        <v>44451.787346087964</v>
      </c>
      <c r="B16" s="22" t="s">
        <v>19</v>
      </c>
      <c r="C16" s="22" t="s">
        <v>308</v>
      </c>
      <c r="D16" s="22" t="s">
        <v>21</v>
      </c>
      <c r="E16" s="22" t="s">
        <v>21</v>
      </c>
      <c r="F16" s="22" t="s">
        <v>54</v>
      </c>
      <c r="G16" s="22" t="s">
        <v>58</v>
      </c>
      <c r="H16" s="22" t="s">
        <v>59</v>
      </c>
      <c r="I16" s="22" t="s">
        <v>60</v>
      </c>
    </row>
    <row r="17" ht="15.75" customHeight="1">
      <c r="A17" s="36">
        <v>44451.788566828705</v>
      </c>
      <c r="B17" s="22" t="s">
        <v>136</v>
      </c>
      <c r="C17" s="22" t="s">
        <v>308</v>
      </c>
      <c r="D17" s="22" t="s">
        <v>26</v>
      </c>
      <c r="E17" s="22" t="s">
        <v>20</v>
      </c>
      <c r="F17" s="22" t="s">
        <v>37</v>
      </c>
      <c r="G17" s="22" t="s">
        <v>141</v>
      </c>
      <c r="H17" s="22" t="s">
        <v>104</v>
      </c>
      <c r="I17" s="22" t="s">
        <v>99</v>
      </c>
    </row>
    <row r="18" ht="15.75" customHeight="1">
      <c r="A18" s="36">
        <v>44451.80087369213</v>
      </c>
      <c r="B18" s="22" t="s">
        <v>136</v>
      </c>
      <c r="C18" s="22" t="s">
        <v>308</v>
      </c>
      <c r="D18" s="22" t="s">
        <v>26</v>
      </c>
      <c r="E18" s="22" t="s">
        <v>21</v>
      </c>
      <c r="F18" s="22" t="s">
        <v>44</v>
      </c>
      <c r="G18" s="22" t="s">
        <v>142</v>
      </c>
      <c r="H18" s="22" t="s">
        <v>29</v>
      </c>
      <c r="I18" s="22" t="s">
        <v>143</v>
      </c>
      <c r="J18" s="22" t="s">
        <v>576</v>
      </c>
      <c r="K18" s="22"/>
    </row>
    <row r="19" ht="15.75" customHeight="1">
      <c r="A19" s="36">
        <v>44451.81427081018</v>
      </c>
      <c r="B19" s="22" t="s">
        <v>19</v>
      </c>
      <c r="C19" s="22" t="s">
        <v>309</v>
      </c>
      <c r="D19" s="22" t="s">
        <v>21</v>
      </c>
      <c r="E19" s="22" t="s">
        <v>21</v>
      </c>
      <c r="F19" s="22" t="s">
        <v>27</v>
      </c>
      <c r="G19" s="22" t="s">
        <v>38</v>
      </c>
      <c r="H19" s="22" t="s">
        <v>61</v>
      </c>
      <c r="I19" s="22" t="s">
        <v>62</v>
      </c>
    </row>
    <row r="20" ht="15.75" customHeight="1">
      <c r="A20" s="36">
        <v>44451.872825555554</v>
      </c>
      <c r="B20" s="22" t="s">
        <v>136</v>
      </c>
      <c r="C20" s="22" t="s">
        <v>310</v>
      </c>
      <c r="D20" s="22" t="s">
        <v>20</v>
      </c>
      <c r="E20" s="22" t="s">
        <v>36</v>
      </c>
      <c r="F20" s="22" t="s">
        <v>27</v>
      </c>
      <c r="G20" s="22" t="s">
        <v>144</v>
      </c>
      <c r="H20" s="22" t="s">
        <v>29</v>
      </c>
      <c r="I20" s="22" t="s">
        <v>43</v>
      </c>
      <c r="J20" s="22" t="s">
        <v>578</v>
      </c>
      <c r="K20" s="22"/>
    </row>
    <row r="21" ht="15.75" customHeight="1">
      <c r="A21" s="36">
        <v>44451.8736149537</v>
      </c>
      <c r="B21" s="22" t="s">
        <v>136</v>
      </c>
      <c r="C21" s="22" t="s">
        <v>309</v>
      </c>
      <c r="D21" s="22" t="s">
        <v>87</v>
      </c>
      <c r="E21" s="22" t="s">
        <v>87</v>
      </c>
      <c r="F21" s="22" t="s">
        <v>54</v>
      </c>
      <c r="G21" s="22" t="s">
        <v>145</v>
      </c>
      <c r="H21" s="22" t="s">
        <v>104</v>
      </c>
      <c r="I21" s="22" t="s">
        <v>70</v>
      </c>
    </row>
    <row r="22" ht="15.75" customHeight="1">
      <c r="A22" s="36">
        <v>44451.87897535879</v>
      </c>
      <c r="B22" s="22" t="s">
        <v>136</v>
      </c>
      <c r="C22" s="22" t="s">
        <v>309</v>
      </c>
      <c r="D22" s="22" t="s">
        <v>26</v>
      </c>
      <c r="E22" s="22" t="s">
        <v>20</v>
      </c>
      <c r="F22" s="22" t="s">
        <v>27</v>
      </c>
      <c r="G22" s="22" t="s">
        <v>146</v>
      </c>
      <c r="H22" s="22" t="s">
        <v>29</v>
      </c>
      <c r="I22" s="22" t="s">
        <v>147</v>
      </c>
      <c r="J22" s="22" t="s">
        <v>579</v>
      </c>
      <c r="K22" s="22"/>
    </row>
    <row r="23" ht="15.75" customHeight="1">
      <c r="A23" s="36">
        <v>44451.88022648148</v>
      </c>
      <c r="B23" s="22" t="s">
        <v>19</v>
      </c>
      <c r="C23" s="22" t="s">
        <v>309</v>
      </c>
      <c r="D23" s="22" t="s">
        <v>20</v>
      </c>
      <c r="E23" s="22" t="s">
        <v>21</v>
      </c>
      <c r="F23" s="22" t="s">
        <v>63</v>
      </c>
      <c r="G23" s="22" t="s">
        <v>64</v>
      </c>
      <c r="H23" s="22" t="s">
        <v>39</v>
      </c>
      <c r="I23" s="22" t="s">
        <v>65</v>
      </c>
      <c r="J23" s="22" t="s">
        <v>580</v>
      </c>
      <c r="K23" s="22"/>
    </row>
    <row r="24" ht="15.75" customHeight="1">
      <c r="A24" s="36">
        <v>44451.88039464121</v>
      </c>
      <c r="B24" s="22" t="s">
        <v>136</v>
      </c>
      <c r="C24" s="22" t="s">
        <v>309</v>
      </c>
      <c r="D24" s="22" t="s">
        <v>26</v>
      </c>
      <c r="E24" s="22" t="s">
        <v>20</v>
      </c>
      <c r="F24" s="22" t="s">
        <v>27</v>
      </c>
      <c r="G24" s="22" t="s">
        <v>148</v>
      </c>
      <c r="H24" s="22" t="s">
        <v>29</v>
      </c>
      <c r="I24" s="22" t="s">
        <v>149</v>
      </c>
    </row>
    <row r="25" ht="15.75" customHeight="1">
      <c r="A25" s="36">
        <v>44451.88065943287</v>
      </c>
      <c r="B25" s="22" t="s">
        <v>136</v>
      </c>
      <c r="C25" s="22" t="s">
        <v>308</v>
      </c>
      <c r="D25" s="22" t="s">
        <v>20</v>
      </c>
      <c r="E25" s="22" t="s">
        <v>150</v>
      </c>
      <c r="F25" s="22" t="s">
        <v>140</v>
      </c>
      <c r="G25" s="22" t="s">
        <v>151</v>
      </c>
      <c r="H25" s="22" t="s">
        <v>24</v>
      </c>
      <c r="I25" s="22" t="s">
        <v>48</v>
      </c>
    </row>
    <row r="26" ht="15.75" customHeight="1">
      <c r="A26" s="36">
        <v>44451.88167349537</v>
      </c>
      <c r="B26" s="22" t="s">
        <v>19</v>
      </c>
      <c r="C26" s="22" t="s">
        <v>309</v>
      </c>
      <c r="D26" s="22" t="s">
        <v>20</v>
      </c>
      <c r="E26" s="22" t="s">
        <v>21</v>
      </c>
      <c r="F26" s="22" t="s">
        <v>54</v>
      </c>
      <c r="G26" s="22" t="s">
        <v>66</v>
      </c>
      <c r="H26" s="22" t="s">
        <v>42</v>
      </c>
      <c r="I26" s="22" t="s">
        <v>65</v>
      </c>
      <c r="J26" s="22" t="s">
        <v>581</v>
      </c>
      <c r="K26" s="22"/>
    </row>
    <row r="27" ht="15.75" customHeight="1">
      <c r="A27" s="36">
        <v>44451.89201765046</v>
      </c>
      <c r="B27" s="22" t="s">
        <v>19</v>
      </c>
      <c r="C27" s="22" t="s">
        <v>310</v>
      </c>
      <c r="D27" s="22" t="s">
        <v>67</v>
      </c>
      <c r="E27" s="22" t="s">
        <v>36</v>
      </c>
      <c r="F27" s="22" t="s">
        <v>37</v>
      </c>
      <c r="G27" s="22" t="s">
        <v>68</v>
      </c>
      <c r="H27" s="22" t="s">
        <v>69</v>
      </c>
      <c r="I27" s="22" t="s">
        <v>70</v>
      </c>
    </row>
    <row r="28" ht="15.75" customHeight="1">
      <c r="A28" s="36">
        <v>44451.893236793985</v>
      </c>
      <c r="B28" s="22" t="s">
        <v>136</v>
      </c>
      <c r="C28" s="22" t="s">
        <v>309</v>
      </c>
      <c r="D28" s="22" t="s">
        <v>87</v>
      </c>
      <c r="E28" s="22" t="s">
        <v>26</v>
      </c>
      <c r="F28" s="22" t="s">
        <v>27</v>
      </c>
      <c r="G28" s="22" t="s">
        <v>152</v>
      </c>
      <c r="H28" s="22" t="s">
        <v>69</v>
      </c>
      <c r="I28" s="22" t="s">
        <v>34</v>
      </c>
      <c r="J28" s="22" t="s">
        <v>576</v>
      </c>
      <c r="K28" s="22"/>
    </row>
    <row r="29" ht="15.75" customHeight="1">
      <c r="A29" s="36">
        <v>44451.89458748842</v>
      </c>
      <c r="B29" s="22" t="s">
        <v>136</v>
      </c>
      <c r="C29" s="22" t="s">
        <v>308</v>
      </c>
      <c r="D29" s="22" t="s">
        <v>20</v>
      </c>
      <c r="E29" s="22" t="s">
        <v>21</v>
      </c>
      <c r="F29" s="22" t="s">
        <v>153</v>
      </c>
      <c r="G29" s="22" t="s">
        <v>154</v>
      </c>
      <c r="H29" s="22" t="s">
        <v>155</v>
      </c>
      <c r="I29" s="22" t="s">
        <v>75</v>
      </c>
    </row>
    <row r="30" ht="15.75" customHeight="1">
      <c r="A30" s="36">
        <v>44451.89492175926</v>
      </c>
      <c r="B30" s="22" t="s">
        <v>19</v>
      </c>
      <c r="C30" s="22" t="s">
        <v>308</v>
      </c>
      <c r="D30" s="22" t="s">
        <v>20</v>
      </c>
      <c r="E30" s="22" t="s">
        <v>21</v>
      </c>
      <c r="F30" s="22" t="s">
        <v>71</v>
      </c>
      <c r="G30" s="22" t="s">
        <v>52</v>
      </c>
      <c r="H30" s="22" t="s">
        <v>72</v>
      </c>
      <c r="I30" s="22" t="s">
        <v>73</v>
      </c>
    </row>
    <row r="31" ht="15.75" customHeight="1">
      <c r="A31" s="36">
        <v>44451.900846840275</v>
      </c>
      <c r="B31" s="22" t="s">
        <v>19</v>
      </c>
      <c r="C31" s="22" t="s">
        <v>308</v>
      </c>
      <c r="D31" s="22" t="s">
        <v>20</v>
      </c>
      <c r="E31" s="22" t="s">
        <v>21</v>
      </c>
      <c r="F31" s="22" t="s">
        <v>37</v>
      </c>
      <c r="G31" s="22" t="s">
        <v>74</v>
      </c>
      <c r="H31" s="22" t="s">
        <v>53</v>
      </c>
      <c r="I31" s="22" t="s">
        <v>75</v>
      </c>
      <c r="J31" s="22" t="s">
        <v>582</v>
      </c>
      <c r="K31" s="22"/>
    </row>
    <row r="32" ht="15.75" customHeight="1">
      <c r="A32" s="36">
        <v>44451.9016521875</v>
      </c>
      <c r="B32" s="22" t="s">
        <v>19</v>
      </c>
      <c r="C32" s="22" t="s">
        <v>308</v>
      </c>
      <c r="D32" s="22" t="s">
        <v>20</v>
      </c>
      <c r="E32" s="22" t="s">
        <v>21</v>
      </c>
      <c r="F32" s="22" t="s">
        <v>37</v>
      </c>
      <c r="G32" s="22" t="s">
        <v>38</v>
      </c>
      <c r="H32" s="22" t="s">
        <v>49</v>
      </c>
      <c r="I32" s="22" t="s">
        <v>76</v>
      </c>
      <c r="J32" s="22" t="s">
        <v>583</v>
      </c>
      <c r="K32" s="22"/>
    </row>
    <row r="33" ht="15.75" customHeight="1">
      <c r="A33" s="36">
        <v>44451.94333363426</v>
      </c>
      <c r="B33" s="22" t="s">
        <v>19</v>
      </c>
      <c r="C33" s="22" t="s">
        <v>309</v>
      </c>
      <c r="D33" s="22" t="s">
        <v>21</v>
      </c>
      <c r="E33" s="22" t="s">
        <v>77</v>
      </c>
      <c r="F33" s="22" t="s">
        <v>37</v>
      </c>
      <c r="G33" s="22" t="s">
        <v>52</v>
      </c>
      <c r="H33" s="22" t="s">
        <v>61</v>
      </c>
      <c r="I33" s="22" t="s">
        <v>78</v>
      </c>
      <c r="J33" s="22" t="s">
        <v>584</v>
      </c>
      <c r="K33" s="22"/>
    </row>
    <row r="34" ht="15.75" customHeight="1">
      <c r="A34" s="36">
        <v>44451.94482962963</v>
      </c>
      <c r="B34" s="22" t="s">
        <v>19</v>
      </c>
      <c r="C34" s="22" t="s">
        <v>308</v>
      </c>
      <c r="D34" s="22" t="s">
        <v>21</v>
      </c>
      <c r="E34" s="22" t="s">
        <v>36</v>
      </c>
      <c r="F34" s="22" t="s">
        <v>37</v>
      </c>
      <c r="G34" s="22" t="s">
        <v>79</v>
      </c>
      <c r="H34" s="22" t="s">
        <v>69</v>
      </c>
      <c r="I34" s="22" t="s">
        <v>80</v>
      </c>
    </row>
    <row r="35" ht="15.75" customHeight="1">
      <c r="A35" s="36">
        <v>44451.94709439814</v>
      </c>
      <c r="B35" s="22" t="s">
        <v>283</v>
      </c>
      <c r="C35" s="22" t="s">
        <v>308</v>
      </c>
      <c r="D35" s="22" t="s">
        <v>26</v>
      </c>
      <c r="E35" s="22" t="s">
        <v>26</v>
      </c>
      <c r="F35" s="22" t="s">
        <v>44</v>
      </c>
      <c r="G35" s="22" t="s">
        <v>152</v>
      </c>
      <c r="H35" s="22" t="s">
        <v>29</v>
      </c>
      <c r="I35" s="22" t="s">
        <v>284</v>
      </c>
    </row>
    <row r="36" ht="15.75" customHeight="1">
      <c r="A36" s="36">
        <v>44451.95035024306</v>
      </c>
      <c r="B36" s="22" t="s">
        <v>136</v>
      </c>
      <c r="C36" s="22" t="s">
        <v>308</v>
      </c>
      <c r="D36" s="22" t="s">
        <v>20</v>
      </c>
      <c r="E36" s="22" t="s">
        <v>20</v>
      </c>
      <c r="F36" s="22" t="s">
        <v>140</v>
      </c>
      <c r="G36" s="22" t="s">
        <v>156</v>
      </c>
      <c r="H36" s="22" t="s">
        <v>42</v>
      </c>
      <c r="I36" s="22" t="s">
        <v>90</v>
      </c>
      <c r="J36" s="22" t="s">
        <v>585</v>
      </c>
      <c r="K36" s="22"/>
    </row>
    <row r="37" ht="15.75" customHeight="1">
      <c r="A37" s="36">
        <v>44451.96004417824</v>
      </c>
      <c r="B37" s="22" t="s">
        <v>19</v>
      </c>
      <c r="C37" s="22" t="s">
        <v>308</v>
      </c>
      <c r="D37" s="22" t="s">
        <v>20</v>
      </c>
      <c r="E37" s="22" t="s">
        <v>21</v>
      </c>
      <c r="F37" s="22" t="s">
        <v>37</v>
      </c>
      <c r="G37" s="22" t="s">
        <v>52</v>
      </c>
      <c r="H37" s="22" t="s">
        <v>81</v>
      </c>
      <c r="I37" s="22" t="s">
        <v>57</v>
      </c>
    </row>
    <row r="38" ht="15.75" customHeight="1">
      <c r="A38" s="36">
        <v>44451.97156090278</v>
      </c>
      <c r="B38" s="22" t="s">
        <v>19</v>
      </c>
      <c r="C38" s="22" t="s">
        <v>309</v>
      </c>
      <c r="D38" s="22" t="s">
        <v>20</v>
      </c>
      <c r="E38" s="22" t="s">
        <v>21</v>
      </c>
      <c r="F38" s="22" t="s">
        <v>27</v>
      </c>
      <c r="G38" s="22" t="s">
        <v>82</v>
      </c>
      <c r="H38" s="22" t="s">
        <v>61</v>
      </c>
      <c r="I38" s="22" t="s">
        <v>30</v>
      </c>
    </row>
    <row r="39" ht="15.75" customHeight="1">
      <c r="A39" s="36">
        <v>44452.18043003472</v>
      </c>
      <c r="B39" s="22" t="s">
        <v>136</v>
      </c>
      <c r="C39" s="22" t="s">
        <v>308</v>
      </c>
      <c r="D39" s="22" t="s">
        <v>20</v>
      </c>
      <c r="E39" s="22" t="s">
        <v>20</v>
      </c>
      <c r="F39" s="22" t="s">
        <v>140</v>
      </c>
      <c r="G39" s="22" t="s">
        <v>157</v>
      </c>
      <c r="H39" s="22" t="s">
        <v>29</v>
      </c>
      <c r="I39" s="22" t="s">
        <v>43</v>
      </c>
    </row>
    <row r="40" ht="15.75" customHeight="1">
      <c r="A40" s="36">
        <v>44452.27889475695</v>
      </c>
      <c r="B40" s="22" t="s">
        <v>19</v>
      </c>
      <c r="C40" s="22" t="s">
        <v>309</v>
      </c>
      <c r="D40" s="22" t="s">
        <v>21</v>
      </c>
      <c r="E40" s="22" t="s">
        <v>21</v>
      </c>
      <c r="F40" s="22" t="s">
        <v>71</v>
      </c>
      <c r="G40" s="22" t="s">
        <v>52</v>
      </c>
      <c r="H40" s="22" t="s">
        <v>42</v>
      </c>
      <c r="I40" s="22" t="s">
        <v>30</v>
      </c>
    </row>
    <row r="41" ht="15.75" customHeight="1">
      <c r="A41" s="36">
        <v>44452.29132481481</v>
      </c>
      <c r="B41" s="22" t="s">
        <v>19</v>
      </c>
      <c r="C41" s="22" t="s">
        <v>309</v>
      </c>
      <c r="D41" s="22" t="s">
        <v>21</v>
      </c>
      <c r="E41" s="22" t="s">
        <v>36</v>
      </c>
      <c r="F41" s="22" t="s">
        <v>37</v>
      </c>
      <c r="G41" s="22" t="s">
        <v>83</v>
      </c>
      <c r="H41" s="22" t="s">
        <v>61</v>
      </c>
      <c r="I41" s="22" t="s">
        <v>70</v>
      </c>
    </row>
    <row r="42" ht="15.75" customHeight="1">
      <c r="A42" s="36">
        <v>44452.377007256946</v>
      </c>
      <c r="B42" s="22" t="s">
        <v>19</v>
      </c>
      <c r="C42" s="22" t="s">
        <v>308</v>
      </c>
      <c r="D42" s="22" t="s">
        <v>21</v>
      </c>
      <c r="E42" s="22" t="s">
        <v>21</v>
      </c>
      <c r="F42" s="22" t="s">
        <v>84</v>
      </c>
      <c r="G42" s="22" t="s">
        <v>85</v>
      </c>
      <c r="H42" s="22" t="s">
        <v>69</v>
      </c>
      <c r="I42" s="22" t="s">
        <v>65</v>
      </c>
    </row>
    <row r="43" ht="15.75" customHeight="1">
      <c r="A43" s="36">
        <v>44452.53351553241</v>
      </c>
      <c r="B43" s="22" t="s">
        <v>19</v>
      </c>
      <c r="C43" s="22" t="s">
        <v>308</v>
      </c>
      <c r="D43" s="22" t="s">
        <v>21</v>
      </c>
      <c r="E43" s="22" t="s">
        <v>36</v>
      </c>
      <c r="F43" s="22" t="s">
        <v>37</v>
      </c>
      <c r="G43" s="22" t="s">
        <v>38</v>
      </c>
      <c r="H43" s="22" t="s">
        <v>53</v>
      </c>
      <c r="I43" s="22" t="s">
        <v>78</v>
      </c>
    </row>
    <row r="44" ht="15.75" customHeight="1">
      <c r="A44" s="36">
        <v>44452.67650443287</v>
      </c>
      <c r="B44" s="22" t="s">
        <v>19</v>
      </c>
      <c r="C44" s="22" t="s">
        <v>311</v>
      </c>
      <c r="D44" s="22" t="s">
        <v>21</v>
      </c>
      <c r="E44" s="22" t="s">
        <v>36</v>
      </c>
      <c r="F44" s="22" t="s">
        <v>27</v>
      </c>
      <c r="G44" s="22" t="s">
        <v>52</v>
      </c>
      <c r="H44" s="22" t="s">
        <v>53</v>
      </c>
      <c r="I44" s="22" t="s">
        <v>86</v>
      </c>
      <c r="J44" s="22" t="s">
        <v>586</v>
      </c>
      <c r="K44" s="22"/>
    </row>
    <row r="45" ht="15.75" customHeight="1">
      <c r="A45" s="36">
        <v>44452.67656668981</v>
      </c>
      <c r="B45" s="22" t="s">
        <v>19</v>
      </c>
      <c r="C45" s="22" t="s">
        <v>311</v>
      </c>
      <c r="D45" s="22" t="s">
        <v>87</v>
      </c>
      <c r="E45" s="22" t="s">
        <v>21</v>
      </c>
      <c r="F45" s="22" t="s">
        <v>88</v>
      </c>
      <c r="G45" s="22" t="s">
        <v>89</v>
      </c>
      <c r="H45" s="22" t="s">
        <v>61</v>
      </c>
      <c r="I45" s="22" t="s">
        <v>90</v>
      </c>
    </row>
    <row r="46" ht="15.75" customHeight="1">
      <c r="A46" s="36">
        <v>44452.67714756944</v>
      </c>
      <c r="B46" s="22" t="s">
        <v>19</v>
      </c>
      <c r="C46" s="22" t="s">
        <v>310</v>
      </c>
      <c r="D46" s="22" t="s">
        <v>26</v>
      </c>
      <c r="E46" s="22" t="s">
        <v>21</v>
      </c>
      <c r="F46" s="22" t="s">
        <v>37</v>
      </c>
      <c r="G46" s="22" t="s">
        <v>91</v>
      </c>
      <c r="H46" s="22" t="s">
        <v>69</v>
      </c>
      <c r="I46" s="22" t="s">
        <v>30</v>
      </c>
    </row>
    <row r="47" ht="15.75" customHeight="1">
      <c r="A47" s="36">
        <v>44452.67963465278</v>
      </c>
      <c r="B47" s="22" t="s">
        <v>283</v>
      </c>
      <c r="C47" s="22" t="s">
        <v>309</v>
      </c>
      <c r="D47" s="22" t="s">
        <v>21</v>
      </c>
      <c r="E47" s="22" t="s">
        <v>21</v>
      </c>
      <c r="F47" s="22" t="s">
        <v>285</v>
      </c>
      <c r="G47" s="22" t="s">
        <v>286</v>
      </c>
      <c r="H47" s="22" t="s">
        <v>49</v>
      </c>
      <c r="I47" s="22" t="s">
        <v>287</v>
      </c>
    </row>
    <row r="48" ht="15.75" customHeight="1">
      <c r="A48" s="36">
        <v>44452.68103497685</v>
      </c>
      <c r="B48" s="22" t="s">
        <v>136</v>
      </c>
      <c r="C48" s="22" t="s">
        <v>309</v>
      </c>
      <c r="D48" s="22" t="s">
        <v>20</v>
      </c>
      <c r="E48" s="22" t="s">
        <v>36</v>
      </c>
      <c r="F48" s="22" t="s">
        <v>158</v>
      </c>
      <c r="G48" s="22" t="s">
        <v>159</v>
      </c>
      <c r="H48" s="22" t="s">
        <v>69</v>
      </c>
      <c r="I48" s="22" t="s">
        <v>124</v>
      </c>
      <c r="J48" s="22" t="s">
        <v>587</v>
      </c>
      <c r="K48" s="22"/>
    </row>
    <row r="49" ht="15.75" customHeight="1">
      <c r="A49" s="36">
        <v>44452.707053923616</v>
      </c>
      <c r="B49" s="22" t="s">
        <v>19</v>
      </c>
      <c r="C49" s="22" t="s">
        <v>308</v>
      </c>
      <c r="D49" s="22" t="s">
        <v>20</v>
      </c>
      <c r="E49" s="22" t="s">
        <v>21</v>
      </c>
      <c r="F49" s="22" t="s">
        <v>71</v>
      </c>
      <c r="G49" s="22" t="s">
        <v>92</v>
      </c>
      <c r="H49" s="22" t="s">
        <v>56</v>
      </c>
      <c r="I49" s="22" t="s">
        <v>30</v>
      </c>
      <c r="J49" s="22" t="s">
        <v>588</v>
      </c>
      <c r="K49" s="22"/>
    </row>
    <row r="50" ht="15.75" customHeight="1">
      <c r="A50" s="36">
        <v>44452.714332407406</v>
      </c>
      <c r="B50" s="22" t="s">
        <v>19</v>
      </c>
      <c r="C50" s="22" t="s">
        <v>308</v>
      </c>
      <c r="D50" s="22" t="s">
        <v>20</v>
      </c>
      <c r="E50" s="22" t="s">
        <v>36</v>
      </c>
      <c r="F50" s="22" t="s">
        <v>27</v>
      </c>
      <c r="G50" s="22" t="s">
        <v>93</v>
      </c>
      <c r="H50" s="22" t="s">
        <v>61</v>
      </c>
      <c r="I50" s="22" t="s">
        <v>75</v>
      </c>
    </row>
    <row r="51" ht="15.75" customHeight="1">
      <c r="A51" s="36">
        <v>44452.72481263889</v>
      </c>
      <c r="B51" s="22" t="s">
        <v>136</v>
      </c>
      <c r="C51" s="22" t="s">
        <v>311</v>
      </c>
      <c r="D51" s="22" t="s">
        <v>20</v>
      </c>
      <c r="E51" s="22" t="s">
        <v>21</v>
      </c>
      <c r="F51" s="22" t="s">
        <v>37</v>
      </c>
      <c r="G51" s="22" t="s">
        <v>160</v>
      </c>
      <c r="H51" s="22" t="s">
        <v>69</v>
      </c>
      <c r="I51" s="22" t="s">
        <v>161</v>
      </c>
    </row>
    <row r="52" ht="15.75" customHeight="1">
      <c r="A52" s="36">
        <v>44452.72755984953</v>
      </c>
      <c r="B52" s="22" t="s">
        <v>136</v>
      </c>
      <c r="C52" s="22" t="s">
        <v>309</v>
      </c>
      <c r="D52" s="22" t="s">
        <v>20</v>
      </c>
      <c r="E52" s="22" t="s">
        <v>21</v>
      </c>
      <c r="F52" s="22" t="s">
        <v>54</v>
      </c>
      <c r="G52" s="22" t="s">
        <v>162</v>
      </c>
      <c r="H52" s="22" t="s">
        <v>42</v>
      </c>
      <c r="I52" s="22" t="s">
        <v>163</v>
      </c>
      <c r="J52" s="22" t="s">
        <v>589</v>
      </c>
      <c r="K52" s="22"/>
    </row>
    <row r="53" ht="15.75" customHeight="1">
      <c r="A53" s="36">
        <v>44452.72899866899</v>
      </c>
      <c r="B53" s="22" t="s">
        <v>19</v>
      </c>
      <c r="C53" s="22" t="s">
        <v>310</v>
      </c>
      <c r="D53" s="22" t="s">
        <v>20</v>
      </c>
      <c r="E53" s="22" t="s">
        <v>21</v>
      </c>
      <c r="F53" s="22" t="s">
        <v>94</v>
      </c>
      <c r="G53" s="22" t="s">
        <v>95</v>
      </c>
      <c r="H53" s="22" t="s">
        <v>61</v>
      </c>
      <c r="I53" s="22" t="s">
        <v>96</v>
      </c>
    </row>
    <row r="54" ht="15.75" customHeight="1">
      <c r="A54" s="36">
        <v>44452.73200888889</v>
      </c>
      <c r="B54" s="22" t="s">
        <v>136</v>
      </c>
      <c r="C54" s="22" t="s">
        <v>311</v>
      </c>
      <c r="D54" s="22" t="s">
        <v>20</v>
      </c>
      <c r="E54" s="22" t="s">
        <v>36</v>
      </c>
      <c r="F54" s="22" t="s">
        <v>164</v>
      </c>
      <c r="G54" s="22" t="s">
        <v>165</v>
      </c>
      <c r="H54" s="22" t="s">
        <v>69</v>
      </c>
      <c r="I54" s="22" t="s">
        <v>128</v>
      </c>
      <c r="J54" s="22" t="s">
        <v>590</v>
      </c>
      <c r="K54" s="22"/>
    </row>
    <row r="55" ht="15.75" customHeight="1">
      <c r="A55" s="36">
        <v>44452.745411689815</v>
      </c>
      <c r="B55" s="22" t="s">
        <v>283</v>
      </c>
      <c r="C55" s="22" t="s">
        <v>309</v>
      </c>
      <c r="D55" s="22" t="s">
        <v>20</v>
      </c>
      <c r="E55" s="22" t="s">
        <v>36</v>
      </c>
      <c r="F55" s="22" t="s">
        <v>164</v>
      </c>
      <c r="G55" s="22" t="s">
        <v>288</v>
      </c>
      <c r="H55" s="22" t="s">
        <v>69</v>
      </c>
      <c r="I55" s="22" t="s">
        <v>48</v>
      </c>
    </row>
    <row r="56" ht="15.75" customHeight="1">
      <c r="A56" s="36">
        <v>44452.75021508102</v>
      </c>
      <c r="B56" s="22" t="s">
        <v>136</v>
      </c>
      <c r="C56" s="22" t="s">
        <v>312</v>
      </c>
      <c r="D56" s="22" t="s">
        <v>20</v>
      </c>
      <c r="E56" s="22" t="s">
        <v>166</v>
      </c>
      <c r="F56" s="22" t="s">
        <v>44</v>
      </c>
      <c r="G56" s="22" t="s">
        <v>167</v>
      </c>
      <c r="H56" s="22" t="s">
        <v>168</v>
      </c>
      <c r="I56" s="22" t="s">
        <v>124</v>
      </c>
    </row>
    <row r="57" ht="15.75" customHeight="1">
      <c r="A57" s="36">
        <v>44452.753657685185</v>
      </c>
      <c r="B57" s="22" t="s">
        <v>283</v>
      </c>
      <c r="C57" s="22" t="s">
        <v>311</v>
      </c>
      <c r="D57" s="22" t="s">
        <v>87</v>
      </c>
      <c r="E57" s="22" t="s">
        <v>20</v>
      </c>
      <c r="F57" s="22" t="s">
        <v>164</v>
      </c>
      <c r="G57" s="22" t="s">
        <v>289</v>
      </c>
      <c r="H57" s="22" t="s">
        <v>290</v>
      </c>
      <c r="I57" s="22" t="s">
        <v>30</v>
      </c>
    </row>
    <row r="58" ht="15.75" customHeight="1">
      <c r="A58" s="36">
        <v>44452.76894983796</v>
      </c>
      <c r="B58" s="22" t="s">
        <v>136</v>
      </c>
      <c r="C58" s="22" t="s">
        <v>309</v>
      </c>
      <c r="D58" s="22" t="s">
        <v>20</v>
      </c>
      <c r="E58" s="22" t="s">
        <v>21</v>
      </c>
      <c r="F58" s="22" t="s">
        <v>44</v>
      </c>
      <c r="G58" s="22" t="s">
        <v>169</v>
      </c>
      <c r="H58" s="22" t="s">
        <v>69</v>
      </c>
      <c r="I58" s="22" t="s">
        <v>170</v>
      </c>
      <c r="J58" s="22" t="s">
        <v>591</v>
      </c>
      <c r="K58" s="22"/>
    </row>
    <row r="59" ht="15.75" customHeight="1">
      <c r="A59" s="36">
        <v>44452.76931038195</v>
      </c>
      <c r="B59" s="22" t="s">
        <v>136</v>
      </c>
      <c r="C59" s="22" t="s">
        <v>309</v>
      </c>
      <c r="D59" s="22" t="s">
        <v>20</v>
      </c>
      <c r="E59" s="22" t="s">
        <v>20</v>
      </c>
      <c r="F59" s="22" t="s">
        <v>171</v>
      </c>
      <c r="G59" s="22" t="s">
        <v>172</v>
      </c>
      <c r="H59" s="22" t="s">
        <v>29</v>
      </c>
      <c r="I59" s="22" t="s">
        <v>99</v>
      </c>
    </row>
    <row r="60" ht="15.75" customHeight="1">
      <c r="A60" s="36">
        <v>44452.77204951389</v>
      </c>
      <c r="B60" s="22" t="s">
        <v>136</v>
      </c>
      <c r="C60" s="22" t="s">
        <v>309</v>
      </c>
      <c r="D60" s="22" t="s">
        <v>87</v>
      </c>
      <c r="E60" s="22" t="s">
        <v>26</v>
      </c>
      <c r="F60" s="22" t="s">
        <v>140</v>
      </c>
      <c r="G60" s="22" t="s">
        <v>173</v>
      </c>
      <c r="H60" s="22" t="s">
        <v>56</v>
      </c>
      <c r="I60" s="22" t="s">
        <v>80</v>
      </c>
    </row>
    <row r="61" ht="15.75" customHeight="1">
      <c r="A61" s="36">
        <v>44452.77308427083</v>
      </c>
      <c r="B61" s="22" t="s">
        <v>136</v>
      </c>
      <c r="C61" s="22" t="s">
        <v>309</v>
      </c>
      <c r="D61" s="22" t="s">
        <v>21</v>
      </c>
      <c r="E61" s="22" t="s">
        <v>21</v>
      </c>
      <c r="F61" s="22" t="s">
        <v>140</v>
      </c>
      <c r="G61" s="22" t="s">
        <v>174</v>
      </c>
      <c r="H61" s="22" t="s">
        <v>49</v>
      </c>
      <c r="I61" s="22" t="s">
        <v>75</v>
      </c>
    </row>
    <row r="62" ht="15.75" customHeight="1">
      <c r="A62" s="36">
        <v>44452.774897511576</v>
      </c>
      <c r="B62" s="22" t="s">
        <v>19</v>
      </c>
      <c r="C62" s="22" t="s">
        <v>308</v>
      </c>
      <c r="D62" s="22" t="s">
        <v>20</v>
      </c>
      <c r="E62" s="22" t="s">
        <v>97</v>
      </c>
      <c r="F62" s="22" t="s">
        <v>37</v>
      </c>
      <c r="G62" s="22" t="s">
        <v>98</v>
      </c>
      <c r="H62" s="22" t="s">
        <v>72</v>
      </c>
      <c r="I62" s="22" t="s">
        <v>73</v>
      </c>
      <c r="J62" s="22" t="s">
        <v>592</v>
      </c>
      <c r="K62" s="22"/>
    </row>
    <row r="63" ht="15.75" customHeight="1">
      <c r="A63" s="36">
        <v>44452.77518166667</v>
      </c>
      <c r="B63" s="22" t="s">
        <v>136</v>
      </c>
      <c r="C63" s="22" t="s">
        <v>309</v>
      </c>
      <c r="D63" s="22" t="s">
        <v>20</v>
      </c>
      <c r="E63" s="22" t="s">
        <v>36</v>
      </c>
      <c r="F63" s="22" t="s">
        <v>164</v>
      </c>
      <c r="G63" s="22" t="s">
        <v>175</v>
      </c>
      <c r="H63" s="22" t="s">
        <v>81</v>
      </c>
      <c r="I63" s="22" t="s">
        <v>176</v>
      </c>
    </row>
    <row r="64" ht="15.75" customHeight="1">
      <c r="A64" s="36">
        <v>44452.77725122686</v>
      </c>
      <c r="B64" s="22" t="s">
        <v>19</v>
      </c>
      <c r="C64" s="22" t="s">
        <v>309</v>
      </c>
      <c r="D64" s="22" t="s">
        <v>21</v>
      </c>
      <c r="E64" s="22" t="s">
        <v>36</v>
      </c>
      <c r="F64" s="22" t="s">
        <v>71</v>
      </c>
      <c r="G64" s="22" t="s">
        <v>38</v>
      </c>
      <c r="H64" s="22" t="s">
        <v>61</v>
      </c>
      <c r="I64" s="22" t="s">
        <v>99</v>
      </c>
    </row>
    <row r="65" ht="15.75" customHeight="1">
      <c r="A65" s="36">
        <v>44452.77767195602</v>
      </c>
      <c r="B65" s="22" t="s">
        <v>283</v>
      </c>
      <c r="C65" s="22" t="s">
        <v>309</v>
      </c>
      <c r="D65" s="22" t="s">
        <v>21</v>
      </c>
      <c r="E65" s="22" t="s">
        <v>36</v>
      </c>
      <c r="F65" s="22" t="s">
        <v>109</v>
      </c>
      <c r="G65" s="22" t="s">
        <v>291</v>
      </c>
      <c r="H65" s="22" t="s">
        <v>179</v>
      </c>
      <c r="I65" s="22" t="s">
        <v>292</v>
      </c>
      <c r="J65" s="22" t="s">
        <v>576</v>
      </c>
      <c r="K65" s="22"/>
    </row>
    <row r="66" ht="15.75" customHeight="1">
      <c r="A66" s="36">
        <v>44452.7867104051</v>
      </c>
      <c r="B66" s="22" t="s">
        <v>136</v>
      </c>
      <c r="C66" s="22" t="s">
        <v>309</v>
      </c>
      <c r="D66" s="22" t="s">
        <v>26</v>
      </c>
      <c r="E66" s="22" t="s">
        <v>21</v>
      </c>
      <c r="F66" s="22" t="s">
        <v>27</v>
      </c>
      <c r="G66" s="22" t="s">
        <v>177</v>
      </c>
      <c r="H66" s="22" t="s">
        <v>69</v>
      </c>
      <c r="I66" s="22" t="s">
        <v>48</v>
      </c>
    </row>
    <row r="67" ht="15.75" customHeight="1">
      <c r="A67" s="36">
        <v>44452.79296813658</v>
      </c>
      <c r="B67" s="22" t="s">
        <v>136</v>
      </c>
      <c r="C67" s="22" t="s">
        <v>310</v>
      </c>
      <c r="D67" s="22" t="s">
        <v>21</v>
      </c>
      <c r="E67" s="22" t="s">
        <v>20</v>
      </c>
      <c r="F67" s="22" t="s">
        <v>54</v>
      </c>
      <c r="G67" s="22" t="s">
        <v>178</v>
      </c>
      <c r="H67" s="22" t="s">
        <v>179</v>
      </c>
      <c r="I67" s="22" t="s">
        <v>99</v>
      </c>
      <c r="J67" s="22" t="s">
        <v>576</v>
      </c>
      <c r="K67" s="22"/>
    </row>
    <row r="68" ht="15.75" customHeight="1">
      <c r="A68" s="36">
        <v>44452.79430678241</v>
      </c>
      <c r="B68" s="22" t="s">
        <v>136</v>
      </c>
      <c r="C68" s="22" t="s">
        <v>309</v>
      </c>
      <c r="D68" s="22" t="s">
        <v>20</v>
      </c>
      <c r="E68" s="22" t="s">
        <v>21</v>
      </c>
      <c r="F68" s="22" t="s">
        <v>27</v>
      </c>
      <c r="G68" s="22" t="s">
        <v>180</v>
      </c>
      <c r="H68" s="22" t="s">
        <v>29</v>
      </c>
      <c r="I68" s="22" t="s">
        <v>73</v>
      </c>
      <c r="J68" s="22" t="s">
        <v>593</v>
      </c>
      <c r="K68" s="22"/>
    </row>
    <row r="69" ht="15.75" customHeight="1">
      <c r="A69" s="36">
        <v>44452.8013728125</v>
      </c>
      <c r="B69" s="22" t="s">
        <v>19</v>
      </c>
      <c r="C69" s="22" t="s">
        <v>313</v>
      </c>
      <c r="D69" s="22" t="s">
        <v>20</v>
      </c>
      <c r="E69" s="22" t="s">
        <v>36</v>
      </c>
      <c r="F69" s="22" t="s">
        <v>27</v>
      </c>
      <c r="G69" s="22" t="s">
        <v>100</v>
      </c>
      <c r="H69" s="22" t="s">
        <v>39</v>
      </c>
      <c r="I69" s="22" t="s">
        <v>101</v>
      </c>
      <c r="J69" s="22" t="s">
        <v>594</v>
      </c>
      <c r="K69" s="22"/>
    </row>
    <row r="70" ht="15.75" customHeight="1">
      <c r="A70" s="36">
        <v>44452.82206746528</v>
      </c>
      <c r="B70" s="22" t="s">
        <v>136</v>
      </c>
      <c r="C70" s="22" t="s">
        <v>311</v>
      </c>
      <c r="D70" s="22" t="s">
        <v>87</v>
      </c>
      <c r="E70" s="22" t="s">
        <v>20</v>
      </c>
      <c r="F70" s="22" t="s">
        <v>27</v>
      </c>
      <c r="G70" s="22" t="s">
        <v>181</v>
      </c>
      <c r="H70" s="22" t="s">
        <v>69</v>
      </c>
      <c r="I70" s="22" t="s">
        <v>30</v>
      </c>
    </row>
    <row r="71" ht="15.75" customHeight="1">
      <c r="A71" s="36">
        <v>44452.82301122685</v>
      </c>
      <c r="B71" s="22" t="s">
        <v>19</v>
      </c>
      <c r="C71" s="22" t="s">
        <v>310</v>
      </c>
      <c r="D71" s="22" t="s">
        <v>21</v>
      </c>
      <c r="E71" s="22" t="s">
        <v>21</v>
      </c>
      <c r="F71" s="22" t="s">
        <v>37</v>
      </c>
      <c r="G71" s="22" t="s">
        <v>28</v>
      </c>
      <c r="H71" s="22" t="s">
        <v>56</v>
      </c>
      <c r="I71" s="22" t="s">
        <v>102</v>
      </c>
    </row>
    <row r="72" ht="15.75" customHeight="1">
      <c r="A72" s="36">
        <v>44452.846144780095</v>
      </c>
      <c r="B72" s="22" t="s">
        <v>136</v>
      </c>
      <c r="C72" s="22" t="s">
        <v>309</v>
      </c>
      <c r="D72" s="22" t="s">
        <v>26</v>
      </c>
      <c r="E72" s="22" t="s">
        <v>36</v>
      </c>
      <c r="F72" s="22" t="s">
        <v>125</v>
      </c>
      <c r="G72" s="22" t="s">
        <v>182</v>
      </c>
      <c r="H72" s="22" t="s">
        <v>179</v>
      </c>
      <c r="I72" s="22" t="s">
        <v>60</v>
      </c>
    </row>
    <row r="73" ht="15.75" customHeight="1">
      <c r="A73" s="36">
        <v>44452.847617754625</v>
      </c>
      <c r="B73" s="22" t="s">
        <v>136</v>
      </c>
      <c r="C73" s="22" t="s">
        <v>309</v>
      </c>
      <c r="D73" s="22" t="s">
        <v>20</v>
      </c>
      <c r="E73" s="22" t="s">
        <v>36</v>
      </c>
      <c r="F73" s="22" t="s">
        <v>27</v>
      </c>
      <c r="G73" s="22" t="s">
        <v>183</v>
      </c>
      <c r="H73" s="22" t="s">
        <v>42</v>
      </c>
      <c r="I73" s="22" t="s">
        <v>111</v>
      </c>
      <c r="J73" s="22" t="s">
        <v>595</v>
      </c>
      <c r="K73" s="22"/>
    </row>
    <row r="74" ht="15.75" customHeight="1">
      <c r="A74" s="36">
        <v>44452.8508597801</v>
      </c>
      <c r="B74" s="22" t="s">
        <v>136</v>
      </c>
      <c r="C74" s="22" t="s">
        <v>311</v>
      </c>
      <c r="D74" s="22" t="s">
        <v>20</v>
      </c>
      <c r="E74" s="22" t="s">
        <v>36</v>
      </c>
      <c r="F74" s="22" t="s">
        <v>184</v>
      </c>
      <c r="G74" s="22" t="s">
        <v>185</v>
      </c>
      <c r="H74" s="22" t="s">
        <v>81</v>
      </c>
      <c r="I74" s="22" t="s">
        <v>186</v>
      </c>
    </row>
    <row r="75" ht="15.75" customHeight="1">
      <c r="A75" s="36">
        <v>44452.87870645833</v>
      </c>
      <c r="B75" s="22" t="s">
        <v>19</v>
      </c>
      <c r="C75" s="22" t="s">
        <v>310</v>
      </c>
      <c r="D75" s="22" t="s">
        <v>20</v>
      </c>
      <c r="E75" s="22" t="s">
        <v>36</v>
      </c>
      <c r="F75" s="22" t="s">
        <v>37</v>
      </c>
      <c r="G75" s="22" t="s">
        <v>103</v>
      </c>
      <c r="H75" s="22" t="s">
        <v>104</v>
      </c>
      <c r="I75" s="22" t="s">
        <v>105</v>
      </c>
    </row>
    <row r="76" ht="15.75" customHeight="1">
      <c r="A76" s="36">
        <v>44452.888671747685</v>
      </c>
      <c r="B76" s="22" t="s">
        <v>136</v>
      </c>
      <c r="C76" s="22" t="s">
        <v>309</v>
      </c>
      <c r="D76" s="22" t="s">
        <v>20</v>
      </c>
      <c r="E76" s="22" t="s">
        <v>36</v>
      </c>
      <c r="F76" s="22" t="s">
        <v>187</v>
      </c>
      <c r="G76" s="22" t="s">
        <v>188</v>
      </c>
      <c r="H76" s="22" t="s">
        <v>69</v>
      </c>
      <c r="I76" s="22" t="s">
        <v>189</v>
      </c>
      <c r="J76" s="22" t="s">
        <v>576</v>
      </c>
      <c r="K76" s="22"/>
    </row>
    <row r="77" ht="15.75" customHeight="1">
      <c r="A77" s="36">
        <v>44452.935417835644</v>
      </c>
      <c r="B77" s="22" t="s">
        <v>19</v>
      </c>
      <c r="C77" s="22" t="s">
        <v>310</v>
      </c>
      <c r="D77" s="22" t="s">
        <v>20</v>
      </c>
      <c r="E77" s="22" t="s">
        <v>106</v>
      </c>
      <c r="F77" s="22" t="s">
        <v>107</v>
      </c>
      <c r="G77" s="22" t="s">
        <v>108</v>
      </c>
      <c r="H77" s="22" t="s">
        <v>42</v>
      </c>
      <c r="I77" s="22" t="s">
        <v>78</v>
      </c>
    </row>
    <row r="78" ht="15.75" customHeight="1">
      <c r="A78" s="36">
        <v>44453.50241898149</v>
      </c>
      <c r="B78" s="22" t="s">
        <v>19</v>
      </c>
      <c r="C78" s="22" t="s">
        <v>312</v>
      </c>
      <c r="D78" s="22" t="s">
        <v>20</v>
      </c>
      <c r="E78" s="22" t="s">
        <v>21</v>
      </c>
      <c r="F78" s="22" t="s">
        <v>109</v>
      </c>
      <c r="G78" s="22" t="s">
        <v>85</v>
      </c>
      <c r="H78" s="22" t="s">
        <v>61</v>
      </c>
      <c r="I78" s="22" t="s">
        <v>48</v>
      </c>
    </row>
    <row r="79" ht="15.75" customHeight="1">
      <c r="A79" s="36">
        <v>44453.665982175924</v>
      </c>
      <c r="B79" s="22" t="s">
        <v>19</v>
      </c>
      <c r="C79" s="22" t="s">
        <v>310</v>
      </c>
      <c r="D79" s="22" t="s">
        <v>21</v>
      </c>
      <c r="E79" s="22" t="s">
        <v>36</v>
      </c>
      <c r="F79" s="22" t="s">
        <v>27</v>
      </c>
      <c r="G79" s="22" t="s">
        <v>110</v>
      </c>
      <c r="H79" s="22" t="s">
        <v>69</v>
      </c>
      <c r="I79" s="22" t="s">
        <v>78</v>
      </c>
      <c r="J79" s="22" t="s">
        <v>596</v>
      </c>
      <c r="K79" s="22"/>
    </row>
    <row r="80" ht="15.75" customHeight="1">
      <c r="A80" s="36">
        <v>44453.871362314814</v>
      </c>
      <c r="B80" s="22" t="s">
        <v>19</v>
      </c>
      <c r="C80" s="22" t="s">
        <v>310</v>
      </c>
      <c r="D80" s="22" t="s">
        <v>20</v>
      </c>
      <c r="E80" s="22" t="s">
        <v>20</v>
      </c>
      <c r="F80" s="22" t="s">
        <v>27</v>
      </c>
      <c r="G80" s="22" t="s">
        <v>85</v>
      </c>
      <c r="H80" s="22" t="s">
        <v>61</v>
      </c>
      <c r="I80" s="22" t="s">
        <v>30</v>
      </c>
    </row>
    <row r="81" ht="15.75" customHeight="1">
      <c r="A81" s="36">
        <v>44453.87560550926</v>
      </c>
      <c r="B81" s="22" t="s">
        <v>19</v>
      </c>
      <c r="C81" s="22" t="s">
        <v>310</v>
      </c>
      <c r="D81" s="22" t="s">
        <v>20</v>
      </c>
      <c r="E81" s="22" t="s">
        <v>20</v>
      </c>
      <c r="F81" s="22" t="s">
        <v>27</v>
      </c>
      <c r="G81" s="22" t="s">
        <v>52</v>
      </c>
      <c r="H81" s="22" t="s">
        <v>61</v>
      </c>
      <c r="I81" s="22" t="s">
        <v>78</v>
      </c>
    </row>
    <row r="82" ht="15.75" customHeight="1">
      <c r="A82" s="36">
        <v>44454.009257673606</v>
      </c>
      <c r="B82" s="22" t="s">
        <v>283</v>
      </c>
      <c r="C82" s="22" t="s">
        <v>308</v>
      </c>
      <c r="D82" s="22" t="s">
        <v>20</v>
      </c>
      <c r="E82" s="22" t="s">
        <v>20</v>
      </c>
      <c r="F82" s="22" t="s">
        <v>27</v>
      </c>
      <c r="G82" s="22" t="s">
        <v>293</v>
      </c>
      <c r="H82" s="22" t="s">
        <v>53</v>
      </c>
      <c r="I82" s="22" t="s">
        <v>30</v>
      </c>
      <c r="J82" s="22" t="s">
        <v>597</v>
      </c>
      <c r="K82" s="22"/>
    </row>
    <row r="83" ht="15.75" customHeight="1">
      <c r="A83" s="36">
        <v>44454.40330748842</v>
      </c>
      <c r="B83" s="22" t="s">
        <v>19</v>
      </c>
      <c r="C83" s="22" t="s">
        <v>308</v>
      </c>
      <c r="D83" s="22" t="s">
        <v>20</v>
      </c>
      <c r="E83" s="22" t="s">
        <v>106</v>
      </c>
      <c r="F83" s="22" t="s">
        <v>88</v>
      </c>
      <c r="G83" s="22" t="s">
        <v>38</v>
      </c>
      <c r="H83" s="22" t="s">
        <v>69</v>
      </c>
      <c r="I83" s="22" t="s">
        <v>90</v>
      </c>
    </row>
    <row r="84" ht="15.75" customHeight="1">
      <c r="A84" s="36">
        <v>44454.54679114583</v>
      </c>
      <c r="B84" s="22" t="s">
        <v>19</v>
      </c>
      <c r="C84" s="22" t="s">
        <v>309</v>
      </c>
      <c r="D84" s="22" t="s">
        <v>20</v>
      </c>
      <c r="E84" s="22" t="s">
        <v>21</v>
      </c>
      <c r="F84" s="22" t="s">
        <v>37</v>
      </c>
      <c r="G84" s="22" t="s">
        <v>110</v>
      </c>
      <c r="H84" s="22" t="s">
        <v>69</v>
      </c>
      <c r="I84" s="22" t="s">
        <v>30</v>
      </c>
    </row>
    <row r="85" ht="15.75" customHeight="1">
      <c r="A85" s="36">
        <v>44454.54769467593</v>
      </c>
      <c r="B85" s="22" t="s">
        <v>136</v>
      </c>
      <c r="C85" s="22" t="s">
        <v>309</v>
      </c>
      <c r="D85" s="22" t="s">
        <v>87</v>
      </c>
      <c r="E85" s="22" t="s">
        <v>36</v>
      </c>
      <c r="F85" s="22" t="s">
        <v>27</v>
      </c>
      <c r="G85" s="22" t="s">
        <v>190</v>
      </c>
      <c r="H85" s="22" t="s">
        <v>61</v>
      </c>
      <c r="I85" s="22" t="s">
        <v>48</v>
      </c>
    </row>
    <row r="86" ht="15.75" customHeight="1">
      <c r="A86" s="36">
        <v>44454.547938206015</v>
      </c>
      <c r="B86" s="22" t="s">
        <v>136</v>
      </c>
      <c r="C86" s="22" t="s">
        <v>309</v>
      </c>
      <c r="D86" s="22" t="s">
        <v>87</v>
      </c>
      <c r="E86" s="22" t="s">
        <v>36</v>
      </c>
      <c r="F86" s="22" t="s">
        <v>27</v>
      </c>
      <c r="G86" s="22" t="s">
        <v>85</v>
      </c>
      <c r="H86" s="22" t="s">
        <v>61</v>
      </c>
      <c r="I86" s="22" t="s">
        <v>191</v>
      </c>
    </row>
    <row r="87" ht="15.75" customHeight="1">
      <c r="A87" s="36">
        <v>44454.54820065972</v>
      </c>
      <c r="B87" s="22" t="s">
        <v>19</v>
      </c>
      <c r="C87" s="22" t="s">
        <v>309</v>
      </c>
      <c r="D87" s="22" t="s">
        <v>87</v>
      </c>
      <c r="E87" s="22" t="s">
        <v>36</v>
      </c>
      <c r="F87" s="22" t="s">
        <v>27</v>
      </c>
      <c r="G87" s="22" t="s">
        <v>52</v>
      </c>
      <c r="H87" s="22" t="s">
        <v>72</v>
      </c>
      <c r="I87" s="22" t="s">
        <v>111</v>
      </c>
    </row>
    <row r="88" ht="15.75" customHeight="1">
      <c r="A88" s="36">
        <v>44454.54861229166</v>
      </c>
      <c r="B88" s="22" t="s">
        <v>19</v>
      </c>
      <c r="C88" s="22" t="s">
        <v>309</v>
      </c>
      <c r="D88" s="22" t="s">
        <v>21</v>
      </c>
      <c r="E88" s="22" t="s">
        <v>21</v>
      </c>
      <c r="F88" s="22" t="s">
        <v>112</v>
      </c>
      <c r="G88" s="22" t="s">
        <v>113</v>
      </c>
      <c r="H88" s="22" t="s">
        <v>53</v>
      </c>
      <c r="I88" s="22" t="s">
        <v>30</v>
      </c>
    </row>
    <row r="89" ht="15.75" customHeight="1">
      <c r="A89" s="36">
        <v>44454.54898415509</v>
      </c>
      <c r="B89" s="22" t="s">
        <v>19</v>
      </c>
      <c r="C89" s="22" t="s">
        <v>309</v>
      </c>
      <c r="D89" s="22" t="s">
        <v>20</v>
      </c>
      <c r="E89" s="22" t="s">
        <v>20</v>
      </c>
      <c r="F89" s="22" t="s">
        <v>114</v>
      </c>
      <c r="G89" s="22" t="s">
        <v>115</v>
      </c>
      <c r="H89" s="22" t="s">
        <v>56</v>
      </c>
      <c r="I89" s="22" t="s">
        <v>75</v>
      </c>
    </row>
    <row r="90" ht="15.75" customHeight="1">
      <c r="A90" s="36">
        <v>44455.7699315162</v>
      </c>
      <c r="B90" s="22" t="s">
        <v>136</v>
      </c>
      <c r="C90" s="22" t="s">
        <v>309</v>
      </c>
      <c r="D90" s="22" t="s">
        <v>26</v>
      </c>
      <c r="E90" s="22" t="s">
        <v>21</v>
      </c>
      <c r="F90" s="22" t="s">
        <v>54</v>
      </c>
      <c r="G90" s="22" t="s">
        <v>192</v>
      </c>
      <c r="H90" s="22" t="s">
        <v>53</v>
      </c>
      <c r="I90" s="22" t="s">
        <v>193</v>
      </c>
    </row>
    <row r="91" ht="15.75" customHeight="1">
      <c r="A91" s="36">
        <v>44458.92783649305</v>
      </c>
      <c r="B91" s="22" t="s">
        <v>136</v>
      </c>
      <c r="C91" s="22" t="s">
        <v>309</v>
      </c>
      <c r="D91" s="22" t="s">
        <v>20</v>
      </c>
      <c r="E91" s="22" t="s">
        <v>36</v>
      </c>
      <c r="F91" s="22" t="s">
        <v>194</v>
      </c>
      <c r="G91" s="22" t="s">
        <v>195</v>
      </c>
      <c r="H91" s="22" t="s">
        <v>69</v>
      </c>
      <c r="I91" s="22" t="s">
        <v>101</v>
      </c>
    </row>
    <row r="92" ht="15.75" customHeight="1">
      <c r="A92" s="36">
        <v>44459.60205480324</v>
      </c>
      <c r="B92" s="22" t="s">
        <v>136</v>
      </c>
      <c r="C92" s="22" t="s">
        <v>309</v>
      </c>
      <c r="D92" s="22" t="s">
        <v>20</v>
      </c>
      <c r="E92" s="22" t="s">
        <v>21</v>
      </c>
      <c r="F92" s="22" t="s">
        <v>140</v>
      </c>
      <c r="G92" s="22" t="s">
        <v>79</v>
      </c>
      <c r="H92" s="22" t="s">
        <v>49</v>
      </c>
      <c r="I92" s="22" t="s">
        <v>30</v>
      </c>
    </row>
    <row r="93" ht="15.75" customHeight="1">
      <c r="A93" s="36">
        <v>44461.891793414354</v>
      </c>
      <c r="B93" s="22" t="s">
        <v>19</v>
      </c>
      <c r="C93" s="22" t="s">
        <v>308</v>
      </c>
      <c r="D93" s="22" t="s">
        <v>21</v>
      </c>
      <c r="E93" s="22" t="s">
        <v>21</v>
      </c>
      <c r="F93" s="22" t="s">
        <v>37</v>
      </c>
      <c r="G93" s="22" t="s">
        <v>38</v>
      </c>
      <c r="H93" s="22" t="s">
        <v>104</v>
      </c>
      <c r="I93" s="22" t="s">
        <v>57</v>
      </c>
    </row>
    <row r="94" ht="15.75" customHeight="1">
      <c r="A94" s="36">
        <v>44463.38956060185</v>
      </c>
      <c r="B94" s="22" t="s">
        <v>136</v>
      </c>
      <c r="C94" s="22" t="s">
        <v>309</v>
      </c>
      <c r="D94" s="22" t="s">
        <v>20</v>
      </c>
      <c r="E94" s="22" t="s">
        <v>21</v>
      </c>
      <c r="F94" s="22" t="s">
        <v>27</v>
      </c>
      <c r="G94" s="22" t="s">
        <v>190</v>
      </c>
      <c r="H94" s="22" t="s">
        <v>104</v>
      </c>
      <c r="I94" s="22" t="s">
        <v>48</v>
      </c>
    </row>
    <row r="95" ht="15.75" customHeight="1">
      <c r="A95" s="36">
        <v>44465.47516003472</v>
      </c>
      <c r="B95" s="22" t="s">
        <v>19</v>
      </c>
      <c r="C95" s="22" t="s">
        <v>309</v>
      </c>
      <c r="D95" s="22" t="s">
        <v>20</v>
      </c>
      <c r="E95" s="22" t="s">
        <v>106</v>
      </c>
      <c r="F95" s="22" t="s">
        <v>116</v>
      </c>
      <c r="G95" s="22" t="s">
        <v>117</v>
      </c>
      <c r="H95" s="22" t="s">
        <v>49</v>
      </c>
      <c r="I95" s="22" t="s">
        <v>62</v>
      </c>
    </row>
    <row r="96" ht="15.75" customHeight="1">
      <c r="A96" s="36">
        <v>44465.49012996528</v>
      </c>
      <c r="B96" s="22" t="s">
        <v>19</v>
      </c>
      <c r="C96" s="22" t="s">
        <v>309</v>
      </c>
      <c r="D96" s="22" t="s">
        <v>21</v>
      </c>
      <c r="E96" s="22" t="s">
        <v>36</v>
      </c>
      <c r="F96" s="22" t="s">
        <v>118</v>
      </c>
      <c r="G96" s="22" t="s">
        <v>93</v>
      </c>
      <c r="H96" s="22" t="s">
        <v>39</v>
      </c>
      <c r="I96" s="22" t="s">
        <v>78</v>
      </c>
    </row>
    <row r="97" ht="15.75" customHeight="1">
      <c r="A97" s="36">
        <v>44465.49169570602</v>
      </c>
      <c r="B97" s="22" t="s">
        <v>19</v>
      </c>
      <c r="C97" s="22" t="s">
        <v>309</v>
      </c>
      <c r="D97" s="22" t="s">
        <v>20</v>
      </c>
      <c r="E97" s="22" t="s">
        <v>21</v>
      </c>
      <c r="F97" s="22" t="s">
        <v>37</v>
      </c>
      <c r="G97" s="22" t="s">
        <v>28</v>
      </c>
      <c r="H97" s="22" t="s">
        <v>72</v>
      </c>
      <c r="I97" s="22" t="s">
        <v>78</v>
      </c>
    </row>
    <row r="98" ht="15.75" customHeight="1">
      <c r="A98" s="36">
        <v>44465.49530232639</v>
      </c>
      <c r="B98" s="22" t="s">
        <v>19</v>
      </c>
      <c r="C98" s="22" t="s">
        <v>310</v>
      </c>
      <c r="D98" s="22" t="s">
        <v>21</v>
      </c>
      <c r="E98" s="22" t="s">
        <v>36</v>
      </c>
      <c r="F98" s="22" t="s">
        <v>27</v>
      </c>
      <c r="G98" s="22" t="s">
        <v>52</v>
      </c>
      <c r="H98" s="22" t="s">
        <v>81</v>
      </c>
      <c r="I98" s="22" t="s">
        <v>119</v>
      </c>
    </row>
    <row r="99" ht="15.75" customHeight="1">
      <c r="A99" s="36">
        <v>44465.500725474536</v>
      </c>
      <c r="B99" s="22" t="s">
        <v>136</v>
      </c>
      <c r="C99" s="22" t="s">
        <v>309</v>
      </c>
      <c r="D99" s="22" t="s">
        <v>20</v>
      </c>
      <c r="E99" s="22" t="s">
        <v>106</v>
      </c>
      <c r="F99" s="22" t="s">
        <v>171</v>
      </c>
      <c r="G99" s="22" t="s">
        <v>196</v>
      </c>
      <c r="H99" s="22" t="s">
        <v>42</v>
      </c>
      <c r="I99" s="22" t="s">
        <v>197</v>
      </c>
      <c r="J99" s="22" t="s">
        <v>598</v>
      </c>
      <c r="K99" s="22"/>
    </row>
    <row r="100" ht="15.75" customHeight="1">
      <c r="A100" s="36">
        <v>44465.5090481713</v>
      </c>
      <c r="B100" s="22" t="s">
        <v>19</v>
      </c>
      <c r="C100" s="22" t="s">
        <v>309</v>
      </c>
      <c r="D100" s="22" t="s">
        <v>20</v>
      </c>
      <c r="E100" s="22" t="s">
        <v>21</v>
      </c>
      <c r="F100" s="22" t="s">
        <v>120</v>
      </c>
      <c r="G100" s="22" t="s">
        <v>121</v>
      </c>
      <c r="H100" s="22" t="s">
        <v>61</v>
      </c>
      <c r="I100" s="22" t="s">
        <v>122</v>
      </c>
      <c r="J100" s="22" t="s">
        <v>599</v>
      </c>
      <c r="K100" s="22"/>
    </row>
    <row r="101" ht="15.75" customHeight="1">
      <c r="A101" s="36">
        <v>44465.523650601855</v>
      </c>
      <c r="B101" s="22" t="s">
        <v>136</v>
      </c>
      <c r="C101" s="22" t="s">
        <v>309</v>
      </c>
      <c r="D101" s="22" t="s">
        <v>20</v>
      </c>
      <c r="E101" s="22" t="s">
        <v>36</v>
      </c>
      <c r="F101" s="22" t="s">
        <v>37</v>
      </c>
      <c r="G101" s="22" t="s">
        <v>198</v>
      </c>
      <c r="H101" s="22" t="s">
        <v>69</v>
      </c>
      <c r="I101" s="22" t="s">
        <v>101</v>
      </c>
    </row>
    <row r="102" ht="15.75" customHeight="1">
      <c r="A102" s="36">
        <v>44465.52782527778</v>
      </c>
      <c r="B102" s="22" t="s">
        <v>19</v>
      </c>
      <c r="C102" s="22" t="s">
        <v>309</v>
      </c>
      <c r="D102" s="22" t="s">
        <v>20</v>
      </c>
      <c r="E102" s="22" t="s">
        <v>36</v>
      </c>
      <c r="F102" s="22" t="s">
        <v>40</v>
      </c>
      <c r="G102" s="22" t="s">
        <v>123</v>
      </c>
      <c r="H102" s="22" t="s">
        <v>42</v>
      </c>
      <c r="I102" s="22" t="s">
        <v>124</v>
      </c>
    </row>
    <row r="103" ht="15.75" customHeight="1">
      <c r="A103" s="36">
        <v>44465.53873584491</v>
      </c>
      <c r="B103" s="22" t="s">
        <v>19</v>
      </c>
      <c r="C103" s="22" t="s">
        <v>309</v>
      </c>
      <c r="D103" s="22" t="s">
        <v>21</v>
      </c>
      <c r="E103" s="22" t="s">
        <v>36</v>
      </c>
      <c r="F103" s="22" t="s">
        <v>27</v>
      </c>
      <c r="G103" s="22" t="s">
        <v>52</v>
      </c>
      <c r="H103" s="22" t="s">
        <v>49</v>
      </c>
      <c r="I103" s="22" t="s">
        <v>30</v>
      </c>
      <c r="J103" s="22" t="s">
        <v>600</v>
      </c>
      <c r="K103" s="22"/>
    </row>
    <row r="104" ht="15.75" customHeight="1">
      <c r="A104" s="36">
        <v>44465.57941409722</v>
      </c>
      <c r="B104" s="22" t="s">
        <v>136</v>
      </c>
      <c r="C104" s="22" t="s">
        <v>309</v>
      </c>
      <c r="D104" s="22" t="s">
        <v>20</v>
      </c>
      <c r="E104" s="22" t="s">
        <v>67</v>
      </c>
      <c r="F104" s="22" t="s">
        <v>199</v>
      </c>
      <c r="G104" s="22" t="s">
        <v>200</v>
      </c>
      <c r="H104" s="22" t="s">
        <v>49</v>
      </c>
      <c r="I104" s="22" t="s">
        <v>111</v>
      </c>
      <c r="J104" s="22" t="s">
        <v>601</v>
      </c>
      <c r="K104" s="22"/>
    </row>
    <row r="105" ht="15.75" customHeight="1">
      <c r="A105" s="36">
        <v>44465.62578878472</v>
      </c>
      <c r="B105" s="22" t="s">
        <v>136</v>
      </c>
      <c r="C105" s="22" t="s">
        <v>309</v>
      </c>
      <c r="D105" s="22" t="s">
        <v>26</v>
      </c>
      <c r="E105" s="22" t="s">
        <v>26</v>
      </c>
      <c r="F105" s="22" t="s">
        <v>27</v>
      </c>
      <c r="G105" s="22" t="s">
        <v>201</v>
      </c>
      <c r="H105" s="22" t="s">
        <v>29</v>
      </c>
      <c r="I105" s="22" t="s">
        <v>124</v>
      </c>
    </row>
    <row r="106" ht="15.75" customHeight="1">
      <c r="A106" s="36">
        <v>44465.65123923611</v>
      </c>
      <c r="B106" s="22" t="s">
        <v>136</v>
      </c>
      <c r="C106" s="22" t="s">
        <v>309</v>
      </c>
      <c r="D106" s="22" t="s">
        <v>20</v>
      </c>
      <c r="E106" s="22" t="s">
        <v>21</v>
      </c>
      <c r="F106" s="22" t="s">
        <v>202</v>
      </c>
      <c r="G106" s="22" t="s">
        <v>203</v>
      </c>
      <c r="H106" s="22" t="s">
        <v>29</v>
      </c>
      <c r="I106" s="22" t="s">
        <v>80</v>
      </c>
    </row>
    <row r="107" ht="15.75" customHeight="1">
      <c r="A107" s="36">
        <v>44465.66456244213</v>
      </c>
      <c r="B107" s="22" t="s">
        <v>136</v>
      </c>
      <c r="C107" s="22" t="s">
        <v>309</v>
      </c>
      <c r="D107" s="22" t="s">
        <v>21</v>
      </c>
      <c r="E107" s="22" t="s">
        <v>36</v>
      </c>
      <c r="F107" s="22" t="s">
        <v>37</v>
      </c>
      <c r="G107" s="22" t="s">
        <v>142</v>
      </c>
      <c r="H107" s="22" t="s">
        <v>49</v>
      </c>
      <c r="I107" s="22" t="s">
        <v>204</v>
      </c>
    </row>
    <row r="108" ht="15.75" customHeight="1">
      <c r="A108" s="36">
        <v>44465.705366145834</v>
      </c>
      <c r="B108" s="22" t="s">
        <v>283</v>
      </c>
      <c r="C108" s="22" t="s">
        <v>308</v>
      </c>
      <c r="D108" s="22" t="s">
        <v>21</v>
      </c>
      <c r="E108" s="22" t="s">
        <v>21</v>
      </c>
      <c r="F108" s="22" t="s">
        <v>140</v>
      </c>
      <c r="G108" s="22" t="s">
        <v>52</v>
      </c>
      <c r="H108" s="22" t="s">
        <v>53</v>
      </c>
      <c r="I108" s="22" t="s">
        <v>90</v>
      </c>
      <c r="J108" s="22" t="s">
        <v>602</v>
      </c>
      <c r="K108" s="22"/>
    </row>
    <row r="109" ht="15.75" customHeight="1">
      <c r="A109" s="36">
        <v>44465.78086616898</v>
      </c>
      <c r="B109" s="22" t="s">
        <v>136</v>
      </c>
      <c r="C109" s="22" t="s">
        <v>309</v>
      </c>
      <c r="D109" s="22" t="s">
        <v>20</v>
      </c>
      <c r="E109" s="22" t="s">
        <v>36</v>
      </c>
      <c r="F109" s="22" t="s">
        <v>194</v>
      </c>
      <c r="G109" s="22" t="s">
        <v>205</v>
      </c>
      <c r="H109" s="22" t="s">
        <v>104</v>
      </c>
      <c r="I109" s="22" t="s">
        <v>48</v>
      </c>
    </row>
    <row r="110" ht="15.75" customHeight="1">
      <c r="A110" s="36">
        <v>44466.89669230324</v>
      </c>
      <c r="B110" s="22" t="s">
        <v>136</v>
      </c>
      <c r="C110" s="22" t="s">
        <v>310</v>
      </c>
      <c r="D110" s="22" t="s">
        <v>20</v>
      </c>
      <c r="E110" s="22" t="s">
        <v>36</v>
      </c>
      <c r="F110" s="22" t="s">
        <v>202</v>
      </c>
      <c r="G110" s="22" t="s">
        <v>206</v>
      </c>
      <c r="H110" s="22" t="s">
        <v>69</v>
      </c>
      <c r="I110" s="22" t="s">
        <v>111</v>
      </c>
    </row>
    <row r="111" ht="15.75" customHeight="1">
      <c r="A111" s="36">
        <v>44466.89730858796</v>
      </c>
      <c r="B111" s="22" t="s">
        <v>136</v>
      </c>
      <c r="C111" s="22" t="s">
        <v>310</v>
      </c>
      <c r="D111" s="22" t="s">
        <v>26</v>
      </c>
      <c r="E111" s="22" t="s">
        <v>20</v>
      </c>
      <c r="F111" s="22" t="s">
        <v>44</v>
      </c>
      <c r="G111" s="22" t="s">
        <v>207</v>
      </c>
      <c r="H111" s="22" t="s">
        <v>104</v>
      </c>
      <c r="I111" s="22" t="s">
        <v>101</v>
      </c>
    </row>
    <row r="112" ht="15.75" customHeight="1">
      <c r="A112" s="36">
        <v>44466.898772569446</v>
      </c>
      <c r="B112" s="22" t="s">
        <v>136</v>
      </c>
      <c r="C112" s="22" t="s">
        <v>310</v>
      </c>
      <c r="D112" s="22" t="s">
        <v>208</v>
      </c>
      <c r="E112" s="22" t="s">
        <v>36</v>
      </c>
      <c r="F112" s="22" t="s">
        <v>37</v>
      </c>
      <c r="G112" s="22" t="s">
        <v>209</v>
      </c>
      <c r="H112" s="22" t="s">
        <v>104</v>
      </c>
      <c r="I112" s="22" t="s">
        <v>30</v>
      </c>
    </row>
    <row r="113" ht="15.75" customHeight="1">
      <c r="A113" s="36">
        <v>44466.89941666667</v>
      </c>
      <c r="B113" s="22" t="s">
        <v>136</v>
      </c>
      <c r="C113" s="22" t="s">
        <v>310</v>
      </c>
      <c r="D113" s="22" t="s">
        <v>26</v>
      </c>
      <c r="E113" s="22" t="s">
        <v>210</v>
      </c>
      <c r="F113" s="22" t="s">
        <v>211</v>
      </c>
      <c r="G113" s="22" t="s">
        <v>212</v>
      </c>
      <c r="H113" s="22" t="s">
        <v>42</v>
      </c>
      <c r="I113" s="22" t="s">
        <v>111</v>
      </c>
      <c r="J113" s="22" t="s">
        <v>576</v>
      </c>
      <c r="K113" s="22"/>
    </row>
    <row r="114" ht="15.75" customHeight="1">
      <c r="A114" s="36">
        <v>44466.90385956019</v>
      </c>
      <c r="B114" s="22" t="s">
        <v>136</v>
      </c>
      <c r="C114" s="22" t="s">
        <v>311</v>
      </c>
      <c r="D114" s="22" t="s">
        <v>87</v>
      </c>
      <c r="E114" s="22" t="s">
        <v>21</v>
      </c>
      <c r="F114" s="22" t="s">
        <v>27</v>
      </c>
      <c r="G114" s="22" t="s">
        <v>213</v>
      </c>
      <c r="H114" s="22" t="s">
        <v>61</v>
      </c>
      <c r="I114" s="22" t="s">
        <v>128</v>
      </c>
    </row>
    <row r="115" ht="15.75" customHeight="1">
      <c r="A115" s="36">
        <v>44466.90615005787</v>
      </c>
      <c r="B115" s="22" t="s">
        <v>283</v>
      </c>
      <c r="C115" s="22" t="s">
        <v>310</v>
      </c>
      <c r="D115" s="22" t="s">
        <v>20</v>
      </c>
      <c r="E115" s="22" t="s">
        <v>36</v>
      </c>
      <c r="F115" s="22" t="s">
        <v>27</v>
      </c>
      <c r="G115" s="22" t="s">
        <v>294</v>
      </c>
      <c r="H115" s="22" t="s">
        <v>39</v>
      </c>
      <c r="I115" s="22" t="s">
        <v>30</v>
      </c>
    </row>
    <row r="116" ht="15.75" customHeight="1">
      <c r="A116" s="36">
        <v>44466.90760373842</v>
      </c>
      <c r="B116" s="22" t="s">
        <v>136</v>
      </c>
      <c r="C116" s="22" t="s">
        <v>310</v>
      </c>
      <c r="D116" s="22" t="s">
        <v>26</v>
      </c>
      <c r="E116" s="22" t="s">
        <v>21</v>
      </c>
      <c r="F116" s="22" t="s">
        <v>214</v>
      </c>
      <c r="G116" s="22" t="s">
        <v>183</v>
      </c>
      <c r="H116" s="22" t="s">
        <v>42</v>
      </c>
      <c r="I116" s="22" t="s">
        <v>111</v>
      </c>
    </row>
    <row r="117" ht="15.75" customHeight="1">
      <c r="A117" s="36">
        <v>44466.91049751158</v>
      </c>
      <c r="B117" s="22" t="s">
        <v>136</v>
      </c>
      <c r="C117" s="22" t="s">
        <v>311</v>
      </c>
      <c r="D117" s="22" t="s">
        <v>26</v>
      </c>
      <c r="E117" s="22" t="s">
        <v>20</v>
      </c>
      <c r="F117" s="22" t="s">
        <v>140</v>
      </c>
      <c r="G117" s="22" t="s">
        <v>215</v>
      </c>
      <c r="H117" s="22" t="s">
        <v>69</v>
      </c>
      <c r="I117" s="22" t="s">
        <v>30</v>
      </c>
    </row>
    <row r="118" ht="15.75" customHeight="1">
      <c r="A118" s="36">
        <v>44466.91608949074</v>
      </c>
      <c r="B118" s="22" t="s">
        <v>136</v>
      </c>
      <c r="C118" s="22" t="s">
        <v>313</v>
      </c>
      <c r="D118" s="22" t="s">
        <v>26</v>
      </c>
      <c r="E118" s="22" t="s">
        <v>21</v>
      </c>
      <c r="F118" s="22" t="s">
        <v>216</v>
      </c>
      <c r="G118" s="22" t="s">
        <v>217</v>
      </c>
      <c r="H118" s="22" t="s">
        <v>42</v>
      </c>
      <c r="I118" s="22" t="s">
        <v>161</v>
      </c>
      <c r="J118" s="22" t="s">
        <v>603</v>
      </c>
      <c r="K118" s="22"/>
    </row>
    <row r="119" ht="15.75" customHeight="1">
      <c r="A119" s="36">
        <v>44466.91839854167</v>
      </c>
      <c r="B119" s="22" t="s">
        <v>136</v>
      </c>
      <c r="C119" s="22" t="s">
        <v>309</v>
      </c>
      <c r="D119" s="22" t="s">
        <v>26</v>
      </c>
      <c r="E119" s="22" t="s">
        <v>20</v>
      </c>
      <c r="F119" s="22" t="s">
        <v>164</v>
      </c>
      <c r="G119" s="22" t="s">
        <v>218</v>
      </c>
      <c r="H119" s="22" t="s">
        <v>29</v>
      </c>
      <c r="I119" s="22" t="s">
        <v>219</v>
      </c>
      <c r="J119" s="22" t="s">
        <v>604</v>
      </c>
      <c r="K119" s="22"/>
    </row>
    <row r="120" ht="15.75" customHeight="1">
      <c r="A120" s="36">
        <v>44466.91852582176</v>
      </c>
      <c r="B120" s="22" t="s">
        <v>283</v>
      </c>
      <c r="C120" s="22" t="s">
        <v>310</v>
      </c>
      <c r="D120" s="22" t="s">
        <v>26</v>
      </c>
      <c r="E120" s="22" t="s">
        <v>21</v>
      </c>
      <c r="F120" s="22" t="s">
        <v>27</v>
      </c>
      <c r="G120" s="22" t="s">
        <v>188</v>
      </c>
      <c r="H120" s="22" t="s">
        <v>69</v>
      </c>
      <c r="I120" s="22" t="s">
        <v>111</v>
      </c>
    </row>
    <row r="121" ht="15.75" customHeight="1">
      <c r="A121" s="36">
        <v>44466.92189866898</v>
      </c>
      <c r="B121" s="22" t="s">
        <v>136</v>
      </c>
      <c r="C121" s="22" t="s">
        <v>310</v>
      </c>
      <c r="D121" s="22" t="s">
        <v>21</v>
      </c>
      <c r="E121" s="22" t="s">
        <v>36</v>
      </c>
      <c r="F121" s="22" t="s">
        <v>27</v>
      </c>
      <c r="G121" s="22" t="s">
        <v>220</v>
      </c>
      <c r="H121" s="22" t="s">
        <v>69</v>
      </c>
      <c r="I121" s="22" t="s">
        <v>30</v>
      </c>
    </row>
    <row r="122" ht="15.75" customHeight="1">
      <c r="A122" s="36">
        <v>44466.92434498842</v>
      </c>
      <c r="B122" s="22" t="s">
        <v>136</v>
      </c>
      <c r="C122" s="22" t="s">
        <v>309</v>
      </c>
      <c r="D122" s="22" t="s">
        <v>87</v>
      </c>
      <c r="E122" s="22" t="s">
        <v>87</v>
      </c>
      <c r="F122" s="22" t="s">
        <v>221</v>
      </c>
      <c r="G122" s="22" t="s">
        <v>222</v>
      </c>
      <c r="H122" s="22" t="s">
        <v>223</v>
      </c>
      <c r="I122" s="22" t="s">
        <v>75</v>
      </c>
      <c r="J122" s="22" t="s">
        <v>605</v>
      </c>
      <c r="K122" s="22"/>
    </row>
    <row r="123" ht="15.75" customHeight="1">
      <c r="A123" s="36">
        <v>44466.92661892361</v>
      </c>
      <c r="B123" s="22" t="s">
        <v>136</v>
      </c>
      <c r="C123" s="22" t="s">
        <v>311</v>
      </c>
      <c r="D123" s="22" t="s">
        <v>87</v>
      </c>
      <c r="E123" s="22" t="s">
        <v>26</v>
      </c>
      <c r="F123" s="22" t="s">
        <v>164</v>
      </c>
      <c r="G123" s="22" t="s">
        <v>224</v>
      </c>
      <c r="H123" s="22" t="s">
        <v>39</v>
      </c>
      <c r="I123" s="22" t="s">
        <v>225</v>
      </c>
      <c r="J123" s="22" t="s">
        <v>576</v>
      </c>
      <c r="K123" s="22"/>
    </row>
    <row r="124" ht="15.75" customHeight="1">
      <c r="A124" s="36">
        <v>44466.92768079861</v>
      </c>
      <c r="B124" s="22" t="s">
        <v>136</v>
      </c>
      <c r="C124" s="22" t="s">
        <v>308</v>
      </c>
      <c r="D124" s="22" t="s">
        <v>26</v>
      </c>
      <c r="E124" s="22" t="s">
        <v>36</v>
      </c>
      <c r="F124" s="22" t="s">
        <v>27</v>
      </c>
      <c r="G124" s="22" t="s">
        <v>144</v>
      </c>
      <c r="H124" s="22" t="s">
        <v>49</v>
      </c>
      <c r="I124" s="22" t="s">
        <v>80</v>
      </c>
    </row>
    <row r="125" ht="15.75" customHeight="1">
      <c r="A125" s="36">
        <v>44466.927978506945</v>
      </c>
      <c r="B125" s="22" t="s">
        <v>19</v>
      </c>
      <c r="C125" s="22" t="s">
        <v>309</v>
      </c>
      <c r="D125" s="22" t="s">
        <v>21</v>
      </c>
      <c r="E125" s="22" t="s">
        <v>36</v>
      </c>
      <c r="F125" s="22" t="s">
        <v>125</v>
      </c>
      <c r="G125" s="22" t="s">
        <v>126</v>
      </c>
      <c r="H125" s="22" t="s">
        <v>53</v>
      </c>
      <c r="I125" s="22" t="s">
        <v>75</v>
      </c>
      <c r="J125" s="22" t="s">
        <v>576</v>
      </c>
      <c r="K125" s="22"/>
    </row>
    <row r="126" ht="15.75" customHeight="1">
      <c r="A126" s="36">
        <v>44466.9281343287</v>
      </c>
      <c r="B126" s="22" t="s">
        <v>136</v>
      </c>
      <c r="C126" s="22" t="s">
        <v>310</v>
      </c>
      <c r="D126" s="22" t="s">
        <v>21</v>
      </c>
      <c r="E126" s="22" t="s">
        <v>36</v>
      </c>
      <c r="F126" s="22" t="s">
        <v>194</v>
      </c>
      <c r="G126" s="22" t="s">
        <v>177</v>
      </c>
      <c r="H126" s="22" t="s">
        <v>69</v>
      </c>
      <c r="I126" s="22" t="s">
        <v>75</v>
      </c>
    </row>
    <row r="127" ht="15.75" customHeight="1">
      <c r="A127" s="36">
        <v>44466.92826357639</v>
      </c>
      <c r="B127" s="22" t="s">
        <v>283</v>
      </c>
      <c r="C127" s="22" t="s">
        <v>311</v>
      </c>
      <c r="D127" s="22" t="s">
        <v>20</v>
      </c>
      <c r="E127" s="22" t="s">
        <v>21</v>
      </c>
      <c r="F127" s="22" t="s">
        <v>27</v>
      </c>
      <c r="G127" s="22" t="s">
        <v>28</v>
      </c>
      <c r="H127" s="22" t="s">
        <v>49</v>
      </c>
      <c r="I127" s="22" t="s">
        <v>176</v>
      </c>
    </row>
    <row r="128" ht="15.75" customHeight="1">
      <c r="A128" s="36">
        <v>44466.92831591435</v>
      </c>
      <c r="B128" s="22" t="s">
        <v>136</v>
      </c>
      <c r="C128" s="22" t="s">
        <v>311</v>
      </c>
      <c r="D128" s="22" t="s">
        <v>20</v>
      </c>
      <c r="E128" s="22" t="s">
        <v>226</v>
      </c>
      <c r="F128" s="22" t="s">
        <v>140</v>
      </c>
      <c r="G128" s="22" t="s">
        <v>160</v>
      </c>
      <c r="H128" s="22" t="s">
        <v>49</v>
      </c>
      <c r="I128" s="22" t="s">
        <v>30</v>
      </c>
      <c r="J128" s="22" t="s">
        <v>606</v>
      </c>
      <c r="K128" s="22"/>
    </row>
    <row r="129" ht="15.75" customHeight="1">
      <c r="A129" s="36">
        <v>44466.92850101852</v>
      </c>
      <c r="B129" s="22" t="s">
        <v>136</v>
      </c>
      <c r="C129" s="22" t="s">
        <v>310</v>
      </c>
      <c r="D129" s="22" t="s">
        <v>26</v>
      </c>
      <c r="E129" s="22" t="s">
        <v>20</v>
      </c>
      <c r="F129" s="22" t="s">
        <v>44</v>
      </c>
      <c r="G129" s="22" t="s">
        <v>227</v>
      </c>
      <c r="H129" s="22" t="s">
        <v>42</v>
      </c>
      <c r="I129" s="22" t="s">
        <v>75</v>
      </c>
      <c r="J129" s="22" t="s">
        <v>607</v>
      </c>
      <c r="K129" s="22"/>
    </row>
    <row r="130" ht="15.75" customHeight="1">
      <c r="A130" s="36">
        <v>44466.933915671296</v>
      </c>
      <c r="B130" s="22" t="s">
        <v>136</v>
      </c>
      <c r="C130" s="22" t="s">
        <v>308</v>
      </c>
      <c r="D130" s="22" t="s">
        <v>20</v>
      </c>
      <c r="E130" s="22" t="s">
        <v>36</v>
      </c>
      <c r="F130" s="22" t="s">
        <v>140</v>
      </c>
      <c r="G130" s="22" t="s">
        <v>228</v>
      </c>
      <c r="H130" s="22" t="s">
        <v>49</v>
      </c>
      <c r="I130" s="22" t="s">
        <v>48</v>
      </c>
    </row>
    <row r="131" ht="15.75" customHeight="1">
      <c r="A131" s="36">
        <v>44466.93493163194</v>
      </c>
      <c r="B131" s="22" t="s">
        <v>136</v>
      </c>
      <c r="C131" s="22" t="s">
        <v>310</v>
      </c>
      <c r="D131" s="22" t="s">
        <v>20</v>
      </c>
      <c r="E131" s="22" t="s">
        <v>26</v>
      </c>
      <c r="F131" s="22" t="s">
        <v>140</v>
      </c>
      <c r="G131" s="22" t="s">
        <v>201</v>
      </c>
      <c r="H131" s="22" t="s">
        <v>104</v>
      </c>
      <c r="I131" s="22" t="s">
        <v>124</v>
      </c>
    </row>
    <row r="132" ht="15.75" customHeight="1">
      <c r="A132" s="36">
        <v>44466.93593148148</v>
      </c>
      <c r="B132" s="22" t="s">
        <v>19</v>
      </c>
      <c r="C132" s="22" t="s">
        <v>310</v>
      </c>
      <c r="D132" s="22" t="s">
        <v>26</v>
      </c>
      <c r="E132" s="22" t="s">
        <v>20</v>
      </c>
      <c r="F132" s="22" t="s">
        <v>37</v>
      </c>
      <c r="G132" s="22" t="s">
        <v>127</v>
      </c>
      <c r="H132" s="22" t="s">
        <v>69</v>
      </c>
      <c r="I132" s="22" t="s">
        <v>128</v>
      </c>
    </row>
    <row r="133" ht="15.75" customHeight="1">
      <c r="A133" s="36">
        <v>44466.94544148148</v>
      </c>
      <c r="B133" s="22" t="s">
        <v>136</v>
      </c>
      <c r="C133" s="22" t="s">
        <v>311</v>
      </c>
      <c r="D133" s="22" t="s">
        <v>20</v>
      </c>
      <c r="E133" s="22" t="s">
        <v>36</v>
      </c>
      <c r="F133" s="22" t="s">
        <v>140</v>
      </c>
      <c r="G133" s="22" t="s">
        <v>229</v>
      </c>
      <c r="H133" s="22" t="s">
        <v>179</v>
      </c>
      <c r="I133" s="22" t="s">
        <v>111</v>
      </c>
      <c r="J133" s="22" t="s">
        <v>608</v>
      </c>
      <c r="K133" s="22"/>
    </row>
    <row r="134" ht="15.75" customHeight="1">
      <c r="A134" s="36">
        <v>44466.94847002315</v>
      </c>
      <c r="B134" s="22" t="s">
        <v>136</v>
      </c>
      <c r="C134" s="22" t="s">
        <v>310</v>
      </c>
      <c r="D134" s="22" t="s">
        <v>20</v>
      </c>
      <c r="E134" s="22" t="s">
        <v>21</v>
      </c>
      <c r="F134" s="22" t="s">
        <v>230</v>
      </c>
      <c r="G134" s="22" t="s">
        <v>231</v>
      </c>
      <c r="H134" s="22" t="s">
        <v>56</v>
      </c>
      <c r="I134" s="22" t="s">
        <v>170</v>
      </c>
    </row>
    <row r="135" ht="15.75" customHeight="1">
      <c r="A135" s="36">
        <v>44466.95376045139</v>
      </c>
      <c r="B135" s="22" t="s">
        <v>136</v>
      </c>
      <c r="C135" s="22" t="s">
        <v>308</v>
      </c>
      <c r="D135" s="22" t="s">
        <v>20</v>
      </c>
      <c r="E135" s="22" t="s">
        <v>21</v>
      </c>
      <c r="F135" s="22" t="s">
        <v>44</v>
      </c>
      <c r="G135" s="22" t="s">
        <v>232</v>
      </c>
      <c r="H135" s="22" t="s">
        <v>49</v>
      </c>
      <c r="I135" s="22" t="s">
        <v>80</v>
      </c>
      <c r="J135" s="22" t="s">
        <v>609</v>
      </c>
      <c r="K135" s="22"/>
    </row>
    <row r="136" ht="15.75" customHeight="1">
      <c r="A136" s="36">
        <v>44466.957486493055</v>
      </c>
      <c r="B136" s="22" t="s">
        <v>136</v>
      </c>
      <c r="C136" s="22" t="s">
        <v>311</v>
      </c>
      <c r="D136" s="22" t="s">
        <v>20</v>
      </c>
      <c r="E136" s="22" t="s">
        <v>36</v>
      </c>
      <c r="F136" s="22" t="s">
        <v>140</v>
      </c>
      <c r="G136" s="22" t="s">
        <v>174</v>
      </c>
      <c r="H136" s="22" t="s">
        <v>81</v>
      </c>
      <c r="I136" s="22" t="s">
        <v>78</v>
      </c>
      <c r="J136" s="22" t="s">
        <v>610</v>
      </c>
      <c r="K136" s="22"/>
    </row>
    <row r="137" ht="15.75" customHeight="1">
      <c r="A137" s="36">
        <v>44466.958622210645</v>
      </c>
      <c r="B137" s="22" t="s">
        <v>19</v>
      </c>
      <c r="C137" s="22" t="s">
        <v>309</v>
      </c>
      <c r="D137" s="22" t="s">
        <v>26</v>
      </c>
      <c r="E137" s="22" t="s">
        <v>21</v>
      </c>
      <c r="F137" s="22" t="s">
        <v>129</v>
      </c>
      <c r="G137" s="22" t="s">
        <v>130</v>
      </c>
      <c r="H137" s="22" t="s">
        <v>42</v>
      </c>
      <c r="I137" s="22" t="s">
        <v>131</v>
      </c>
      <c r="J137" s="22" t="s">
        <v>611</v>
      </c>
      <c r="K137" s="22"/>
    </row>
    <row r="138" ht="15.75" customHeight="1">
      <c r="A138" s="36">
        <v>44466.96455359954</v>
      </c>
      <c r="B138" s="22" t="s">
        <v>136</v>
      </c>
      <c r="C138" s="22" t="s">
        <v>311</v>
      </c>
      <c r="D138" s="22" t="s">
        <v>26</v>
      </c>
      <c r="E138" s="22" t="s">
        <v>21</v>
      </c>
      <c r="F138" s="22" t="s">
        <v>140</v>
      </c>
      <c r="G138" s="22" t="s">
        <v>92</v>
      </c>
      <c r="H138" s="22" t="s">
        <v>69</v>
      </c>
      <c r="I138" s="22" t="s">
        <v>170</v>
      </c>
      <c r="J138" s="22" t="s">
        <v>612</v>
      </c>
      <c r="K138" s="22"/>
    </row>
    <row r="139" ht="15.75" customHeight="1">
      <c r="A139" s="36">
        <v>44466.967021689816</v>
      </c>
      <c r="B139" s="22" t="s">
        <v>19</v>
      </c>
      <c r="C139" s="22" t="s">
        <v>311</v>
      </c>
      <c r="D139" s="22" t="s">
        <v>36</v>
      </c>
      <c r="E139" s="22" t="s">
        <v>21</v>
      </c>
      <c r="F139" s="22" t="s">
        <v>132</v>
      </c>
      <c r="G139" s="22" t="s">
        <v>133</v>
      </c>
      <c r="H139" s="22" t="s">
        <v>53</v>
      </c>
      <c r="I139" s="22" t="s">
        <v>30</v>
      </c>
      <c r="J139" s="22" t="s">
        <v>613</v>
      </c>
      <c r="K139" s="22"/>
    </row>
    <row r="140" ht="15.75" customHeight="1">
      <c r="A140" s="36">
        <v>44466.96769482639</v>
      </c>
      <c r="B140" s="22" t="s">
        <v>136</v>
      </c>
      <c r="C140" s="22" t="s">
        <v>311</v>
      </c>
      <c r="D140" s="22" t="s">
        <v>20</v>
      </c>
      <c r="E140" s="22" t="s">
        <v>21</v>
      </c>
      <c r="F140" s="22" t="s">
        <v>44</v>
      </c>
      <c r="G140" s="22" t="s">
        <v>233</v>
      </c>
      <c r="H140" s="22" t="s">
        <v>234</v>
      </c>
      <c r="I140" s="22" t="s">
        <v>102</v>
      </c>
    </row>
    <row r="141" ht="15.75" customHeight="1">
      <c r="A141" s="36">
        <v>44466.97640555556</v>
      </c>
      <c r="B141" s="22" t="s">
        <v>19</v>
      </c>
      <c r="C141" s="22" t="s">
        <v>309</v>
      </c>
      <c r="D141" s="22" t="s">
        <v>26</v>
      </c>
      <c r="E141" s="22" t="s">
        <v>20</v>
      </c>
      <c r="F141" s="22" t="s">
        <v>54</v>
      </c>
      <c r="G141" s="22" t="s">
        <v>134</v>
      </c>
      <c r="H141" s="22" t="s">
        <v>135</v>
      </c>
      <c r="I141" s="22" t="s">
        <v>75</v>
      </c>
    </row>
    <row r="142" ht="15.75" customHeight="1">
      <c r="A142" s="36">
        <v>44466.98126349537</v>
      </c>
      <c r="B142" s="22" t="s">
        <v>136</v>
      </c>
      <c r="C142" s="22" t="s">
        <v>310</v>
      </c>
      <c r="D142" s="22" t="s">
        <v>20</v>
      </c>
      <c r="E142" s="22" t="s">
        <v>21</v>
      </c>
      <c r="F142" s="22" t="s">
        <v>140</v>
      </c>
      <c r="G142" s="22" t="s">
        <v>235</v>
      </c>
      <c r="H142" s="22" t="s">
        <v>42</v>
      </c>
      <c r="I142" s="22" t="s">
        <v>48</v>
      </c>
    </row>
    <row r="143" ht="15.75" customHeight="1">
      <c r="A143" s="36">
        <v>44466.985192106484</v>
      </c>
      <c r="B143" s="22" t="s">
        <v>136</v>
      </c>
      <c r="C143" s="22" t="s">
        <v>311</v>
      </c>
      <c r="D143" s="22" t="s">
        <v>20</v>
      </c>
      <c r="E143" s="22" t="s">
        <v>20</v>
      </c>
      <c r="F143" s="22" t="s">
        <v>37</v>
      </c>
      <c r="G143" s="22" t="s">
        <v>236</v>
      </c>
      <c r="H143" s="22" t="s">
        <v>29</v>
      </c>
      <c r="I143" s="22" t="s">
        <v>170</v>
      </c>
    </row>
    <row r="144" ht="15.75" customHeight="1">
      <c r="A144" s="36">
        <v>44466.9858578125</v>
      </c>
      <c r="B144" s="22" t="s">
        <v>136</v>
      </c>
      <c r="C144" s="22" t="s">
        <v>310</v>
      </c>
      <c r="D144" s="22" t="s">
        <v>20</v>
      </c>
      <c r="E144" s="22" t="s">
        <v>21</v>
      </c>
      <c r="F144" s="22" t="s">
        <v>54</v>
      </c>
      <c r="G144" s="22" t="s">
        <v>207</v>
      </c>
      <c r="H144" s="22" t="s">
        <v>69</v>
      </c>
      <c r="I144" s="22" t="s">
        <v>170</v>
      </c>
    </row>
    <row r="145" ht="15.75" customHeight="1">
      <c r="A145" s="36">
        <v>44466.98826409722</v>
      </c>
      <c r="B145" s="22" t="s">
        <v>283</v>
      </c>
      <c r="C145" s="22" t="s">
        <v>309</v>
      </c>
      <c r="D145" s="22" t="s">
        <v>87</v>
      </c>
      <c r="E145" s="22" t="s">
        <v>20</v>
      </c>
      <c r="F145" s="22" t="s">
        <v>27</v>
      </c>
      <c r="G145" s="22" t="s">
        <v>213</v>
      </c>
      <c r="H145" s="22" t="s">
        <v>69</v>
      </c>
      <c r="I145" s="22" t="s">
        <v>161</v>
      </c>
    </row>
    <row r="146" ht="15.75" customHeight="1">
      <c r="A146" s="36">
        <v>44467.03208446759</v>
      </c>
      <c r="B146" s="22" t="s">
        <v>136</v>
      </c>
      <c r="C146" s="22" t="s">
        <v>310</v>
      </c>
      <c r="D146" s="22" t="s">
        <v>20</v>
      </c>
      <c r="E146" s="22" t="s">
        <v>36</v>
      </c>
      <c r="F146" s="22" t="s">
        <v>37</v>
      </c>
      <c r="G146" s="22" t="s">
        <v>224</v>
      </c>
      <c r="H146" s="22" t="s">
        <v>29</v>
      </c>
      <c r="I146" s="22" t="s">
        <v>30</v>
      </c>
      <c r="J146" s="22" t="s">
        <v>614</v>
      </c>
      <c r="K146" s="22"/>
    </row>
    <row r="147" ht="15.75" customHeight="1">
      <c r="A147" s="36">
        <v>44467.04116644676</v>
      </c>
      <c r="B147" s="22" t="s">
        <v>136</v>
      </c>
      <c r="C147" s="22" t="s">
        <v>310</v>
      </c>
      <c r="D147" s="22" t="s">
        <v>20</v>
      </c>
      <c r="E147" s="22" t="s">
        <v>21</v>
      </c>
      <c r="F147" s="22" t="s">
        <v>171</v>
      </c>
      <c r="G147" s="22" t="s">
        <v>180</v>
      </c>
      <c r="H147" s="22" t="s">
        <v>29</v>
      </c>
      <c r="I147" s="22" t="s">
        <v>30</v>
      </c>
      <c r="J147" s="22" t="s">
        <v>615</v>
      </c>
      <c r="K147" s="22"/>
    </row>
    <row r="148" ht="15.75" customHeight="1">
      <c r="A148" s="36">
        <v>44467.066297557874</v>
      </c>
      <c r="B148" s="22" t="s">
        <v>136</v>
      </c>
      <c r="C148" s="22" t="s">
        <v>310</v>
      </c>
      <c r="D148" s="22" t="s">
        <v>20</v>
      </c>
      <c r="E148" s="22" t="s">
        <v>36</v>
      </c>
      <c r="F148" s="22" t="s">
        <v>54</v>
      </c>
      <c r="G148" s="22" t="s">
        <v>207</v>
      </c>
      <c r="H148" s="22" t="s">
        <v>42</v>
      </c>
      <c r="I148" s="22" t="s">
        <v>99</v>
      </c>
    </row>
    <row r="149" ht="15.75" customHeight="1">
      <c r="A149" s="36">
        <v>44467.12607425926</v>
      </c>
      <c r="B149" s="22" t="s">
        <v>136</v>
      </c>
      <c r="C149" s="22" t="s">
        <v>311</v>
      </c>
      <c r="D149" s="22" t="s">
        <v>20</v>
      </c>
      <c r="E149" s="22" t="s">
        <v>36</v>
      </c>
      <c r="F149" s="22" t="s">
        <v>37</v>
      </c>
      <c r="G149" s="22" t="s">
        <v>237</v>
      </c>
      <c r="H149" s="22" t="s">
        <v>29</v>
      </c>
      <c r="I149" s="22" t="s">
        <v>101</v>
      </c>
    </row>
    <row r="150" ht="15.75" customHeight="1">
      <c r="A150" s="36">
        <v>44467.38923306713</v>
      </c>
      <c r="B150" s="22" t="s">
        <v>283</v>
      </c>
      <c r="C150" s="22" t="s">
        <v>309</v>
      </c>
      <c r="D150" s="22" t="s">
        <v>21</v>
      </c>
      <c r="E150" s="22" t="s">
        <v>36</v>
      </c>
      <c r="F150" s="22" t="s">
        <v>194</v>
      </c>
      <c r="G150" s="22" t="s">
        <v>295</v>
      </c>
      <c r="H150" s="22" t="s">
        <v>61</v>
      </c>
      <c r="I150" s="22" t="s">
        <v>170</v>
      </c>
    </row>
    <row r="151" ht="15.75" customHeight="1">
      <c r="A151" s="36">
        <v>44467.75224391204</v>
      </c>
      <c r="B151" s="22" t="s">
        <v>136</v>
      </c>
      <c r="C151" s="22" t="s">
        <v>311</v>
      </c>
      <c r="D151" s="22" t="s">
        <v>26</v>
      </c>
      <c r="E151" s="22" t="s">
        <v>20</v>
      </c>
      <c r="F151" s="22" t="s">
        <v>37</v>
      </c>
      <c r="G151" s="22" t="s">
        <v>238</v>
      </c>
      <c r="H151" s="22" t="s">
        <v>53</v>
      </c>
      <c r="I151" s="22" t="s">
        <v>30</v>
      </c>
      <c r="J151" s="22" t="s">
        <v>616</v>
      </c>
      <c r="K151" s="22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ht="15.75" customHeight="1">
      <c r="A153" s="21" t="s">
        <v>12</v>
      </c>
      <c r="B153" s="21" t="s">
        <v>12</v>
      </c>
      <c r="C153" s="21" t="s">
        <v>12</v>
      </c>
      <c r="D153" s="21"/>
      <c r="E153" s="21"/>
      <c r="F153" s="21"/>
      <c r="G153" s="21"/>
      <c r="H153" s="21"/>
      <c r="I153" s="21"/>
      <c r="J153" s="21"/>
      <c r="K153" s="21"/>
    </row>
    <row r="154" ht="15.75" customHeight="1">
      <c r="A154" s="21" t="s">
        <v>19</v>
      </c>
      <c r="B154" s="21" t="s">
        <v>136</v>
      </c>
      <c r="C154" s="21" t="s">
        <v>283</v>
      </c>
      <c r="D154" s="21"/>
      <c r="E154" s="21"/>
      <c r="F154" s="21"/>
      <c r="G154" s="21"/>
      <c r="H154" s="21"/>
      <c r="I154" s="21"/>
      <c r="J154" s="21"/>
      <c r="K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