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R:\SM3\0.Legacy\_3.3 TT\ECQB\04 Tools\02 Support documents\05-TK-syllabus-comparison\"/>
    </mc:Choice>
  </mc:AlternateContent>
  <xr:revisionPtr revIDLastSave="0" documentId="13_ncr:1_{EA42AA8E-CA18-4B87-9203-3DB76041E220}" xr6:coauthVersionLast="45" xr6:coauthVersionMax="45" xr10:uidLastSave="{00000000-0000-0000-0000-000000000000}"/>
  <bookViews>
    <workbookView xWindow="-120" yWindow="-120" windowWidth="29040" windowHeight="15840" xr2:uid="{BC3DA07B-85CA-4096-88E6-929FE9352419}"/>
  </bookViews>
  <sheets>
    <sheet name="Reader Instructions" sheetId="16" r:id="rId1"/>
    <sheet name="Source-information" sheetId="17" r:id="rId2"/>
    <sheet name="010-Air-Law-ATC" sheetId="1" r:id="rId3"/>
    <sheet name="021-AGK" sheetId="2" r:id="rId4"/>
    <sheet name="022-AGK-Instrumentation" sheetId="3" r:id="rId5"/>
    <sheet name="031-Mass-and-Balance" sheetId="4" r:id="rId6"/>
    <sheet name="032-Perf-A" sheetId="5" r:id="rId7"/>
    <sheet name="033-Flight-Planning" sheetId="6" r:id="rId8"/>
    <sheet name="034-Perf(H)" sheetId="7" r:id="rId9"/>
    <sheet name="040-Human-Performance" sheetId="8" r:id="rId10"/>
    <sheet name="050-Meteorology" sheetId="9" r:id="rId11"/>
    <sheet name="061-Gen-Nav" sheetId="10" r:id="rId12"/>
    <sheet name="062-Radio-Nav" sheetId="11" r:id="rId13"/>
    <sheet name="070-Ops-Procedures" sheetId="12" r:id="rId14"/>
    <sheet name="081-PoF(A)" sheetId="13" r:id="rId15"/>
    <sheet name="082-PoF(H)" sheetId="14" r:id="rId16"/>
    <sheet name="090-Communications" sheetId="15" r:id="rId17"/>
  </sheets>
  <definedNames>
    <definedName name="_xlnm._FilterDatabase" localSheetId="2" hidden="1">'010-Air-Law-ATC'!$D$1:$V$710</definedName>
    <definedName name="_xlnm._FilterDatabase" localSheetId="3" hidden="1">'021-AGK'!$A$1:$L$907</definedName>
    <definedName name="_xlnm._FilterDatabase" localSheetId="4" hidden="1">'022-AGK-Instrumentation'!$C$1:$V$651</definedName>
    <definedName name="_xlnm._FilterDatabase" localSheetId="5" hidden="1">'031-Mass-and-Balance'!$D$1:$V$146</definedName>
    <definedName name="_xlnm._FilterDatabase" localSheetId="6" hidden="1">'032-Perf-A'!$B$1:$M$327</definedName>
    <definedName name="_xlnm._FilterDatabase" localSheetId="7" hidden="1">'033-Flight-Planning'!$D$1:$V$182</definedName>
    <definedName name="_xlnm._FilterDatabase" localSheetId="8" hidden="1">'034-Perf(H)'!$D$1:$V$145</definedName>
    <definedName name="_xlnm._FilterDatabase" localSheetId="9" hidden="1">'040-Human-Performance'!$D$1:$V$456</definedName>
    <definedName name="_xlnm._FilterDatabase" localSheetId="10" hidden="1">'050-Meteorology'!$D$1:$V$637</definedName>
    <definedName name="_xlnm._FilterDatabase" localSheetId="11" hidden="1">'061-Gen-Nav'!$D$1:$V$173</definedName>
    <definedName name="_xlnm._FilterDatabase" localSheetId="12" hidden="1">'062-Radio-Nav'!$C$1:$V$445</definedName>
    <definedName name="_xlnm._FilterDatabase" localSheetId="13" hidden="1">'070-Ops-Procedures'!$D$1:$V$499</definedName>
    <definedName name="_xlnm._FilterDatabase" localSheetId="14" hidden="1">'081-PoF(A)'!$D$1:$V$353</definedName>
    <definedName name="_xlnm._FilterDatabase" localSheetId="15" hidden="1">'082-PoF(H)'!$D$1:$V$304</definedName>
    <definedName name="_xlnm._FilterDatabase" localSheetId="16" hidden="1">'090-Communications'!$D$1:$V$120</definedName>
    <definedName name="_Hlk150056470" localSheetId="3">'021-AGK'!$D$764</definedName>
    <definedName name="OLE_LINK1" localSheetId="3">'021-AGK'!$D$512</definedName>
    <definedName name="OLE_LINK3" localSheetId="3">'021-AGK'!$D$663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21" i="15" l="1"/>
  <c r="U121" i="15"/>
  <c r="T121" i="15"/>
  <c r="S121" i="15"/>
  <c r="R121" i="15"/>
  <c r="Q121" i="15"/>
  <c r="P121" i="15"/>
  <c r="O121" i="15"/>
  <c r="N121" i="15"/>
  <c r="M121" i="15"/>
  <c r="L121" i="15"/>
  <c r="K121" i="15"/>
  <c r="J121" i="15"/>
  <c r="I121" i="15"/>
  <c r="H121" i="15"/>
  <c r="G121" i="15"/>
  <c r="R305" i="14"/>
  <c r="Q305" i="14"/>
  <c r="P305" i="14"/>
  <c r="M305" i="14"/>
  <c r="L305" i="14"/>
  <c r="K305" i="14"/>
  <c r="J305" i="14"/>
  <c r="I305" i="14"/>
  <c r="H305" i="14"/>
  <c r="G305" i="14"/>
  <c r="O720" i="13"/>
  <c r="N720" i="13"/>
  <c r="M720" i="13"/>
  <c r="L720" i="13"/>
  <c r="K720" i="13"/>
  <c r="J720" i="13"/>
  <c r="I720" i="13"/>
  <c r="H720" i="13"/>
  <c r="G720" i="13"/>
  <c r="V500" i="12"/>
  <c r="U500" i="12"/>
  <c r="T500" i="12"/>
  <c r="S500" i="12"/>
  <c r="R500" i="12"/>
  <c r="Q500" i="12"/>
  <c r="P500" i="12"/>
  <c r="O500" i="12"/>
  <c r="N500" i="12"/>
  <c r="M500" i="12"/>
  <c r="L500" i="12"/>
  <c r="K500" i="12"/>
  <c r="J500" i="12"/>
  <c r="I500" i="12"/>
  <c r="H500" i="12"/>
  <c r="G500" i="12"/>
  <c r="J457" i="8"/>
  <c r="J902" i="2"/>
  <c r="V446" i="11"/>
  <c r="U446" i="11"/>
  <c r="T446" i="11"/>
  <c r="S446" i="11"/>
  <c r="R446" i="11"/>
  <c r="Q446" i="11"/>
  <c r="P446" i="11"/>
  <c r="O446" i="11"/>
  <c r="N446" i="11"/>
  <c r="M446" i="11"/>
  <c r="L446" i="11"/>
  <c r="K446" i="11"/>
  <c r="J446" i="11"/>
  <c r="I446" i="11"/>
  <c r="H446" i="11"/>
  <c r="G446" i="11"/>
  <c r="V190" i="10"/>
  <c r="U190" i="10"/>
  <c r="T190" i="10"/>
  <c r="S190" i="10"/>
  <c r="R190" i="10"/>
  <c r="Q190" i="10"/>
  <c r="P190" i="10"/>
  <c r="O190" i="10"/>
  <c r="N190" i="10"/>
  <c r="M190" i="10"/>
  <c r="L190" i="10"/>
  <c r="K190" i="10"/>
  <c r="J190" i="10"/>
  <c r="I190" i="10"/>
  <c r="H190" i="10"/>
  <c r="G190" i="10"/>
  <c r="V638" i="9"/>
  <c r="U638" i="9"/>
  <c r="T638" i="9"/>
  <c r="S638" i="9"/>
  <c r="R638" i="9"/>
  <c r="Q638" i="9"/>
  <c r="P638" i="9"/>
  <c r="O638" i="9"/>
  <c r="N638" i="9"/>
  <c r="M638" i="9"/>
  <c r="L638" i="9"/>
  <c r="K638" i="9"/>
  <c r="J638" i="9"/>
  <c r="I638" i="9"/>
  <c r="H638" i="9"/>
  <c r="G638" i="9"/>
  <c r="V457" i="8"/>
  <c r="U457" i="8"/>
  <c r="T457" i="8"/>
  <c r="S457" i="8"/>
  <c r="R457" i="8"/>
  <c r="Q457" i="8"/>
  <c r="P457" i="8"/>
  <c r="O457" i="8"/>
  <c r="N457" i="8"/>
  <c r="M457" i="8"/>
  <c r="L457" i="8"/>
  <c r="K457" i="8"/>
  <c r="I457" i="8"/>
  <c r="H457" i="8"/>
  <c r="G457" i="8"/>
  <c r="V147" i="4"/>
  <c r="U147" i="4"/>
  <c r="T147" i="4"/>
  <c r="S147" i="4"/>
  <c r="R147" i="4"/>
  <c r="Q147" i="4"/>
  <c r="P147" i="4"/>
  <c r="O147" i="4"/>
  <c r="N147" i="4"/>
  <c r="M147" i="4"/>
  <c r="L147" i="4"/>
  <c r="K147" i="4"/>
  <c r="J147" i="4"/>
  <c r="I147" i="4"/>
  <c r="H147" i="4"/>
  <c r="G147" i="4"/>
  <c r="V146" i="7"/>
  <c r="U146" i="7"/>
  <c r="T146" i="7"/>
  <c r="S146" i="7"/>
  <c r="R146" i="7"/>
  <c r="Q146" i="7"/>
  <c r="P146" i="7"/>
  <c r="O146" i="7"/>
  <c r="N146" i="7"/>
  <c r="M146" i="7"/>
  <c r="L146" i="7"/>
  <c r="K146" i="7"/>
  <c r="J146" i="7"/>
  <c r="I146" i="7"/>
  <c r="H146" i="7"/>
  <c r="G146" i="7"/>
  <c r="V183" i="6"/>
  <c r="U183" i="6"/>
  <c r="T183" i="6"/>
  <c r="S183" i="6"/>
  <c r="R183" i="6"/>
  <c r="Q183" i="6"/>
  <c r="P183" i="6"/>
  <c r="O183" i="6"/>
  <c r="N183" i="6"/>
  <c r="M183" i="6"/>
  <c r="L183" i="6"/>
  <c r="K183" i="6"/>
  <c r="J183" i="6"/>
  <c r="I183" i="6"/>
  <c r="H183" i="6"/>
  <c r="G183" i="6"/>
  <c r="V326" i="5"/>
  <c r="U326" i="5"/>
  <c r="S326" i="5"/>
  <c r="T326" i="5"/>
  <c r="R326" i="5"/>
  <c r="P326" i="5"/>
  <c r="N326" i="5"/>
  <c r="Q326" i="5"/>
  <c r="O326" i="5"/>
  <c r="M326" i="5"/>
  <c r="L326" i="5"/>
  <c r="J326" i="5"/>
  <c r="H326" i="5"/>
  <c r="K326" i="5"/>
  <c r="I326" i="5"/>
  <c r="G326" i="5"/>
  <c r="V652" i="3"/>
  <c r="U652" i="3"/>
  <c r="T652" i="3"/>
  <c r="S652" i="3"/>
  <c r="R652" i="3"/>
  <c r="Q652" i="3"/>
  <c r="P652" i="3"/>
  <c r="O652" i="3"/>
  <c r="N652" i="3"/>
  <c r="M652" i="3"/>
  <c r="L652" i="3"/>
  <c r="K652" i="3"/>
  <c r="J652" i="3"/>
  <c r="I652" i="3"/>
  <c r="H652" i="3"/>
  <c r="G652" i="3"/>
  <c r="V902" i="2"/>
  <c r="U902" i="2"/>
  <c r="T902" i="2"/>
  <c r="S902" i="2"/>
  <c r="R902" i="2"/>
  <c r="Q902" i="2"/>
  <c r="P902" i="2"/>
  <c r="O902" i="2"/>
  <c r="N902" i="2"/>
  <c r="M902" i="2"/>
  <c r="L902" i="2"/>
  <c r="K902" i="2"/>
  <c r="H902" i="2"/>
  <c r="I902" i="2"/>
  <c r="G902" i="2"/>
  <c r="V711" i="1"/>
  <c r="U711" i="1"/>
  <c r="T711" i="1"/>
  <c r="S711" i="1"/>
  <c r="R711" i="1"/>
  <c r="Q711" i="1"/>
  <c r="P711" i="1"/>
  <c r="O711" i="1"/>
  <c r="N711" i="1"/>
  <c r="M711" i="1"/>
  <c r="L711" i="1"/>
  <c r="K711" i="1"/>
  <c r="J711" i="1"/>
  <c r="I711" i="1"/>
  <c r="H711" i="1"/>
  <c r="G711" i="1"/>
</calcChain>
</file>

<file path=xl/sharedStrings.xml><?xml version="1.0" encoding="utf-8"?>
<sst xmlns="http://schemas.openxmlformats.org/spreadsheetml/2006/main" count="51563" uniqueCount="14309">
  <si>
    <t>BK</t>
  </si>
  <si>
    <t>ATPL(A)</t>
  </si>
  <si>
    <t>CPL(A)</t>
  </si>
  <si>
    <t>ATPL(H)/IR</t>
  </si>
  <si>
    <t>ATPL(H)/VFR</t>
  </si>
  <si>
    <t>CPL(H)</t>
  </si>
  <si>
    <t>IR</t>
  </si>
  <si>
    <t>CBIR(A)</t>
  </si>
  <si>
    <t>BIR BK</t>
  </si>
  <si>
    <t>AIR LAW</t>
  </si>
  <si>
    <t>INTERNATIONAL LAW: CONVENTIONS, AGREEMENTS AND ORGANISATIONS</t>
  </si>
  <si>
    <t>The Convention on International Civil Aviation (Chicago) - ICAO Doc 7300/9 - Convention on the High Seas (Geneva, 29 April 1958)</t>
  </si>
  <si>
    <t>The establishment of the Convention on International Civil Aviation, Chicago, 7 December 1944</t>
  </si>
  <si>
    <t>X</t>
  </si>
  <si>
    <t>Explain the circumstances that led to the establishment of the Convention on International Civil Aviation, Chicago, 7 December 1944.</t>
  </si>
  <si>
    <t>Part I - Air navigation</t>
  </si>
  <si>
    <t>Recall the general contents of relevant parts of the following chapters: general principles and application of the Convention; flight over territory of Contracting States; nationality of aircraft; international standards and recommended practices (SARPs), especially notification of differences and validity of endorsed certificates and licences.</t>
  </si>
  <si>
    <t xml:space="preserve">General principles - Describe the application of the following terms in civil aviation: sovereignty; territory and high seas according to the UN Convention on the High Seas. </t>
  </si>
  <si>
    <t>Explain the following terms and how they apply to international air traffic: right of non-scheduled flight (including the two technical freedoms of the air); scheduled air services; cabotage; landing at customs airports; Rules of the Air; search of aircraft.</t>
  </si>
  <si>
    <t>Explain the duties of Contracting States in relation to: documents carried on board the aircraft: certificate of registration; certificates of airworthiness; licences of personnel; recognition of certificates and licences; cargo restrictions; photographic apparatus.</t>
  </si>
  <si>
    <t>Part II - The International Civil Aviation Organization (ICAO)</t>
  </si>
  <si>
    <t>Describe the objectives of ICAO.</t>
  </si>
  <si>
    <t>Recognise the organisation and duties of the ICAO Assembly, Council and Air Navigation Commission (ANC).</t>
  </si>
  <si>
    <t>Describe the annexes to the Convention.</t>
  </si>
  <si>
    <t>Other conventions and agreements</t>
  </si>
  <si>
    <t>The International Air Services Transit Agreement (ICAO Doc 7500)</t>
  </si>
  <si>
    <t>Explain the two technical freedoms of the air.</t>
  </si>
  <si>
    <t>Explain the three commercial freedoms of the air.</t>
  </si>
  <si>
    <t>Suppression of Unlawful Acts Against the Safety of Civil Aviation - The Tokyo Convention of 1963</t>
  </si>
  <si>
    <t>Describe the measures and actions to be taken by the pilot-in-command (PIC) of an aircraft in order to suppress unlawful acts against the safety of the aircraft.</t>
  </si>
  <si>
    <t>Intentionally left blank</t>
  </si>
  <si>
    <t>Private international law</t>
  </si>
  <si>
    <t>Explain the legal significance of the issue of a passenger ticket or of baggage/cargo documents (that the issue is a form of contract).</t>
  </si>
  <si>
    <t>Describe the consequences for an airline or the PIC when a document of carriage is not issued (that the contract is unaffected).</t>
  </si>
  <si>
    <t>Explain the consequences for an airline operator of Regulation (EC) No 261/2004 on passenger rights in the event of delay, cancellation or denial of boarding.</t>
  </si>
  <si>
    <t>Explain the liability limit in relation to destruction, loss, damage or delay of baggage.</t>
  </si>
  <si>
    <t>World organisations</t>
  </si>
  <si>
    <t>The International Air Transport Association (IATA)</t>
  </si>
  <si>
    <t>Describe the objectives of IATA.</t>
  </si>
  <si>
    <t>European organisations</t>
  </si>
  <si>
    <t>Describe the objectives of EASA.</t>
  </si>
  <si>
    <t>Describe the role of EASA in European civil aviation.</t>
  </si>
  <si>
    <t>State that the structure of the regulatory material related to EASA involves: hard law (regulations, delegated acts, implementing acts, and implementing rules); soft law (certification specifications, acceptable means of compliance, and guidance material).</t>
  </si>
  <si>
    <t>State the meaning of the terminology associated with the structure of the regulatory material related to EASA, specifically: regulations, delegated acts, implementing acts, and implementing rules, as applicable until 11 September 2023; and certification specifications, acceptable means of compliance, and guidance material.</t>
  </si>
  <si>
    <t>EUROCONTROL</t>
  </si>
  <si>
    <t>Describe the Single European Sky (SES) regulations.</t>
  </si>
  <si>
    <t>AIRWORTHINESS OF AIRCRAFT, AIRCRAFT NATIONALITY AND REGISTRATION MARKS</t>
  </si>
  <si>
    <t xml:space="preserve">Intentionally left blank </t>
  </si>
  <si>
    <t>Certificate of Airworthiness (CofA)</t>
  </si>
  <si>
    <t>Certificate of Airworthiness (CofA) - Details</t>
  </si>
  <si>
    <t>State the issuing authority of a CofA.</t>
  </si>
  <si>
    <t xml:space="preserve">State the necessity to hold a CofA. </t>
  </si>
  <si>
    <t>Explain the prerequisites for the issue of a CofA according to Commission Regulation (EU) No 748/2012.</t>
  </si>
  <si>
    <t xml:space="preserve">State who shall determine an aircraft’s continuing airworthiness. </t>
  </si>
  <si>
    <t xml:space="preserve">Describe how a CofA can be renewed or may remain valid. </t>
  </si>
  <si>
    <t>ICAO Annex 7 - Aircraft Nationality and Registration Marks</t>
  </si>
  <si>
    <t>ICAO Annex 7 - Definitions</t>
  </si>
  <si>
    <t>Recall the definition of the following terms: aircraft; heavier-than-air aircraft; State of Registry.</t>
  </si>
  <si>
    <t>Nationality marks, common marks and registration marks</t>
  </si>
  <si>
    <t>Nationality marks, common marks and registration marks - assignment and location</t>
  </si>
  <si>
    <t>State the location of nationality marks, common marks and registration marks.</t>
  </si>
  <si>
    <t>Explain who is responsible for assigning nationality marks, common marks and registration marks.</t>
  </si>
  <si>
    <t>PERSONNEL LICENSING</t>
  </si>
  <si>
    <t>ICAO Annex 1</t>
  </si>
  <si>
    <t>Differences between ICAO Annex 1 and Regulation (EU) No 1178/2011 (hereinafter: Aircrew Regulation)</t>
  </si>
  <si>
    <t>Describe the relationship and differences between ICAO Annex 1 and the Aircrew Regulation.</t>
  </si>
  <si>
    <t>Definitions</t>
  </si>
  <si>
    <t>Define the following: Category, class and type of aircraft, cross-country, dual instruction time, flight time, student pilot-in-command (SPIC), instrument time, instrument flight time, instrument ground time, night, private pilot, proficiency check, renewal, revalidation, skill test, solo flight time.</t>
  </si>
  <si>
    <t>Define the following: multi-crew cooperation (MCC), multi-pilot aircraft, rating.</t>
  </si>
  <si>
    <t>Content and structure</t>
  </si>
  <si>
    <t>Explain the structure of Part-FCL.</t>
  </si>
  <si>
    <t>Explain the requirements to act as a flight crew member of a civil aircraft registered in a Member State, and know the general principles of the licensing system (light aircraft pilot licence (LAPL), private pilot licence (PPL), commercial pilot licence (CPL), multi-crew pilot licence (MPL), airline transport pilot licence (ATPL)).</t>
  </si>
  <si>
    <t>List the two factors that are relevant to the exercise of the privileges of a licence.</t>
  </si>
  <si>
    <t>State the circumstances in which a language proficiency endorsement is required.</t>
  </si>
  <si>
    <t xml:space="preserve">List the restrictions for licence holders with an age of 60 years or more. </t>
  </si>
  <si>
    <t>Explain the term ‘competent authority’.</t>
  </si>
  <si>
    <t xml:space="preserve">Describe the obligation to carry and present documents  (e.g. a flight crew licence) under Part-FCL. </t>
  </si>
  <si>
    <t xml:space="preserve">Commercial pilot licence (CPL) </t>
  </si>
  <si>
    <t>State the requirements for the issue of a CPL.</t>
  </si>
  <si>
    <t>State the privileges of a CPL.</t>
  </si>
  <si>
    <t xml:space="preserve">Airline transport pilot licence (ATPL) and multi-crew pilot licence (MPL) </t>
  </si>
  <si>
    <t>State the requirements for the issue of an ATPL.</t>
  </si>
  <si>
    <t>State the privileges of an ATPL.</t>
  </si>
  <si>
    <t>State the requirements for the issue of an MPL.</t>
  </si>
  <si>
    <t>State the privileges of an MPL.</t>
  </si>
  <si>
    <t xml:space="preserve">Ratings </t>
  </si>
  <si>
    <t xml:space="preserve">State the requirements for class ratings, their validity and privileges. </t>
  </si>
  <si>
    <t xml:space="preserve">State the requirements for type ratings, their validity and privileges. </t>
  </si>
  <si>
    <t xml:space="preserve">State the requirements for instrument ratings, their validity and privileges (instrument rating (IR), competency-based instrument rating (CB-IR) and basic instrument rating (BIR). </t>
  </si>
  <si>
    <t xml:space="preserve">State the requirements for other ratings, their validity and privileges according to Part-FCL. </t>
  </si>
  <si>
    <t>Aircrew Regulation - Annex IV (Part-MED)</t>
  </si>
  <si>
    <t>Aircrew Regulation -  Annex IV (Part-MED) - Details</t>
  </si>
  <si>
    <t xml:space="preserve">Describe the relevant content of Part-MED - Medical requirements (administrative parts and requirements related to licensing only). </t>
  </si>
  <si>
    <t xml:space="preserve">State the requirements for the issue of a medical certificate. </t>
  </si>
  <si>
    <t xml:space="preserve">Name the class of medical certificate required when exercising the privileges of a CPL, MPL or ATPL. </t>
  </si>
  <si>
    <t xml:space="preserve">State the actions to be taken in case of a decrease in medical fitness. </t>
  </si>
  <si>
    <t xml:space="preserve">RULES OF THE AIR ACCORDING TO ICAO ANNEX 2 AND SERA </t>
  </si>
  <si>
    <t>Overview of ICAO Annex 2 and SERA (Commission Implementing Regulation (EU) No 923/2012 and its references and subsequent amendments)</t>
  </si>
  <si>
    <t>ICAO Annex 2 and SERA - Relationship and content</t>
  </si>
  <si>
    <t>Explain the scope and purpose of ICAO Annex 2.</t>
  </si>
  <si>
    <t>Explain the scope and main content of SERA.</t>
  </si>
  <si>
    <t>Rules of the Air</t>
  </si>
  <si>
    <t>Applicability of the Rules of the Air</t>
  </si>
  <si>
    <t>Explain the principle of territorial application of the various Rules of the Air, e.g. ICAO, SERA, national rules.</t>
  </si>
  <si>
    <t>Explain the necessity to comply with the Rules of the Air.</t>
  </si>
  <si>
    <t>State the responsibilities of the PIC.</t>
  </si>
  <si>
    <t>Identify under what circumstances departure from the Rules of the Air may be allowed.</t>
  </si>
  <si>
    <t>1, 2, 3</t>
  </si>
  <si>
    <t>Explain the duties of the PIC concerning pre-flight actions in case of an instrument flight rule (IFR) flight.</t>
  </si>
  <si>
    <t>State that the PIC of an aircraft has final authority as to the disposition of the aircraft while in command.</t>
  </si>
  <si>
    <t>Explain when the use of psychoactive substances, taking into consideration their effects, by flight crew members is prohibited.</t>
  </si>
  <si>
    <t>General rules</t>
  </si>
  <si>
    <t>General rules - Collision avoidance - SERA</t>
  </si>
  <si>
    <t>Describe the rules for the avoidance of collisions.</t>
  </si>
  <si>
    <t xml:space="preserve">Describe the lights, including their angles, to be displayed by aircraft. </t>
  </si>
  <si>
    <t>Interpret marshalling signals.</t>
  </si>
  <si>
    <t>State the basic requirements for minimum height (HGT) for the flight over congested areas of cities, towns or settlements, or over an open-air assembly of persons.</t>
  </si>
  <si>
    <t xml:space="preserve">Define when the cruising levels shall be expressed in terms of flight levels (FLs). </t>
  </si>
  <si>
    <t>Define under what circumstances cruising levels shall be expressed in terms of altitude (ALT).</t>
  </si>
  <si>
    <t>Explain the limitation for proximity to other aircraft and the right-of-way rules, including holding at runway (RWY) holding positions and lighted stop bars.</t>
  </si>
  <si>
    <t>Describe the meaning of light signals displayed to aircraft and by aircraft.</t>
  </si>
  <si>
    <t>Describe the requirements when carrying out simulated instrument flights.</t>
  </si>
  <si>
    <t xml:space="preserve">Explain the basic rules for an aircraft operating on and in the vicinity of an aerodrome (AD). </t>
  </si>
  <si>
    <t>Explain the requirements for the submission of an air traffic service (ATS) flight plan.</t>
  </si>
  <si>
    <t>Explain the actions to be taken in case of flight plan change or delay.</t>
  </si>
  <si>
    <t>State the actions to be taken in case of inadvertent changes to track, true airspeed (TAS) and time estimate affecting the current flight plan.</t>
  </si>
  <si>
    <t>Explain the procedures for closing a flight plan.</t>
  </si>
  <si>
    <t>1, 2</t>
  </si>
  <si>
    <t>State for which flights an air traffic control (ATC) clearance shall be obtained.</t>
  </si>
  <si>
    <t>State how a pilot may request ATC clearance.</t>
  </si>
  <si>
    <t>State the action to be taken if an ATC clearance is not satisfactory to a PIC.</t>
  </si>
  <si>
    <t>Describe the required actions to be carried out if the continuation of a controlled visual flight rule (VFR) flight in visual meteorological conditions (VMC) is not practicable any more.</t>
  </si>
  <si>
    <t>Describe the provisions for transmitting a position report to the appropriate ATS unit including time of transmission and normal content of the message.</t>
  </si>
  <si>
    <t>Describe the necessary action when an aircraft experiences a communication (COM) failure.</t>
  </si>
  <si>
    <t>State what information an aircraft being subjected to unlawful interference shall give to the appropriate ATS unit.</t>
  </si>
  <si>
    <t>Visual flight rules (VFR)</t>
  </si>
  <si>
    <t>Visual flight rules (VFR) - SERA</t>
  </si>
  <si>
    <t>Describe the VFR as contained in Commission Implementing Regulation (EU) No 923/2012.</t>
  </si>
  <si>
    <t>Instrument flight rules (IFR)</t>
  </si>
  <si>
    <t>Instrument flight rules (IFR) - SERA</t>
  </si>
  <si>
    <t>Describe the IFR as contained in Commission Implementing Regulation (EU) No 923/2012.</t>
  </si>
  <si>
    <t>Interception of civil aircraft</t>
  </si>
  <si>
    <t>Interception of civil aircraft - SERA</t>
  </si>
  <si>
    <t>List the circumstances in which interception of a civil aircraft may occur.</t>
  </si>
  <si>
    <t xml:space="preserve">State what primary action should be carried out by an intercepted aircraft. </t>
  </si>
  <si>
    <t xml:space="preserve">State which frequency should primarily be tried in order to contact an intercepting aircraft. </t>
  </si>
  <si>
    <t xml:space="preserve">State on which mode and code a transponder on board the intercepted aircraft should be operated. </t>
  </si>
  <si>
    <t xml:space="preserve">Recall the interception signals and phrases. </t>
  </si>
  <si>
    <t xml:space="preserve">AIRCRAFT OPERATIONS </t>
  </si>
  <si>
    <t>Definitions and abbreviations (PANS-OPS Flight Procedures, ICAO Doc 8168, Volume I)</t>
  </si>
  <si>
    <t>Definitions and abbreviations - ICAO Doc 8168, Volume I</t>
  </si>
  <si>
    <t>Recall all definitions included in ICAO Doc 8168, Volume I, Part I, Section 1, Chapter 1.</t>
  </si>
  <si>
    <t>Interpret all abbreviations and acronyms as shown in ICAO Doc 8168, Volume I, Part I, Section 1, Chapter 2.</t>
  </si>
  <si>
    <t>Departure procedures - (ICAO Doc 8168, Volume I)</t>
  </si>
  <si>
    <t>General criteria (assuming all engines operating)</t>
  </si>
  <si>
    <t>State the factors dictating the design of instrument departure procedures.</t>
  </si>
  <si>
    <t>Explain in which situations the criteria for omnidirectional departures are applied.</t>
  </si>
  <si>
    <t>Standard instrument departures (SIDs)</t>
  </si>
  <si>
    <t>Explain the terms ‘straight departure’ and ‘turning departure’.</t>
  </si>
  <si>
    <t>Omnidirectional departures</t>
  </si>
  <si>
    <t>Explain what is the meaning of an ‘omnidirectional departure’.</t>
  </si>
  <si>
    <t>Approach procedures - ICAO Doc 8168, Volume I</t>
  </si>
  <si>
    <t>General criteria</t>
  </si>
  <si>
    <t>State the general criteria (except ‘Speeds for procedure calculations’) of the approach procedure design: instrument approach areas; accuracy of fixes; fixes formed by intersections; intersection fix-tolerance factors; other fix-tolerance factors; descent gradient.</t>
  </si>
  <si>
    <t>Name the five possible segments of an instrument approach procedure.</t>
  </si>
  <si>
    <t>State the reasons for establishing aircraft categories for the approach.</t>
  </si>
  <si>
    <t>State the maximum angle between the final approach track and the extended RWY centre line to still consider a non-precision approach as being a ‘straight-in approach’.</t>
  </si>
  <si>
    <t>State the minimum obstacle clearance (MOC) provided by the minimum sector altitudes (MSAs) established for an aerodrome.</t>
  </si>
  <si>
    <t>State that a pilot shall apply wind corrections when carrying out an instrument approach procedure.</t>
  </si>
  <si>
    <t>State the most significant factor influencing the conduct of instrument approach procedures.</t>
  </si>
  <si>
    <t>Explain why a pilot should not descend below obstacle clearance altitude/height (OCA/H), which are established for: precision approach procedures; non-precision approach procedures; visual (circling) procedures; APV approach procedures.</t>
  </si>
  <si>
    <t>Describe in general terms the relevant factors for the calculation of operational minima.</t>
  </si>
  <si>
    <t>State the following acronyms in plain language: DA, DH, OCA, OCH, MDA, MDH, MOC, DA/H, OCA/H, MDA/H.</t>
  </si>
  <si>
    <t>Explain the relationship between the terms: DA, DH, OCA, OCH, MDA, MDH, MOC, DA/H, OCA/H, and MDA/H.</t>
  </si>
  <si>
    <t>Approach procedure design</t>
  </si>
  <si>
    <t>Describe how the vertical cross section for each of the five approach segments is broken down into the various areas.</t>
  </si>
  <si>
    <t>State within which area of the cross section the minimum obstacle clearance (MOC) is provided for the whole width of the area.</t>
  </si>
  <si>
    <t>Define the terms ‘IAF’, ‘IF’, ‘FAF’, ‘FAP’, ‘MAPt’ and ‘TP’.</t>
  </si>
  <si>
    <t>State the accuracy of facilities providing track (VHF omnidirectional radio range (VOR), instrument landing system (ILS), non-directional beacon (NDB)).</t>
  </si>
  <si>
    <t>State the optimum descent gradient (preferred for a precision approach) in degrees and per cent.</t>
  </si>
  <si>
    <t>Arrival and approach segments</t>
  </si>
  <si>
    <t>Name the five standard segments of an instrument approach procedure, and state the beginning and end for each of them.</t>
  </si>
  <si>
    <t>Describe where an arrival route normally ends.</t>
  </si>
  <si>
    <t>State the main task of the initial approach segment.</t>
  </si>
  <si>
    <t>Describe the maximum angle of interception between the initial approach segment and the intermediate approach segment (provided at the intermediate fix) for a precision approach and a non-precision approach.</t>
  </si>
  <si>
    <t>Describe the main task of the intermediate approach segment.</t>
  </si>
  <si>
    <t>State the main task of the final approach segment.</t>
  </si>
  <si>
    <t>Name the two possible aims of a final approach.</t>
  </si>
  <si>
    <t>Explain the term ‘final approach point’ in case of an ILS approach.</t>
  </si>
  <si>
    <t>State what happens if an ILS glide path (GP) becomes inoperative during the approach.</t>
  </si>
  <si>
    <t>Missed approach</t>
  </si>
  <si>
    <t>Name the three phases of a missed approach procedure and describe their geometric limits.</t>
  </si>
  <si>
    <t>State the main task of a missed approach procedure.</t>
  </si>
  <si>
    <t>Define the term ‘missed approach point (MAPt)’.</t>
  </si>
  <si>
    <t>Describe how an MAPt may be established in an approach procedure.</t>
  </si>
  <si>
    <t>State the pilot’s action if, upon reaching the MAPt, the required visual reference is not established.</t>
  </si>
  <si>
    <t>Describe what a pilot is expected to do in the event a missed approach is initiated prior to arriving at the MAPt.</t>
  </si>
  <si>
    <t>State whether the pilot is obliged to cross the MAPt at the height (HGT)/altitude (ALT) required by the procedure or whether they are allowed to cross the MAPt at a HGT/ALT greater than that required by the procedure.</t>
  </si>
  <si>
    <t>Visual manoeuvring (circling) in the vicinity of the aerodrome (AD)</t>
  </si>
  <si>
    <t>Describe what is meant by ‘visual manoeuvring (circling)’.</t>
  </si>
  <si>
    <t>Describe how a prominent obstacle in the visual manoeuvring (circling) area outside the final approach and missed approach area has to be considered for the visual circling.</t>
  </si>
  <si>
    <t>State for which category of aircraft the obstacle clearance altitude/height (OCA/H) within an established visual manoeuvring (circling) area is determined.</t>
  </si>
  <si>
    <t>Describe how the minimum descent altitude/height (MDA/H) is specified for visual manoeuvring (circling) if the OCA/H is known.</t>
  </si>
  <si>
    <t>State the conditions to be fulfilled before descending below MDA/H in a visual manoeuvring (circling) approach.</t>
  </si>
  <si>
    <t>Explain why there can be no single procedure designed that will cater for conducting a circling approach in every situation.</t>
  </si>
  <si>
    <t>State how the pilot is expected to act after initial visual contact during a visual manoeuvring (circling).</t>
  </si>
  <si>
    <t>Describe what the pilot is expected to do if visual reference is lost while circling to land from an instrument approach.</t>
  </si>
  <si>
    <t>Holding procedures - ICAO Doc 8168, Volume I</t>
  </si>
  <si>
    <t>Entry and holding</t>
  </si>
  <si>
    <t>Explain why deviations from the in-flight procedures of a holding established in accordance with ICAO Doc 8168 are dangerous.</t>
  </si>
  <si>
    <t>State that if for any reason a pilot is unable to conform to the procedures for normal conditions laid down for any particular holding pattern, this pilot should advise ATC as early as possible.</t>
  </si>
  <si>
    <t>Describe the shape and terminology associated with the holding pattern.</t>
  </si>
  <si>
    <t>State the bank angle and rate of turn to be used whilst flying in a holding pattern.</t>
  </si>
  <si>
    <t>Explain why a pilot in a holding pattern should attempt to maintain tracks and how this can be achieved.</t>
  </si>
  <si>
    <t>Describe where outbound timing begins in a holding pattern.</t>
  </si>
  <si>
    <t>State where the outbound leg in a holding terminates if the outbound leg is based on DME.</t>
  </si>
  <si>
    <t>Describe the three heading entry sectors for entries into a holding pattern.</t>
  </si>
  <si>
    <t>Describe the terms ‘parallel entry’, ‘offset entry’ and ‘direct entry’.</t>
  </si>
  <si>
    <t>Determine the correct entry procedure for a given holding pattern.</t>
  </si>
  <si>
    <t>State the still-air time for flying the outbound entry heading with or without DME.</t>
  </si>
  <si>
    <t>Describe what the pilot is expected to do when clearance is received specifying the time of departure from the holding point.</t>
  </si>
  <si>
    <t>Obstacle clearance</t>
  </si>
  <si>
    <t>Describe the layout of the basic holding area, entry area and buffer area of a holding pattern.</t>
  </si>
  <si>
    <t>State which obstacle clearance is provided by a minimum permissible holding level referring to the holding area, the buffer area (general only) and over high terrain or in mountainous areas.</t>
  </si>
  <si>
    <t>Altimeter-setting procedures - ICAO Doc 8168</t>
  </si>
  <si>
    <t>Basic requirements and procedures</t>
  </si>
  <si>
    <t>Describe the two main objectives of altimeter settings.</t>
  </si>
  <si>
    <t>Define the terms ‘QNH’ and ‘QFE’.</t>
  </si>
  <si>
    <t>Describe the different terms for ALT or flight levels (FLs) respectively, which are the references during climb or descent to change the altimeter settings from QNH to 1013.2 hPa and vice versa.</t>
  </si>
  <si>
    <t>Define the term ‘flight level (FL)’.</t>
  </si>
  <si>
    <t>State where FL zero shall be located.</t>
  </si>
  <si>
    <t>State the interval by which consecutive FLs shall be separated.</t>
  </si>
  <si>
    <t>Describe how FLs are defined.</t>
  </si>
  <si>
    <t>Define the term ‘transition altitude (TA)’.</t>
  </si>
  <si>
    <t>State how TAs shall normally be specified.</t>
  </si>
  <si>
    <t>Explain how the HGT of the TA is calculated and expressed in practice.</t>
  </si>
  <si>
    <t>State where TAs shall be published.</t>
  </si>
  <si>
    <t>Define the term ‘transition level (TRL)’.</t>
  </si>
  <si>
    <t>State when the TRL is normally passed on to the aircraft.</t>
  </si>
  <si>
    <t>State how the vertical position of the aircraft shall be expressed at or below the TA and TRL.</t>
  </si>
  <si>
    <t>Define the term ‘transition layer’.</t>
  </si>
  <si>
    <t>Describe when the vertical position of an aircraft passing through the transition layer shall be expressed in terms of FLs and when in terms of ALT.</t>
  </si>
  <si>
    <t>State when the QNH altimeter setting shall be made available to departing aircraft.</t>
  </si>
  <si>
    <t>Explain when the vertical separation of an aircraft during en-route flight shall be assessed in terms of ALT and when in terms of FLs.</t>
  </si>
  <si>
    <t>Explain when, in air-ground communications during an en-route flight, the vertical position of an aircraft shall be expressed in terms of ALT and when in terms of FLs.</t>
  </si>
  <si>
    <t>Describe why QNH altimeter-setting reports should be provided from sufficient locations.</t>
  </si>
  <si>
    <t>State how a QNH altimeter setting shall be made available to aircraft approaching a controlled aerodrome (AD) for landing.</t>
  </si>
  <si>
    <t>State under which circumstances the vertical position of an aircraft above the TRL may be referenced in ALT.</t>
  </si>
  <si>
    <t>Procedures for operators and pilots</t>
  </si>
  <si>
    <t>State on which setting at least one altimeter shall be set prior to take-off.</t>
  </si>
  <si>
    <t>State where during the climb the altimeter setting shall be changed from QNH to 1013.2 hPa.</t>
  </si>
  <si>
    <t>Describe when a pilot of an aircraft intending to land at an AD shall obtain the TRL.</t>
  </si>
  <si>
    <t>Describe when a pilot of an aircraft intending to land at an AD shall obtain the actual QNH altimeter setting.</t>
  </si>
  <si>
    <t>State where the altimeter settings shall be changed from 1013.2 hPa to QNH during descent for landing.</t>
  </si>
  <si>
    <t>Parallel or near-parallel instrument RWYs - ICAO Doc 8168, Volume III</t>
  </si>
  <si>
    <t>Simultaneous operation on parallel or near-parallel instrument RWYs</t>
  </si>
  <si>
    <t>Describe the difference between independent and dependent parallel approaches.</t>
  </si>
  <si>
    <t>Describe the following different operations: simultaneous instrument departures; segregated parallel approaches/departures; semi-mixed and mixed operations.</t>
  </si>
  <si>
    <t>Describe the terms ‘normal operating zone (NOZ)’ and ‘no transgression zone (NTZ)’.</t>
  </si>
  <si>
    <t>State the aircraft avionics requirements for conducting parallel instrument approaches.</t>
  </si>
  <si>
    <t>State where guidance material may be located for simultaneous operations on parallel or near-parallel instrument runways.</t>
  </si>
  <si>
    <t>State the radar requirements for simultaneous, independent, and parallel instrument approaches, and how weather conditions effect these.</t>
  </si>
  <si>
    <t>State the maximum angle of interception for an ILS localiser course (CRS) or microwave landing system (MLS) final approach track in case of simultaneous, independent, and parallel instrument approaches.</t>
  </si>
  <si>
    <t>Describe the special conditions for tracks on missed approach procedures and departures in case of simultaneous or parallel operations.</t>
  </si>
  <si>
    <t>Secondary surveillance radar (transponder) operating procedures - ICAO Doc 8168</t>
  </si>
  <si>
    <t>Operation of transponders</t>
  </si>
  <si>
    <t>State when and where the pilot shall operate the transponder.</t>
  </si>
  <si>
    <t>State the modes and codes that the pilot shall operate in the absence of any ATC directions or regional air navigation agreements.</t>
  </si>
  <si>
    <t>State when the pilot shall operate Mode C.</t>
  </si>
  <si>
    <t>State when the pilot shall ‘SQUAWK IDENT’.</t>
  </si>
  <si>
    <t>State the transponder code to indicate: a state of emergency; a COM failure; unlawful interference.</t>
  </si>
  <si>
    <t>Describe the consequences of a transponder failure in flight.</t>
  </si>
  <si>
    <t>State the primary action of the pilot in the case of an unserviceable transponder before departure when no repair or replacement at the given AD is possible.</t>
  </si>
  <si>
    <t>State when the pilot shall operate Mode S.</t>
  </si>
  <si>
    <t>Operation of airborne collision avoidance system (ACAS) equipment</t>
  </si>
  <si>
    <t>Describe the main reason for using ACAS.</t>
  </si>
  <si>
    <t>State whether the ‘use of ACAS indications’ described in ICAO Doc 8168 is absolutely mandatory.</t>
  </si>
  <si>
    <t>Explain the pilots’ reaction required to allow ACAS to fulfil its role of assisting pilots in the avoidance of potential collisions.</t>
  </si>
  <si>
    <t>Explain why pilots shall not manoeuvre their aircraft in response to traffic advisories (TAs) only.</t>
  </si>
  <si>
    <t>Explain the significance of TAs in view of possible resolution advisories (RAs).</t>
  </si>
  <si>
    <t>State why a pilot should follow RAs immediately.</t>
  </si>
  <si>
    <t>List the reasons which may force a pilot to disregard an RA.</t>
  </si>
  <si>
    <t>Explain the importance of instructing ATC immediately that an RA has been followed.</t>
  </si>
  <si>
    <t>Explain the duties of a pilot with regard to ATC when an RA situation is resolved.</t>
  </si>
  <si>
    <t>REGULATION (EU) No 965/2012 ON AIR OPERATIONS</t>
  </si>
  <si>
    <t>Regulation structure</t>
  </si>
  <si>
    <t>Describe the subject matter and scope of that Regulation.</t>
  </si>
  <si>
    <t>State that Regulation (EU) No 965/2012 covers all types of commercial and non-commercial operations.</t>
  </si>
  <si>
    <t>Definitions (Annex I)</t>
  </si>
  <si>
    <t>Recall the definitions in the Regulation not already given in ICAO PAN-OPS.</t>
  </si>
  <si>
    <t>Part-SPA (Annex V), Part-NCC (Annex VI) and Part-NCO (Annex VII)</t>
  </si>
  <si>
    <t>Describe the scope of these Parts.</t>
  </si>
  <si>
    <t>Explain the main content of these Parts, except the operational procedures.</t>
  </si>
  <si>
    <t>AIR TRAFFIC SERVICES (ATS) AND AIR TRAFFIC MANAGEMENT (ATM)</t>
  </si>
  <si>
    <t>ICAO Annex 11 - Air Traffic Services</t>
  </si>
  <si>
    <t>Recall the definitions given in ICAO Annex 11.</t>
  </si>
  <si>
    <t>General</t>
  </si>
  <si>
    <t xml:space="preserve">State the objectives of ATS. </t>
  </si>
  <si>
    <t xml:space="preserve">Describe the three basic types of ATS. </t>
  </si>
  <si>
    <t xml:space="preserve">Describe the three basic types of ATC services. </t>
  </si>
  <si>
    <t xml:space="preserve">State on which frequencies a pilot can expect ATC to contact them in case of an emergency. </t>
  </si>
  <si>
    <t xml:space="preserve">Describe the procedure for the transfer of an aircraft from one ATC unit to another. </t>
  </si>
  <si>
    <t>Airspace</t>
  </si>
  <si>
    <t xml:space="preserve">Describe the purpose for establishing flight information regions (FIRs) including upper flight information regions (UIRs). </t>
  </si>
  <si>
    <t xml:space="preserve">Describe the various rules and services that apply to the various classes of airspace. </t>
  </si>
  <si>
    <t>Explain which airspace shall be included in an FIR or UIR.</t>
  </si>
  <si>
    <t xml:space="preserve">State the designation for those portions of the airspace where flight information service (FIS) and alerting service shall be provided. </t>
  </si>
  <si>
    <t xml:space="preserve">State the designations for those portions of the airspace where ATC services shall be provided. </t>
  </si>
  <si>
    <t xml:space="preserve">Identify whether or not control areas (CTAs) and control zones (CTRs) designated within an FIR shall form part of that FIR. </t>
  </si>
  <si>
    <t xml:space="preserve">State the lower limit of a CTA as far as ICAO Standards are concerned. </t>
  </si>
  <si>
    <t xml:space="preserve">State whether or not the lower limit of a CTA has to be established uniformly. </t>
  </si>
  <si>
    <t xml:space="preserve">Explain why a UIR or upper CTA should be delineated to include the upper airspace within the lateral limits of a number of lower FIRs or CTAs. </t>
  </si>
  <si>
    <t xml:space="preserve">Describe in general the lateral limits of CTRs. </t>
  </si>
  <si>
    <t xml:space="preserve">State the minimum extension (in NM) of the lateral limits of a CTR. </t>
  </si>
  <si>
    <t xml:space="preserve">State the upper limits of a CTR located within the lateral limits of a CTA. </t>
  </si>
  <si>
    <t>Air traffic control (ATC) services</t>
  </si>
  <si>
    <t xml:space="preserve">Name all classes of airspace in which ATC services shall be provided. </t>
  </si>
  <si>
    <t>2, 3</t>
  </si>
  <si>
    <t xml:space="preserve">Name the ATS units providing ATC services (area control service, approach control service, aerodrome control service). </t>
  </si>
  <si>
    <t xml:space="preserve">Describe which unit(s) may be assigned with the task to provide specified services on the apron. </t>
  </si>
  <si>
    <t xml:space="preserve">State the purpose of clearances issued by an ATC unit. </t>
  </si>
  <si>
    <t xml:space="preserve">List the various (five possible) parts of an ATC clearance. </t>
  </si>
  <si>
    <t xml:space="preserve">Explain why the movement of persons, vehicles and towed aircraft on the manoeuvring area of an AD shall be controlled by the aerodrome control tower (TWR) (as necessary). </t>
  </si>
  <si>
    <t>Flight information service (FIS)</t>
  </si>
  <si>
    <t xml:space="preserve">State for which aircraft FIS shall be provided. </t>
  </si>
  <si>
    <t xml:space="preserve">State whether or not FIS shall include the provision of pertinent significant meteorological information (SIGMET) and air meteorological information report (AIRMET) information. </t>
  </si>
  <si>
    <t xml:space="preserve">State which information FIS shall include in addition to SIGMET and AIRMET information. </t>
  </si>
  <si>
    <t xml:space="preserve">Indicate which other information the FIS shall include in addition to the special information given in Annex 11. </t>
  </si>
  <si>
    <t xml:space="preserve">State the meaning of the acronym ‘ATIS’ in plain language. </t>
  </si>
  <si>
    <t xml:space="preserve">List the basic information concerning automatic terminal information service (ATIS) broadcasts (e.g. frequencies used, number of ADs included, updating, identification, acknowledgment of receipt, language and channels, ALT- setting). </t>
  </si>
  <si>
    <t xml:space="preserve">State the content of an ATIS message. </t>
  </si>
  <si>
    <t xml:space="preserve">State the reasons and circumstances when an ATIS message shall be updated. </t>
  </si>
  <si>
    <t>Alerting service</t>
  </si>
  <si>
    <t xml:space="preserve">State who provides the alerting service. </t>
  </si>
  <si>
    <t xml:space="preserve">State who is responsible for initiating the appropriate emergency phase. </t>
  </si>
  <si>
    <t xml:space="preserve">State the aircraft to which alerting service shall be provided. </t>
  </si>
  <si>
    <t xml:space="preserve">State which unit shall be notified by the responsible ATS unit immediately when an aircraft is considered to be in a state of emergency. </t>
  </si>
  <si>
    <t xml:space="preserve">Name the three stages of emergency and describe the basic conditions for each kind of emergency. </t>
  </si>
  <si>
    <t xml:space="preserve">State the meaning of the expressions ‘INCERFA’, ‘ALERFA’ and ‘DETRESFA’. </t>
  </si>
  <si>
    <t xml:space="preserve">State the information to be provided to those aircraft that operate in the vicinity of an aircraft that is either in a state of emergency or unlawful interference. </t>
  </si>
  <si>
    <t>Principles governing required navigation performance (RNP) and air traffic service (ATS) route designators</t>
  </si>
  <si>
    <t>State the meaning of the acronym ‘RNP’.</t>
  </si>
  <si>
    <t>State the factors that RNP is based on.</t>
  </si>
  <si>
    <t>Describe the reason for establishing a system of route designators and navigation specifications.</t>
  </si>
  <si>
    <t>State whether or not a prescribed RNP type is considered an integral part of the ATS route designator.</t>
  </si>
  <si>
    <t>Explain the composition of an ATS route designator.</t>
  </si>
  <si>
    <t>ICAO Doc 4444 - Air Traffic Management</t>
  </si>
  <si>
    <t>Foreword (Scope and purpose)</t>
  </si>
  <si>
    <t>State which ATS units provide clearances that do, and do not, include the prevention of collision with terrain.</t>
  </si>
  <si>
    <t>Recall all definitions given in ICAO Doc 4444 except the following: accepting unit/controller, AD taxi circuit, aeronautical fixed service (AFS), aeronautical fixed station, air-taxiing, allocation, approach funnel, assignment, data convention, data processing, discrete code, D-value, flight status, ground effect, receiving unit/controller, sending unit/controller, transfer of control point, transferring unit/controller, unmanned free balloon.</t>
  </si>
  <si>
    <t>ATS system capacity and air traffic flow management (ATFM)</t>
  </si>
  <si>
    <t>Explain when and where ATFM services shall be implemented.</t>
  </si>
  <si>
    <t>General provisions for air traffic services (ATS)</t>
  </si>
  <si>
    <t>Describe who is responsible for the provision of flight information and alerting services within an FIR, within controlled airspace and at controlled ADs.</t>
  </si>
  <si>
    <t>ATC clearances</t>
  </si>
  <si>
    <t>State which information the issue of an ATC clearance is based on.</t>
  </si>
  <si>
    <t>Describe what a PIC should do if an ATC clearance is not suitable.</t>
  </si>
  <si>
    <t>State who bears the responsibility for adhering to the applicable rules and regulations whilst flying under the control of an ATC unit.</t>
  </si>
  <si>
    <t>State the two primary purposes of clearances issued by ATC units.</t>
  </si>
  <si>
    <t>State why clearances must be issued ‘early enough’ to aircraft.</t>
  </si>
  <si>
    <t>Explain what is meant by the expression ‘clearance limit’.</t>
  </si>
  <si>
    <t>Explain the meaning of the phrases ‘cleared via flight planned route’, ‘cleared via (designation) departure’ and ‘cleared via (designation) arrival’ in an ATC clearance.</t>
  </si>
  <si>
    <t>List which items of an ATC clearance shall always be read back by the flight crew.</t>
  </si>
  <si>
    <t>Horizontal speed control instructions</t>
  </si>
  <si>
    <t>Explain the reason for speed control by ATC</t>
  </si>
  <si>
    <t>Define the maximum speed changes that ATC may impose.</t>
  </si>
  <si>
    <t>State within what distance from the THR the PIC should not expect any kind of speed control.</t>
  </si>
  <si>
    <t>Change from IFR to VFR flight</t>
  </si>
  <si>
    <t>Explain how the change from IFR to VFR can be initiated by the PIC.</t>
  </si>
  <si>
    <t>Describe the expected reaction of the appropriate ATC unit upon a request to change from IFR to VFR.</t>
  </si>
  <si>
    <t>Wake turbulence</t>
  </si>
  <si>
    <t>State the wake-turbulence categories of aircraft.</t>
  </si>
  <si>
    <t>State the wake-turbulence separation minima.</t>
  </si>
  <si>
    <t>Describe how a ‘heavy’ aircraft shall indicate this in the initial radiotelephony contact with ATS.</t>
  </si>
  <si>
    <t>Altimeter-setting procedures</t>
  </si>
  <si>
    <t>Define the following terms: TRL; transition layer; and TA.</t>
  </si>
  <si>
    <t>Describe how the vertical position of an aircraft in the vicinity of an AD shall be expressed at or below the TA, at or above the TRL, and while climbing or descending through the transition layer.</t>
  </si>
  <si>
    <t>Describe when the HGT of an aircraft using QFE during an NDB approach is referred to the landing THR instead of the AD elevation.</t>
  </si>
  <si>
    <t>State in which margin altimeter settings provided to aircraft shall be rounded up or down.</t>
  </si>
  <si>
    <t>Describe the expression ‘lowest usable FL’.</t>
  </si>
  <si>
    <t>Determine how the vertical position of an aircraft on an en-route flight is expressed at or above the lowest usable FL and below the lowest usable FL.</t>
  </si>
  <si>
    <t>State who establishes the TRL to be used in the vicinity of an AD.</t>
  </si>
  <si>
    <t>Decide how and when a flight crew member shall be informed about the TRL.</t>
  </si>
  <si>
    <t>State whether or not the pilot can request TRL to be included in the approach clearance.</t>
  </si>
  <si>
    <t>Position reporting</t>
  </si>
  <si>
    <t>Describe when position reports shall be made by an aircraft flying on routes defined by designated significant points.</t>
  </si>
  <si>
    <t>List the six items that are normally included in a voice position report.</t>
  </si>
  <si>
    <t>State the requirements for using a simplified position report with FL, next position (and time-over) and ensuing significant points omitted.</t>
  </si>
  <si>
    <t>State the item of a position report which must be forwarded on to ATC with the initial call after changing to a new frequency.</t>
  </si>
  <si>
    <t>Indicate the item of a position report which may be omitted if secondary surveillance radar (SSR) Mode C is used.</t>
  </si>
  <si>
    <t>Explain in which circumstances the airspeed should be included in a position report.</t>
  </si>
  <si>
    <t>Explain the meaning of the acronym ‘ADS’.</t>
  </si>
  <si>
    <t>Describe which expression shall precede the level figures in a position report if the level is reported in relation to 1013.2 hPa (standard pressure).</t>
  </si>
  <si>
    <t>Reporting of operational and meteorological information</t>
  </si>
  <si>
    <t>List the occasions when special air-reports shall be made.</t>
  </si>
  <si>
    <t>Separation methods and minima</t>
  </si>
  <si>
    <t>Explain the general provisions for the separation of controlled air traffic.</t>
  </si>
  <si>
    <t>Name the different kinds of separation used in aviation.</t>
  </si>
  <si>
    <t>State the difference between the type of separation provided within the various classes of airspace and the various types of flight.</t>
  </si>
  <si>
    <t>State who is responsible for the avoidance of collision with other aircraft when operating in VMC.</t>
  </si>
  <si>
    <t>Describe how vertical separation is obtained.</t>
  </si>
  <si>
    <t>State the required vertical separation minimum.</t>
  </si>
  <si>
    <t>Describe how the cruising levels of aircraft flying to the same destination and in the expected approach sequence are correlated with each other.</t>
  </si>
  <si>
    <t>Name the conditions that must be adhered to when two aircraft are cleared to maintain a specified vertical separation between them during climb or descent.</t>
  </si>
  <si>
    <t>State the two main methods for horizontal separation.</t>
  </si>
  <si>
    <t>Describe how lateral separation of aircraft at the same level may be obtained.</t>
  </si>
  <si>
    <t>Explain the term ‘geographical separation’.</t>
  </si>
  <si>
    <t>Describe track separation between aircraft using the same navigation aid or method.</t>
  </si>
  <si>
    <t>Describe the three basic means for the establishment of longitudinal separation.</t>
  </si>
  <si>
    <t>State the minimum standard horizontal radar separation in NM.</t>
  </si>
  <si>
    <t>Describe the method of the Mach number technique.</t>
  </si>
  <si>
    <t>Separation in the vicinity of aerodromes (ADs)</t>
  </si>
  <si>
    <t>Describe the expression ‘essential local traffic’.</t>
  </si>
  <si>
    <t>State which possible decision the PIC may choose to take if they are asked to accept take-off in a direction which is not ‘into the wind’.</t>
  </si>
  <si>
    <t>State the condition to enable ATC to initiate a visual approach for an IFR flight.</t>
  </si>
  <si>
    <t>State whether or not separation shall be provided by ATC between an aircraft executing a visual approach and other arriving or departing aircraft.</t>
  </si>
  <si>
    <t>State in which case, when the flight crew are not familiar with the instrument approach procedure being carried out, only the final approach track has to be given to them by ATC.</t>
  </si>
  <si>
    <t>Describe which FL should be assigned to an aircraft first arriving over a holding fix for landing.</t>
  </si>
  <si>
    <t>State which kinds of priority can be applied to aircraft for a landing.</t>
  </si>
  <si>
    <t>Describe the situation when a pilot of an aircraft in an approach sequence indicates their intention to hold for weather improvements.</t>
  </si>
  <si>
    <t>Explain the term ‘expected approach time’ and the procedures for its use.</t>
  </si>
  <si>
    <t>State the reasons which could probably lead to the decision to use another take-off or landing direction than the one into the wind.</t>
  </si>
  <si>
    <t>State the possible consequences for a PIC if the ‘RWY-in-use’ is not considered suitable for the operation involved.</t>
  </si>
  <si>
    <t>Miscellaneous separation procedures</t>
  </si>
  <si>
    <t>State the minimum separation between departing and arriving aircraft.</t>
  </si>
  <si>
    <t>State the non-radar wake-turbulence longitudinal separation minima.</t>
  </si>
  <si>
    <t>Describe the consequences of a clearance to ‘maintain own separation’ while in VMC.</t>
  </si>
  <si>
    <t>Give a brief description of ‘essential traffic’ and ‘essential traffic information’.</t>
  </si>
  <si>
    <t>Describe the circumstances under which a reduction in separation minima may be allowed.</t>
  </si>
  <si>
    <t>Arriving and departing aircraft</t>
  </si>
  <si>
    <t>List the elements of information which shall be transmitted to an aircraft as early as practicable if an approach for landing is intended.</t>
  </si>
  <si>
    <t>List the elements of information to be transmitted to an aircraft at the commencement of final approach.</t>
  </si>
  <si>
    <t>List the elements of information to be transmitted to an aircraft during final approach.</t>
  </si>
  <si>
    <t>State the prerequisites for operating on parallel or near-parallel RWYs including the different combinations of parallel arrivals or departures.</t>
  </si>
  <si>
    <t>State the sequence of priority between aircraft landing (or in the final stage of an approach to land) and aircraft intending to depart.</t>
  </si>
  <si>
    <t>State the significant changes in the meteorological conditions in the take-off or climb-out area that shall be transmitted without delay to a departing aircraft.</t>
  </si>
  <si>
    <t>State the significant changes that shall be transmitted as early as practicably possible to an arriving aircraft, particularly changes in the meteorological conditions.</t>
  </si>
  <si>
    <t>Procedures for aerodrome (AD) control service</t>
  </si>
  <si>
    <t>Name the operational failure or irregularity of AD equipment which shall be reported by the TWR immediately.</t>
  </si>
  <si>
    <t>Explain that, after a given period of time, the TWR shall report to the area control centre (ACC) or flight information centre (FIC) if an aircraft does not land as expected.</t>
  </si>
  <si>
    <t>Describe the procedures to be observed by the TWR whenever VFR operations are suspended.</t>
  </si>
  <si>
    <t>Explain the term ‘RWY-in-use’ and its selection.</t>
  </si>
  <si>
    <t>List the information the TWR should give to an aircraft prior to: taxiing for take-off; take-off; entering the traffic circuit.</t>
  </si>
  <si>
    <t>Explain that a report of surface wind direction given to a pilot by the TWR is magnetic.</t>
  </si>
  <si>
    <t>Explain the exact meaning of the expression ‘RWY vacated’.</t>
  </si>
  <si>
    <t>Radar services</t>
  </si>
  <si>
    <t>State the basic identification procedures used with radar.</t>
  </si>
  <si>
    <t>Define the term ‘PSR’.</t>
  </si>
  <si>
    <t>Describe the circumstances under which an aircraft provided with radar service should be informed of its position.</t>
  </si>
  <si>
    <t>List the possible forms of position information passed on to the aircraft by radar services.</t>
  </si>
  <si>
    <t>Describe the term ‘radar vectoring’.</t>
  </si>
  <si>
    <t>State the aims of radar vectoring as shown in ICAO Doc 4444.</t>
  </si>
  <si>
    <t>Describe how radar vectoring shall be achieved.</t>
  </si>
  <si>
    <t>Describe the information which shall be given to an aircraft when radar vectoring is terminated and the pilot is instructed to resume own navigation.</t>
  </si>
  <si>
    <t>Explain the procedures for the conduct of surveillance radar approaches (SRAs).</t>
  </si>
  <si>
    <t>Describe what kind of action (concerning the transponder) the pilot is expected to perform in case of emergency if they have previously been directed by ATC to operate the transponder on a specific code.</t>
  </si>
  <si>
    <t>Air traffic advisory service</t>
  </si>
  <si>
    <t>Describe the objective and basic principles of the air traffic advisory service.</t>
  </si>
  <si>
    <t xml:space="preserve">State to which aircraft air traffic advisory service may be provided. </t>
  </si>
  <si>
    <t xml:space="preserve">Explain the difference between advisory information and clearances, stating which ATS units are responsible for their issue. </t>
  </si>
  <si>
    <t>Procedures related to emergencies, communication (COM) failure and contingencies</t>
  </si>
  <si>
    <t>State the mode and code of SSR equipment a pilot might operate in a (general) state of emergency or (specifically) in case the aircraft is subject to unlawful interference.</t>
  </si>
  <si>
    <t>State the special rights an aircraft in a state of emergency can expect from ATC.</t>
  </si>
  <si>
    <t>Describe the expected action of aircraft after receiving a broadcast from ATS concerning the emergency descent of an aircraft.</t>
  </si>
  <si>
    <t>State how it can be ascertained, in case of a failure of two-way COM, whether the aircraft is able to receive transmissions from the ATS unit.</t>
  </si>
  <si>
    <t>State on which frequencies appropriate information, for an aircraft encountering two-way COM failure, shall be sent by ATS.</t>
  </si>
  <si>
    <t>State what is meant by the expressions ‘strayed aircraft’ and ‘unidentified aircraft’.</t>
  </si>
  <si>
    <t>Explain the reasons for fuel-dumping and state the minimum level.</t>
  </si>
  <si>
    <t>Explain the possible request of ATC to an aircraft to change its radio-telephone (RTF) call sign.</t>
  </si>
  <si>
    <t>Miscellaneous procedures</t>
  </si>
  <si>
    <t>Explain the meaning of ‘AIRPROX’.</t>
  </si>
  <si>
    <t>Describe the task of an air traffic incident report.</t>
  </si>
  <si>
    <t>AERONAUTICAL INFORMATION SERVICE (AIS)</t>
  </si>
  <si>
    <t>Introduction</t>
  </si>
  <si>
    <t>Introduction to ICAO Annex 15 - Aeronautical Information Service (AIS)</t>
  </si>
  <si>
    <t>State, in general terms, the objective of an AIS.</t>
  </si>
  <si>
    <t>Definitions of ICAO Annex 15</t>
  </si>
  <si>
    <t>Recall the following definitions: aeronautical information circular (AIC), aeronautical information publication (AIP), AIP amendment, AIP supplement, aeronautical information regulation and control (AIRAC), danger area, aeronautical information management, international airport, international NOTAM office (NOF), manoeuvring area, movement area, NOTAM, pre-flight information bulletin (PIB), prohibited area, restricted area, SNOWTAM, ASHTAM.</t>
  </si>
  <si>
    <t>General - AIS responsibilities and functions</t>
  </si>
  <si>
    <t>State during which period of time an AIS shall be available with reference to an aircraft flying in the area of responsibility of an AIS, provided a 24-hour service is not available.</t>
  </si>
  <si>
    <t>List, in general, the kind of aeronautical information/data which an AIS service shall make available in a suitable form to flight crew.</t>
  </si>
  <si>
    <t>Summarise the duties of an AIS concerning aeronautical information data for the territory of a particular State.</t>
  </si>
  <si>
    <t>Aeronautical information products and services</t>
  </si>
  <si>
    <t>Aeronautical information publication (AIP)</t>
  </si>
  <si>
    <t>State the primary purpose of the AIP.</t>
  </si>
  <si>
    <t>Name the different parts of the AIP.</t>
  </si>
  <si>
    <t>State the main parts of the AIP where the following information can be found: differences from the ICAO Standards, Recommended Practices and Procedures; location indicators, AIS, minimum flight ALT, meteorological information for aircraft in flight (VOLMET) service, SIGMET service; general rules and procedures (especially general rules, VFR, IFR, ALT-setting procedure, interception of civil aircraft, unlawful interference, air traffic incidents); ATS airspace (especially FIR, UIR, TMA); ATS routes (especially lower ATS routes, upper ATS routes, area navigation routes); AD data including aprons, taxiways (TWYs) and check locations/positions data; navigation warnings (especially prohibited, restricted and danger areas); aircraft instruments, equipment and flight documents; AD surface movement guidance and control system and markings; RWY physical characteristics, declared distances, approach (APP) and RWY lighting; AD radio navigation and landing aids; charts related to an AD; entry, transit and departure of aircraft, passengers, crew and cargo, and the significance of this information to flight crew.</t>
  </si>
  <si>
    <t>State how permanent changes to the AIP shall be published.</t>
  </si>
  <si>
    <t>Explain what kind of information shall be published in the form of AIP Supplements.</t>
  </si>
  <si>
    <t>Notices to airmen (NOTAMs)</t>
  </si>
  <si>
    <t>Describe how information shall be published which in principle would belong to NOTAMs but includes extensive text or graphics.</t>
  </si>
  <si>
    <t>Summarise the essential information which leads to the issue of a NOTAM.</t>
  </si>
  <si>
    <t>State how NOTAMs shall be distributed.</t>
  </si>
  <si>
    <t>Explain how information regarding snow, ice and standing water on AD pavements shall be reported.</t>
  </si>
  <si>
    <t>Describe the means by which NOTAMs shall be distributed.</t>
  </si>
  <si>
    <t>Define and state which information an ASHTAM may contain.</t>
  </si>
  <si>
    <t>Aeronautical information regulation and control (AIRAC)</t>
  </si>
  <si>
    <t>List the circumstances under which the information concerned shall or should be distributed as an AIRAC.</t>
  </si>
  <si>
    <t>Aeronautical information circulars (AICs)</t>
  </si>
  <si>
    <t xml:space="preserve">Describe the type of information that may be published in AICs. </t>
  </si>
  <si>
    <t>Explain the organisation of AICs.</t>
  </si>
  <si>
    <t>Pre-flight and post-flight information/data</t>
  </si>
  <si>
    <t>Summarise, in addition to the elements of the integrated AIP and maps/charts, the additional current information relating to the AD of departure that shall be provided as pre-flight information.</t>
  </si>
  <si>
    <t>Describe how a recapitulation of current NOTAM and other information of urgent character shall be made available to flight crew.</t>
  </si>
  <si>
    <t>State which post-flight information from flight crew shall be submitted to AIS for distribution as required by the circumstances.</t>
  </si>
  <si>
    <t>ATM service providers</t>
  </si>
  <si>
    <t>ATM</t>
  </si>
  <si>
    <t>State that Commission Implementing Regulation (EU) 2017/373 provides: general requirements for the provision of air navigation services; specific requirements for the provision of air traffic services; specific requirements for the provision of meteorological services; specific requirements for the provision of aeronautical information services; specific requirements for the provision of communication, navigation or surveillance services.</t>
  </si>
  <si>
    <t>AERODROMES (ICAO Annex 14 and Regulation (EU) No 139/2014)</t>
  </si>
  <si>
    <t>General - AD reference code</t>
  </si>
  <si>
    <t>Describe the intent of the AD reference code and state the functions of the two code elements.</t>
  </si>
  <si>
    <t>Aerodrome (AD) data</t>
  </si>
  <si>
    <t>Aerodrome (AD) reference point</t>
  </si>
  <si>
    <t xml:space="preserve">Describe where the AD reference point shall be located and where it shall normally remain. </t>
  </si>
  <si>
    <t>Pavement strengths</t>
  </si>
  <si>
    <t xml:space="preserve">Explain the terms: ‘pavement classification number (PCN)’ and ‘aircraft classification number (ACN)’, and describe their mutual dependence. </t>
  </si>
  <si>
    <t xml:space="preserve">Describe how the bearing strength for an aircraft with an apron mass equal to or less than 5 700 kg shall be reported. </t>
  </si>
  <si>
    <t>Declared distances</t>
  </si>
  <si>
    <t>State that ICAO Annex 14 provides guidance on the calculation of declared distances (TORA, TODA, ASDA, LDA).</t>
  </si>
  <si>
    <t>Recall the definitions for the four main declared distances.</t>
  </si>
  <si>
    <t>Condition of the movement area and related facilities</t>
  </si>
  <si>
    <t>State the purpose of informing AIS and ATS units about the condition of the movement area and related facilities.</t>
  </si>
  <si>
    <t>List the matters of operational significance or affecting aircraft performance which should be reported to AIS and ATS units to be transmitted to aircraft involved.</t>
  </si>
  <si>
    <t>Describe the different types of contaminant on RWYs.</t>
  </si>
  <si>
    <t>Explain the different types of frozen water on the RWY and their impact on aircraft braking performance.</t>
  </si>
  <si>
    <t>Describe the runway condition codes and the associated runway braking action.</t>
  </si>
  <si>
    <t>Physical characteristics</t>
  </si>
  <si>
    <t>Runways (RWYs)</t>
  </si>
  <si>
    <t>Describe where a THR should normally be located.</t>
  </si>
  <si>
    <t>Runway (RWY) strips</t>
  </si>
  <si>
    <t xml:space="preserve">Explain the term ‘runway strip’. </t>
  </si>
  <si>
    <t>Runway-end safety area</t>
  </si>
  <si>
    <t xml:space="preserve">Explain the term ‘runway-end safety area’. </t>
  </si>
  <si>
    <t>Clearway (CWY)</t>
  </si>
  <si>
    <t xml:space="preserve">Explain the term ‘clearway’. </t>
  </si>
  <si>
    <t>Stopway (SWY)</t>
  </si>
  <si>
    <t xml:space="preserve">Explain the term ‘stopway’. </t>
  </si>
  <si>
    <t>Taxiways (TWYs)</t>
  </si>
  <si>
    <t xml:space="preserve">Describe the reasons and the requirements for rapid-exit TWYs. </t>
  </si>
  <si>
    <t xml:space="preserve">Explain TWY widening in curves. </t>
  </si>
  <si>
    <t xml:space="preserve">Explain when and where holding bays should be provided. </t>
  </si>
  <si>
    <t xml:space="preserve">Describe where RWY holding positions shall be established. </t>
  </si>
  <si>
    <t xml:space="preserve">Describe the term ‘road holding position’. </t>
  </si>
  <si>
    <t xml:space="preserve">Describe where intermediate TWY holding positions should be established. </t>
  </si>
  <si>
    <t>Visual aids for navigation</t>
  </si>
  <si>
    <t>Indicators and signalling devices</t>
  </si>
  <si>
    <t>Describe the wind-direction indicators with which ADs shall be equipped.</t>
  </si>
  <si>
    <t>Describe a landing-direction indicator.</t>
  </si>
  <si>
    <t>Explain the capabilities of a signalling lamp.</t>
  </si>
  <si>
    <t>State which characteristics a signal area should have.</t>
  </si>
  <si>
    <t>Interpret all indications and signals that may be used in a signal area.</t>
  </si>
  <si>
    <t>Markings</t>
  </si>
  <si>
    <t>Name the colours used for the various markings (RWY, TWY, aircraft stands, apron safety lines).</t>
  </si>
  <si>
    <t>State where a RWY designation marking shall be provided and describe the different layouts (excluding dimensions).</t>
  </si>
  <si>
    <t>Describe the application and general characteristics (excluding dimensions) of: RWY-centre-line markings; THR markings; touchdown-zone (TDZ) markings; RWY-side-stripe markings; TWY-centre-line markings; RWY holding position markings; intermediate holding position markings; aircraft-stand markings; apron safety lines; road holding position markings; mandatory instruction markings; information markings.</t>
  </si>
  <si>
    <t>Lights</t>
  </si>
  <si>
    <t>Describe the mechanical safety considerations regarding elevated approach lights and elevated RWY, SWY and TWY lights.</t>
  </si>
  <si>
    <t>List the conditions for the installation of an aerodrome beacon (ABN) and describe its general characteristics.</t>
  </si>
  <si>
    <t>Describe the different kinds of operations for which a simple approach lighting system shall be used.</t>
  </si>
  <si>
    <t>Describe the basic installations of a simple approach lighting system including the dimensions and distances normally used.</t>
  </si>
  <si>
    <t>Describe the principle of a precision approach category I lighting system including information such as location and characteristics.</t>
  </si>
  <si>
    <t>Describe the principle of a precision approach category II and III lighting system including information such as location and characteristics, especially the inner 300 m of the system.</t>
  </si>
  <si>
    <t>Describe the wing bars of the precision approach path indicator (PAPI) and the abbreviated precision approach path indicator (APAPI). Interpret what the pilot will see during the approach using PAPI.</t>
  </si>
  <si>
    <t>Interpret what the pilot will see during an approach using a helicopter approach path indicator (HAPI).</t>
  </si>
  <si>
    <t>Explain the application and characteristics (as applicable, but limited to colour, intensity, direction and whether fixed or flashing) of: RWY-edge lights; RWY-THR and wing-bar lights; RWY-end lights; RWY-centre-line lights; RWY-lead-in lights; RWY-TDZ lights; SWY lights; TWY-centre-line lights; TWY-edge lights; stop bars; intermediate holding position lights; RWY guard lights; road holding position lights.</t>
  </si>
  <si>
    <t>State the timescale within which aeronautical ground lights shall be made available to arriving aircraft.</t>
  </si>
  <si>
    <t>Signs</t>
  </si>
  <si>
    <t>Explain which signs are the only ones on the movement area utilising red.</t>
  </si>
  <si>
    <t>List the provisions for illuminating signs.</t>
  </si>
  <si>
    <t>Name the kinds of signs which shall be included in mandatory instruction signs.</t>
  </si>
  <si>
    <t>Name the colours used for mandatory instruction signs.</t>
  </si>
  <si>
    <t>Describe by which sign a pattern ‘A’ RWY holding position (i.e. at an intersection of a TWY and a non-instrument, non-precision approach or take-off RWY) marking shall be supplemented.</t>
  </si>
  <si>
    <t>Describe by which sign a pattern ‘B’ RWY holding position (i.e. at an intersection of a TWY and a precision approach RWY) marking shall be supplemented.</t>
  </si>
  <si>
    <t>Describe the location of: a RWY designation sign at a TWY/RWY intersection; a ‘NO ENTRY’ sign; a RWY holding position sign.</t>
  </si>
  <si>
    <t>State which sign indicates that a taxiing aircraft is about to infringe an obstacle limitation surface or interfere with the operation of radio navigation aids (e.g. ILS/MLS critical/sensitive area).</t>
  </si>
  <si>
    <t>Describe the various possible inscriptions on RWY designation signs and on holding position signs.</t>
  </si>
  <si>
    <t>Describe the colours used in connection with information signs.</t>
  </si>
  <si>
    <t>Describe the possible inscriptions on information signs.</t>
  </si>
  <si>
    <t>Explain the application, location and characteristics of aircraft stand identification signs.</t>
  </si>
  <si>
    <t>Explain the application, location and characteristics of road holding position signs.</t>
  </si>
  <si>
    <t>Markers</t>
  </si>
  <si>
    <t xml:space="preserve">Explain why markers located near a RWY or TWY shall be HGT limited. </t>
  </si>
  <si>
    <t>Explain the application and characteristics (excluding dimensions) of: unpaved RWY-edge markers; TWY-edge markers; TWY-centre-line markers; unpaved TWY-edge markers; boundary markers; SWY-edge markers.</t>
  </si>
  <si>
    <t>Visual aids for denoting obstacles</t>
  </si>
  <si>
    <t>Marking of objects</t>
  </si>
  <si>
    <t>State how fixed or mobile objects shall be marked if colouring is not practicable.</t>
  </si>
  <si>
    <t>Describe marking by colours (fixed or mobile objects).</t>
  </si>
  <si>
    <t>Explain the use of markers for the marking of objects, overhead wires, cables, etc.</t>
  </si>
  <si>
    <t xml:space="preserve">Explain the use of flags for the marking of objects. </t>
  </si>
  <si>
    <t>Lighting of objects</t>
  </si>
  <si>
    <t xml:space="preserve">Name the different types of lights to indicate the presence of objects which must be lighted. </t>
  </si>
  <si>
    <t xml:space="preserve">Describe (in general terms) the location of obstacle lights. </t>
  </si>
  <si>
    <t xml:space="preserve">Describe (in general and for normal circumstances) the colour and sequence of low-intensity obstacle lights, medium-intensity obstacle lights and high-intensity obstacle lights. </t>
  </si>
  <si>
    <t xml:space="preserve">State that information about lights to be displayed by aircraft is provided in both ICAO Annex 2 (Rules of the Air) and SERA. </t>
  </si>
  <si>
    <t>Visual aids for denoting restricted use of areas</t>
  </si>
  <si>
    <t>Visual aids for denoting restricted use of areas on RWYs and TWYs</t>
  </si>
  <si>
    <t xml:space="preserve">Describe the colours and meaning of ‘closed markings’ on RWYs and TWYs. </t>
  </si>
  <si>
    <t xml:space="preserve">State how the pilot of an aircraft moving on the surface of a TWY, holding bay or apron shall be warned that the shoulders of these surfaces are ‘non-load-bearing’. </t>
  </si>
  <si>
    <t xml:space="preserve">Describe the pre-THR marking (including colours) when the surface before the THR is not suitable for normal use by aircraft. </t>
  </si>
  <si>
    <t>Aerodrome (AD) operational services, equipment and installations</t>
  </si>
  <si>
    <t>Rescue and firefighting (RFF)</t>
  </si>
  <si>
    <t xml:space="preserve">State the principal objective of RFF services. </t>
  </si>
  <si>
    <t xml:space="preserve">Explain the basic information the AD category (for RFF) depends upon. </t>
  </si>
  <si>
    <t xml:space="preserve">Describe what is meant by the term ‘response time’, and state its normal and maximum limits. </t>
  </si>
  <si>
    <t>Apron management service</t>
  </si>
  <si>
    <t xml:space="preserve">State who has a right-of-way against vehicles operating on an apron. </t>
  </si>
  <si>
    <t>Ground-servicing of aircraft</t>
  </si>
  <si>
    <t xml:space="preserve">Describe the necessary actions during the ground-servicing of an aircraft with regard to the possible event of a fuel fire. </t>
  </si>
  <si>
    <t>Supplementary Guidance Material</t>
  </si>
  <si>
    <t>List the four types of ‘declared distances’ on a RWY and also the appropriate abbreviations.</t>
  </si>
  <si>
    <t>Explain the circumstances which lead to the situation that the four declared distances on a RWY are equal to the length of the RWY.</t>
  </si>
  <si>
    <t>Describe the influence of a CWY, SWY or displaced THR upon the four ‘declared distances’.</t>
  </si>
  <si>
    <t>Approach lighting systems</t>
  </si>
  <si>
    <t>Name the two main groups of approach lighting systems.</t>
  </si>
  <si>
    <t>Describe the two different versions of a simple approach lighting system.</t>
  </si>
  <si>
    <t>Describe the two different basic versions of precision approach lighting systems for CAT I.</t>
  </si>
  <si>
    <t>Describe the diagram of the inner 300 m of the precision approach lighting system in the case of CAT II and III.</t>
  </si>
  <si>
    <t>Describe how the arrangement of an approach lighting system and the location of the appropriate THR are interrelated.</t>
  </si>
  <si>
    <t>FACILITATION (ICAO Annex 9)</t>
  </si>
  <si>
    <t>Entry and departure of aircraft</t>
  </si>
  <si>
    <t xml:space="preserve">General declaration </t>
  </si>
  <si>
    <t>Describe the purpose and use of aircraft documents as regards a ‘general declaration’.</t>
  </si>
  <si>
    <t>Entry and departure of crew</t>
  </si>
  <si>
    <t>Explain entry requirements for crew.</t>
  </si>
  <si>
    <t>Explain the reasons for the use of crew member certificates (CMC) for crew members engaged in international air transport.</t>
  </si>
  <si>
    <t>Explain in which cases Contracting States should accept the CMC as an identity document instead of a passport or visa.</t>
  </si>
  <si>
    <t>Entry and departure of passengers and baggage</t>
  </si>
  <si>
    <t>Explain the entry requirements for passengers and their baggage.</t>
  </si>
  <si>
    <t>Explain the requirements and documentation for unaccompanied baggage.</t>
  </si>
  <si>
    <t>Identify the documentation required for the departure and entry of passengers and their baggage.</t>
  </si>
  <si>
    <t>Explain the arrangements in the event of a passenger being declared an inadmissible person.</t>
  </si>
  <si>
    <t>Describe the pilot’s authority towards unruly passengers.</t>
  </si>
  <si>
    <t>Entry and departure of cargo</t>
  </si>
  <si>
    <t>Explain the entry requirements for cargo.</t>
  </si>
  <si>
    <t>SEARCH AND RESCUE (SAR)</t>
  </si>
  <si>
    <t>Essential SAR definitions</t>
  </si>
  <si>
    <t>Essential SAR definitions - ICAO Annex 12</t>
  </si>
  <si>
    <t>SAR - Organisation</t>
  </si>
  <si>
    <t>SAR - Organisation - Establishment and provision</t>
  </si>
  <si>
    <t>Describe how ICAO Contracting States shall arrange for the establishment and prompt provision of SAR services.</t>
  </si>
  <si>
    <t xml:space="preserve">Explain the establishment of SAR by Contracting States. </t>
  </si>
  <si>
    <t xml:space="preserve">Describe the areas within which SAR services shall be established by Contracting States. </t>
  </si>
  <si>
    <t xml:space="preserve">State the period of time per day within which SAR services shall be available. </t>
  </si>
  <si>
    <t xml:space="preserve">Describe for which areas rescue coordination centres shall be established. </t>
  </si>
  <si>
    <t>Operating procedures for non-SAR crews</t>
  </si>
  <si>
    <t>Operating procedures for non-SAR crews - PIC</t>
  </si>
  <si>
    <t>Explain the SAR operating procedures for the PIC who arrives first at the scene of an accident.</t>
  </si>
  <si>
    <t>Explain the SAR operating procedures for the PIC intercepting a distress transmission.</t>
  </si>
  <si>
    <t>Search and rescue signals</t>
  </si>
  <si>
    <t>Search and rescue signals - Survivors</t>
  </si>
  <si>
    <t>Explain the ‘ground–air visual signal code’ for use by survivors.</t>
  </si>
  <si>
    <t>Recognise the SAR ‘air-to-ground signals’ for use by survivors.</t>
  </si>
  <si>
    <t xml:space="preserve">SECURITY - Safeguarding International Civil Aviation against Acts of Unlawful Interference (ICAO Annex 17) </t>
  </si>
  <si>
    <t>Definitions of ICAO Annex 17</t>
  </si>
  <si>
    <t>Essential definitions of ICAO Annex 17</t>
  </si>
  <si>
    <t>Recall the definitions of the following terms: airside, aircraft security check, screening, security, security control, security-restricted area, unidentified baggage.</t>
  </si>
  <si>
    <t>General principles</t>
  </si>
  <si>
    <t>General principles - Objectives of security</t>
  </si>
  <si>
    <t>State the objectives of security.</t>
  </si>
  <si>
    <t>Preventive security measures</t>
  </si>
  <si>
    <t xml:space="preserve">Describe the objects not allowed (for reasons of aviation security) on board an aircraft that is engaged in international civil aviation. </t>
  </si>
  <si>
    <t xml:space="preserve">State what each Contracting State is supposed to do if passengers subjected to security control have mixed after a security screening point. </t>
  </si>
  <si>
    <t xml:space="preserve">Explain what has to be done when passengers who are obliged to travel because of judicial or administrative proceedings are supposed to board an aircraft. </t>
  </si>
  <si>
    <t xml:space="preserve">Explain what has to be considered if law enforcement officers carry weapons on board. </t>
  </si>
  <si>
    <t>Management of response to acts of unlawful interference</t>
  </si>
  <si>
    <t>Describe the assistance each Contracting State shall provide to an aircraft subjected to an act of unlawful seizure.</t>
  </si>
  <si>
    <t>State the circumstances which could prevent a Contracting State from detaining an aircraft on the ground after being subjected to an act of unlawful seizure.</t>
  </si>
  <si>
    <t>Operators’ security programme</t>
  </si>
  <si>
    <t>Operators’ security programme - Principles</t>
  </si>
  <si>
    <t>Describe the principles of the written operator’s security programme each Contracting State requires from operators.</t>
  </si>
  <si>
    <t>Security procedures in other documents, i.e. ICAO Annexes 2, 6 and 14, ICAO Doc 4444, Regulation (EU) No 965/2012 and CS-ADR-DSN</t>
  </si>
  <si>
    <t>ICAO Annex 2 - Rules of the Air, including Attachment B - Unlawful interference</t>
  </si>
  <si>
    <t>Describe what the PIC should do, in a situation of unlawful interference, unless considerations aboard the aircraft dictate otherwise.</t>
  </si>
  <si>
    <t>Describe what the PIC, of an aircraft subjected to unlawful interference, should do if: the aircraft must depart from its assigned track; the aircraft must depart from its assigned cruising level; the aircraft is unable to notify an ATS unit of the unlawful interference.</t>
  </si>
  <si>
    <t>Describe what the PIC should attempt to do with regard to broadcast warnings and the level at which to proceed, in a situation of unlawful interference, if no applicable regional procedures for in-flight contingencies have been established.</t>
  </si>
  <si>
    <t>ICAO Annex 6 - Operation of Aircraft - Security</t>
  </si>
  <si>
    <t>Describe the special considerations referring to flight crew compartment doors with regard to aviation security.</t>
  </si>
  <si>
    <t>ICAO Annex 14 Volume I - Aerodromes - Physical characteristics</t>
  </si>
  <si>
    <t>Describe what minimum distance an isolated aircraft parking position (after the aircraft has been subjected to unlawful interference) should have from other parking positions, buildings or public areas.</t>
  </si>
  <si>
    <t>Describe the considerations that must take place with regard to a taxi clearance in case an aircraft is known or believed to have been subjected to unlawful interference.</t>
  </si>
  <si>
    <t>AIRCRAFT ACCIDENT AND INCIDENT INVESTIGATION</t>
  </si>
  <si>
    <t>Essential definitions of ICAO Annex 13</t>
  </si>
  <si>
    <t>Definitions and descriptions</t>
  </si>
  <si>
    <t>Recall the definitions of the following terms: accident, aircraft, flight recorder, incident, investigation, maximum mass, operator, serious incident, serious injury, State of Design, State of Manufacture, State of Occurrence, State of the Operator, State of Registry.</t>
  </si>
  <si>
    <t>Explain the difference between ‘serious incident’ and ‘accident’.</t>
  </si>
  <si>
    <t>Determine whether a certain occurrence has to be defined as a serious incident or as an accident.</t>
  </si>
  <si>
    <t>Recognise the description of an accident or incident.</t>
  </si>
  <si>
    <t>Accident and incident investigation in ICAO Annex 13</t>
  </si>
  <si>
    <t>Objectives and procedures</t>
  </si>
  <si>
    <t>State the objective(s) of the investigation of an accident or incident according to ICAO Annex 13.</t>
  </si>
  <si>
    <t>Describe the general procedures for the investigation of an accident or incident according to ICAO Annex 13.</t>
  </si>
  <si>
    <t xml:space="preserve">Occurrences </t>
  </si>
  <si>
    <t>Identify an occurrence as being either an accident, incident or serious incident in Regulation (EU) No 996/2010 of the European Parliament and of the Council of 20 October 2010 on the investigation and prevention of accidents and incidents in civil aviation.</t>
  </si>
  <si>
    <t xml:space="preserve">Describe the relationship between Regulation (EU) No 996/2010 of the European Parliament and of the Council of 20 October 2010 on the investigation and prevention of accidents and incidents in civil aviation and Regulation (EU) No 376/2014 of the European Parliament and of the Council of 3 April 2014 on the reporting, analysis and follow-up of occurrences in civil aviation. </t>
  </si>
  <si>
    <t>State the subject matter and scope of Regulation (EU) No 376/2014.</t>
  </si>
  <si>
    <t xml:space="preserve">Identify occurrences that should be voluntarily reported. </t>
  </si>
  <si>
    <t xml:space="preserve">Describe how information from occurrences is collected, stored and analysed. </t>
  </si>
  <si>
    <r>
      <t>Describe the general considerations concerning RWYs</t>
    </r>
    <r>
      <rPr>
        <strike/>
        <sz val="10"/>
        <color rgb="FF000000"/>
        <rFont val="Calibri"/>
        <family val="2"/>
        <scheme val="minor"/>
      </rPr>
      <t xml:space="preserve"> </t>
    </r>
    <r>
      <rPr>
        <sz val="10"/>
        <color rgb="FF000000"/>
        <rFont val="Calibri"/>
        <family val="2"/>
        <scheme val="minor"/>
      </rPr>
      <t>associated with a stopway (SWY) or clearway (CWY).</t>
    </r>
  </si>
  <si>
    <r>
      <t>Accident and incident investigation in EU regulations</t>
    </r>
    <r>
      <rPr>
        <b/>
        <strike/>
        <sz val="10"/>
        <color rgb="FF000000"/>
        <rFont val="Calibri"/>
        <family val="2"/>
        <scheme val="minor"/>
      </rPr>
      <t xml:space="preserve"> </t>
    </r>
  </si>
  <si>
    <r>
      <t>Identify occurrences that must be reported.</t>
    </r>
    <r>
      <rPr>
        <strike/>
        <sz val="10"/>
        <color rgb="FF000000"/>
        <rFont val="Calibri"/>
        <family val="2"/>
        <scheme val="minor"/>
      </rPr>
      <t xml:space="preserve"> </t>
    </r>
  </si>
  <si>
    <t>010.01.01.02.01</t>
  </si>
  <si>
    <t>010.01.01.02</t>
  </si>
  <si>
    <t>010.01.01.01</t>
  </si>
  <si>
    <t>010.01.01.01.01</t>
  </si>
  <si>
    <t>010.01.01.00</t>
  </si>
  <si>
    <t>010.01.00.00</t>
  </si>
  <si>
    <t>010.00.00.00</t>
  </si>
  <si>
    <t>010.01.01.02.02</t>
  </si>
  <si>
    <t>010.01.01.02.03</t>
  </si>
  <si>
    <t>010.01.01.02.04</t>
  </si>
  <si>
    <t>010.01.01.03</t>
  </si>
  <si>
    <t>010.01.02.00</t>
  </si>
  <si>
    <t>010.01.02.01</t>
  </si>
  <si>
    <t>010.01.02.02</t>
  </si>
  <si>
    <t>010.01.02.03</t>
  </si>
  <si>
    <t>010.01.02.04</t>
  </si>
  <si>
    <t>010.01.02.05</t>
  </si>
  <si>
    <t>010.01.03.00</t>
  </si>
  <si>
    <t>010.01.03.01</t>
  </si>
  <si>
    <t>010.01.04.00</t>
  </si>
  <si>
    <t>010.01.04.01</t>
  </si>
  <si>
    <t>010.01.04.02</t>
  </si>
  <si>
    <t>010.02.00.00</t>
  </si>
  <si>
    <t>010.02.01.00</t>
  </si>
  <si>
    <t>010.02.02.00</t>
  </si>
  <si>
    <t>010.02.02.01</t>
  </si>
  <si>
    <t>010.02.03.01</t>
  </si>
  <si>
    <t>010.02.04.01</t>
  </si>
  <si>
    <t>010.03.00.00</t>
  </si>
  <si>
    <t>010.04.01.00</t>
  </si>
  <si>
    <t>010.04.01.01</t>
  </si>
  <si>
    <t>010.04.02.00</t>
  </si>
  <si>
    <t>010.04.02.01</t>
  </si>
  <si>
    <t>010.04.02.02</t>
  </si>
  <si>
    <t>010.04.02.03</t>
  </si>
  <si>
    <t>010.04.02.05</t>
  </si>
  <si>
    <t>010.04.03.00</t>
  </si>
  <si>
    <t>010.04.03.01</t>
  </si>
  <si>
    <t>010.05.00.00</t>
  </si>
  <si>
    <t>010.05.01.00</t>
  </si>
  <si>
    <t>010.05.01.01</t>
  </si>
  <si>
    <t>010.05.02.00</t>
  </si>
  <si>
    <t>010.05.02.01</t>
  </si>
  <si>
    <t>010.05.03.00</t>
  </si>
  <si>
    <t>010.05.03.01</t>
  </si>
  <si>
    <t>010.05.04.00</t>
  </si>
  <si>
    <t>010.05.04.01</t>
  </si>
  <si>
    <t>010.05.05.00</t>
  </si>
  <si>
    <t>010.05.05.01</t>
  </si>
  <si>
    <t>010.05.06.00</t>
  </si>
  <si>
    <t>010.05.06.01</t>
  </si>
  <si>
    <t>010.06.00.00</t>
  </si>
  <si>
    <t>010.06.01.00</t>
  </si>
  <si>
    <t>010.06.02.00</t>
  </si>
  <si>
    <t>010.06.02.01</t>
  </si>
  <si>
    <t>010.06.03.00</t>
  </si>
  <si>
    <t>010.06.03.01</t>
  </si>
  <si>
    <t>010.06.03.02</t>
  </si>
  <si>
    <t>010.06.03.03</t>
  </si>
  <si>
    <t>010.06.03.04</t>
  </si>
  <si>
    <t>010.06.03.05</t>
  </si>
  <si>
    <t>010.06.04.00</t>
  </si>
  <si>
    <t>010.06.04.01</t>
  </si>
  <si>
    <t>010.06.04.02</t>
  </si>
  <si>
    <t>010.06.04.03</t>
  </si>
  <si>
    <t>010.06.04.04</t>
  </si>
  <si>
    <t>010.06.04.05</t>
  </si>
  <si>
    <t>010.06.04.06</t>
  </si>
  <si>
    <t>010.06.05.00</t>
  </si>
  <si>
    <t>010.06.05.01</t>
  </si>
  <si>
    <t>010.06.05.02</t>
  </si>
  <si>
    <t>010.06.06.00</t>
  </si>
  <si>
    <t>010.06.06.01</t>
  </si>
  <si>
    <t>010.06.06.02</t>
  </si>
  <si>
    <t>010.06.07.00</t>
  </si>
  <si>
    <t>010.06.07.01</t>
  </si>
  <si>
    <t>010.06.08.00</t>
  </si>
  <si>
    <t>010.06.08.01</t>
  </si>
  <si>
    <t>010.06.08.02</t>
  </si>
  <si>
    <t>010.06.09.00</t>
  </si>
  <si>
    <t>010.06.09.01</t>
  </si>
  <si>
    <t>010.06.09.02</t>
  </si>
  <si>
    <t>010.06.09.03</t>
  </si>
  <si>
    <t>010.07.00.00</t>
  </si>
  <si>
    <t>010.07.01.00</t>
  </si>
  <si>
    <t>010.07.01.01</t>
  </si>
  <si>
    <t>010.07.01.02</t>
  </si>
  <si>
    <t>010.07.01.03</t>
  </si>
  <si>
    <t>010.07.01.04</t>
  </si>
  <si>
    <t>010.07.01.05</t>
  </si>
  <si>
    <t>010.07.01.06</t>
  </si>
  <si>
    <t>010.07.01.07</t>
  </si>
  <si>
    <t>010.07.02.00</t>
  </si>
  <si>
    <t>010.07.02.01</t>
  </si>
  <si>
    <t>010.07.02.02</t>
  </si>
  <si>
    <t>010.07.02.03</t>
  </si>
  <si>
    <t>010.07.02.04</t>
  </si>
  <si>
    <t>010.07.02.05</t>
  </si>
  <si>
    <t>010.07.02.06</t>
  </si>
  <si>
    <t>010.07.02.07</t>
  </si>
  <si>
    <t>010.07.02.08</t>
  </si>
  <si>
    <t>010.07.02.09</t>
  </si>
  <si>
    <t>010.07.02.10</t>
  </si>
  <si>
    <t>010.07.02.11</t>
  </si>
  <si>
    <t>010.07.02.12</t>
  </si>
  <si>
    <t>010.07.02.13</t>
  </si>
  <si>
    <t>010.07.02.14</t>
  </si>
  <si>
    <t>010.07.02.15</t>
  </si>
  <si>
    <t>010.07.02.16</t>
  </si>
  <si>
    <t>010.07.02.17</t>
  </si>
  <si>
    <t>010.07.02.18</t>
  </si>
  <si>
    <t>010.07.02.19</t>
  </si>
  <si>
    <t>010.07.02.20</t>
  </si>
  <si>
    <t>010.08.00.00</t>
  </si>
  <si>
    <t>010.08.01.00</t>
  </si>
  <si>
    <t>010.08.01.01</t>
  </si>
  <si>
    <t>010.08.02.00</t>
  </si>
  <si>
    <t>010.08.02.01</t>
  </si>
  <si>
    <t>010.08.03.00</t>
  </si>
  <si>
    <t>010.08.03.01</t>
  </si>
  <si>
    <t>010.08.04.00</t>
  </si>
  <si>
    <t>010.08.04.01</t>
  </si>
  <si>
    <t>010.08.04.02</t>
  </si>
  <si>
    <t>010.08.04.03</t>
  </si>
  <si>
    <t>010.08.04.04</t>
  </si>
  <si>
    <t>010.08.04.05</t>
  </si>
  <si>
    <t>010.08.05.00</t>
  </si>
  <si>
    <t>010.09.00.00</t>
  </si>
  <si>
    <t>010.09.01.00</t>
  </si>
  <si>
    <t>010.09.01.01</t>
  </si>
  <si>
    <t>010.09.02.00</t>
  </si>
  <si>
    <t>010.09.02.01</t>
  </si>
  <si>
    <t>010.09.02.02</t>
  </si>
  <si>
    <t>010.09.02.03</t>
  </si>
  <si>
    <t>010.09.02.04</t>
  </si>
  <si>
    <t>010.09.03.00</t>
  </si>
  <si>
    <t>010.09.03.01</t>
  </si>
  <si>
    <t>010.09.03.02</t>
  </si>
  <si>
    <t>010.09.03.03</t>
  </si>
  <si>
    <t>010.09.03.04</t>
  </si>
  <si>
    <t>010.09.03.05</t>
  </si>
  <si>
    <t>010.09.03.06</t>
  </si>
  <si>
    <t>010.09.03.07</t>
  </si>
  <si>
    <t>010.09.04.00</t>
  </si>
  <si>
    <t>010.09.04.01</t>
  </si>
  <si>
    <t>010.09.04.02</t>
  </si>
  <si>
    <t>010.09.04.03</t>
  </si>
  <si>
    <t>010.09.04.04</t>
  </si>
  <si>
    <t>010.09.04.05</t>
  </si>
  <si>
    <t>010.09.05.00</t>
  </si>
  <si>
    <t>010.09.05.01</t>
  </si>
  <si>
    <t>010.09.05.02</t>
  </si>
  <si>
    <t>010.09.06.00</t>
  </si>
  <si>
    <t>010.09.06.01</t>
  </si>
  <si>
    <t>010.09.07.00</t>
  </si>
  <si>
    <t>010.09.07.01</t>
  </si>
  <si>
    <t>010.09.07.02</t>
  </si>
  <si>
    <t>010.09.07.03</t>
  </si>
  <si>
    <t>010.09.08.00</t>
  </si>
  <si>
    <t>010.09.08.01</t>
  </si>
  <si>
    <t>010.09.08.02</t>
  </si>
  <si>
    <t>010.09.08.03</t>
  </si>
  <si>
    <t>010.10.00.00</t>
  </si>
  <si>
    <t>010.10.01.00</t>
  </si>
  <si>
    <t>010.10.02.01</t>
  </si>
  <si>
    <t>010.10.02.02</t>
  </si>
  <si>
    <t>010.10.02.03</t>
  </si>
  <si>
    <t>010.10.02.04</t>
  </si>
  <si>
    <t>010.11.00.00</t>
  </si>
  <si>
    <t>010.11.01.00</t>
  </si>
  <si>
    <t>010.11.01.01</t>
  </si>
  <si>
    <t>010.11.02.00</t>
  </si>
  <si>
    <t>010.11.02.01</t>
  </si>
  <si>
    <t>010.11.03.00</t>
  </si>
  <si>
    <t>010.11.03.01</t>
  </si>
  <si>
    <t>010.11.04.00</t>
  </si>
  <si>
    <t>010.11.04.01</t>
  </si>
  <si>
    <t>010.12.00.00</t>
  </si>
  <si>
    <t>010.12.01.00</t>
  </si>
  <si>
    <t>010.12.01.01</t>
  </si>
  <si>
    <t>010.12.02.00</t>
  </si>
  <si>
    <t>010.12.02.01</t>
  </si>
  <si>
    <t>010.12.03.00</t>
  </si>
  <si>
    <t>010.12.04.00</t>
  </si>
  <si>
    <t>010.12.04.01</t>
  </si>
  <si>
    <t>010.12.05.00</t>
  </si>
  <si>
    <t>010.12.05.01</t>
  </si>
  <si>
    <t>010.12.06.00</t>
  </si>
  <si>
    <t>010.12.06.01</t>
  </si>
  <si>
    <t>010.12.07.00</t>
  </si>
  <si>
    <t>010.12.07.01</t>
  </si>
  <si>
    <t>010.12.07.02</t>
  </si>
  <si>
    <t>010.12.07.03</t>
  </si>
  <si>
    <t>010.12.07.04</t>
  </si>
  <si>
    <t>010.13.00.00</t>
  </si>
  <si>
    <t>010.13.01.00</t>
  </si>
  <si>
    <t>010.13.01.01</t>
  </si>
  <si>
    <t>010.13.02.00</t>
  </si>
  <si>
    <t>010.13.02.01</t>
  </si>
  <si>
    <t>010.13.03.00</t>
  </si>
  <si>
    <t>010.13.03.01</t>
  </si>
  <si>
    <t>010.01.01.03.01</t>
  </si>
  <si>
    <t>010.01.01.03.02</t>
  </si>
  <si>
    <t>010.01.01.03.03</t>
  </si>
  <si>
    <t>010.01.02.01.01</t>
  </si>
  <si>
    <t>010.01.02.02.01</t>
  </si>
  <si>
    <t>010.01.02.03.01</t>
  </si>
  <si>
    <t>010.01.02.05.01</t>
  </si>
  <si>
    <t>010.01.02.05.02</t>
  </si>
  <si>
    <t>010.01.02.05.03</t>
  </si>
  <si>
    <t>010.01.02.05.04</t>
  </si>
  <si>
    <t>010.01.03.01.01</t>
  </si>
  <si>
    <t>European Union Aviation Safety Agency (EASA) Regulation (EU) 2018/1139</t>
  </si>
  <si>
    <t>010.01.04.01.01</t>
  </si>
  <si>
    <t>010.01.04.01.02</t>
  </si>
  <si>
    <t>010.01.04.01.03</t>
  </si>
  <si>
    <t>010.01.04.01.04</t>
  </si>
  <si>
    <t>010.01.04.02.01</t>
  </si>
  <si>
    <t>010.02.02.01.01</t>
  </si>
  <si>
    <t>010.02.02.01.02</t>
  </si>
  <si>
    <t>010.02.02.01.03</t>
  </si>
  <si>
    <t>010.02.02.01.04</t>
  </si>
  <si>
    <t>010.02.02.01.05</t>
  </si>
  <si>
    <t>010.02.03.01.01</t>
  </si>
  <si>
    <t>010.02.04.01.01</t>
  </si>
  <si>
    <t>010.02.04.01.02</t>
  </si>
  <si>
    <t>010.04.01.01.01</t>
  </si>
  <si>
    <t>Aircrew Regulation - Annex I (Part-FCL) Source: Aircrew Regulation</t>
  </si>
  <si>
    <t>010.04.02.01.01</t>
  </si>
  <si>
    <t>010.04.02.01.02</t>
  </si>
  <si>
    <t>010.04.02.02.01</t>
  </si>
  <si>
    <t>010.04.02.02.02</t>
  </si>
  <si>
    <t>010.04.02.02.03</t>
  </si>
  <si>
    <t>010.04.02.02.04</t>
  </si>
  <si>
    <t>010.04.02.02.05</t>
  </si>
  <si>
    <t>010.04.02.02.06</t>
  </si>
  <si>
    <t>010.04.02.02.07</t>
  </si>
  <si>
    <t>010.04.02.03.01</t>
  </si>
  <si>
    <t>010.04.02.03.02</t>
  </si>
  <si>
    <t>010.04.02.04</t>
  </si>
  <si>
    <t>010.04.02.04.01</t>
  </si>
  <si>
    <t>010.04.02.04.02</t>
  </si>
  <si>
    <t>010.04.02.04.03</t>
  </si>
  <si>
    <t>010.04.02.04.04</t>
  </si>
  <si>
    <t>010.04.02.05.01</t>
  </si>
  <si>
    <t>010.04.02.05.02</t>
  </si>
  <si>
    <t>010.04.02.05.03</t>
  </si>
  <si>
    <t>010.04.02.05.04</t>
  </si>
  <si>
    <t>010.04.03.01.01</t>
  </si>
  <si>
    <t>010.04.03.01.02</t>
  </si>
  <si>
    <t>010.04.03.01.03</t>
  </si>
  <si>
    <t>010.04.03.01.04</t>
  </si>
  <si>
    <t>010.05.01.01.01</t>
  </si>
  <si>
    <t>010.05.01.01.02</t>
  </si>
  <si>
    <t>010.05.02.01.01</t>
  </si>
  <si>
    <t>010.05.02.01.02</t>
  </si>
  <si>
    <t>010.05.02.01.03</t>
  </si>
  <si>
    <t>010.05.02.01.04</t>
  </si>
  <si>
    <t>010.05.02.01.05</t>
  </si>
  <si>
    <t>010.05.02.01.06</t>
  </si>
  <si>
    <t>010.05.02.01.07</t>
  </si>
  <si>
    <t>010.05.03.01.01</t>
  </si>
  <si>
    <t>010.05.03.01.02</t>
  </si>
  <si>
    <t>010.05.03.01.03</t>
  </si>
  <si>
    <t>010.05.03.01.04</t>
  </si>
  <si>
    <t>010.05.03.01.05</t>
  </si>
  <si>
    <t>010.05.03.01.06</t>
  </si>
  <si>
    <t>010.05.03.01.07</t>
  </si>
  <si>
    <t>010.05.03.01.08</t>
  </si>
  <si>
    <t>010.05.03.01.09</t>
  </si>
  <si>
    <t>010.05.03.01.10</t>
  </si>
  <si>
    <t>010.05.03.01.11</t>
  </si>
  <si>
    <t>010.05.03.01.12</t>
  </si>
  <si>
    <t>010.05.03.01.13</t>
  </si>
  <si>
    <t>010.05.03.01.14</t>
  </si>
  <si>
    <t>010.05.03.01.15</t>
  </si>
  <si>
    <t>010.05.03.01.16</t>
  </si>
  <si>
    <t>010.05.03.01.17</t>
  </si>
  <si>
    <t>010.05.03.01.18</t>
  </si>
  <si>
    <t>010.05.03.01.19</t>
  </si>
  <si>
    <t>010.05.03.01.20</t>
  </si>
  <si>
    <t>010.05.03.01.21</t>
  </si>
  <si>
    <t>010.05.04.01.01</t>
  </si>
  <si>
    <t>010.05.05.01.01</t>
  </si>
  <si>
    <t>010.05.06.01.01</t>
  </si>
  <si>
    <t>010.05.06.01.02</t>
  </si>
  <si>
    <t>010.05.06.01.03</t>
  </si>
  <si>
    <t>010.05.06.01.04</t>
  </si>
  <si>
    <t>010.05.06.01.05</t>
  </si>
  <si>
    <t>010.06.02.01.01</t>
  </si>
  <si>
    <t>010.06.02.01.02</t>
  </si>
  <si>
    <t>010.06.03.01.01</t>
  </si>
  <si>
    <t>010.06.03.01.02</t>
  </si>
  <si>
    <t>010.06.03.02.01</t>
  </si>
  <si>
    <t>010.06.03.03.01</t>
  </si>
  <si>
    <t>010.06.04.01.01</t>
  </si>
  <si>
    <t>010.06.04.01.02</t>
  </si>
  <si>
    <t>010.06.04.01.03</t>
  </si>
  <si>
    <t>010.06.04.01.04</t>
  </si>
  <si>
    <t>010.06.04.01.05</t>
  </si>
  <si>
    <t>010.06.04.01.06</t>
  </si>
  <si>
    <t>010.06.04.01.07</t>
  </si>
  <si>
    <t>010.06.04.01.08</t>
  </si>
  <si>
    <t>010.06.04.01.09</t>
  </si>
  <si>
    <t>010.06.04.01.10</t>
  </si>
  <si>
    <t>010.06.04.01.11</t>
  </si>
  <si>
    <t>010.06.04.02.01</t>
  </si>
  <si>
    <t>010.06.04.02.02</t>
  </si>
  <si>
    <t>010.06.04.02.03</t>
  </si>
  <si>
    <t>010.06.04.02.04</t>
  </si>
  <si>
    <t>010.06.04.02.05</t>
  </si>
  <si>
    <t>010.06.04.03.01</t>
  </si>
  <si>
    <t>010.06.04.03.02</t>
  </si>
  <si>
    <t>010.06.04.03.03</t>
  </si>
  <si>
    <t>010.06.04.03.04</t>
  </si>
  <si>
    <t>010.06.04.03.05</t>
  </si>
  <si>
    <t>010.06.04.03.06</t>
  </si>
  <si>
    <t>010.06.04.03.07</t>
  </si>
  <si>
    <t>010.06.04.03.08</t>
  </si>
  <si>
    <t>010.06.04.03.09</t>
  </si>
  <si>
    <t>010.06.04.04.01</t>
  </si>
  <si>
    <t>010.06.04.04.02</t>
  </si>
  <si>
    <t>010.06.04.04.03</t>
  </si>
  <si>
    <t>010.06.04.04.04</t>
  </si>
  <si>
    <t>010.06.04.04.05</t>
  </si>
  <si>
    <t>010.06.04.04.06</t>
  </si>
  <si>
    <t>010.06.04.04.07</t>
  </si>
  <si>
    <t>010.06.04.05.01</t>
  </si>
  <si>
    <t>010.06.04.05.02</t>
  </si>
  <si>
    <t>010.06.04.05.03</t>
  </si>
  <si>
    <t>010.06.04.05.04</t>
  </si>
  <si>
    <t>010.06.04.05.05</t>
  </si>
  <si>
    <t>010.06.04.05.06</t>
  </si>
  <si>
    <t>010.06.04.05.07</t>
  </si>
  <si>
    <t>010.06.04.05.08</t>
  </si>
  <si>
    <t>010.06.05.01.01</t>
  </si>
  <si>
    <t>010.06.05.01.02</t>
  </si>
  <si>
    <t>010.06.05.01.03</t>
  </si>
  <si>
    <t>010.06.05.01.04</t>
  </si>
  <si>
    <t>010.06.05.01.05</t>
  </si>
  <si>
    <t>010.06.05.01.06</t>
  </si>
  <si>
    <t>010.06.05.01.07</t>
  </si>
  <si>
    <t>010.06.05.01.08</t>
  </si>
  <si>
    <t>010.06.05.01.09</t>
  </si>
  <si>
    <t>010.06.05.01.10</t>
  </si>
  <si>
    <t>010.06.05.01.11</t>
  </si>
  <si>
    <t>010.06.05.01.12</t>
  </si>
  <si>
    <t>010.06.05.02.01</t>
  </si>
  <si>
    <t>010.06.05.02.02</t>
  </si>
  <si>
    <t>010.06.06.01.01</t>
  </si>
  <si>
    <t>010.06.06.01.02</t>
  </si>
  <si>
    <t>010.06.06.01.03</t>
  </si>
  <si>
    <t>010.06.06.01.04</t>
  </si>
  <si>
    <t>010.06.06.01.05</t>
  </si>
  <si>
    <t>010.06.06.01.06</t>
  </si>
  <si>
    <t>010.06.06.01.07</t>
  </si>
  <si>
    <t>010.06.06.01.08</t>
  </si>
  <si>
    <t>010.06.06.01.09</t>
  </si>
  <si>
    <t>010.06.06.01.10</t>
  </si>
  <si>
    <t>010.06.06.01.11</t>
  </si>
  <si>
    <t>010.06.06.01.12</t>
  </si>
  <si>
    <t>010.06.06.01.13</t>
  </si>
  <si>
    <t>010.06.06.01.14</t>
  </si>
  <si>
    <t>010.06.06.01.15</t>
  </si>
  <si>
    <t>010.06.06.01.16</t>
  </si>
  <si>
    <t>010.06.06.01.17</t>
  </si>
  <si>
    <t>010.06.06.01.18</t>
  </si>
  <si>
    <t>010.06.06.01.19</t>
  </si>
  <si>
    <t>010.06.06.01.20</t>
  </si>
  <si>
    <t>010.06.06.01.21</t>
  </si>
  <si>
    <t>010.06.06.01.22</t>
  </si>
  <si>
    <t>010.06.06.02.01</t>
  </si>
  <si>
    <t>010.06.06.02.02</t>
  </si>
  <si>
    <t>010.06.06.02.03</t>
  </si>
  <si>
    <t>010.06.06.02.04</t>
  </si>
  <si>
    <t>010.06.06.02.05</t>
  </si>
  <si>
    <t>010.06.07.01.01</t>
  </si>
  <si>
    <t>010.06.07.01.02</t>
  </si>
  <si>
    <t>010.06.07.01.03</t>
  </si>
  <si>
    <t>010.06.07.01.04</t>
  </si>
  <si>
    <t>010.06.07.01.05</t>
  </si>
  <si>
    <t>010.06.07.01.06</t>
  </si>
  <si>
    <t>010.06.07.01.07</t>
  </si>
  <si>
    <t>010.06.07.01.08</t>
  </si>
  <si>
    <t>010.06.08.01.01</t>
  </si>
  <si>
    <t>010.06.08.01.02</t>
  </si>
  <si>
    <t>010.06.08.01.03</t>
  </si>
  <si>
    <t>010.06.08.01.04</t>
  </si>
  <si>
    <t>010.06.08.01.05</t>
  </si>
  <si>
    <t>010.06.08.01.06</t>
  </si>
  <si>
    <t>010.06.08.01.07</t>
  </si>
  <si>
    <t>010.06.08.01.08</t>
  </si>
  <si>
    <t>010.06.08.02.01</t>
  </si>
  <si>
    <t>010.06.08.02.02</t>
  </si>
  <si>
    <t>010.06.08.02.03</t>
  </si>
  <si>
    <t>010.06.08.02.04</t>
  </si>
  <si>
    <t>010.06.08.02.05</t>
  </si>
  <si>
    <t>010.06.08.02.06</t>
  </si>
  <si>
    <t>010.06.08.02.07</t>
  </si>
  <si>
    <t>010.06.08.02.08</t>
  </si>
  <si>
    <t>010.06.08.02.09</t>
  </si>
  <si>
    <t>010.06.09.01.01</t>
  </si>
  <si>
    <t>010.06.09.01.02</t>
  </si>
  <si>
    <t>010.06.09.02.01</t>
  </si>
  <si>
    <t>010.06.09.03.01</t>
  </si>
  <si>
    <t>010.06.09.03.02</t>
  </si>
  <si>
    <t>010.07.01.01.01</t>
  </si>
  <si>
    <t>010.07.01.02.01</t>
  </si>
  <si>
    <t>010.07.01.02.02</t>
  </si>
  <si>
    <t>010.07.01.02.03</t>
  </si>
  <si>
    <t>010.07.01.02.04</t>
  </si>
  <si>
    <t>010.07.01.02.05</t>
  </si>
  <si>
    <t>010.07.01.03.01</t>
  </si>
  <si>
    <t>010.07.01.03.02</t>
  </si>
  <si>
    <t>010.07.01.03.03</t>
  </si>
  <si>
    <t>010.07.01.03.04</t>
  </si>
  <si>
    <t>010.07.01.03.05</t>
  </si>
  <si>
    <t>010.07.01.03.06</t>
  </si>
  <si>
    <t>010.07.01.03.07</t>
  </si>
  <si>
    <t>010.07.01.03.08</t>
  </si>
  <si>
    <t>010.07.01.03.09</t>
  </si>
  <si>
    <t>010.07.01.03.10</t>
  </si>
  <si>
    <t>010.07.01.03.11</t>
  </si>
  <si>
    <t>010.07.01.03.12</t>
  </si>
  <si>
    <t>010.07.01.04.01</t>
  </si>
  <si>
    <t>010.07.01.04.02</t>
  </si>
  <si>
    <t>010.07.01.04.03</t>
  </si>
  <si>
    <t>010.07.01.04.04</t>
  </si>
  <si>
    <t>010.07.01.04.05</t>
  </si>
  <si>
    <t>010.07.01.04.06</t>
  </si>
  <si>
    <t>010.07.01.05.01</t>
  </si>
  <si>
    <t>010.07.01.05.02</t>
  </si>
  <si>
    <t>010.07.01.05.03</t>
  </si>
  <si>
    <t>010.07.01.05.04</t>
  </si>
  <si>
    <t>010.07.01.05.05</t>
  </si>
  <si>
    <t>010.07.01.05.06</t>
  </si>
  <si>
    <t>010.07.01.05.07</t>
  </si>
  <si>
    <t>010.07.01.05.08</t>
  </si>
  <si>
    <t>010.07.01.06.01</t>
  </si>
  <si>
    <t>010.07.01.06.02</t>
  </si>
  <si>
    <t>010.07.01.06.03</t>
  </si>
  <si>
    <t>010.07.01.06.04</t>
  </si>
  <si>
    <t>010.07.01.06.05</t>
  </si>
  <si>
    <t>010.07.01.06.06</t>
  </si>
  <si>
    <t>010.07.01.06.07</t>
  </si>
  <si>
    <t>010.07.01.07.01</t>
  </si>
  <si>
    <t>010.07.01.07.02</t>
  </si>
  <si>
    <t>010.07.01.07.03</t>
  </si>
  <si>
    <t>010.07.01.07.04</t>
  </si>
  <si>
    <t>010.07.01.07.05</t>
  </si>
  <si>
    <t>010.07.02.01.01</t>
  </si>
  <si>
    <t>010.07.02.02.01</t>
  </si>
  <si>
    <t>010.07.02.03.01</t>
  </si>
  <si>
    <t>010.07.02.04.01</t>
  </si>
  <si>
    <t>010.07.02.05.01</t>
  </si>
  <si>
    <t>010.07.02.05.02</t>
  </si>
  <si>
    <t>010.07.02.05.03</t>
  </si>
  <si>
    <t>010.07.02.05.04</t>
  </si>
  <si>
    <t>010.07.02.05.05</t>
  </si>
  <si>
    <t>010.07.02.05.06</t>
  </si>
  <si>
    <t>010.07.02.05.07</t>
  </si>
  <si>
    <t>010.07.02.05.08</t>
  </si>
  <si>
    <t>010.07.02.06.01</t>
  </si>
  <si>
    <t>010.07.02.06.02</t>
  </si>
  <si>
    <t>010.07.02.06.03</t>
  </si>
  <si>
    <t>010.07.02.07.01</t>
  </si>
  <si>
    <t>010.07.02.07.02</t>
  </si>
  <si>
    <t>010.07.02.08.01</t>
  </si>
  <si>
    <t>010.07.02.08.02</t>
  </si>
  <si>
    <t>010.07.02.08.03</t>
  </si>
  <si>
    <t>010.07.02.09.01</t>
  </si>
  <si>
    <t>010.07.02.09.02</t>
  </si>
  <si>
    <t>010.07.02.09.03</t>
  </si>
  <si>
    <t>010.07.02.09.04</t>
  </si>
  <si>
    <t>010.07.02.09.05</t>
  </si>
  <si>
    <t>010.07.02.09.06</t>
  </si>
  <si>
    <t>010.07.02.09.07</t>
  </si>
  <si>
    <t>010.07.02.09.08</t>
  </si>
  <si>
    <t>010.07.02.09.09</t>
  </si>
  <si>
    <t>010.07.02.10.01</t>
  </si>
  <si>
    <t>010.07.02.10.02</t>
  </si>
  <si>
    <t>010.07.02.10.03</t>
  </si>
  <si>
    <t>010.07.02.10.04</t>
  </si>
  <si>
    <t>010.07.02.10.05</t>
  </si>
  <si>
    <t>010.07.02.10.06</t>
  </si>
  <si>
    <t>010.07.02.10.07</t>
  </si>
  <si>
    <t>010.07.02.10.08</t>
  </si>
  <si>
    <t>010.07.02.11.01</t>
  </si>
  <si>
    <t>010.07.02.12.01</t>
  </si>
  <si>
    <t>010.07.02.12.02</t>
  </si>
  <si>
    <t>010.07.02.12.03</t>
  </si>
  <si>
    <t>010.07.02.12.04</t>
  </si>
  <si>
    <t>010.07.02.12.05</t>
  </si>
  <si>
    <t>010.07.02.12.06</t>
  </si>
  <si>
    <t>010.07.02.12.07</t>
  </si>
  <si>
    <t>010.07.02.12.08</t>
  </si>
  <si>
    <t>010.07.02.12.09</t>
  </si>
  <si>
    <t>010.07.02.12.10</t>
  </si>
  <si>
    <t>010.07.02.12.11</t>
  </si>
  <si>
    <t>010.07.02.12.12</t>
  </si>
  <si>
    <t>010.07.02.12.13</t>
  </si>
  <si>
    <t>010.07.02.12.14</t>
  </si>
  <si>
    <t>010.07.02.12.15</t>
  </si>
  <si>
    <t>010.07.02.13.01</t>
  </si>
  <si>
    <t>010.07.02.13.02</t>
  </si>
  <si>
    <t>010.07.02.13.03</t>
  </si>
  <si>
    <t>010.07.02.13.04</t>
  </si>
  <si>
    <t>010.07.02.13.05</t>
  </si>
  <si>
    <t>010.07.02.13.06</t>
  </si>
  <si>
    <t>010.07.02.13.07</t>
  </si>
  <si>
    <t>010.07.02.13.08</t>
  </si>
  <si>
    <t>010.07.02.13.09</t>
  </si>
  <si>
    <t>010.07.02.13.10</t>
  </si>
  <si>
    <t>010.07.02.13.11</t>
  </si>
  <si>
    <t>010.07.02.14.01</t>
  </si>
  <si>
    <t>010.07.02.14.02</t>
  </si>
  <si>
    <t>010.07.02.14.03</t>
  </si>
  <si>
    <t>010.07.02.14.04</t>
  </si>
  <si>
    <t>010.07.02.14.05</t>
  </si>
  <si>
    <t>010.07.02.15.01</t>
  </si>
  <si>
    <t>010.07.02.15.02</t>
  </si>
  <si>
    <t>010.07.02.15.03</t>
  </si>
  <si>
    <t>010.07.02.15.04</t>
  </si>
  <si>
    <t>010.07.02.15.05</t>
  </si>
  <si>
    <t>010.07.02.15.06</t>
  </si>
  <si>
    <t>010.07.02.15.07</t>
  </si>
  <si>
    <t>010.07.02.16.01</t>
  </si>
  <si>
    <t>010.07.02.16.02</t>
  </si>
  <si>
    <t>010.07.02.16.03</t>
  </si>
  <si>
    <t>010.07.02.16.04</t>
  </si>
  <si>
    <t>010.07.02.16.05</t>
  </si>
  <si>
    <t>010.07.02.16.06</t>
  </si>
  <si>
    <t>010.07.02.16.07</t>
  </si>
  <si>
    <t>010.07.02.17.01</t>
  </si>
  <si>
    <t>010.07.02.17.02</t>
  </si>
  <si>
    <t>010.07.02.17.03</t>
  </si>
  <si>
    <t>010.07.02.17.04</t>
  </si>
  <si>
    <t>010.07.02.17.05</t>
  </si>
  <si>
    <t>010.07.02.17.06</t>
  </si>
  <si>
    <t>010.07.02.17.07</t>
  </si>
  <si>
    <t>010.07.02.17.08</t>
  </si>
  <si>
    <t>010.07.02.17.09</t>
  </si>
  <si>
    <t>010.07.02.17.10</t>
  </si>
  <si>
    <t>010.07.02.18.01</t>
  </si>
  <si>
    <t>010.07.02.18.02</t>
  </si>
  <si>
    <t>010.07.02.18.03</t>
  </si>
  <si>
    <t>010.07.02.19.01</t>
  </si>
  <si>
    <t>010.07.02.19.02</t>
  </si>
  <si>
    <t>010.07.02.19.03</t>
  </si>
  <si>
    <t>010.07.02.19.04</t>
  </si>
  <si>
    <t>010.07.02.19.05</t>
  </si>
  <si>
    <t>010.07.02.19.06</t>
  </si>
  <si>
    <t>010.07.02.19.07</t>
  </si>
  <si>
    <t>010.07.02.19.08</t>
  </si>
  <si>
    <t>010.07.02.20.01</t>
  </si>
  <si>
    <t>010.07.02.20.02</t>
  </si>
  <si>
    <t>010.08.01.01.01</t>
  </si>
  <si>
    <t>010.08.02.01.01</t>
  </si>
  <si>
    <t>010.08.03.01.01</t>
  </si>
  <si>
    <t>010.08.03.01.02</t>
  </si>
  <si>
    <t>010.08.03.01.03</t>
  </si>
  <si>
    <t>010.08.04.01.01</t>
  </si>
  <si>
    <t>010.08.04.01.02</t>
  </si>
  <si>
    <t>010.08.04.01.03</t>
  </si>
  <si>
    <t>010.08.04.01.04</t>
  </si>
  <si>
    <t>010.08.04.01.05</t>
  </si>
  <si>
    <t>010.08.04.02.01</t>
  </si>
  <si>
    <t>010.08.04.02.02</t>
  </si>
  <si>
    <t>010.08.04.02.03</t>
  </si>
  <si>
    <t>010.08.04.02.04</t>
  </si>
  <si>
    <t>010.08.04.02.05</t>
  </si>
  <si>
    <t>010.08.04.02.06</t>
  </si>
  <si>
    <t>010.08.04.03.01</t>
  </si>
  <si>
    <t>010.08.04.04.01</t>
  </si>
  <si>
    <t>010.08.04.04.02</t>
  </si>
  <si>
    <t>010.08.04.05.01</t>
  </si>
  <si>
    <t>010.08.04.05.02</t>
  </si>
  <si>
    <t>010.08.04.05.03</t>
  </si>
  <si>
    <t>010.08.05.01</t>
  </si>
  <si>
    <t>010.08.05.01.01</t>
  </si>
  <si>
    <t>010.09.01.01.01</t>
  </si>
  <si>
    <t>010.09.02.01.01</t>
  </si>
  <si>
    <t>010.09.02.02.01</t>
  </si>
  <si>
    <t>010.09.02.02.02</t>
  </si>
  <si>
    <t>010.09.02.03.01</t>
  </si>
  <si>
    <t>010.09.02.03.02</t>
  </si>
  <si>
    <t>010.09.02.04.01</t>
  </si>
  <si>
    <t>010.09.02.04.02</t>
  </si>
  <si>
    <t>010.09.02.04.03</t>
  </si>
  <si>
    <t>010.09.02.04.04</t>
  </si>
  <si>
    <t>010.09.02.04.05</t>
  </si>
  <si>
    <t>010.09.03.01.01</t>
  </si>
  <si>
    <t>010.09.03.01.02</t>
  </si>
  <si>
    <t>010.09.03.02.01</t>
  </si>
  <si>
    <t>010.09.03.03.01</t>
  </si>
  <si>
    <t>010.09.03.04.01</t>
  </si>
  <si>
    <t>010.09.03.05.01</t>
  </si>
  <si>
    <t>010.09.03.07.01</t>
  </si>
  <si>
    <t>010.09.03.07.02</t>
  </si>
  <si>
    <t>010.09.03.07.03</t>
  </si>
  <si>
    <t>010.09.03.07.04</t>
  </si>
  <si>
    <t>010.09.03.07.05</t>
  </si>
  <si>
    <t>010.09.03.07.06</t>
  </si>
  <si>
    <t>010.09.04.01.01</t>
  </si>
  <si>
    <t>010.09.04.01.02</t>
  </si>
  <si>
    <t>010.09.04.01.03</t>
  </si>
  <si>
    <t>010.09.04.01.04</t>
  </si>
  <si>
    <t>010.09.04.01.05</t>
  </si>
  <si>
    <t>010.09.04.02.01</t>
  </si>
  <si>
    <t>010.09.04.02.02</t>
  </si>
  <si>
    <t>010.09.04.02.03</t>
  </si>
  <si>
    <t>010.09.04.03.01</t>
  </si>
  <si>
    <t>010.09.04.03.02</t>
  </si>
  <si>
    <t>010.09.04.03.03</t>
  </si>
  <si>
    <t>010.09.04.03.04</t>
  </si>
  <si>
    <t>010.09.04.03.05</t>
  </si>
  <si>
    <t>010.09.04.03.06</t>
  </si>
  <si>
    <t>010.09.04.03.07</t>
  </si>
  <si>
    <t>010.09.04.03.08</t>
  </si>
  <si>
    <t>010.09.04.03.09</t>
  </si>
  <si>
    <t>010.09.04.03.10</t>
  </si>
  <si>
    <t>010.09.04.04.01</t>
  </si>
  <si>
    <t>010.09.04.04.02</t>
  </si>
  <si>
    <t>010.09.04.04.03</t>
  </si>
  <si>
    <t>010.09.04.04.04</t>
  </si>
  <si>
    <t>010.09.04.04.05</t>
  </si>
  <si>
    <t>010.09.04.04.06</t>
  </si>
  <si>
    <t>010.09.04.04.07</t>
  </si>
  <si>
    <t>010.09.04.04.08</t>
  </si>
  <si>
    <t>010.09.04.04.09</t>
  </si>
  <si>
    <t>010.09.04.04.10</t>
  </si>
  <si>
    <t>010.09.04.04.11</t>
  </si>
  <si>
    <t>010.09.04.04.12</t>
  </si>
  <si>
    <t>010.09.04.04.13</t>
  </si>
  <si>
    <t>010.09.04.05.01</t>
  </si>
  <si>
    <t>010.09.04.05.02</t>
  </si>
  <si>
    <t>010.09.05.01.01</t>
  </si>
  <si>
    <t>010.09.05.01.02</t>
  </si>
  <si>
    <t>010.09.05.01.03</t>
  </si>
  <si>
    <t>010.09.05.01.04</t>
  </si>
  <si>
    <t>010.09.05.02.01</t>
  </si>
  <si>
    <t>010.09.05.02.02</t>
  </si>
  <si>
    <t>010.09.05.02.03</t>
  </si>
  <si>
    <t>010.09.05.02.04</t>
  </si>
  <si>
    <t>010.09.06.01.01</t>
  </si>
  <si>
    <t>010.09.06.01.02</t>
  </si>
  <si>
    <t>010.09.06.01.03</t>
  </si>
  <si>
    <t>010.09.07.01.01</t>
  </si>
  <si>
    <t>010.09.07.01.02</t>
  </si>
  <si>
    <t>010.09.07.01.03</t>
  </si>
  <si>
    <t>010.09.07.02.01</t>
  </si>
  <si>
    <t>010.09.07.03.01</t>
  </si>
  <si>
    <t>010.09.08.01.01</t>
  </si>
  <si>
    <t>010.09.08.01.02</t>
  </si>
  <si>
    <t>010.09.08.01.03</t>
  </si>
  <si>
    <t>010.09.08.03.01</t>
  </si>
  <si>
    <t>010.09.08.03.02</t>
  </si>
  <si>
    <t>010.09.08.03.03</t>
  </si>
  <si>
    <t>010.09.08.03.04</t>
  </si>
  <si>
    <t>010.09.08.03.05</t>
  </si>
  <si>
    <t>010.10.02.01.01</t>
  </si>
  <si>
    <t>010.10.02.02.01</t>
  </si>
  <si>
    <t>010.10.02.02.02</t>
  </si>
  <si>
    <t>010.10.02.02.03</t>
  </si>
  <si>
    <t>010.10.02.03.01</t>
  </si>
  <si>
    <t>010.10.02.03.02</t>
  </si>
  <si>
    <t>010.10.02.03.03</t>
  </si>
  <si>
    <t>010.10.02.03.04</t>
  </si>
  <si>
    <t>010.10.02.03.05</t>
  </si>
  <si>
    <t>010.10.02.04.01</t>
  </si>
  <si>
    <t>010.11.01.01.01</t>
  </si>
  <si>
    <t>010.11.02.01.01</t>
  </si>
  <si>
    <t>010.11.02.01.02</t>
  </si>
  <si>
    <t>010.11.02.01.03</t>
  </si>
  <si>
    <t>010.11.02.01.04</t>
  </si>
  <si>
    <t>010.11.02.01.05</t>
  </si>
  <si>
    <t>010.11.03.01.01</t>
  </si>
  <si>
    <t>010.11.03.01.02</t>
  </si>
  <si>
    <t>010.11.04.01.01</t>
  </si>
  <si>
    <t>010.11.04.01.02</t>
  </si>
  <si>
    <t>010.12.01.01.01</t>
  </si>
  <si>
    <t>010.12.02.01.01</t>
  </si>
  <si>
    <t>010.12.04.01.01</t>
  </si>
  <si>
    <t>010.12.04.01.02</t>
  </si>
  <si>
    <t>010.12.04.01.03</t>
  </si>
  <si>
    <t>010.12.04.01.04</t>
  </si>
  <si>
    <t>010.12.05.01.01</t>
  </si>
  <si>
    <t>010.12.05.01.02</t>
  </si>
  <si>
    <t>010.12.06.01.01</t>
  </si>
  <si>
    <t>010.12.07.01.01</t>
  </si>
  <si>
    <t>010.12.07.01.02</t>
  </si>
  <si>
    <t>010.12.07.01.03</t>
  </si>
  <si>
    <t>010.12.07.02.01</t>
  </si>
  <si>
    <t>010.12.07.03.01</t>
  </si>
  <si>
    <t>010.12.07.04.01</t>
  </si>
  <si>
    <t>010.13.01.01.01</t>
  </si>
  <si>
    <t>010.13.01.01.02</t>
  </si>
  <si>
    <t>010.13.01.01.03</t>
  </si>
  <si>
    <t>010.13.01.01.04</t>
  </si>
  <si>
    <t>010.13.02.01.01</t>
  </si>
  <si>
    <t>010.13.02.01.02</t>
  </si>
  <si>
    <t>010.13.03.01.01</t>
  </si>
  <si>
    <t>010.13.03.01.02</t>
  </si>
  <si>
    <t>010.13.03.01.03</t>
  </si>
  <si>
    <t>010.13.03.01.04</t>
  </si>
  <si>
    <t>010.13.03.01.05</t>
  </si>
  <si>
    <t>010.13.03.01.06</t>
  </si>
  <si>
    <t>The International Air Transport Agreement (ICAO Doc 9626)</t>
  </si>
  <si>
    <t>Recall the definitions of the following terms: alert phase, distress phase, emergency phase, operator, PIC, rescue coordination centre, State of Registry, uncertainty phase.</t>
  </si>
  <si>
    <t>BIR exam</t>
  </si>
  <si>
    <r>
      <t xml:space="preserve">Intentionally left blank </t>
    </r>
    <r>
      <rPr>
        <b/>
        <i/>
        <sz val="10"/>
        <color rgb="FF000000"/>
        <rFont val="Calibri"/>
        <family val="2"/>
        <scheme val="minor"/>
      </rPr>
      <t>Note: VOR and VOR/DME are covered under 062 02 03 00 and 062 02 04 00.</t>
    </r>
  </si>
  <si>
    <t>010.02.03.00</t>
  </si>
  <si>
    <t>010.02.04.00</t>
  </si>
  <si>
    <t>Explain the advantages and disadvantages of a NOTAR design.</t>
  </si>
  <si>
    <t>021.17.02.07.03</t>
  </si>
  <si>
    <t>Explain the control concepts of a NOTAR.</t>
  </si>
  <si>
    <t>021.17.02.07.02</t>
  </si>
  <si>
    <t>Describe the technical layout of a NOTAR design.</t>
  </si>
  <si>
    <t>021.17.02.07.01</t>
  </si>
  <si>
    <t>No tail rotor (NOTAR)</t>
  </si>
  <si>
    <t>021.17.02.07</t>
  </si>
  <si>
    <t>Explain the advantages and disadvantages of a Fenestron tail rotor.</t>
  </si>
  <si>
    <t>021.17.02.06.02</t>
  </si>
  <si>
    <t>Describe the technical layout of a Fenestron tail rotor.</t>
  </si>
  <si>
    <t>021.17.02.06.01</t>
  </si>
  <si>
    <t>The Fenestron</t>
  </si>
  <si>
    <t>021.17.02.06</t>
  </si>
  <si>
    <t>Describe the adjustment of yaw pedals in the cockpit to obtain full-control authority of the tail rotor.</t>
  </si>
  <si>
    <t>021.17.02.05.01</t>
  </si>
  <si>
    <t>Adjustment</t>
  </si>
  <si>
    <t>021.17.02.05</t>
  </si>
  <si>
    <t>Describe the method of checking the strike indicators placed on the tip of some tail-rotor blades.</t>
  </si>
  <si>
    <t>021.17.02.04.02</t>
  </si>
  <si>
    <t>Describe the structural limitations of the tail-rotor blades.</t>
  </si>
  <si>
    <t>021.17.02.04.01</t>
  </si>
  <si>
    <t>Structural limitations</t>
  </si>
  <si>
    <t>021.17.02.04</t>
  </si>
  <si>
    <t>Explain balancing and tracking of the tail rotor.</t>
  </si>
  <si>
    <t>021.17.02.03.03</t>
  </si>
  <si>
    <t>Explain the sources of vibration of the tail rotor and the resulting high frequencies.</t>
  </si>
  <si>
    <t>021.17.02.03.02</t>
  </si>
  <si>
    <t>Describe the tail-rotor blade-loading on the ground and in flight.</t>
  </si>
  <si>
    <t>021.17.02.03.01</t>
  </si>
  <si>
    <t>Stresses, vibrations and balancing</t>
  </si>
  <si>
    <t>021.17.02.03</t>
  </si>
  <si>
    <t>021.17.02.02</t>
  </si>
  <si>
    <t>Describe the dangers to ground personnel and to the rotor blades, and how to minimise these dangers.</t>
  </si>
  <si>
    <t>021.17.02.01.05</t>
  </si>
  <si>
    <t>Describe the two-bladed rotor with a teetering hinge, and rotors with more than two blades.</t>
  </si>
  <si>
    <t>021.17.02.01.04</t>
  </si>
  <si>
    <t>Describe how, for some helicopters, anti-icing/de-icing systems are designed into the blade construction.</t>
  </si>
  <si>
    <t>021.17.02.01.03</t>
  </si>
  <si>
    <t>Explain that ballast weights are located at the inboard trailing edge and tip of blades, and that the weights used are determined when the blades are manufactured.</t>
  </si>
  <si>
    <t>021.17.02.01.02</t>
  </si>
  <si>
    <t>Describe the most common design of tail-rotor blade construction, consisting of stainless steel shell reinforced by a honeycomb filler and stainless steel leading abrasive strip.</t>
  </si>
  <si>
    <t>021.17.02.01.01</t>
  </si>
  <si>
    <t>Design, construction</t>
  </si>
  <si>
    <t>021.17.02.01</t>
  </si>
  <si>
    <t>Tail-rotor design and blade design</t>
  </si>
  <si>
    <t>021.17.02.00</t>
  </si>
  <si>
    <t>Explain blade imbalances, causes, and effects.</t>
  </si>
  <si>
    <t>021.17.01.08.01</t>
  </si>
  <si>
    <t>Lateral vibrations</t>
  </si>
  <si>
    <t>021.17.01.08</t>
  </si>
  <si>
    <t>Explain the thrust variation in the case of an out-of-track blade, causes, and frequencies (one-per-revolution).</t>
  </si>
  <si>
    <t>021.17.01.07.03</t>
  </si>
  <si>
    <t>Show the resulting frequencies and amplitudes as a function of the number of blades.</t>
  </si>
  <si>
    <t>021.17.01.07.02</t>
  </si>
  <si>
    <t>Explain the lift (thrust) variations per revolution of a blade and the resulting vertical total rotor thrust (TRT) variation in the case of perfectly identical blades.</t>
  </si>
  <si>
    <t>021.17.01.07.01</t>
  </si>
  <si>
    <t>Origins of the vertical vibrations</t>
  </si>
  <si>
    <t>021.17.01.07</t>
  </si>
  <si>
    <t>Describe the various blade-tip shapes used by different manufacturers and compare their advantages and disadvantages.</t>
  </si>
  <si>
    <t>021.17.01.06.01</t>
  </si>
  <si>
    <t>Tip shape</t>
  </si>
  <si>
    <t>021.17.01.06</t>
  </si>
  <si>
    <t>Explain the use of trim tabs.</t>
  </si>
  <si>
    <t>021.17.01.05.01</t>
  </si>
  <si>
    <t>021.17.01.05</t>
  </si>
  <si>
    <t>Explain the structural limitations in terms of bending and rotor rpm.</t>
  </si>
  <si>
    <t>021.17.01.04.01</t>
  </si>
  <si>
    <t>021.17.01.04</t>
  </si>
  <si>
    <t>Describe the working principle of the flexible element in the hingeless rotor and describe the equivalent flapping hinge offset compared to that of the articulated rotor.</t>
  </si>
  <si>
    <t>021.17.01.03.06</t>
  </si>
  <si>
    <t>Explain why flapping hinges do not transfer such moments. Show the small flapping hinge offset on fully articulated rotors and zero offset in the case of teetering rotors.</t>
  </si>
  <si>
    <t>021.17.01.03.05</t>
  </si>
  <si>
    <t>Assume a rigid attachment and show how thrust may cause huge oscillating bending moments which stress the attachment.</t>
  </si>
  <si>
    <t>021.17.01.03.04</t>
  </si>
  <si>
    <t>Show how the centrifugal forces depend on rotor rpm and blade mass and how they pull on the blade’s attachment to the hub. Justify the upper limit of the rotor rpm.</t>
  </si>
  <si>
    <t>021.17.01.03.03</t>
  </si>
  <si>
    <t>Describe where the most common stress areas are on rotor blades.</t>
  </si>
  <si>
    <t>021.17.01.03.02</t>
  </si>
  <si>
    <t>Describe main-rotor blade-loading on the ground and in flight.</t>
  </si>
  <si>
    <t>021.17.01.03.01</t>
  </si>
  <si>
    <t>Forces and stresses</t>
  </si>
  <si>
    <t>021.17.01.03</t>
  </si>
  <si>
    <t>Explain the necessity for drag dampers.</t>
  </si>
  <si>
    <t>021.17.01.02.04</t>
  </si>
  <si>
    <t>Describe the drag hinge of the fully articulated rotor and the lag flexure in the hingeless rotor.</t>
  </si>
  <si>
    <t>021.17.01.02.03</t>
  </si>
  <si>
    <t>List the main structural components of a main-rotor blade and their function.</t>
  </si>
  <si>
    <t>021.17.01.02.02</t>
  </si>
  <si>
    <t>List the materials used in the construction of main-rotor blades.</t>
  </si>
  <si>
    <t>021.17.01.02.01</t>
  </si>
  <si>
    <t>Structural components and materials</t>
  </si>
  <si>
    <t>021.17.01.02</t>
  </si>
  <si>
    <t>Describe the fully articulated rotor with hinges and feathering hinges.</t>
  </si>
  <si>
    <t>021.17.01.01.03</t>
  </si>
  <si>
    <t>Describe the principles of heating systems/pads on some blades for anti-icing/de-icing.</t>
  </si>
  <si>
    <t>021.17.01.01.02</t>
  </si>
  <si>
    <t>Describe the different types of blade construction and the need for torsional stiffness.</t>
  </si>
  <si>
    <t>021.17.01.01.01</t>
  </si>
  <si>
    <t>021.17.01.01</t>
  </si>
  <si>
    <t>Main-rotor design and blade design</t>
  </si>
  <si>
    <t>021.17.01.00</t>
  </si>
  <si>
    <t>HELICOPTER: BLADES</t>
  </si>
  <si>
    <t>021.17.00.00</t>
  </si>
  <si>
    <t>Explain the implications regarding the engagement and disengagement of the freewheel.</t>
  </si>
  <si>
    <t>021.16.07.01.05</t>
  </si>
  <si>
    <t xml:space="preserve">Identify the various locations of freewheels in power plant and transmission systems. </t>
  </si>
  <si>
    <t>021.16.07.01.04</t>
  </si>
  <si>
    <t xml:space="preserve">List the typical components of the various freewheels. </t>
  </si>
  <si>
    <t>021.16.07.01.03</t>
  </si>
  <si>
    <t xml:space="preserve">Describe and explain the operation of a: cam- and roller-type freewheel; sprag-clutch-type freewheel. </t>
  </si>
  <si>
    <t>021.16.07.01.02</t>
  </si>
  <si>
    <t>Explain the purpose of a freewheel.</t>
  </si>
  <si>
    <t>021.16.07.01.01</t>
  </si>
  <si>
    <t>Purpose, operation, components, location</t>
  </si>
  <si>
    <t>021.16.07.01</t>
  </si>
  <si>
    <t>Freewheels</t>
  </si>
  <si>
    <t>021.16.07.00</t>
  </si>
  <si>
    <t xml:space="preserve">Identify the following methods by which clutch serviceability can be ascertained: brake-shoe dust; vibration; main-rotor run-down time; engine speed at time of main-rotor engagement; belt tensioning; start protection in a belt-drive clutch system. </t>
  </si>
  <si>
    <t>021.16.06.01.04</t>
  </si>
  <si>
    <t>List the typical components of the various clutches.</t>
  </si>
  <si>
    <t>021.16.06.01.03</t>
  </si>
  <si>
    <t xml:space="preserve">Describe and explain the operation of a: centrifugal clutch; actuated clutch. </t>
  </si>
  <si>
    <t>021.16.06.01.02</t>
  </si>
  <si>
    <t>Explain the purpose of a clutch.</t>
  </si>
  <si>
    <t>021.16.06.01.01</t>
  </si>
  <si>
    <t>Purpose, operation, components, serviceability</t>
  </si>
  <si>
    <t>021.16.06.01</t>
  </si>
  <si>
    <t>Clutches</t>
  </si>
  <si>
    <t>021.16.06.00</t>
  </si>
  <si>
    <t>Explain how on most helicopters the tail-rotor gearbox contains gearing, etc., for the tail-rotor pitch-change mechanism.</t>
  </si>
  <si>
    <t>021.16.05.01.03</t>
  </si>
  <si>
    <t>Explain the lubrication requirements for intermediate and tail-rotor gearboxes and methods of checking levels.</t>
  </si>
  <si>
    <t>021.16.05.01.02</t>
  </si>
  <si>
    <t>Explain and describe the various arrangements when the drive changes direction and the need for an intermediate or tail gearbox.</t>
  </si>
  <si>
    <t>021.16.05.01.01</t>
  </si>
  <si>
    <t>Lubrication, gearing</t>
  </si>
  <si>
    <t>021.16.05.01</t>
  </si>
  <si>
    <t>Intermediate and tail gearbox</t>
  </si>
  <si>
    <t>021.16.05.00</t>
  </si>
  <si>
    <t>Describe and identify the construction and materials of tail-rotor/Fenestron driveshafts.</t>
  </si>
  <si>
    <t>021.16.04.01.07</t>
  </si>
  <si>
    <t>Describe the methods with which power is delivered to the tail rotor.</t>
  </si>
  <si>
    <t>021.16.04.01.06</t>
  </si>
  <si>
    <t>Explain the relationship between driveshaft speed and torque.</t>
  </si>
  <si>
    <t>021.16.04.01.05</t>
  </si>
  <si>
    <t>Identify how temporary misalignment occurs between driving and driven components.</t>
  </si>
  <si>
    <t>021.16.04.01.04</t>
  </si>
  <si>
    <t>Explain the need for alignment between the engine and the main- rotor gearbox.</t>
  </si>
  <si>
    <t>021.16.04.01.03</t>
  </si>
  <si>
    <t>Describe the material and construction of the driveshaft.</t>
  </si>
  <si>
    <t>021.16.04.01.02</t>
  </si>
  <si>
    <t>Describe how power is transmitted from the engine to the main-rotor gearbox.</t>
  </si>
  <si>
    <t>021.16.04.01.01</t>
  </si>
  <si>
    <t>Power, construction, materials, speed and torque</t>
  </si>
  <si>
    <t>021.16.04.01</t>
  </si>
  <si>
    <t>Driveshaft and associated installation</t>
  </si>
  <si>
    <t>021.16.04.00</t>
  </si>
  <si>
    <t xml:space="preserve">Explain how power for the air-conditioning system is taken from the auxiliary gearbox. </t>
  </si>
  <si>
    <t>021.16.03.01.01</t>
  </si>
  <si>
    <t>Powering the air-conditioning system</t>
  </si>
  <si>
    <t>021.16.03.01</t>
  </si>
  <si>
    <t>Auxiliary systems</t>
  </si>
  <si>
    <t>021.16.03.00</t>
  </si>
  <si>
    <t>List the following operational considerations for the use of rotor brakes: rotor speed at engagement of rotor brake; risk of blade sailing in windy conditions; risk of rotor-brake overheating and possible fire when brake is applied above the maximum limit, particularly when spilled hydraulic fluid is present; avoid stopping blades over jet-pipe exhaust with engine running; cockpit annunciation of rotor-brake operation.</t>
  </si>
  <si>
    <t>021.16.02.01.04</t>
  </si>
  <si>
    <t>Describe the different options for the location of the rotor brake.</t>
  </si>
  <si>
    <t>021.16.02.01.03</t>
  </si>
  <si>
    <t>Describe both hydraulic- and cable-operated rotor-brake systems.</t>
  </si>
  <si>
    <t>021.16.02.01.02</t>
  </si>
  <si>
    <t>Describe the main function of the disc type of rotor brake.</t>
  </si>
  <si>
    <t>021.16.02.01.01</t>
  </si>
  <si>
    <t>Types, operational considerations</t>
  </si>
  <si>
    <t>021.16.02.01</t>
  </si>
  <si>
    <t>Rotor brake</t>
  </si>
  <si>
    <t>021.16.02.00</t>
  </si>
  <si>
    <t>Describe how the passive vibration control works with gearbox mountings.</t>
  </si>
  <si>
    <t>021.16.01.01.03</t>
  </si>
  <si>
    <t>Describe the reason for limitations on multi-engine helicopter transmissions in various engine-out situations.</t>
  </si>
  <si>
    <t>021.16.01.01.02</t>
  </si>
  <si>
    <t>Describe the following main principles of helicopter transmission systems for single- and twin-engine helicopters: drive for the main and tail rotor; accessory drive for the generator(s), alternator(s), hydraulic and oil pumps, oil cooler(s) and tachometers.</t>
  </si>
  <si>
    <t>021.16.01.01.01</t>
  </si>
  <si>
    <t>Different types, design, operation, limitations</t>
  </si>
  <si>
    <t>021.16.01.01</t>
  </si>
  <si>
    <t>Main gearbox</t>
  </si>
  <si>
    <t>021.16.01.00</t>
  </si>
  <si>
    <t>HELICOPTER: TRANSMISSION</t>
  </si>
  <si>
    <t>021.16.00.00</t>
  </si>
  <si>
    <t xml:space="preserve">List and describe the various tail-rotor designs and construction methods used on helicopters currently in service. </t>
  </si>
  <si>
    <t>021.15.02.02.01</t>
  </si>
  <si>
    <t>Design and construction</t>
  </si>
  <si>
    <t>021.15.02.02</t>
  </si>
  <si>
    <t>Describe how the vertical fin on some types reduces the power demand of the tail rotor.</t>
  </si>
  <si>
    <t>021.15.02.01.08</t>
  </si>
  <si>
    <t>Explain the relationship between tail-rotor thrust and engine power.</t>
  </si>
  <si>
    <t>021.15.02.01.07</t>
  </si>
  <si>
    <t>Explain pitch-input mechanisms.</t>
  </si>
  <si>
    <t>021.15.02.01.06</t>
  </si>
  <si>
    <t>Explain and describe the following methods that helicopter designers use to minimise tail-rotor drift and roll: reducing the couple arm (tail rotor on a pylon); offsetting the rotor mast; use of ‘bias’ in cyclic control mechanism.</t>
  </si>
  <si>
    <t>021.15.02.01.05</t>
  </si>
  <si>
    <t>Explain and describe the structural limitations to the respective tail-rotor systems and possible limitations regarding the turning rate of the helicopter.</t>
  </si>
  <si>
    <t>021.15.02.01.04</t>
  </si>
  <si>
    <t>Explain and describe the methods to detect damage and cracks on the tail rotor and assembly.</t>
  </si>
  <si>
    <t>021.15.02.01.03</t>
  </si>
  <si>
    <t>Identify from a diagram the main structural components of the four main types of tail-rotor systems.</t>
  </si>
  <si>
    <t>021.15.02.01.02</t>
  </si>
  <si>
    <t>Describe the following tail-rotor systems: delta-3 hinge effect; multi-bladed delta-3 effect; Fenestron or ducted fan tail rotor; no tail rotor (NOTAR) low-velocity air jet flows from tangential slots (the Coanda effect); NOTAR high-velocity air jet flows from adjustable nozzles (the Coanda effect).</t>
  </si>
  <si>
    <t>021.15.02.01.01</t>
  </si>
  <si>
    <t>Types</t>
  </si>
  <si>
    <t>021.15.02.01</t>
  </si>
  <si>
    <t>Tail rotor</t>
  </si>
  <si>
    <t>021.15.02.00</t>
  </si>
  <si>
    <t>Describe and explain the methods of adjustment which are possible on various helicopter rotor-head assemblies.</t>
  </si>
  <si>
    <t>021.15.01.04.01</t>
  </si>
  <si>
    <t>021.15.01.04</t>
  </si>
  <si>
    <t>Describe the material technology used in rotor-head design, including construction, using the following materials or mixture of materials: composites; fibre-glass; alloys; elastomers.</t>
  </si>
  <si>
    <t>021.15.01.03.01</t>
  </si>
  <si>
    <t>021.15.01.03</t>
  </si>
  <si>
    <t>Describe the various rotor-head lubrication methods.</t>
  </si>
  <si>
    <t>021.15.01.02.04</t>
  </si>
  <si>
    <t>Explain and describe the structural limitations to respective rotor systems, including the dangers of negative G inputs to certain rotor-head systems.</t>
  </si>
  <si>
    <t>021.15.01.02.03</t>
  </si>
  <si>
    <t>List and describe the methods used to detect damage and cracks.</t>
  </si>
  <si>
    <t>021.15.01.02.02</t>
  </si>
  <si>
    <t>Identify from a diagram the main structural components of the main types of rotor-head systems.</t>
  </si>
  <si>
    <t>021.15.01.02.01</t>
  </si>
  <si>
    <t>Structural components and materials, stresses, structural limitations</t>
  </si>
  <si>
    <t>021.15.01.02</t>
  </si>
  <si>
    <t>Explain how flapping, dragging and feathering is achieved in each rotor-head system.</t>
  </si>
  <si>
    <t>021.15.01.01.03</t>
  </si>
  <si>
    <t>Describe in basic terms the following configuration of rotor systems and their advantages and disadvantages: tandem; coaxial; side by side.</t>
  </si>
  <si>
    <t>021.15.01.01.02</t>
  </si>
  <si>
    <t>Describe the following rotor-head systems: teetering (semi-articulated); articulated; hingeless (rigid); bearingless (semi-articulated).</t>
  </si>
  <si>
    <t>021.15.01.01.01</t>
  </si>
  <si>
    <t>021.15.01.01</t>
  </si>
  <si>
    <t>Main rotor</t>
  </si>
  <si>
    <t>021.15.01.00</t>
  </si>
  <si>
    <t>HELICOPTER: ROTOR HEADS</t>
  </si>
  <si>
    <t>021.15.00.00</t>
  </si>
  <si>
    <t>NVG - to be introduced at a later date</t>
  </si>
  <si>
    <t>021.14.01.03</t>
  </si>
  <si>
    <t>Explain and describe how the active vibration suppression system works through high-speed actuators and accelerometer inputs.</t>
  </si>
  <si>
    <t>021.14.01.02.01</t>
  </si>
  <si>
    <t>Active vibration suppression</t>
  </si>
  <si>
    <t>021.14.01.02</t>
  </si>
  <si>
    <t xml:space="preserve">Explain the system for ‘beeping’ the NR to its upper limit. </t>
  </si>
  <si>
    <t>021.14.01.01.01</t>
  </si>
  <si>
    <t>Variable rotor speed</t>
  </si>
  <si>
    <t>021.14.01.01</t>
  </si>
  <si>
    <t>Variable rotor speed, active vibration suppression, night-vision goggles (NVG)</t>
  </si>
  <si>
    <t>021.14.01.00</t>
  </si>
  <si>
    <t>HELICOPTER: MISCELLANEOUS SYSTEMS</t>
  </si>
  <si>
    <t>021.14.00.00</t>
  </si>
  <si>
    <t xml:space="preserve">State the dangers of grease or oil related to the use of oxygen systems. </t>
  </si>
  <si>
    <t>021.13.01.01.06</t>
  </si>
  <si>
    <t>Compare chemical oxygen generators to gaseous systems with respect to: capacity; flow regulation.</t>
  </si>
  <si>
    <t>021.13.01.01.05</t>
  </si>
  <si>
    <t>Describe the actuation methods (automatic and manual) and the functioning of a passenger oxygen mask.</t>
  </si>
  <si>
    <t>021.13.01.01.04</t>
  </si>
  <si>
    <t>Describe the following two oxygen systems that can be used to supply oxygen to passengers: fixed system (chemical oxygen generator or gaseous system); portable.</t>
  </si>
  <si>
    <t>021.13.01.01.03</t>
  </si>
  <si>
    <t>Describe the operating principle and the purposes of the following two portable oxygen systems: smoke hood; portable bottle.</t>
  </si>
  <si>
    <t>021.13.01.01.02</t>
  </si>
  <si>
    <t>Describe the basic operating principle of a cockpit oxygen system and describe the following different modes of operation: normal (diluter demand); 100 per cent; emergency.</t>
  </si>
  <si>
    <t>021.13.01.01.01</t>
  </si>
  <si>
    <t>Operating principles, actuation methods, comparison</t>
  </si>
  <si>
    <t>021.13.01.01</t>
  </si>
  <si>
    <t>Cockpit, portable and chemical oxygen systems</t>
  </si>
  <si>
    <t>021.13.01.00</t>
  </si>
  <si>
    <t>OXYGEN SYSTEMS</t>
  </si>
  <si>
    <t>021.13.00.00</t>
  </si>
  <si>
    <t>Explain the principle and method of operation of wipers for a helicopter.</t>
  </si>
  <si>
    <t>021.12.03.01.02</t>
  </si>
  <si>
    <t>Explain the principle and method of operation of the following windshield rain-protection systems for an aeroplane: wipers; liquids (rain-repellent); coating.</t>
  </si>
  <si>
    <t>021.12.03.01.01</t>
  </si>
  <si>
    <t>Principle and method of operation</t>
  </si>
  <si>
    <t>021.12.03.01</t>
  </si>
  <si>
    <t>Rain-protection system</t>
  </si>
  <si>
    <t>021.12.03.00</t>
  </si>
  <si>
    <t>Give an example of warnings, indications and function tests of a fire-protection system.</t>
  </si>
  <si>
    <t>021.12.02.02.04</t>
  </si>
  <si>
    <t>Explain why generally double-loop systems are used.</t>
  </si>
  <si>
    <t>021.12.02.02.03</t>
  </si>
  <si>
    <t>Explain fire-detection applications such as: bimetallic; continuous loop; gaseous loop (gas-filled detectors).</t>
  </si>
  <si>
    <t>021.12.02.02.02</t>
  </si>
  <si>
    <t>Explain the following principles of fire detection: resistance and capacitance; gas pressure.</t>
  </si>
  <si>
    <t>021.12.02.02.01</t>
  </si>
  <si>
    <t>Fire detection</t>
  </si>
  <si>
    <t>021.12.02.02</t>
  </si>
  <si>
    <t>State that two discharges must be provided for each engine (see CS 25.1195(c) Fire-extinguisher systems).</t>
  </si>
  <si>
    <t>021.12.02.01.02</t>
  </si>
  <si>
    <t>Explain the operating principle of a built-in fire-extinguishing system and describe its components.</t>
  </si>
  <si>
    <t>021.12.02.01.01</t>
  </si>
  <si>
    <t>Fire extinguishing (engine and cargo compartments)</t>
  </si>
  <si>
    <t>021.12.02.01</t>
  </si>
  <si>
    <t>Fire-protection systems</t>
  </si>
  <si>
    <t>021.12.02.00</t>
  </si>
  <si>
    <t>Give an example of warnings, indications and function tests.</t>
  </si>
  <si>
    <t>021.12.01.01.02</t>
  </si>
  <si>
    <t>Explain the operating principle of the following types of smoke detection sensors: optical; ionising.</t>
  </si>
  <si>
    <t>021.12.01.01.01</t>
  </si>
  <si>
    <t>Types, design, operation, indications and warnings</t>
  </si>
  <si>
    <t>021.12.01.01</t>
  </si>
  <si>
    <t>Smoke detection</t>
  </si>
  <si>
    <t>021.12.01.00</t>
  </si>
  <si>
    <t>PROTECTION AND DETECTION SYSTEMS</t>
  </si>
  <si>
    <t>021.12.00.00</t>
  </si>
  <si>
    <t>Describe the APU’s automatic shutdown protection.</t>
  </si>
  <si>
    <t>021.11.06.01.05</t>
  </si>
  <si>
    <t>Name the typical APU control and monitoring instruments.</t>
  </si>
  <si>
    <t>021.11.06.01.04</t>
  </si>
  <si>
    <t>Define ‘maximum operating and maximum starting altitude’.</t>
  </si>
  <si>
    <t>021.11.06.01.03</t>
  </si>
  <si>
    <t>State the difference between the two types of APU inlets.</t>
  </si>
  <si>
    <t>021.11.06.01.02</t>
  </si>
  <si>
    <t>State that an APU is a gas turbine engine and list its tasks.</t>
  </si>
  <si>
    <t>021.11.06.01.01</t>
  </si>
  <si>
    <t>Design, operation, functions, operational limitations</t>
  </si>
  <si>
    <t>021.11.06.01</t>
  </si>
  <si>
    <t>Auxiliary power unit (APU)</t>
  </si>
  <si>
    <t>021.11.06.00</t>
  </si>
  <si>
    <t>Describe overtorquing and explain the consequences.</t>
  </si>
  <si>
    <t>021.11.05.02.09</t>
  </si>
  <si>
    <t>Explain that, on some helicopters, exceeding the TOT limit may cause the main rotor to droop (slow down).</t>
  </si>
  <si>
    <t>021.11.05.02.08</t>
  </si>
  <si>
    <t>Describe the effects of use of bleed air on engine parameters.</t>
  </si>
  <si>
    <t>021.11.05.02.07</t>
  </si>
  <si>
    <t>Explain the reason why the engine performance is less when aircraft accessories (i.e. anti-ice, heating, hoist, filters) are switched on.</t>
  </si>
  <si>
    <t>021.11.05.02.06</t>
  </si>
  <si>
    <t>Explain that hovering downwind, on some helicopters, will noticeably increase the engine TOT.</t>
  </si>
  <si>
    <t>021.11.05.02.05</t>
  </si>
  <si>
    <t>Describe and explain the relationship between maximum torque available and density altitude, which leads to decreasing torque available with the increase of density altitude.</t>
  </si>
  <si>
    <t>021.11.05.02.04</t>
  </si>
  <si>
    <t>Explain why TOT is a limiting factor for helicopter performance.</t>
  </si>
  <si>
    <t>021.11.05.02.03</t>
  </si>
  <si>
    <t>Describe turbine outlet temperature (TOT) limits for take-off.</t>
  </si>
  <si>
    <t>021.11.05.02.02</t>
  </si>
  <si>
    <t>Describe engine rating torque limits for take-off, transient and maximum continuous.</t>
  </si>
  <si>
    <t>021.11.05.02.01</t>
  </si>
  <si>
    <t>Helicopter engine ratings, engine performance and limitations, engine handling: torque, performance aspects and limitations</t>
  </si>
  <si>
    <t>021.11.05.02</t>
  </si>
  <si>
    <t>Describe the effects of use of bleed air on rpm, EGT, thrust, and specific fuel consumption.</t>
  </si>
  <si>
    <t>021.11.05.01.06</t>
  </si>
  <si>
    <t>Explain the use of reduced (flexible) and derated thrust for take-off, and explain the advantages and disadvantages when compared with a full-rated take-off.</t>
  </si>
  <si>
    <t>021.11.05.01.05</t>
  </si>
  <si>
    <t xml:space="preserve">Define the term ‘engine pressure ratio’ (EPR). </t>
  </si>
  <si>
    <t>021.11.05.01.04</t>
  </si>
  <si>
    <t>Explain the term ‘flat-rated engine’ by describing the change of take-off thrust, turbine inlet temperature and engine rpm with outside air temperature (OAT).</t>
  </si>
  <si>
    <t>021.11.05.01.03</t>
  </si>
  <si>
    <t>Describe the variation of thrust and specific fuel consumption with TAS at constant altitude.</t>
  </si>
  <si>
    <t>021.11.05.01.02</t>
  </si>
  <si>
    <t>Describe the variation of thrust and specific fuel consumption with altitude at constant TAS.</t>
  </si>
  <si>
    <t>021.11.05.01.01</t>
  </si>
  <si>
    <t>Thrust, performance aspects, and limitations</t>
  </si>
  <si>
    <t>021.11.05.01</t>
  </si>
  <si>
    <t>Performance aspects</t>
  </si>
  <si>
    <t>021.11.05.00</t>
  </si>
  <si>
    <t>Explain the relight envelope.</t>
  </si>
  <si>
    <t>021.11.04.03.01</t>
  </si>
  <si>
    <t>Relight envelope</t>
  </si>
  <si>
    <t>021.11.04.03</t>
  </si>
  <si>
    <t>Describe the indications and the possible causes of the following helicopter starting malfunctions: false (dry or wet) start; tailpipe fire (torching); hot start; abortive (hung) start; no N1 rotation; freewheel failure; no FADEC indications.</t>
  </si>
  <si>
    <t>021.11.04.02.02</t>
  </si>
  <si>
    <t>Describe the indications and the possible causes of the following aeroplane starting malfunctions: false (dry or wet) start; tailpipe fire (torching); hot start; abortive (hung) start; no N1 rotation; no FADEC indications.</t>
  </si>
  <si>
    <t>021.11.04.02.01</t>
  </si>
  <si>
    <t>Starting malfunctions</t>
  </si>
  <si>
    <t>021.11.04.02</t>
  </si>
  <si>
    <t>Describe how to identify and assess engine damage based on instrument indications.</t>
  </si>
  <si>
    <t>021.11.04.01.18</t>
  </si>
  <si>
    <t>Give examples of monitoring instruments of an engine.</t>
  </si>
  <si>
    <t>021.11.04.01.17</t>
  </si>
  <si>
    <t>Explain oil-filter clogging (blockage) and the implications for the lubrication system.</t>
  </si>
  <si>
    <t>021.11.04.01.16</t>
  </si>
  <si>
    <t>Describe the potential consequences of a leak in the following two designs of fuel and oil heat exchanger: oil pressure higher than fuel pressure with oil leaking into the fuel system, potentially affecting the combustion and running of the engine; fuel pressure higher than oil pressure with fuel leaking into the oil system, potentially increasing the risk of a fire due to fuel entering warm parts of the engine that should be free from fuel.</t>
  </si>
  <si>
    <t>021.11.04.01.15</t>
  </si>
  <si>
    <t>State the possible causes of engine seizure and explain their preventative measures.</t>
  </si>
  <si>
    <t>021.11.04.01.14</t>
  </si>
  <si>
    <t>Explain the term ‘engine seizure’.</t>
  </si>
  <si>
    <t>021.11.04.01.13</t>
  </si>
  <si>
    <t>Explain the limitations on the use of the thrust-reverser system at low forward speed.</t>
  </si>
  <si>
    <t>021.11.04.01.12</t>
  </si>
  <si>
    <t>Explain why engine-limit exceedances must be reported.</t>
  </si>
  <si>
    <t>021.11.04.01.11</t>
  </si>
  <si>
    <t>Describe the possible effects on engine components when EGT limits are exceeded.</t>
  </si>
  <si>
    <t>021.11.04.01.10</t>
  </si>
  <si>
    <t>Describe the effect of engine acceleration and deceleration on the EGT.</t>
  </si>
  <si>
    <t>021.11.04.01.09</t>
  </si>
  <si>
    <t xml:space="preserve">Explain how the exhaust gas temperature is used to monitor turbine stress. </t>
  </si>
  <si>
    <t>021.11.04.01.08</t>
  </si>
  <si>
    <t>Explain the purpose of engine trending.</t>
  </si>
  <si>
    <t>021.11.04.01.07</t>
  </si>
  <si>
    <t>Explain the dangers of inadvertent beta-range selection in flight for a turboprop.</t>
  </si>
  <si>
    <t>021.11.04.01.06</t>
  </si>
  <si>
    <t>Describe the terms ‘alpha range’, ‘beta range’ and ‘reverse thrust’ as applied to a turboprop power lever.</t>
  </si>
  <si>
    <t>021.11.04.01.05</t>
  </si>
  <si>
    <t>State the parameters that can be used for setting and monitoring the thrust/power.</t>
  </si>
  <si>
    <t>021.11.04.01.04</t>
  </si>
  <si>
    <t>Explain the reason for the difference between ground and approach flight idle values (rpm).</t>
  </si>
  <si>
    <t>021.11.04.01.03</t>
  </si>
  <si>
    <t>Explain spool-up time.</t>
  </si>
  <si>
    <t>021.11.04.01.02</t>
  </si>
  <si>
    <t>Explain the following aeroplane engine ratings: take-off; go-around; maximum continuous thrust/power; maximum climb thrust/power.</t>
  </si>
  <si>
    <t>021.11.04.01.01</t>
  </si>
  <si>
    <t>021.11.04.01</t>
  </si>
  <si>
    <t>Engine operation and monitoring</t>
  </si>
  <si>
    <t>021.11.04.00</t>
  </si>
  <si>
    <t>Explain and describe why the engine drives the accessory gearbox.</t>
  </si>
  <si>
    <t>021.11.03.08.09</t>
  </si>
  <si>
    <t>Explain and describe the starter motor and the sequence of events when starting, and that for most helicopters the starter becomes the generator after the starting sequence is over.</t>
  </si>
  <si>
    <t>021.11.03.08.08</t>
  </si>
  <si>
    <t>Explain and describe the ignition circuit for engine start and engine relight facility when the selection is set for both automatic and manual functions.</t>
  </si>
  <si>
    <t>021.11.03.08.07</t>
  </si>
  <si>
    <t>Explain the differences and appropriate use of straight oil and compound oil, and describe the oil numbering system for aviation use.</t>
  </si>
  <si>
    <t>021.11.03.08.06</t>
  </si>
  <si>
    <t>Identify the indications used to monitor a lubrication system including warning systems.</t>
  </si>
  <si>
    <t>021.11.03.08.05</t>
  </si>
  <si>
    <t>Identify and name the components of a helicopter lubrication system from a diagram.</t>
  </si>
  <si>
    <t>021.11.03.08.04</t>
  </si>
  <si>
    <t>Name the following main components of a helicopter lubrication system: reservoir; pump assembly; external oil filter; magnetic chip detectors, electronic chip detectors; thermostatic oil coolers; breather.</t>
  </si>
  <si>
    <t>021.11.03.08.03</t>
  </si>
  <si>
    <t>List and describe the common helicopter lubrication systems.</t>
  </si>
  <si>
    <t>021.11.03.08.02</t>
  </si>
  <si>
    <t>State the task of the lubrication system.</t>
  </si>
  <si>
    <t>021.11.03.08.01</t>
  </si>
  <si>
    <t>Helicopter specifics on design, operation and components for additional components and systems such as lubrication system, ignition circuit, starter, accessory gearbox</t>
  </si>
  <si>
    <t>021.11.03.08</t>
  </si>
  <si>
    <t>Describe the controls and indications provided for the thrust-reverser system.</t>
  </si>
  <si>
    <t>021.11.03.07.07</t>
  </si>
  <si>
    <t>Describe the protection features against inadvertent thrust-reverse deployment in flight as present on most transport aeroplanes.</t>
  </si>
  <si>
    <t>021.11.03.07.06</t>
  </si>
  <si>
    <t>Explain the implications of reversing the cold stream (fan reverser) only on a high bypass ratio engine.</t>
  </si>
  <si>
    <t>021.11.03.07.05</t>
  </si>
  <si>
    <t>Describe and explain the following different types of thrust-reverser systems: hot-stream reverser; clamshell or bucket-door system; cold-stream reverser (only turbofan engines); blocker doors; cascade vanes.</t>
  </si>
  <si>
    <t>021.11.03.07.04</t>
  </si>
  <si>
    <t>Identify the advantages and disadvantages of using reverse thrust.</t>
  </si>
  <si>
    <t>021.11.03.07.03</t>
  </si>
  <si>
    <t>Explain the principle of a reverse-thrust system.</t>
  </si>
  <si>
    <t>021.11.03.07.02</t>
  </si>
  <si>
    <t>Name the following main components of a reverse-thrust system and state their function: reverse-thrust select lever; power source (pneumatic or hydraulic); actuators; doors; annunciations.</t>
  </si>
  <si>
    <t>021.11.03.07.01</t>
  </si>
  <si>
    <t>Reverse thrust</t>
  </si>
  <si>
    <t>021.11.03.07</t>
  </si>
  <si>
    <t>Define ‘self-sustaining rpm’.</t>
  </si>
  <si>
    <t>021.11.03.06.05</t>
  </si>
  <si>
    <t xml:space="preserve">Describe a typical start sequence (on ground/in flight) for a turbofan. </t>
  </si>
  <si>
    <t>021.11.03.06.04</t>
  </si>
  <si>
    <t>Describe the following two types of starters: electric; pneumatic.</t>
  </si>
  <si>
    <t>021.11.03.06.03</t>
  </si>
  <si>
    <t>Explain the principle of a turbine engine start.</t>
  </si>
  <si>
    <t>021.11.03.06.02</t>
  </si>
  <si>
    <t>Name the main components of the starting system and state their function.</t>
  </si>
  <si>
    <t>021.11.03.06.01</t>
  </si>
  <si>
    <t>Engine starter</t>
  </si>
  <si>
    <t>021.11.03.06</t>
  </si>
  <si>
    <t>Explain the different modes of operation of the ignition system.</t>
  </si>
  <si>
    <t>021.11.03.05.04</t>
  </si>
  <si>
    <t>State why jet turbine engines are equipped with two electrically independent ignition systems.</t>
  </si>
  <si>
    <t>021.11.03.05.03</t>
  </si>
  <si>
    <t>Name the following main components of the ignition system and state their function: power sources; igniters.</t>
  </si>
  <si>
    <t>021.11.03.05.02</t>
  </si>
  <si>
    <t>State the task of the ignition system.</t>
  </si>
  <si>
    <t>021.11.03.05.01</t>
  </si>
  <si>
    <t>Engine ignition</t>
  </si>
  <si>
    <t>021.11.03.05</t>
  </si>
  <si>
    <t>Describe how the gearbox is driven and lubricated.</t>
  </si>
  <si>
    <t>021.11.03.04.02</t>
  </si>
  <si>
    <t>State the tasks of the auxiliary gearbox.</t>
  </si>
  <si>
    <t>021.11.03.04.01</t>
  </si>
  <si>
    <t>Engine auxiliary gearbox</t>
  </si>
  <si>
    <t>021.11.03.04</t>
  </si>
  <si>
    <t xml:space="preserve">Explain the use of compressor air in oil-sealing systems (e.g. labyrinth seals). </t>
  </si>
  <si>
    <t>021.11.03.03.04</t>
  </si>
  <si>
    <t>Explain that each spool is fitted with at least one ball bearing and two or more roller bearings.</t>
  </si>
  <si>
    <t>021.11.03.03.03</t>
  </si>
  <si>
    <t>Name the following main components of a lubrication system and state their function: oil tank and centrifugal breather; oil pumps (pressure and scavenge pumps); oil filters (including the bypass); oil sumps; chip detectors; coolers.</t>
  </si>
  <si>
    <t>021.11.03.03.02</t>
  </si>
  <si>
    <t>State the tasks of an engine lubrication system.</t>
  </si>
  <si>
    <t>021.11.03.03.01</t>
  </si>
  <si>
    <t>Engine lubrication</t>
  </si>
  <si>
    <t>021.11.03.03</t>
  </si>
  <si>
    <t>State that a FADEC must have its own source of electrical power.</t>
  </si>
  <si>
    <t>021.11.03.02.08</t>
  </si>
  <si>
    <t>State that a FADEC system uses its own sensors and that, in some cases, also data from aircraft systems is used.</t>
  </si>
  <si>
    <t>021.11.03.02.07</t>
  </si>
  <si>
    <t>State that all input and output data is checked by both channels in a FADEC system.</t>
  </si>
  <si>
    <t>021.11.03.02.06</t>
  </si>
  <si>
    <t>State the consequences of a FADEC single input data failure.</t>
  </si>
  <si>
    <t>021.11.03.02.05</t>
  </si>
  <si>
    <t xml:space="preserve">Explain how redundancy is achieved by using more than one channel in a FADEC system. </t>
  </si>
  <si>
    <t>021.11.03.02.04</t>
  </si>
  <si>
    <t>Describe a FADEC as a full-authority dual-channel system including functions such as an electronic engine control unit, wiring, sensors, variable vanes, active clearance control, bleed configuration, electrical signalling of thrust lever angle (TLA) (see also AMC to CS-E-50), and an EGT protection function and engine overspeed.</t>
  </si>
  <si>
    <t>021.11.03.02.03</t>
  </si>
  <si>
    <t xml:space="preserve">List the following different types of engine control systems: hydromechanical; hydromechanical with a limited authority electronic supervisor; single-channel FADEC with hydromechanical backup; dual-channel FADEC with no backup or any other combination. </t>
  </si>
  <si>
    <t>021.11.03.02.02</t>
  </si>
  <si>
    <t>State the tasks of the engine control system.</t>
  </si>
  <si>
    <t>021.11.03.02.01</t>
  </si>
  <si>
    <t>Engine control system</t>
  </si>
  <si>
    <t>021.11.03.02</t>
  </si>
  <si>
    <t>List the possible input parameters to a fuel control unit to achieve a given thrust/power setting.</t>
  </si>
  <si>
    <t>021.11.03.01.04</t>
  </si>
  <si>
    <t>State the tasks of the fuel control unit.</t>
  </si>
  <si>
    <t>021.11.03.01.03</t>
  </si>
  <si>
    <t>Name the two types of engine-driven high-pressure pumps, such as: gear-type; swash plate-type.</t>
  </si>
  <si>
    <t>021.11.03.01.02</t>
  </si>
  <si>
    <t>Name the main components of the engine fuel system and state their function: filters; low-pressure (LP) pump; high-pressure (HP) pump; fuel manifold; fuel nozzles; HP fuel cock; fuel control; or hydromechanical unit.</t>
  </si>
  <si>
    <t>021.11.03.01.01</t>
  </si>
  <si>
    <t>Engine fuel system</t>
  </si>
  <si>
    <t>021.11.03.01</t>
  </si>
  <si>
    <t>Additional components and systems</t>
  </si>
  <si>
    <t>021.11.03.00</t>
  </si>
  <si>
    <t>Describe the gas-parameter changes in the exhaust unit.</t>
  </si>
  <si>
    <t>021.11.02.07.02</t>
  </si>
  <si>
    <t>Describe the working principle of the exhaust unit.</t>
  </si>
  <si>
    <t>021.11.02.07.01</t>
  </si>
  <si>
    <t>Helicopter: exhaust</t>
  </si>
  <si>
    <t>021.11.02.07</t>
  </si>
  <si>
    <t>Describe the function of the heated pads on some helicopter air intakes.</t>
  </si>
  <si>
    <t>021.11.02.06.06</t>
  </si>
  <si>
    <t>Describe and explain the principles of air intake filter systems that can be fitted to some helicopters for operations in icing and sand conditions.</t>
  </si>
  <si>
    <t>021.11.02.06.05</t>
  </si>
  <si>
    <t>Describe the conditions and circumstances during ground operations when FOD is most likely to occur.</t>
  </si>
  <si>
    <t>021.11.02.06.04</t>
  </si>
  <si>
    <t>Describe the reasons for and the dangers of the following operational problems concerning engine air intake: airflow separations; intake icing; intake damage; FOD; heavy in-flight turbulence.</t>
  </si>
  <si>
    <t>021.11.02.06.03</t>
  </si>
  <si>
    <t>Describe the use of a convergent air-intake ducting on helicopters.</t>
  </si>
  <si>
    <t>021.11.02.06.02</t>
  </si>
  <si>
    <t>Name and explain the main task of the engine air intake.</t>
  </si>
  <si>
    <t>021.11.02.06.01</t>
  </si>
  <si>
    <t>Helicopter: air intake</t>
  </si>
  <si>
    <t>021.11.02.06</t>
  </si>
  <si>
    <t>Explain how jet exhaust noise can be reduced.</t>
  </si>
  <si>
    <t>021.11.02.05.05</t>
  </si>
  <si>
    <t>Define the term ‘choked exhaust nozzle’ (not applicable to turboprops).</t>
  </si>
  <si>
    <t>021.11.02.05.04</t>
  </si>
  <si>
    <t>021.11.02.05.03</t>
  </si>
  <si>
    <t>021.11.02.05.02</t>
  </si>
  <si>
    <t>Name the following main components of the exhaust unit and their function: jet pipe; propelling nozzle; exhaust cone.</t>
  </si>
  <si>
    <t>021.11.02.05.01</t>
  </si>
  <si>
    <t>Aeroplane: exhaust</t>
  </si>
  <si>
    <t>021.11.02.05</t>
  </si>
  <si>
    <t>Explain the high mechanical thermal stress in the turbine blades and wheels/discs.</t>
  </si>
  <si>
    <t>021.11.02.04.10</t>
  </si>
  <si>
    <t xml:space="preserve">Explain the divergent gas-flow annulus through an axial-flow turbine. </t>
  </si>
  <si>
    <t>021.11.02.04.09</t>
  </si>
  <si>
    <t>Explain why the available engine thrust is limited by the turbine inlet temperature.</t>
  </si>
  <si>
    <t>021.11.02.04.08</t>
  </si>
  <si>
    <t xml:space="preserve">Describe the implications of tip losses and the means to minimise them. </t>
  </si>
  <si>
    <t>021.11.02.04.07</t>
  </si>
  <si>
    <t>Describe the function and the working principle of active clearance control.</t>
  </si>
  <si>
    <t>021.11.02.04.06</t>
  </si>
  <si>
    <t>Describe the gas-parameter changes in a turbine stage.</t>
  </si>
  <si>
    <t>021.11.02.04.05</t>
  </si>
  <si>
    <t>Describe the working principle of a turbine.</t>
  </si>
  <si>
    <t>021.11.02.04.04</t>
  </si>
  <si>
    <t>Name the main components of a turbine stage and their function.</t>
  </si>
  <si>
    <t>021.11.02.04.03</t>
  </si>
  <si>
    <t>Describe the principles of operation of impulse, reaction and impulse-reaction axial flow turbines.</t>
  </si>
  <si>
    <t>021.11.02.04.02</t>
  </si>
  <si>
    <t>Explain the purpose of a turbine in different types of gas turbine engines.</t>
  </si>
  <si>
    <t>021.11.02.04.01</t>
  </si>
  <si>
    <t>Turbine</t>
  </si>
  <si>
    <t>021.11.02.04</t>
  </si>
  <si>
    <t>Describe the following types of combustion chambers and state the differences between them: can type; can-annular, cannular or turbo-annular; annular; reverse-flow annular.</t>
  </si>
  <si>
    <t>021.11.02.03.11</t>
  </si>
  <si>
    <t>State a typical maximum value of the outlet temperature of the combustion chamber.</t>
  </si>
  <si>
    <t>021.11.02.03.10</t>
  </si>
  <si>
    <t>Describe the gas-parameter changes in the combustion chamber.</t>
  </si>
  <si>
    <t>021.11.02.03.09</t>
  </si>
  <si>
    <t>Explain the following two mixture ratios: primary airflow to fuel; total airflow (within the combustion chamber) to fuel.</t>
  </si>
  <si>
    <t>021.11.02.03.08</t>
  </si>
  <si>
    <t>Define the terms ‘primary airflow’ and ‘secondary airflow’, and explain their purpose.</t>
  </si>
  <si>
    <t>021.11.02.03.07</t>
  </si>
  <si>
    <t>State the function of the drain valves.</t>
  </si>
  <si>
    <t>021.11.02.03.06</t>
  </si>
  <si>
    <t>State the function of the swirl vanes (swirler).</t>
  </si>
  <si>
    <t>021.11.02.03.05</t>
  </si>
  <si>
    <t>Explain the reason for reducing the airflow axial velocity at the combustion chamber inlet (snout).</t>
  </si>
  <si>
    <t>021.11.02.03.04</t>
  </si>
  <si>
    <t>Describe the working principle of a combustion chamber.</t>
  </si>
  <si>
    <t>021.11.02.03.03</t>
  </si>
  <si>
    <t>List the requirements for combustion.</t>
  </si>
  <si>
    <t>021.11.02.03.02</t>
  </si>
  <si>
    <t>Define the purpose of the combustion chamber.</t>
  </si>
  <si>
    <t>021.11.02.03.01</t>
  </si>
  <si>
    <t>Combustion chamber</t>
  </si>
  <si>
    <t>021.11.02.03</t>
  </si>
  <si>
    <t>Describe the function of the diffuser.</t>
  </si>
  <si>
    <t>021.11.02.02.21</t>
  </si>
  <si>
    <t>Describe a compressor map (surge envelope) with rpm lines, stall limit, steady state line and acceleration line.</t>
  </si>
  <si>
    <t>021.11.02.02.20</t>
  </si>
  <si>
    <t>Describe the design features used to minimise the occurrence of stall and surge.</t>
  </si>
  <si>
    <t>021.11.02.02.19</t>
  </si>
  <si>
    <t>Describe the indications of stall and surge.</t>
  </si>
  <si>
    <t>021.11.02.02.18</t>
  </si>
  <si>
    <t>State the conditions that are possible causes of stall and surge.</t>
  </si>
  <si>
    <t>021.11.02.02.17</t>
  </si>
  <si>
    <t>Explain the following terms: compressor stall; engine surge.</t>
  </si>
  <si>
    <t>021.11.02.02.16</t>
  </si>
  <si>
    <t>Explain the problems of blade bending and flapping and describe the design features to minimise the problem.</t>
  </si>
  <si>
    <t>021.11.02.02.15</t>
  </si>
  <si>
    <t>Explain the implications of tip losses and describe the design features to minimise the problem.</t>
  </si>
  <si>
    <t>021.11.02.02.14</t>
  </si>
  <si>
    <t>State the advantages of increasing the number of spools.</t>
  </si>
  <si>
    <t>021.11.02.02.13</t>
  </si>
  <si>
    <t>State the reason for the clicking noise whilst the compressor slowly rotates on the ground.</t>
  </si>
  <si>
    <t>021.11.02.02.12</t>
  </si>
  <si>
    <t>State the tasks of inlet guide vanes (IGVs).</t>
  </si>
  <si>
    <t>021.11.02.02.11</t>
  </si>
  <si>
    <t>Describe the reason for twisting the compressor blades.</t>
  </si>
  <si>
    <t>021.11.02.02.10</t>
  </si>
  <si>
    <t>Explain the convergent air annulus through an axial flow compressor.</t>
  </si>
  <si>
    <t>021.11.02.02.09</t>
  </si>
  <si>
    <t xml:space="preserve">Explain the difference in sensitivity for FOD of a centrifugal compressor compared with an axial flow type. </t>
  </si>
  <si>
    <t>021.11.02.02.08</t>
  </si>
  <si>
    <t>State the advantages and disadvantages of increasing the number of stages in a centrifugal compressor.</t>
  </si>
  <si>
    <t>021.11.02.02.07</t>
  </si>
  <si>
    <t>Define the term ‘pressure ratio’ and state a typical value for one stage of a centrifugal and an axial flow compressor and for the complete compressor.</t>
  </si>
  <si>
    <t>021.11.02.02.06</t>
  </si>
  <si>
    <t>Describe the gas-parameter changes in a compressor stage.</t>
  </si>
  <si>
    <t>021.11.02.02.05</t>
  </si>
  <si>
    <t>Name the following main components of a single stage and describe their function for an axial compressor: rotor vanes; stator vanes.</t>
  </si>
  <si>
    <t>021.11.02.02.04</t>
  </si>
  <si>
    <t>Name the following main components of a single stage and describe their function for a centrifugal compressor: impeller; diffuser.</t>
  </si>
  <si>
    <t>021.11.02.02.03</t>
  </si>
  <si>
    <t>Describe the working principle of a centrifugal and an axial flow compressor.</t>
  </si>
  <si>
    <t>021.11.02.02.02</t>
  </si>
  <si>
    <t xml:space="preserve">State the purpose of the compressor. </t>
  </si>
  <si>
    <t>021.11.02.02.01</t>
  </si>
  <si>
    <t>Compressor and diffuser</t>
  </si>
  <si>
    <t>021.11.02.02</t>
  </si>
  <si>
    <t>Describe the reasons for, and the dangers of, the following operational problems concerning the engine air inlet: airflow separation; inlet icing; inlet damage; foreign object damage (FOD); heavy in-flight turbulence.</t>
  </si>
  <si>
    <t>021.11.02.01.04</t>
  </si>
  <si>
    <t>Explain the gas-parameter changes in a subsonic air inlet at different flight speeds.</t>
  </si>
  <si>
    <t>021.11.02.01.03</t>
  </si>
  <si>
    <t>Describe the geometry of a subsonic (pitot-type) air inlet.</t>
  </si>
  <si>
    <t>021.11.02.01.02</t>
  </si>
  <si>
    <t>State the functions of the engine air inlet/air intake.</t>
  </si>
  <si>
    <t>021.11.02.01.01</t>
  </si>
  <si>
    <t>Aeroplane: air intake</t>
  </si>
  <si>
    <t>021.11.02.01</t>
  </si>
  <si>
    <t>Main-engine components</t>
  </si>
  <si>
    <t>021.11.02.00</t>
  </si>
  <si>
    <t>Explain how the exhaust gas temperature is used to monitor turbine stress.</t>
  </si>
  <si>
    <t>021.11.01.04.04</t>
  </si>
  <si>
    <t>Describe how the power is developed by a turboshaft/free-turbine engine.</t>
  </si>
  <si>
    <t>021.11.01.04.03</t>
  </si>
  <si>
    <t>List the main components of a free-turbine engine.</t>
  </si>
  <si>
    <t>021.11.01.04.02</t>
  </si>
  <si>
    <t>Describe the design methods to keep the engine’s size small for installation in helicopters.</t>
  </si>
  <si>
    <t>021.11.01.04.01</t>
  </si>
  <si>
    <t>Free-turbine engine: design, components and materials</t>
  </si>
  <si>
    <t>021.11.01.04</t>
  </si>
  <si>
    <t>Explain that when engine limits are exceeded, this event must be reported.</t>
  </si>
  <si>
    <t>021.11.01.03.04</t>
  </si>
  <si>
    <t>Describe the possible effects on engine components when limits are exceeded.</t>
  </si>
  <si>
    <t>021.11.01.03.03</t>
  </si>
  <si>
    <t>Explain the limitations of the materials used with regard to maximum turbine temperature, engine and drive train torque limits.</t>
  </si>
  <si>
    <t>021.11.01.03.02</t>
  </si>
  <si>
    <t>Name the main assembly parts of a coupled turbine engine and explain its operation.</t>
  </si>
  <si>
    <t>021.11.01.03.01</t>
  </si>
  <si>
    <t>Coupled turbine engine: design, operation, components and materials</t>
  </si>
  <si>
    <t>021.11.01.03</t>
  </si>
  <si>
    <t>Define the term ‘specific fuel consumption’ for turbojets and turboprops.</t>
  </si>
  <si>
    <t>021.11.01.02.14</t>
  </si>
  <si>
    <t xml:space="preserve">Explain the variations of propulsive efficiency with forward speed for turbojet, turbofan and turboprop engines. </t>
  </si>
  <si>
    <t>021.11.01.02.13</t>
  </si>
  <si>
    <t>Describe the influence of compressor-pressure ratio on thermal efficiency.</t>
  </si>
  <si>
    <t>021.11.01.02.12</t>
  </si>
  <si>
    <t xml:space="preserve">Define the terms ‘propulsive power’, ‘propulsive efficiency’, ‘thermal efficiency’ and ‘total efficiency’. </t>
  </si>
  <si>
    <t>021.11.01.02.11</t>
  </si>
  <si>
    <t>Define the term ‘bypass ratio’ and perform simple calculations to determine it.</t>
  </si>
  <si>
    <t>021.11.01.02.10</t>
  </si>
  <si>
    <t>Explain the principle of a free turbine or free-power turbine.</t>
  </si>
  <si>
    <t>021.11.01.02.09</t>
  </si>
  <si>
    <t>Describe the term ‘equivalent horsepower’ (= thrust horsepower + shaft horsepower).</t>
  </si>
  <si>
    <t>021.11.01.02.08</t>
  </si>
  <si>
    <t>Describe how power is produced by turboprop engines.</t>
  </si>
  <si>
    <t>021.11.01.02.07</t>
  </si>
  <si>
    <t>Describe how thrust is produced by turbojet and turbofan engines.</t>
  </si>
  <si>
    <t>021.11.01.02.06</t>
  </si>
  <si>
    <t>State that a gas turbine engine can have one or more spools.</t>
  </si>
  <si>
    <t>021.11.01.02.05</t>
  </si>
  <si>
    <t>List the different types of gas turbine engines: straight jet; turbofan; turboprop.</t>
  </si>
  <si>
    <t>021.11.01.02.04</t>
  </si>
  <si>
    <t>Describe the differences between absolute, circumferential (tangential) and axial velocity.</t>
  </si>
  <si>
    <t>021.11.01.02.03</t>
  </si>
  <si>
    <t>Describe the variation of static pressure, temperature and axial velocity in a gas turbine engine under normal operating conditions and with the aid of a working cycle diagram.</t>
  </si>
  <si>
    <t>021.11.01.02.02</t>
  </si>
  <si>
    <t>List the main components of a basic gas turbine engine: inlet; compressor; combustion chamber; turbine; outlet.</t>
  </si>
  <si>
    <t>021.11.01.02.01</t>
  </si>
  <si>
    <t>Design, types and components of turbine engines</t>
  </si>
  <si>
    <t>021.11.01.02</t>
  </si>
  <si>
    <t>State that thrust can be considered to remain approximately constant over the whole aeroplane subsonic speed range.</t>
  </si>
  <si>
    <t>021.11.01.01.03</t>
  </si>
  <si>
    <t>Describe the simple form of the thrust formula for a basic, straight jet engine and perform simple calculations (including pressure thrust).</t>
  </si>
  <si>
    <t>021.11.01.01.02</t>
  </si>
  <si>
    <t>Describe how thrust is produced by a basic gas turbine engine.</t>
  </si>
  <si>
    <t>021.11.01.01.01</t>
  </si>
  <si>
    <t>Basic generation of thrust and the thrust formula</t>
  </si>
  <si>
    <t>021.11.01.01</t>
  </si>
  <si>
    <t>Basic principles</t>
  </si>
  <si>
    <t>021.11.01.00</t>
  </si>
  <si>
    <t>TURBINE ENGINES</t>
  </si>
  <si>
    <t>021.11.00.00</t>
  </si>
  <si>
    <t>Explain the need for FADEC redundancy with regard to power supply and data input and output.</t>
  </si>
  <si>
    <t>021.10.10.02.07</t>
  </si>
  <si>
    <t>Explain that the FADEC has full authority of the control of all engine parameters ensuring efficient and correct running of the engine, including protection in the event of failure.</t>
  </si>
  <si>
    <t>021.10.10.02.06</t>
  </si>
  <si>
    <t>Describe the engine controls available on the flight deck for a FADEC-controlled engine.</t>
  </si>
  <si>
    <t>021.10.10.02.05</t>
  </si>
  <si>
    <t>Describe the principal difference between a full-authority digital engine control (FADEC) system-controlled engine and traditional manual engine controls.</t>
  </si>
  <si>
    <t>021.10.10.02.04</t>
  </si>
  <si>
    <t>Describe the start problems associated with extreme cold weather.</t>
  </si>
  <si>
    <t>021.10.10.02.03</t>
  </si>
  <si>
    <t xml:space="preserve">Define the following terms: take-off power; maximum continuous power. </t>
  </si>
  <si>
    <t>021.10.10.02.02</t>
  </si>
  <si>
    <t>State the correct procedures for setting the engine controls when increasing or decreasing power.</t>
  </si>
  <si>
    <t>021.10.10.02.01</t>
  </si>
  <si>
    <t>Engine handling</t>
  </si>
  <si>
    <t>021.10.10.02</t>
  </si>
  <si>
    <t>Explain the purpose of a supercharger and the basic differences from a turbocharger.</t>
  </si>
  <si>
    <t>021.10.10.01.10</t>
  </si>
  <si>
    <t>Define the terms ‘full-throttle height’ and ‘rated altitude’.</t>
  </si>
  <si>
    <t>021.10.10.01.09</t>
  </si>
  <si>
    <t>Explain the function of an intercooler.</t>
  </si>
  <si>
    <t>021.10.10.01.08</t>
  </si>
  <si>
    <t>Define the term ‘critical altitude’.</t>
  </si>
  <si>
    <t>021.10.10.01.07</t>
  </si>
  <si>
    <t>Explain turbo lag.</t>
  </si>
  <si>
    <t>021.10.10.01.06</t>
  </si>
  <si>
    <t>Explain the difference between an altitude-boosted turbocharger and a ground-boosted turbocharger.</t>
  </si>
  <si>
    <t>021.10.10.01.05</t>
  </si>
  <si>
    <t>Describe the function and the principle of operation of the following main components of a turbocharger: turbine; compressor; waste gate; waste-gate actuator.</t>
  </si>
  <si>
    <t>021.10.10.01.04</t>
  </si>
  <si>
    <t>Power-augmentation devices: explain the requirement for power augmentation (turbocharging) of a piston engine.</t>
  </si>
  <si>
    <t>021.10.10.01.03</t>
  </si>
  <si>
    <t>Explain the term ‘normally aspirated engine’.</t>
  </si>
  <si>
    <t>021.10.10.01.02</t>
  </si>
  <si>
    <t>Describe the effect on power output of a petrol and diesel engine taking into consideration the following parameters: ambient pressure, exhaust back pressure; temperature; density altitude; humidity.</t>
  </si>
  <si>
    <t>021.10.10.01.01</t>
  </si>
  <si>
    <t>Performance</t>
  </si>
  <si>
    <t>021.10.10.01</t>
  </si>
  <si>
    <t>Performance and engine handling</t>
  </si>
  <si>
    <t>021.10.10 00</t>
  </si>
  <si>
    <t>Describe the operation of the propeller levers during different phases of flight.</t>
  </si>
  <si>
    <t>021.10.09.04.05</t>
  </si>
  <si>
    <t>Describe the operating principle of a variable pitch propeller when reverse pitch is selected, including the operation of cockpit controls.</t>
  </si>
  <si>
    <t>021.10.09.04.04</t>
  </si>
  <si>
    <t>Describe the operating principle of a variable pitch propeller when feathering and unfeathering, including the operation of cockpit controls.</t>
  </si>
  <si>
    <t>021.10.09.04.03</t>
  </si>
  <si>
    <t xml:space="preserve">Describe the operation of a constant-speed propeller system during flight at different true airspeeds (TAS) and rpm including an overspeeding propeller. </t>
  </si>
  <si>
    <t>021.10.09.04.02</t>
  </si>
  <si>
    <t>Describe the checks to be carried out on a constant-speed propeller system after engine start.</t>
  </si>
  <si>
    <t>021.10.09.04.01</t>
  </si>
  <si>
    <t>Propeller handling: associated control levers, degraded modes of operation, indications and warnings</t>
  </si>
  <si>
    <t>021.10.09.04</t>
  </si>
  <si>
    <t>State the purpose of reduction gearing.</t>
  </si>
  <si>
    <t>021.10.09.03.01</t>
  </si>
  <si>
    <t>Reduction gearing: design</t>
  </si>
  <si>
    <t>021.10.09.03</t>
  </si>
  <si>
    <t>Explain the purpose and the basic operating principle of an auto-feathering system and unfeathering.</t>
  </si>
  <si>
    <t>021.10.09.02.07</t>
  </si>
  <si>
    <t>Describe the function and the basic operating principle of synchronising and synchro-phasing systems.</t>
  </si>
  <si>
    <t>021.10.09.02.06</t>
  </si>
  <si>
    <t>Describe the operating principle of a single-acting and a double-acting variable pitch propeller for single- and multi-engine aeroplanes.</t>
  </si>
  <si>
    <t>021.10.09.02.05</t>
  </si>
  <si>
    <t>State the purpose and describe the operation of a low-pitch stop (centrifugal latch).</t>
  </si>
  <si>
    <t>021.10.09.02.04</t>
  </si>
  <si>
    <t xml:space="preserve">State the purpose of a torque-meter. </t>
  </si>
  <si>
    <t>021.10.09.02.03</t>
  </si>
  <si>
    <t>Explain the need for a MAP indicator to control the power setting with a constant-speed propeller.</t>
  </si>
  <si>
    <t>021.10.09.02.02</t>
  </si>
  <si>
    <t>Describe the operating principle of a constant-speed propeller system under normal flight operations with the aid of a schematic.</t>
  </si>
  <si>
    <t>021.10.09.02.01</t>
  </si>
  <si>
    <t>Constant-speed propeller: design, operation, system components</t>
  </si>
  <si>
    <t>021.10.09.02</t>
  </si>
  <si>
    <t>Definitions, general Remark: Definitions and aerodynamic concepts are detailed in Subject 081 ‘Principles of flight (aeroplane)’, Topic 07 (Propellers), but need to be appreciated for this Subject as well.</t>
  </si>
  <si>
    <t>021.10.09.01</t>
  </si>
  <si>
    <t>Aeroplane: propellers</t>
  </si>
  <si>
    <t>021.10.09.00</t>
  </si>
  <si>
    <t>Explain the absence of mixture control in diesel engines.</t>
  </si>
  <si>
    <t>021.10.08.01.07</t>
  </si>
  <si>
    <t>Explain the relation between mixture ratio, cylinder head temperature, detonation and pre-ignition.</t>
  </si>
  <si>
    <t>021.10.08.01.06</t>
  </si>
  <si>
    <t>Describe the use of the exhaust gas temperature as an aid to mixture-setting.</t>
  </si>
  <si>
    <t>021.10.08.01.05</t>
  </si>
  <si>
    <t>Describe the relation between engine-specific fuel consumption and mixture ratio.</t>
  </si>
  <si>
    <t>021.10.08.01.04</t>
  </si>
  <si>
    <t>Describe the advantages and disadvantages of weak and rich mixtures.</t>
  </si>
  <si>
    <t>021.10.08.01.03</t>
  </si>
  <si>
    <t>State the typical fuel-to-air ratio values or range of values for the above mixtures.</t>
  </si>
  <si>
    <t>021.10.08.01.02</t>
  </si>
  <si>
    <t>Define the following terms: mixture; chemically correct ratio (stoichiometric); best power ratio; lean (weak) mixture (lean or rich side of the exhaust gas temperature (EGT) top); rich mixture.</t>
  </si>
  <si>
    <t>021.10.08.01.01</t>
  </si>
  <si>
    <t>Definition, characteristic mixtures, control instruments, associated control levers, indications</t>
  </si>
  <si>
    <t>021.10.08.01</t>
  </si>
  <si>
    <t>Mixture</t>
  </si>
  <si>
    <t>021.10.08.00</t>
  </si>
  <si>
    <t>Explain how combustion is initiated in diesel engines.</t>
  </si>
  <si>
    <t>021.10.07.01.06</t>
  </si>
  <si>
    <t>Explain the function of the magneto check.</t>
  </si>
  <si>
    <t>021.10.07.01.05</t>
  </si>
  <si>
    <t>State the function and operating principle of the following methods of spark augmentation: starter vibrator (booster coil); both magnetos live.</t>
  </si>
  <si>
    <t>021.10.07.01.04</t>
  </si>
  <si>
    <t>State the function and operating principle of the following methods of spark augmentation: starter vibrator (booster coil); impulse-start coupling.</t>
  </si>
  <si>
    <t>021.10.07.01.03</t>
  </si>
  <si>
    <t>State why piston engines are equipped with two electrically independent ignition systems.</t>
  </si>
  <si>
    <t>021.10.07.01.02</t>
  </si>
  <si>
    <t>Describe the working principle of a magneto-ignition system and the functions of the following components: magneto; contact-breaker points; capacitor (condenser); coils or windings; ignition switches; distributor; spark plug; high-tension (HT) cable.</t>
  </si>
  <si>
    <t>021.10.07.01.01</t>
  </si>
  <si>
    <t>Design, operation</t>
  </si>
  <si>
    <t>021.10.07.01</t>
  </si>
  <si>
    <t>Ignition circuits</t>
  </si>
  <si>
    <t>021.10.07.00</t>
  </si>
  <si>
    <t>Describe the interaction between oil pressure, oil temperature and oil quantity.</t>
  </si>
  <si>
    <t>021.10.06.02.06</t>
  </si>
  <si>
    <t>List the following factors that influence oil consumption: oil grade; cylinder and piston wear; condition of piston rings.</t>
  </si>
  <si>
    <t>021.10.06.02.05</t>
  </si>
  <si>
    <t>State the differences between a wet- and a dry-sump lubrication system and their advantages and disadvantages.</t>
  </si>
  <si>
    <t>021.10.06.02.04</t>
  </si>
  <si>
    <t>Describe a wet-sump lubrication system.</t>
  </si>
  <si>
    <t>021.10.06.02.03</t>
  </si>
  <si>
    <t>Describe the working principle of a dry-sump lubrication system and describe the functions of the following components: oil tank (reservoir) and its internal components: hot well, de-aerator, vent, expansion space; check valve (non-return valve); pressure pump and pressure-relief valve; scavenge pump; filters (suction, pressure and scavenge); oil cooler; oil cooler bypass valve (anti-surge and thermostatic); pressure and temperature sensors; lines.</t>
  </si>
  <si>
    <t>021.10.06.02.02</t>
  </si>
  <si>
    <t>State the functions of a piston-engine lubrication system.</t>
  </si>
  <si>
    <t>021.10.06.02.01</t>
  </si>
  <si>
    <t>Design, operation, indications and warnings</t>
  </si>
  <si>
    <t>021.10.06.02</t>
  </si>
  <si>
    <t>Describe the viscosity grade numbering system used in aviation.</t>
  </si>
  <si>
    <t>021.10.06.01.02</t>
  </si>
  <si>
    <t>Describe the term ‘viscosity’ including the effect of temperature.</t>
  </si>
  <si>
    <t>021.10.06.01.01</t>
  </si>
  <si>
    <t>Lubricants: characteristics, limitations</t>
  </si>
  <si>
    <t>021.10.06.01</t>
  </si>
  <si>
    <t xml:space="preserve">Lubrication systems </t>
  </si>
  <si>
    <t>021.10.06.00</t>
  </si>
  <si>
    <t>Describe the function and the operation of cowl flaps.</t>
  </si>
  <si>
    <t>021.10.05.01.06</t>
  </si>
  <si>
    <t>Identify the cylinder head temperature indication to monitor engine cooling.</t>
  </si>
  <si>
    <t>021.10.05.01.05</t>
  </si>
  <si>
    <t>Compare the differences between liquid- and air-cooling systems.</t>
  </si>
  <si>
    <t>021.10.05.01.04</t>
  </si>
  <si>
    <t xml:space="preserve">Describe the design features to enhance cylinder air cooling for helicopters (e.g. engine-driven impeller and scroll assembly, baffles). </t>
  </si>
  <si>
    <t>021.10.05.01.03</t>
  </si>
  <si>
    <t>Describe the design features to enhance cylinder air cooling for aeroplanes.</t>
  </si>
  <si>
    <t>021.10.05.01.02</t>
  </si>
  <si>
    <t>Specify the reasons for cooling a piston engine.</t>
  </si>
  <si>
    <t>021.10.05.01.01</t>
  </si>
  <si>
    <t>021.10.05.01</t>
  </si>
  <si>
    <t>Cooling systems</t>
  </si>
  <si>
    <t>021.10.05.00</t>
  </si>
  <si>
    <t>State the meteorological conditions under which induction system icing may occur.</t>
  </si>
  <si>
    <t>021.10.04.03.07</t>
  </si>
  <si>
    <t>Explain the reason for the use of alternate air on fuel injection systems and describe its operating principle.</t>
  </si>
  <si>
    <t>021.10.04.03.06</t>
  </si>
  <si>
    <t>Describe the indications that will occur upon selection of carburettor heat depending on whether ice is present or not.</t>
  </si>
  <si>
    <t>021.10.04.03.05</t>
  </si>
  <si>
    <t>Describe the indications of the presence of carburettor icing for a helicopter.</t>
  </si>
  <si>
    <t>021.10.04.03.04</t>
  </si>
  <si>
    <t>Describe the indications of the presence of carburettor icing for both a fixed pitch and a constant speed propeller.</t>
  </si>
  <si>
    <t>021.10.04.03.03</t>
  </si>
  <si>
    <t>Name the meteorological conditions under which carburettor icing may occur.</t>
  </si>
  <si>
    <t>021.10.04.03.02</t>
  </si>
  <si>
    <t>Describe the causes and effects of carburettor icing and the action to be taken if carburettor icing is suspected.</t>
  </si>
  <si>
    <t>021.10.04.03.01</t>
  </si>
  <si>
    <t>Icing</t>
  </si>
  <si>
    <t>021.10.04.03</t>
  </si>
  <si>
    <t>Explain the advantages and difference in operation of an injection system compared with a carburettor system.</t>
  </si>
  <si>
    <t>021.10.04.02.01</t>
  </si>
  <si>
    <t>Injection: design, operation, degraded modes of operation, indications and warnings</t>
  </si>
  <si>
    <t>021.10.04.02</t>
  </si>
  <si>
    <t>Explain the danger of carburettor fire, including corrective measures.</t>
  </si>
  <si>
    <t>021.10.04.01.11</t>
  </si>
  <si>
    <t>Discuss other methods for priming an engine (acceleration pumps).</t>
  </si>
  <si>
    <t>021.10.04.01.10</t>
  </si>
  <si>
    <t>Explain the purpose and the operating principle of a primer pump.</t>
  </si>
  <si>
    <t>021.10.04.01.09</t>
  </si>
  <si>
    <t>Explain the effect of carburettor heat on mixture ratio and power output.</t>
  </si>
  <si>
    <t>021.10.04.01.08</t>
  </si>
  <si>
    <t>Describe the function of the carburettor heat system.</t>
  </si>
  <si>
    <t>021.10.04.01.07</t>
  </si>
  <si>
    <t xml:space="preserve">Explain the purpose of power enrichment. </t>
  </si>
  <si>
    <t>021.10.04.01.06</t>
  </si>
  <si>
    <t>Explain the purpose and the operating principle of an accelerator pump.</t>
  </si>
  <si>
    <t>021.10.04.01.05</t>
  </si>
  <si>
    <t>Describe the methods of obtaining mixture control over the whole operating altitude range.</t>
  </si>
  <si>
    <t>021.10.04.01.04</t>
  </si>
  <si>
    <t>Describe the methods of obtaining mixture control over the whole operating engine power setting range (compensation jet, diffuser).</t>
  </si>
  <si>
    <t>021.10.04.01.03</t>
  </si>
  <si>
    <t>Describe the operating principle of the simple float chamber carburettor.</t>
  </si>
  <si>
    <t>021.10.04.01.02</t>
  </si>
  <si>
    <t>State the purpose of a carburettor.</t>
  </si>
  <si>
    <t>021.10.04.01.01</t>
  </si>
  <si>
    <t>Carburettor: design, operation, degraded modes of operation, indications and warnings</t>
  </si>
  <si>
    <t>021.10.04.01</t>
  </si>
  <si>
    <t>Carburettor/injection system</t>
  </si>
  <si>
    <t>021.10.04.00</t>
  </si>
  <si>
    <t>Explain the need for a separate engine-driven fuel pump.</t>
  </si>
  <si>
    <t>021.10.03.01.01</t>
  </si>
  <si>
    <t>Engine-driven fuel pump</t>
  </si>
  <si>
    <t>021.10.03.01</t>
  </si>
  <si>
    <t>Engine fuel pumps</t>
  </si>
  <si>
    <t>021.10.03.00</t>
  </si>
  <si>
    <t>Explain volatility, viscosity and vapour locking for petrol and diesel fuels.</t>
  </si>
  <si>
    <t>021.10.02.01.10</t>
  </si>
  <si>
    <t>State the typical value of fuel density for aviation gasoline and diesel fuel.</t>
  </si>
  <si>
    <t>021.10.02.01.09</t>
  </si>
  <si>
    <t>Describe the method and occasions for checking the fuel for water content.</t>
  </si>
  <si>
    <t>021.10.02.01.08</t>
  </si>
  <si>
    <t>Describe how detonation in petrol engines is recognised.</t>
  </si>
  <si>
    <t>021.10.02.01.07</t>
  </si>
  <si>
    <t>Identify the conditions and power settings that promote detonation for petrol engines.</t>
  </si>
  <si>
    <t>021.10.02.01.06</t>
  </si>
  <si>
    <t>Define the term ‘pre-ignition’ and describe the causes and effects of pre-ignition for both petrol and diesel engines.</t>
  </si>
  <si>
    <t>021.10.02.01.05</t>
  </si>
  <si>
    <t>Define the term ‘detonation’ and describe the causes and effects of detonation for both petrol and diesel engines.</t>
  </si>
  <si>
    <t>021.10.02.01.04</t>
  </si>
  <si>
    <t>Define the term ‘octane rating’.</t>
  </si>
  <si>
    <t>021.10.02.01.03</t>
  </si>
  <si>
    <t>Name the type of fuel normally used for aviation diesel engines (JET-A1).</t>
  </si>
  <si>
    <t>021.10.02.01.02</t>
  </si>
  <si>
    <t>Name the type of fuel used for petrol engines including its colour (AVGAS); 100 (green); 100LL (blue).</t>
  </si>
  <si>
    <t>021.10.02.01.01</t>
  </si>
  <si>
    <t>Types, grades, characteristics, limitations</t>
  </si>
  <si>
    <t>021.10.02.01</t>
  </si>
  <si>
    <t>Fuel</t>
  </si>
  <si>
    <t>021.10.02.00</t>
  </si>
  <si>
    <t>Describe the differences between petrol and diesel engines with respect to: means of ignition; maximum compression ratio; regulating air or mixture supply to the cylinder; pollution from the exhaust.</t>
  </si>
  <si>
    <t>021.10.01.02.03</t>
  </si>
  <si>
    <t>Name and identify the various types of engine design with regard to cylinder arrangement and their advantages/disadvantages: horizontally opposed; in line; radial; and working cycle (four stroke: petrol and diesel).</t>
  </si>
  <si>
    <t>021.10.01.02.02</t>
  </si>
  <si>
    <t>Describe the basic operating principle of a piston engine: crankcase; crankshaft; connecting rod; piston; piston pin; piston rings; cylinder; cylinder head; valves; valve springs; push rod; camshaft; rocker arm; camshaft gear; bearings.</t>
  </si>
  <si>
    <t>021.10.01.02.01</t>
  </si>
  <si>
    <t xml:space="preserve">Engine: design, operation, components </t>
  </si>
  <si>
    <t>021.10.01.02</t>
  </si>
  <si>
    <t>Define the following terms and expressions: rpm; torque; manifold absolute pressure (MAP); power output; specific fuel consumption; compression ratio, clearance volume, swept (displaced) volume, total volume.</t>
  </si>
  <si>
    <t>021.10.01.01.01</t>
  </si>
  <si>
    <t>Types of internal-combustion engines: basic principles, definitions</t>
  </si>
  <si>
    <t>021.10.01.01</t>
  </si>
  <si>
    <t>021.10.01.00</t>
  </si>
  <si>
    <t>PISTON ENGINES Remark: This topic includes diesel and petrol engines.</t>
  </si>
  <si>
    <t>021.10.00.00</t>
  </si>
  <si>
    <t>Name the following components of an electrical motor: rotor (rotating part of an electrical motor); stator (stationary part of an electrical motor).</t>
  </si>
  <si>
    <t>021.09.05.03.01</t>
  </si>
  <si>
    <t>Components</t>
  </si>
  <si>
    <t>021.09.05.03</t>
  </si>
  <si>
    <t xml:space="preserve">Explain the consequences of the following: rotor seizure; rotor runaway. </t>
  </si>
  <si>
    <t>021.09.05.02.03</t>
  </si>
  <si>
    <t>State that electrical motors can be either AC or DC.</t>
  </si>
  <si>
    <t>021.09.05.02.02</t>
  </si>
  <si>
    <t>Describe how the torque of an electrical motor is determined by the supplied voltage and current, and the resulting magnetic fields within the motor.</t>
  </si>
  <si>
    <t>021.09.05.02.01</t>
  </si>
  <si>
    <t>Operating principle</t>
  </si>
  <si>
    <t>021.09.05.02</t>
  </si>
  <si>
    <t>Explain that the size of the engine determines how much energy is required for starting, and state the following: small turbine engines may be able to use the battery for a very limited number of start attempts; large turbine engines require one or more power sources, either external or on-board.</t>
  </si>
  <si>
    <t>021.09.05.01.03</t>
  </si>
  <si>
    <t xml:space="preserve">State that because of the similarity in design, a generator and an electrical motor may be combined into a starter generator. </t>
  </si>
  <si>
    <t>021.09.05.01.02</t>
  </si>
  <si>
    <t>State that the purpose of an electrical motor is to convert electrical energy into mechanical energy.</t>
  </si>
  <si>
    <t>021.09.05.01.01</t>
  </si>
  <si>
    <t>021.09.05.01</t>
  </si>
  <si>
    <t>Electrical motors</t>
  </si>
  <si>
    <t>021.09.05.00</t>
  </si>
  <si>
    <t>Interpret various different ammeter indications of an ammeter which monitors the charge current of the battery.</t>
  </si>
  <si>
    <t>021.09.04.04.05</t>
  </si>
  <si>
    <t xml:space="preserve">Explain the importance of monitoring the temperature of nickel-cadmium and lithium-type batteries. </t>
  </si>
  <si>
    <t>021.09.04.04.04</t>
  </si>
  <si>
    <t>Describe the requirement for monitoring the aircraft batteries.</t>
  </si>
  <si>
    <t>021.09.04.04.03</t>
  </si>
  <si>
    <t>Describe, for normal and degraded modes of operation, the following functions of an electrical load management system on ground and in flight using the terms in 021.09 04 04 (01): distribution; monitoring; protection in the event of incorrect voltage; protection in the event of incorrect frequency; protection in the event of a differential fault.</t>
  </si>
  <si>
    <t>021.09.04.04.02</t>
  </si>
  <si>
    <t>Give examples of system control, monitoring and annunciators using the following terms: generator control unit (GCU) for monitoring generator output and providing network protection; exciter contactor/breaker/relay for control of generator exciter field; generator contactor/breaker/relay for connecting the generator to the network; bus-tie contactor/breaker/relay for connecting busbars together; generator switch on the flight deck for manual control of exciter contactor; IDG/CSD disconnect switch on the flight deck for mechanical disconnection of the generator; bus-tie switch on the flight deck with AUTO and OFF positions only.</t>
  </si>
  <si>
    <t>021.09.04.04.01</t>
  </si>
  <si>
    <t>Electrical load management and monitoring systems: automatic generators and bus switching during normal and failure operation, indications and warnings</t>
  </si>
  <si>
    <t>021.09.04.04</t>
  </si>
  <si>
    <t>State that volt-ampere (VA) is the unit for total power consumed in an AC system.</t>
  </si>
  <si>
    <t>021.09.04.03.05</t>
  </si>
  <si>
    <t>Explain the conditions to be met for paralleling AC generators.</t>
  </si>
  <si>
    <t>021.09.04.03.04</t>
  </si>
  <si>
    <t>Give examples of AC consumers.</t>
  </si>
  <si>
    <t>021.09.04.03.03</t>
  </si>
  <si>
    <t>Describe the following distribution consequences: power transfer between different power supplies; power transfer in the event of a supply failure; loss of all normal AC supplies.</t>
  </si>
  <si>
    <t>021.09.04.03.02</t>
  </si>
  <si>
    <t>Explain the difference in the principle of operation for a split AC electrical system and a parallel AC electrical system.</t>
  </si>
  <si>
    <t>021.09.04.03.01</t>
  </si>
  <si>
    <t>AC distribution</t>
  </si>
  <si>
    <t>021.09.04.03</t>
  </si>
  <si>
    <t>Give examples of DC consumers.</t>
  </si>
  <si>
    <t>021.09.04.02.04</t>
  </si>
  <si>
    <t>Describe the DC part of an electrical system of a transport aircraft (CS-25/CS-29) including the distribution consequences of loss of DC supply or bus failure.</t>
  </si>
  <si>
    <t>021.09.04.02.03</t>
  </si>
  <si>
    <t>Describe a DC electrical system of a multi-engine aircraft (CS-23/CS-27) including the distribution consequences of loss of generator(s) or bus failure.</t>
  </si>
  <si>
    <t>021.09.04.02.02</t>
  </si>
  <si>
    <t>Describe a simple DC electrical system of a single-engine aircraft.</t>
  </si>
  <si>
    <t>021.09.04.02.01</t>
  </si>
  <si>
    <t>DC distribution</t>
  </si>
  <si>
    <t>021.09.04.02</t>
  </si>
  <si>
    <t>Explain the difference between a supply (e.g. generator) failure and a bus failure, and the operating consequences of either.</t>
  </si>
  <si>
    <t>021.09.04.01.10</t>
  </si>
  <si>
    <t>Interpret a typical electrical system schematic to the level of detail as found in an aircraft FCOM.</t>
  </si>
  <si>
    <t>021.09.04.01.09</t>
  </si>
  <si>
    <t>Describe typical systems that can be shed in the event of a supply failure, such as passenger entertainment system and galley power.</t>
  </si>
  <si>
    <t>021.09.04.01.08</t>
  </si>
  <si>
    <t>Explain the term ‘load shedding’.</t>
  </si>
  <si>
    <t>021.09.04.01.07</t>
  </si>
  <si>
    <t>Explain the term ‘load sharing’.</t>
  </si>
  <si>
    <t>021.09.04.01.06</t>
  </si>
  <si>
    <t>State that a priority sequence exists between the different sources of electrical power on ground and in flight.</t>
  </si>
  <si>
    <t>021.09.04.01.05</t>
  </si>
  <si>
    <t>Explain the function of external power.</t>
  </si>
  <si>
    <t>021.09.04.01.04</t>
  </si>
  <si>
    <t>State that the aircraft structure can be used as a part of the electrical circuit (common earth) and explain the implications for electrical bonding.</t>
  </si>
  <si>
    <t>021.09.04.01.03</t>
  </si>
  <si>
    <t>Describe the function of the following buses: AC bus; DC bus; emergency AC or DC bus; essential AC or DC bus; battery bus; hot bus, ground servicing or maintenance bus.</t>
  </si>
  <si>
    <t>021.09.04.01.02</t>
  </si>
  <si>
    <t>Explain the function of a busbar.</t>
  </si>
  <si>
    <t>021.09.04.01.01</t>
  </si>
  <si>
    <t>021.09.04.01</t>
  </si>
  <si>
    <t>Distribution</t>
  </si>
  <si>
    <t>021.09.04.00</t>
  </si>
  <si>
    <t>State the function of a static inverter and its purpose, including type of output.</t>
  </si>
  <si>
    <t>021.09.03.04.03</t>
  </si>
  <si>
    <t>State the function of a TRU and its purpose, including type of output.</t>
  </si>
  <si>
    <t>021.09.03.04.02</t>
  </si>
  <si>
    <t>State the function of a transformer.</t>
  </si>
  <si>
    <t>021.09.03.04.01</t>
  </si>
  <si>
    <t>Transformers, transformer rectifier units (TRUs), static inverters</t>
  </si>
  <si>
    <t>021.09.03.04</t>
  </si>
  <si>
    <t>Explain that a CSD/IDG has its own, independent oil system and how a leak from this may appear as an engine oil leak.</t>
  </si>
  <si>
    <t>021.09.03.03.05</t>
  </si>
  <si>
    <t>Explain the consequences of a mechanical disconnection during flight for a CSD and an IDG.</t>
  </si>
  <si>
    <t>021.09.03.03.04</t>
  </si>
  <si>
    <t>Describe the function of an IDG.</t>
  </si>
  <si>
    <t>021.09.03.03.03</t>
  </si>
  <si>
    <t>Explain the parameters of a CSD that are monitored.</t>
  </si>
  <si>
    <t>021.09.03.03.02</t>
  </si>
  <si>
    <t>Describe the function of a CSD.</t>
  </si>
  <si>
    <t>021.09.03.03.01</t>
  </si>
  <si>
    <t>Constant speed drive (CSD) and integrated drive generator (IDG) systems</t>
  </si>
  <si>
    <t>021.09.03.03</t>
  </si>
  <si>
    <t>List the following different power sources that can be used for a helicopter to drive an AC generator: engine; APU; gearbox.</t>
  </si>
  <si>
    <t>021.09.03.02.06</t>
  </si>
  <si>
    <t>List the following different power sources that can be used for an aeroplane to drive an AC generator: engine; APU; RAT; hydraulic.</t>
  </si>
  <si>
    <t>021.09.03.02.05</t>
  </si>
  <si>
    <t>Explain the term ‘frequency wild generator’.</t>
  </si>
  <si>
    <t>021.09.03.02.04</t>
  </si>
  <si>
    <t>State the relationship between output frequency and the rpm of a three-phase AC generator.</t>
  </si>
  <si>
    <t>021.09.03.02.03</t>
  </si>
  <si>
    <t>State that the generator field current is used to control voltage.</t>
  </si>
  <si>
    <t>021.09.03.02.02</t>
  </si>
  <si>
    <t>Describe the working principle of a brushless three-phase AC generator.</t>
  </si>
  <si>
    <t>021.09.03.02.01</t>
  </si>
  <si>
    <t>AC generation</t>
  </si>
  <si>
    <t>021.09.03.02</t>
  </si>
  <si>
    <t>Describe the basic operating principle of a starter generator and state its purpose.</t>
  </si>
  <si>
    <t>021.09.03.01.04</t>
  </si>
  <si>
    <t>Explain the purpose of reverse current protection from the battery/busbar to the alternator.</t>
  </si>
  <si>
    <t>021.09.03.01.03</t>
  </si>
  <si>
    <t>Explain the principle of voltage control and why it is required.</t>
  </si>
  <si>
    <t>021.09.03.01.02</t>
  </si>
  <si>
    <t>Describe the basic working principle of a simple DC generator or DC alternator.</t>
  </si>
  <si>
    <t>021.09.03.01.01</t>
  </si>
  <si>
    <t>DC generation</t>
  </si>
  <si>
    <t>021.09.03.01</t>
  </si>
  <si>
    <t xml:space="preserve">Generation. Remark: For standardisation purposes, the following standard expressions are used: DC generator: produces DC output; DC alternator: produces AC, rectified by integrated rectifying unit, the output is DC; DC alternator: producing a DC output by using a rectifier; AC generator: produces AC output; starter generator: integrated combination of a generator and a starter motor; permanent magnet alternator/ generator: self-exciting AC generator. </t>
  </si>
  <si>
    <t>021.09.03.00</t>
  </si>
  <si>
    <t>Describe how to contain a battery thermal runaway highlighting the following: how one cell can affect the neighbouring cells; challenges if it happens in an aircraft during flight.</t>
  </si>
  <si>
    <t>021.09.02.01.10</t>
  </si>
  <si>
    <t>Explain how lithium-type batteries pose a threat to aircraft safety and what affects this risk: numbers of batteries on board an aircraft including those brought on board by passengers; temperature, of both battery and environment; physical condition of the battery; battery charging.</t>
  </si>
  <si>
    <t>021.09.02.01.09</t>
  </si>
  <si>
    <t>State that in the case of loss of all generated power (battery power only) the remaining electrical power is time-limited.</t>
  </si>
  <si>
    <t>021.09.02.01.08</t>
  </si>
  <si>
    <t>State the effect of temperature on battery capacity and performance.</t>
  </si>
  <si>
    <t>021.09.02.01.07</t>
  </si>
  <si>
    <t>Define the term ‘capacity of batteries’ and state the unit of measurement used.</t>
  </si>
  <si>
    <t>021.09.02.01.06</t>
  </si>
  <si>
    <t>Explain the difference between battery voltage and charging voltage.</t>
  </si>
  <si>
    <t>021.09.02.01.05</t>
  </si>
  <si>
    <t>Explain the term ‘cell voltage’ and describe how a battery may consist of several cells that combined provide the desirable voltage and capacity.</t>
  </si>
  <si>
    <t>021.09.02.01.04</t>
  </si>
  <si>
    <t>Compare the different battery types with respect to: load behaviour; charging characteristics; risk of thermal runaway.</t>
  </si>
  <si>
    <t>021.09.02.01.03</t>
  </si>
  <si>
    <t>Name the types of rechargeable batteries used in aircraft: lead-acid; nickel-cadmium; lithium-ion; lithium-polymer.</t>
  </si>
  <si>
    <t>021.09.02.01.02</t>
  </si>
  <si>
    <t>State the function of an aircraft battery.</t>
  </si>
  <si>
    <t>021.09.02.01.01</t>
  </si>
  <si>
    <t>Types, characteristics and limitations</t>
  </si>
  <si>
    <t>021.09.02.01</t>
  </si>
  <si>
    <t>Batteries</t>
  </si>
  <si>
    <t>021.09.02.00</t>
  </si>
  <si>
    <t>Interpret a typical logic circuit schematic to the level of detail as found in an aircraft FCOM.</t>
  </si>
  <si>
    <t>021.09.01.08.03</t>
  </si>
  <si>
    <t>Describe the following five basic logic functions, as used in aircraft FCOM documentation, and recognise their schematic symbols according to the ANSI/MIL standard: AND; OR; NOT; NOR; NAND.</t>
  </si>
  <si>
    <t>021.09.01.08.02</t>
  </si>
  <si>
    <t>Describe the effect of temperature on semiconductors with regard to function and longevity of the component.</t>
  </si>
  <si>
    <t>021.09.01.08.01</t>
  </si>
  <si>
    <t>Semiconductors and logic circuits</t>
  </si>
  <si>
    <t>021.09.01.08</t>
  </si>
  <si>
    <t>Explain the hazards of multiple resets of a circuit breaker or the use of incorrect fuse rating when replacing blown fuses.</t>
  </si>
  <si>
    <t>021.09.01.07.08</t>
  </si>
  <si>
    <t>Explain that overcurrent situations may be transient.</t>
  </si>
  <si>
    <t>021.09.01.07.07</t>
  </si>
  <si>
    <t>Explain the risk of fire resulting from excessive heat in a circuit subjected to overcurrent.</t>
  </si>
  <si>
    <t>021.09.01.07.06</t>
  </si>
  <si>
    <t>Explain a short circuit in practical terms using Ohm’s Law, power and energy expressions highlighting the risk of fire due to power transfer and extreme energy dissipation.</t>
  </si>
  <si>
    <t>021.09.01.07.05</t>
  </si>
  <si>
    <t>Describe how circuit breakers may be used to reset aircraft systems/computers in the event of system failure (when part of a described procedure).</t>
  </si>
  <si>
    <t>021.09.01.07.04</t>
  </si>
  <si>
    <t>Describe the principal difference between the following types of circuit breakers: thermal circuit breaker sensing magnitude of current; magnetic circuit breaker sensing direction of current.</t>
  </si>
  <si>
    <t>021.09.01.07.03</t>
  </si>
  <si>
    <t>Explain how a fuse is rated.</t>
  </si>
  <si>
    <t>021.09.01.07.02</t>
  </si>
  <si>
    <t>Explain the working principle of a fuse and a circuit breaker.</t>
  </si>
  <si>
    <t>021.09.01.07.01</t>
  </si>
  <si>
    <t>Circuit protection</t>
  </si>
  <si>
    <t>021.09.01.07</t>
  </si>
  <si>
    <t>Explain the principle of electromagnetic induction and how two electrical components or systems may affect each other through this principle.</t>
  </si>
  <si>
    <t>021.09.01.06.05</t>
  </si>
  <si>
    <t>Explain the purpose and the working principle of a relay.</t>
  </si>
  <si>
    <t>021.09.01.06.04</t>
  </si>
  <si>
    <t>Explain the purpose and the working principle of a solenoid.</t>
  </si>
  <si>
    <t>021.09.01.06.03</t>
  </si>
  <si>
    <t>Describe how the strength of the magnetic field changes with the magnitude of the current.</t>
  </si>
  <si>
    <t>021.09.01.06.02</t>
  </si>
  <si>
    <t>State that an electrical current produces a magnetic field.</t>
  </si>
  <si>
    <t>021.09.01.06.01</t>
  </si>
  <si>
    <t>Electromagnetism</t>
  </si>
  <si>
    <t>021.09.01.06</t>
  </si>
  <si>
    <t>021.09.01.05</t>
  </si>
  <si>
    <t>021.09.01.04</t>
  </si>
  <si>
    <t>Define ‘phase shift’ in qualitative terms.</t>
  </si>
  <si>
    <t>021.09.01.03.05</t>
  </si>
  <si>
    <t>Define frequency and state the unit of measurement.</t>
  </si>
  <si>
    <t>021.09.01.03.04</t>
  </si>
  <si>
    <t>State that aircraft can use single-phase or three-phase AC.</t>
  </si>
  <si>
    <t>021.09.01.03.03</t>
  </si>
  <si>
    <t>Define the term ‘phase’, and explain the basic principle of single-phase and three-phase AC.</t>
  </si>
  <si>
    <t>021.09.01.03.02</t>
  </si>
  <si>
    <t>Explain the term ‘alternating current’ (AC), and compare its use to DC with regard to complexity.</t>
  </si>
  <si>
    <t>021.09.01.03.01</t>
  </si>
  <si>
    <t>Alternating current (AC)</t>
  </si>
  <si>
    <t>021.09.01.03</t>
  </si>
  <si>
    <t>Define electrical power and state the unit of measurement.</t>
  </si>
  <si>
    <t>021.09.01.02.08</t>
  </si>
  <si>
    <t>State that resistances can have a positive or a negative temperature coefficient (PTC/NTC) and state their use.</t>
  </si>
  <si>
    <t>021.09.01.02.07</t>
  </si>
  <si>
    <t>Explain the effect on total resistance when resistors are connected in series or in parallel.</t>
  </si>
  <si>
    <t>021.09.01.02.06</t>
  </si>
  <si>
    <t>Explain Ohm’s law in qualitative terms.</t>
  </si>
  <si>
    <t>021.09.01.02.05</t>
  </si>
  <si>
    <t xml:space="preserve">Define voltage and current, and state their unit of measurement. </t>
  </si>
  <si>
    <t>021.09.01.02.04</t>
  </si>
  <si>
    <t>Describe the difference in use of the following mechanical switches and explain the difference in observing their state (e.g. ON/OFF), and why some switches are guarded: toggle switch; rocker switch; pushbutton switch; rotary switch. Explain the difference in observing their state (e.g. ON/OFF) and why some switches are guarded.</t>
  </si>
  <si>
    <t>021.09.01.02.03</t>
  </si>
  <si>
    <t>Explain the basic principles of conductivity and give examples of conductors, semiconductors and insulators.</t>
  </si>
  <si>
    <t>021.09.01.02.02</t>
  </si>
  <si>
    <t>Explain the term ‘direct current’ (DC), and state that current can only flow in a closed circuit.</t>
  </si>
  <si>
    <t>021.09.01.02.01</t>
  </si>
  <si>
    <t>Direct current (DC)</t>
  </si>
  <si>
    <t>021.09.01.02</t>
  </si>
  <si>
    <t>Explain the reason for electrical bonding.</t>
  </si>
  <si>
    <t>021.09.01.01.04</t>
  </si>
  <si>
    <t>Explain why an aircraft must first be grounded before refuelling/defueling.</t>
  </si>
  <si>
    <t>021.09.01.01.03</t>
  </si>
  <si>
    <t>Describe a static discharger and explain the following: its purpose; typical locations; pilot’s role of observing it during pre-flight inspection.</t>
  </si>
  <si>
    <t>021.09.01.01.02</t>
  </si>
  <si>
    <t>Explain static electricity and describe the flying conditions where aircraft are most susceptible to build-up of static electricity.</t>
  </si>
  <si>
    <t>021.09.01.01.01</t>
  </si>
  <si>
    <t>Static electricity</t>
  </si>
  <si>
    <t>021.09.01.01</t>
  </si>
  <si>
    <t>General, definitions, basic applications: circuit breakers, logic circuits</t>
  </si>
  <si>
    <t>021.09.01.00</t>
  </si>
  <si>
    <t>ELECTRICS Remark: For any reference to the direction of current flow, the conventional current flow shall be used, i.e. from positive to negative.</t>
  </si>
  <si>
    <t>021.09.00.00</t>
  </si>
  <si>
    <t xml:space="preserve">Explain the considerations for fitting a fuel dump/jettison system and, if fitted, its function. </t>
  </si>
  <si>
    <t>021.08.02.02.06</t>
  </si>
  <si>
    <t>Describe the use and purpose of drip sticks (manual magnetic indicators) (may also be known as dip stick or drop stick).</t>
  </si>
  <si>
    <t>021.08.02.02.05</t>
  </si>
  <si>
    <t>Explain the limitations in the event of loss of booster pump fuel pressure.</t>
  </si>
  <si>
    <t>021.08.02.02.04</t>
  </si>
  <si>
    <t xml:space="preserve">Interpret a typical fuel system schematic to the level of detail as found in an aircraft FCOM. </t>
  </si>
  <si>
    <t>021.08.02.02.03</t>
  </si>
  <si>
    <t xml:space="preserve">Name the main components of the fuel system and state their location and their function: trim fuel tanks; bafflers; refuelling/defueling system; fuel dump/jettison system. Remark: For completion of list, please see 021.08 01.02 (02). </t>
  </si>
  <si>
    <t>021.08.02.02.02</t>
  </si>
  <si>
    <t>Explain the function of the fuel system: lines; centrifugal boost pump; pressure valves; fuel shut-off valve; filter, strainer; tanks (wing, tip, fuselage, tail); bafflers/baffles; sump; vent system; drain; fuel-quantity sensor; fuel-temperature sensor; refuelling/defueling system; fuel dump/jettison system.</t>
  </si>
  <si>
    <t>021.08.02.02.01</t>
  </si>
  <si>
    <t>Design, operation, system components, indications</t>
  </si>
  <si>
    <t>021.08.02.02</t>
  </si>
  <si>
    <t>State the existence of additives for freezing.</t>
  </si>
  <si>
    <t>021.08.02.01.03</t>
  </si>
  <si>
    <t>State the main characteristics of these fuels and give typical values regarding their flash points, freezing points and density.</t>
  </si>
  <si>
    <t>021.08.02.01.02</t>
  </si>
  <si>
    <t>State the types of fuel used by a gas turbine engine: JET-A; JET-A1; JET-B.</t>
  </si>
  <si>
    <t>021.08.02.01.01</t>
  </si>
  <si>
    <t>Fuel: types, characteristics, limitations</t>
  </si>
  <si>
    <t>021.08.02.01</t>
  </si>
  <si>
    <t>Turbine engine</t>
  </si>
  <si>
    <t>021.08.02.00</t>
  </si>
  <si>
    <t>List the following parameters that are monitored for the fuel system: fuel quantity (low-level warning); fuel temperature.</t>
  </si>
  <si>
    <t>021.08.01.02.07</t>
  </si>
  <si>
    <t>Define the term ‘unusable fuel’.</t>
  </si>
  <si>
    <t>021.08.01.02.06</t>
  </si>
  <si>
    <t>Explain the function of cross-feed.</t>
  </si>
  <si>
    <t>021.08.01.02.05</t>
  </si>
  <si>
    <t>Describe the construction of the different types of fuel tanks and state their advantages and disadvantages: drum tank; bladder tank; integral tank.</t>
  </si>
  <si>
    <t>021.08.01.02.04</t>
  </si>
  <si>
    <t>Describe a gravity fuel feed system and a pressure feed fuel system.</t>
  </si>
  <si>
    <t>021.08.01.02.03</t>
  </si>
  <si>
    <t>Name the following main components of a fuel system, and state their location and their function: lines; boost pump; pressure valves; filter, strainer; tanks (wing, tip, fuselage); vent system; sump; drain; fuel-quantity sensor; fuel-temperature sensor.</t>
  </si>
  <si>
    <t>021.08.01.02.02</t>
  </si>
  <si>
    <t>State the tasks of the fuel system.</t>
  </si>
  <si>
    <t>021.08.01.02.01</t>
  </si>
  <si>
    <t>021.08.01.02</t>
  </si>
  <si>
    <t>021.08.01.01.02</t>
  </si>
  <si>
    <t>State the types of fuel used by a piston engine and their associated limitations: diesel; JET-A1 (for high-compression engines); AVGAS; MOGAS.</t>
  </si>
  <si>
    <t>021.08.01.01.01</t>
  </si>
  <si>
    <t>021.08.01.01</t>
  </si>
  <si>
    <t>Piston engine</t>
  </si>
  <si>
    <t>021.08.01.00</t>
  </si>
  <si>
    <t>FUEL SYSTEM</t>
  </si>
  <si>
    <t>021.08.00.00</t>
  </si>
  <si>
    <t>Explain the limitations on blade heating and the fact that on some helicopters the heating does not heat all the main-rotor blades at the same time.</t>
  </si>
  <si>
    <t>021.07.03.01.01</t>
  </si>
  <si>
    <t>Limitations</t>
  </si>
  <si>
    <t>021.07.03.01</t>
  </si>
  <si>
    <t>Helicopter blade heating systems</t>
  </si>
  <si>
    <t>021.07.03.00</t>
  </si>
  <si>
    <t>Describe the principle of operation of ice warning systems.</t>
  </si>
  <si>
    <t>021.07.02.01.02</t>
  </si>
  <si>
    <t>Describe the different operating principles of the following ice detectors: mechanical systems using air pressure; electromechanical systems using resonance frequencies.</t>
  </si>
  <si>
    <t>021.07.02.01.01</t>
  </si>
  <si>
    <t>Types, operation, and indications</t>
  </si>
  <si>
    <t>021.07.02.01</t>
  </si>
  <si>
    <t>Ice warning systems</t>
  </si>
  <si>
    <t>021.07.02.00</t>
  </si>
  <si>
    <t>Describe the operating principle of the inflatable boot de-icing system.</t>
  </si>
  <si>
    <t>021.07.01.01.05</t>
  </si>
  <si>
    <t xml:space="preserve">State the different types of anti-icing/de-icing systems and describe their operating principle: hot air; electrical; fluid. </t>
  </si>
  <si>
    <t>021.07.01.01.04</t>
  </si>
  <si>
    <t>State that on some aeroplanes the tail does not have an ice-protection system.</t>
  </si>
  <si>
    <t>021.07.01.01.03</t>
  </si>
  <si>
    <t>Name the components of an aircraft which can be protected from ice accretion.</t>
  </si>
  <si>
    <t>021.07.01.01.02</t>
  </si>
  <si>
    <t>Explain the concepts of anti‑icing and de‑icing.</t>
  </si>
  <si>
    <t>021.07.01.01.01</t>
  </si>
  <si>
    <t>Types, design, operation, indications and warnings, operational limitations</t>
  </si>
  <si>
    <t>021.07.01.01</t>
  </si>
  <si>
    <t>Types, operation, indications</t>
  </si>
  <si>
    <t>021.07.01.00</t>
  </si>
  <si>
    <t>ANTI-ICING AND DE-ICING SYSTEMS</t>
  </si>
  <si>
    <t>021.07.00.00</t>
  </si>
  <si>
    <t xml:space="preserve">Describe the main operational differences between a bleed-air-driven air-conditioning system and an electrically driven air-conditioning system as found on aircraft without engine bleed-air system. </t>
  </si>
  <si>
    <t>021.06.03.01.14</t>
  </si>
  <si>
    <t>List and interpret typical indications of the pressurisation system.</t>
  </si>
  <si>
    <t>021.06.03.01.13</t>
  </si>
  <si>
    <t>Explain the typical warning on a transport category aircraft when cabin altitude exceeds 10 000 ft.</t>
  </si>
  <si>
    <t>021.06.03.01.12</t>
  </si>
  <si>
    <t xml:space="preserve">Explain: why the maximum allowed value of cabin altitude is limited; a typical value of maximum differential pressure for large transport aeroplanes; the relation between cabin altitude, the maximum differential pressure and maximum aeroplane operating altitude. </t>
  </si>
  <si>
    <t>021.06.03.01.11</t>
  </si>
  <si>
    <t>State how the maximum operating altitude is determined.</t>
  </si>
  <si>
    <t>021.06.03.01.10</t>
  </si>
  <si>
    <t>Describe the working principle of an electronic cabin-pressure controller.</t>
  </si>
  <si>
    <t>021.06.03.01.09</t>
  </si>
  <si>
    <t>Describe the emergency operation by manual setting of the outflow valve position.</t>
  </si>
  <si>
    <t>021.06.03.01.08</t>
  </si>
  <si>
    <t>Describe the operating principle of a pressurisation system.</t>
  </si>
  <si>
    <t>021.06.03.01.07</t>
  </si>
  <si>
    <t>Define the following terms: cabin altitude; cabin vertical speed; differential pressure; ground pressurisation.</t>
  </si>
  <si>
    <t>021.06.03.01.06</t>
  </si>
  <si>
    <t>Describe the use of hot trim air.</t>
  </si>
  <si>
    <t>021.06.03.01.05</t>
  </si>
  <si>
    <t>Explain that the following components constitute an air‑conditioning system and describe their operating principles and function: air-cycle machine (pack, bootstrap system); pack-cooling fan; water separator; mixing valves; flow-control valves (outflow valve); isolation valves; ram-air valve; recirculation fans; filters for recirculated air; temperature sensors. Remark: The bootstrap system is the only air-conditioning system considered for Part-FCL aeroplane examinations.</t>
  </si>
  <si>
    <t>021.06.03.01.04</t>
  </si>
  <si>
    <t>Explain that the following components constitute a pressurisation system: pneumatic system as the power source; outflow valve; outflow valve actuator; pressure controller; excessive differential pressure-relief valve; negative differential pressure-relief valve.</t>
  </si>
  <si>
    <t>021.06.03.01.03</t>
  </si>
  <si>
    <t>Explain how humidity is controlled.</t>
  </si>
  <si>
    <t>021.06.03.01.02</t>
  </si>
  <si>
    <t>Explain that a pressurisation and an air-conditioning system of an aeroplane controls: ventilation; temperature; pressure.</t>
  </si>
  <si>
    <t>021.06.03.01.01</t>
  </si>
  <si>
    <t>System components, design, operation, degraded modes of operation, indications and warnings</t>
  </si>
  <si>
    <t>021.06.03.01</t>
  </si>
  <si>
    <t>Aeroplane: pressurisation and air-conditioning system</t>
  </si>
  <si>
    <t>021.06.03.00</t>
  </si>
  <si>
    <t>List and describe the controls, indications and warnings related to an air-conditioning system.</t>
  </si>
  <si>
    <t>021.06.02.01.05</t>
  </si>
  <si>
    <t>Identify the following components from a diagram of an air-conditioning system and describe the operating principle and function: air-cycle machine (pack, bootstrap system); pack-cooling fan; water separator; mixing valves; flow-control valves; isolation valves; recirculation fans; filters for recirculation; temperature sensors.</t>
  </si>
  <si>
    <t>021.06.02.01.04</t>
  </si>
  <si>
    <t>Describe the vapour cycle air-conditioning system including system components, design, operation, degraded modes of operation and system malfunction indications.</t>
  </si>
  <si>
    <t>021.06.02.01.03</t>
  </si>
  <si>
    <t>Explain how an air-conditioning system is controlled.</t>
  </si>
  <si>
    <t>021.06.02.01.02</t>
  </si>
  <si>
    <t>Describe the purpose of an air-conditioning system.</t>
  </si>
  <si>
    <t>021.06.02.01.01</t>
  </si>
  <si>
    <t>Types, system components, design, operation, degraded modes of operation, indications and warnings</t>
  </si>
  <si>
    <t>021.06.02.01</t>
  </si>
  <si>
    <t>Helicopter: air-conditioning systems</t>
  </si>
  <si>
    <t>021.06.02.00</t>
  </si>
  <si>
    <t>State the following bleed-air malfunctions: over-temperature; over-pressure; low pressure; overheat/duct leak; and describe the potential consequences.</t>
  </si>
  <si>
    <t>021.06.01.02.08</t>
  </si>
  <si>
    <t>Explain how the bleed-air supply system is controlled and monitored.</t>
  </si>
  <si>
    <t>021.06.01.02.07</t>
  </si>
  <si>
    <t>Describe the cockpit indications for bleed-air systems.</t>
  </si>
  <si>
    <t>021.06.01.02.06</t>
  </si>
  <si>
    <t xml:space="preserve">Interpret a basic pneumatic system schematic to the level of detail as found in an FCOM. </t>
  </si>
  <si>
    <t>021.06.01.02.05</t>
  </si>
  <si>
    <t>State that the bleed-air supply system can comprise the following: pneumatic ducts; isolation valve; pressure-regulating valve; engine bleed valve (HP/IP valves); fan-air pre-cooler; temperature and pressure sensors.</t>
  </si>
  <si>
    <t>021.06.01.02.04</t>
  </si>
  <si>
    <t>State that for a helicopter a bleed-air supply can be used for the following systems or components: anti-icing; engine air starter; pressurisation of a hydraulic reservoir.</t>
  </si>
  <si>
    <t>021.06.01.02.03</t>
  </si>
  <si>
    <t>State that for an aeroplane a bleed-air supply can be used for the following systems or components: ice protection; engine air starter; pressurisation of a hydraulic reservoir; air-driven hydraulic pumps; pressurisation and air conditioning.</t>
  </si>
  <si>
    <t>021.06.01.02.02</t>
  </si>
  <si>
    <t>State that the possible bleed-air sources for gas turbine engine aircraft are the following: engine; auxiliary power unit (APU); ground supply.</t>
  </si>
  <si>
    <t>021.06.01.02.01</t>
  </si>
  <si>
    <t>Gas turbine engine: bleed-air supply</t>
  </si>
  <si>
    <t>021.06.01.02</t>
  </si>
  <si>
    <t>State that an air supply is required for the following systems: instrumentation; heating; de-icing.</t>
  </si>
  <si>
    <t>021.06.01.01.02</t>
  </si>
  <si>
    <t>Describe the following means of supplying air for the pneumatic systems for piston-engine aircraft: compressor; vacuum pump.</t>
  </si>
  <si>
    <t>021.06.01.01.01</t>
  </si>
  <si>
    <t>Piston-engine air supply</t>
  </si>
  <si>
    <t>021.06.01.01</t>
  </si>
  <si>
    <t>Pneumatic/bleed-air supply</t>
  </si>
  <si>
    <t>021.06.01.00</t>
  </si>
  <si>
    <t>PNEUMATICS — PRESSURISATION AND AIR-CONDITIONING SYSTEMS</t>
  </si>
  <si>
    <t>021.06.00.00</t>
  </si>
  <si>
    <t>Helicopter: fly-by-wire (FBW) control systems - to be introduced at a later date</t>
  </si>
  <si>
    <t>021.05.05.00</t>
  </si>
  <si>
    <t>Explain why several sensors are needed on critical parameters.</t>
  </si>
  <si>
    <t>021.05.04.01.11</t>
  </si>
  <si>
    <t>Explain why several control surfaces on every axis are needed on FBW aircraft.</t>
  </si>
  <si>
    <t>021.05.04.01.10</t>
  </si>
  <si>
    <t>Explain why several types of computers are needed and why they should be dissimilar.</t>
  </si>
  <si>
    <t>021.05.04.01.09</t>
  </si>
  <si>
    <t>021.05.04.01.08</t>
  </si>
  <si>
    <t>For aircraft using sidestick for manual control, describe the implications of: dual control input made by the pilot; the control takeover facility available to the pilot.</t>
  </si>
  <si>
    <t>021.05.04.01.07</t>
  </si>
  <si>
    <t>021.05.04.01.06</t>
  </si>
  <si>
    <t>Describe the implications of mode degradation in relation to pilot workload and flight-envelope protection.</t>
  </si>
  <si>
    <t>021.05.04.01.05</t>
  </si>
  <si>
    <t>Explain the different modes of operation: normal operation (e.g. normal law or normal mode); downgraded operation (e.g. alternate law or secondary mode); direct law.</t>
  </si>
  <si>
    <t>021.05.04.01.04</t>
  </si>
  <si>
    <t>Explain why an FBW system is always irreversible.</t>
  </si>
  <si>
    <t>021.05.04.01.03</t>
  </si>
  <si>
    <t>State the advantages of an FBW system in comparison with a conventional flight control system including: weight; pilot workload; flight-envelope protection.</t>
  </si>
  <si>
    <t>021.05.04.01.02</t>
  </si>
  <si>
    <t>Explain that an FBW flight control system is composed of the following: pilot’s input command (control column/sidestick/rudder pedals); electrical signalling paths, including: pilot input to computer; computer to flight control surfaces; feedback from aircraft response to computer; flight control computers; actuators; flight control surfaces.</t>
  </si>
  <si>
    <t>021.05.04.01.01</t>
  </si>
  <si>
    <t>Composition, explanation of operation, modes of operation</t>
  </si>
  <si>
    <t>021.05.04.01</t>
  </si>
  <si>
    <t>Aeroplane: fly-by-wire (FBW) control systems</t>
  </si>
  <si>
    <t>021.05.04.00</t>
  </si>
  <si>
    <t>Explain the use of control stops.</t>
  </si>
  <si>
    <t>021.05.03.01.10</t>
  </si>
  <si>
    <t>Describe the different types of control runs.</t>
  </si>
  <si>
    <t>021.05.03.01.09</t>
  </si>
  <si>
    <t>Describe and explain the purpose of a trim system using the following terms: force-trim switch; force gradient; parallel trim actuator; cyclic 4-way trim switch; interaction of trim system with an SAS/SCAS/ASS stability system; trim-motor indicators.</t>
  </si>
  <si>
    <t>021.05.03.01.08</t>
  </si>
  <si>
    <t>State the need for artificial feel in a hydraulically actuated flight control system.</t>
  </si>
  <si>
    <t>021.05.03.01.07</t>
  </si>
  <si>
    <t>Describe the operation of the spider control system.</t>
  </si>
  <si>
    <t>021.05.03.01.06</t>
  </si>
  <si>
    <t>Describe the swash plate or azimuth star control system including the following: swash plate inputs; the function of the non-rotating swash plate; the function of the rotating swash plate; how swash plate tilt is achieved; swash plate pitch axis; swash plate roll axis; balancing of pitch/roll/collective inputs to the swash plate to equalise torsional loads on the blades.</t>
  </si>
  <si>
    <t>021.05.03.01.05</t>
  </si>
  <si>
    <t>Describe the following four axes of control operation, their operating principle and their associated cockpit controls: collective control; cyclic fore and aft (pitch axis); cyclic lateral (roll axis); yaw.</t>
  </si>
  <si>
    <t>021.05.03.01.04</t>
  </si>
  <si>
    <t>Explain the principle of phase lag and advance angle.</t>
  </si>
  <si>
    <t>021.05.03.01.03</t>
  </si>
  <si>
    <t>Describe main-rotor droop stops and how rotor flapping is restricted.</t>
  </si>
  <si>
    <t>021.05.03.01.02</t>
  </si>
  <si>
    <t>Explain the methods of locking the controls on the ground.</t>
  </si>
  <si>
    <t>021.05.03.01.01</t>
  </si>
  <si>
    <t>Droop stops, control systems, trim systems, control stops</t>
  </si>
  <si>
    <t>021.05.03.01</t>
  </si>
  <si>
    <t>Helicopter: flight controls</t>
  </si>
  <si>
    <t>021.05.03.00</t>
  </si>
  <si>
    <t>Explain the concept of control surface blow-back (aerodynamic forces overruling hydraulic forces).</t>
  </si>
  <si>
    <t>021.05.02.01.09</t>
  </si>
  <si>
    <t>Describe the function of an auto-slat system.</t>
  </si>
  <si>
    <t>021.05.02.01.08</t>
  </si>
  <si>
    <t>Explain how a flap/slat asymmetry protection device functions, and describe the implications of a flap/slat asymmetry situation.</t>
  </si>
  <si>
    <t>021.05.02.01.07</t>
  </si>
  <si>
    <t>For lift-augmentation devices, explain the load-limiting (relief) protection devices and the functioning of an auto-retraction system.</t>
  </si>
  <si>
    <t>021.05.02.01.06</t>
  </si>
  <si>
    <t>Describe the requirement for limiting flight speeds for the various secondary flight control surfaces.</t>
  </si>
  <si>
    <t>021.05.02.01.05</t>
  </si>
  <si>
    <t>Explain the function of a mechanical lock when using hydraulic motors driving a screw jack.</t>
  </si>
  <si>
    <t>021.05.02.01.04</t>
  </si>
  <si>
    <t xml:space="preserve">Describe secondary flight control actuation methods and sources of actuating power. </t>
  </si>
  <si>
    <t>021.05.02.01.03</t>
  </si>
  <si>
    <t>List the following secondary flight control surfaces: lift-augmentation devices (flaps and slats); speed brakes; flight and ground spoilers; trimming devices such as trim tabs, trimmable horizontal stabiliser.</t>
  </si>
  <si>
    <t>021.05.02.01.02</t>
  </si>
  <si>
    <t>Define a ‘secondary flight control’.</t>
  </si>
  <si>
    <t>021.05.02.01.01</t>
  </si>
  <si>
    <t>021.05.02.01</t>
  </si>
  <si>
    <t>Aeroplane: secondary flight controls</t>
  </si>
  <si>
    <t>021.05.02.00</t>
  </si>
  <si>
    <t>Explain the concept of a rudder deflection limitation (rudder limiter) system and the various means of implementation (rudder ratio changer, variable stops, blow-back).</t>
  </si>
  <si>
    <t>021.05.01.05.05</t>
  </si>
  <si>
    <t>Explain the methods of locking the controls on the ground and describe ‘gust or control lock’ warnings.</t>
  </si>
  <si>
    <t>021.05.01.05.04</t>
  </si>
  <si>
    <t>Explain the danger of control jamming and the means of retaining sufficient control capability.</t>
  </si>
  <si>
    <t>021.05.01.05.03</t>
  </si>
  <si>
    <t>Explain how redundancy is obtained in primary flight control systems of large transport aeroplanes.</t>
  </si>
  <si>
    <t>021.05.01.05.02</t>
  </si>
  <si>
    <t>List and describe the function of the following components of a flight control system: actuators; control valves; cables; electrical wiring; control surface position sensors.</t>
  </si>
  <si>
    <t>021.05.01.05.01</t>
  </si>
  <si>
    <t>System components, design, operation, indications and warnings, degraded modes of operation, jamming</t>
  </si>
  <si>
    <t>021.05.01.05</t>
  </si>
  <si>
    <t>Explain why a ‘feel system’ is not necessary in a partially powered control system.</t>
  </si>
  <si>
    <t>021.05.01.04.02</t>
  </si>
  <si>
    <t>Explain the basic principle of a partially powered control system.</t>
  </si>
  <si>
    <t>021.05.01.04.01</t>
  </si>
  <si>
    <t>Partially powered controls (reversible)</t>
  </si>
  <si>
    <t>021.05.01.04</t>
  </si>
  <si>
    <t>Explain the operating principle of rudder and aileron trim in a fully powered control system.</t>
  </si>
  <si>
    <t>021.05.01.03.05</t>
  </si>
  <si>
    <t>Explain the operating principle of a stabiliser trim system in a fully powered control system.</t>
  </si>
  <si>
    <t>021.05.01.03.04</t>
  </si>
  <si>
    <t>Explain the need for a ‘feel system’ in a fully powered control system.</t>
  </si>
  <si>
    <t>021.05.01.03.03</t>
  </si>
  <si>
    <t>Explain the concept of irreversibility in a flight control system.</t>
  </si>
  <si>
    <t>021.05.01.03.02</t>
  </si>
  <si>
    <t>Explain the basic principle of a fully powered control system.</t>
  </si>
  <si>
    <t>021.05.01.03.01</t>
  </si>
  <si>
    <t>Fully powered controls (irreversible)</t>
  </si>
  <si>
    <t>021.05.01.03</t>
  </si>
  <si>
    <t>Explain the basic principle of a fully manual control system.</t>
  </si>
  <si>
    <t>021.05.01.02.01</t>
  </si>
  <si>
    <t>Manual controls</t>
  </si>
  <si>
    <t>021.05.01.02</t>
  </si>
  <si>
    <t>List the various means of control surface actuation including: manual; fully powered (irreversible); partially powered (reversible).</t>
  </si>
  <si>
    <t>021.05.01.01.03</t>
  </si>
  <si>
    <t>List the following primary flight control surfaces: elevator; aileron, roll spoilers, flaperon; rudder.</t>
  </si>
  <si>
    <t>021.05.01.01.02</t>
  </si>
  <si>
    <t>Define a ‘primary flight control’.</t>
  </si>
  <si>
    <t>021.05.01.01.01</t>
  </si>
  <si>
    <t>Definition and control surfaces</t>
  </si>
  <si>
    <t>021.05.01.01</t>
  </si>
  <si>
    <t>Aeroplane: primary flight controls</t>
  </si>
  <si>
    <t>021.05.01.00</t>
  </si>
  <si>
    <t>FLIGHT CONTROLS</t>
  </si>
  <si>
    <t>021.05.00.00</t>
  </si>
  <si>
    <t>Explain why indicated airspeed (IAS) limitations before, during and after flotation-device deployment must be observed.</t>
  </si>
  <si>
    <t>021.04.05.01.02</t>
  </si>
  <si>
    <t>Explain flotation devices, how they are operated, and their limitations.</t>
  </si>
  <si>
    <t>021.04.05.01.01</t>
  </si>
  <si>
    <t>Flotation devices</t>
  </si>
  <si>
    <t>021.04.05.01</t>
  </si>
  <si>
    <t>Helicopter equipment</t>
  </si>
  <si>
    <t>021.04.05.00</t>
  </si>
  <si>
    <t>Describe the following tyre checks a pilot will perform during the pre-flight inspection and identify probable causes: cuts and damages; flat spots.</t>
  </si>
  <si>
    <t>021.04.04.01.06</t>
  </si>
  <si>
    <t>Explain why the ground speed of tyres is limited.</t>
  </si>
  <si>
    <t>021.04.04.01.05</t>
  </si>
  <si>
    <t>Explain the implications of and how to identify tread separation and wear or damage with associated increased risk of tyre burst.</t>
  </si>
  <si>
    <t>021.04.04.01.04</t>
  </si>
  <si>
    <t>Explain the function of thermal/fusible plugs.</t>
  </si>
  <si>
    <t>021.04.04.01.03</t>
  </si>
  <si>
    <t>Define the following terms: ply rating; tyre tread; tyre creep; retread (cover).</t>
  </si>
  <si>
    <t>021.04.04.01.02</t>
  </si>
  <si>
    <t>Describe the different types of tyres such as: tubeless; diagonal (cross ply); radial (circumferential bias).</t>
  </si>
  <si>
    <t>021.04.04.01.01</t>
  </si>
  <si>
    <t>Types, structural components and materials, operational limitations, thermal plugs</t>
  </si>
  <si>
    <t>021.04.04.01</t>
  </si>
  <si>
    <t>Wheels, rims and tyres</t>
  </si>
  <si>
    <t>021.04.04.00</t>
  </si>
  <si>
    <t xml:space="preserve">Describe how an autobrake system setting will either apply maximum braking (RTO or MAX) or result in a given rate of deceleration, where the amount of braking applied may be affected by: the use of reverse thrust; slippery runway. </t>
  </si>
  <si>
    <t>021.04.03.04.04</t>
  </si>
  <si>
    <t>Explain the difference between the three modes of operation of an autobrake system: OFF (system off or reset); Armed (the system is ready to operate under certain conditions); Activated/Deactivated (application of pressure on brakes).</t>
  </si>
  <si>
    <t>021.04.03.04.03</t>
  </si>
  <si>
    <t>Explain why the anti-skid system must be available when using autobrakes.</t>
  </si>
  <si>
    <t>021.04.03.04.02</t>
  </si>
  <si>
    <t>Describe the operating principle of an autobrake system.</t>
  </si>
  <si>
    <t>021.04.03.04.01</t>
  </si>
  <si>
    <t>Autobrake</t>
  </si>
  <si>
    <t>021.04.03.04</t>
  </si>
  <si>
    <t>Give examples of the impact of an anti-skid system on performance, and explain the implications of anti-skid system failure.</t>
  </si>
  <si>
    <t>021.04.03.03.03</t>
  </si>
  <si>
    <t>Explain that the anti-skid computer compares wheel speed to aeroplane reference speed to provide the following: slip ratio for maximum braking performance; locked-wheel prevention (protection against deep skid on one wheel); touchdown protection (protection against brake-pressure application during touchdown); hydroplane protection.</t>
  </si>
  <si>
    <t>021.04.03.03.02</t>
  </si>
  <si>
    <t>Describe the operating principle of anti‑skid where excessive brake pressure applied is automatically reduced for optimum breaking performance.</t>
  </si>
  <si>
    <t>021.04.03.03.01</t>
  </si>
  <si>
    <t>Anti-skid</t>
  </si>
  <si>
    <t>021.04.03.03</t>
  </si>
  <si>
    <t>Explain the reason for the brake-temperature indicator.</t>
  </si>
  <si>
    <t>021.04.03.02.07</t>
  </si>
  <si>
    <t>Explain the function of brake-wear indicators.</t>
  </si>
  <si>
    <t>021.04.03.02.06</t>
  </si>
  <si>
    <t>Describe the function of the parking brake.</t>
  </si>
  <si>
    <t>021.04.03.02.05</t>
  </si>
  <si>
    <t>Describe the function of a brake accumulator.</t>
  </si>
  <si>
    <t>021.04.03.02.04</t>
  </si>
  <si>
    <t>Explain the purpose of an in-flight wheel brake system.</t>
  </si>
  <si>
    <t>021.04.03.02.03</t>
  </si>
  <si>
    <t>Explain how brakes are actuated: hydraulically, electrically.</t>
  </si>
  <si>
    <t>021.04.03.02.02</t>
  </si>
  <si>
    <t>Explain the limitation of brake energy and describe the operational consequences.</t>
  </si>
  <si>
    <t>021.04.03.02.01</t>
  </si>
  <si>
    <t>System components, design, operation, indications and warnings</t>
  </si>
  <si>
    <t>021.04.03.02</t>
  </si>
  <si>
    <t>Describe the characteristics, advantages and disadvantages of steel and carbon brake discs with regard to: weight; temperature limits; internal-friction coefficient; wear.</t>
  </si>
  <si>
    <t>021.04.03.01.03</t>
  </si>
  <si>
    <t>State the different materials used in a disc brake (steel, carbon).</t>
  </si>
  <si>
    <t>021.04.03.01.02</t>
  </si>
  <si>
    <t>Describe the basic operating principle of a disc brake.</t>
  </si>
  <si>
    <t>021.04.03.01.01</t>
  </si>
  <si>
    <t>Types and materials</t>
  </si>
  <si>
    <t>021.04.03.01</t>
  </si>
  <si>
    <t>Brakes</t>
  </si>
  <si>
    <t>021.04.03.00</t>
  </si>
  <si>
    <t>Explain the purpose of main-wheel (body) steering.</t>
  </si>
  <si>
    <t>021.04.02.01.06</t>
  </si>
  <si>
    <t>Define the term ‘shimmy’ and the possible consequences of shimmy for the nose- and the main-wheel system and explain the purpose of a shimmy damper to reduce the severity of shimmy.</t>
  </si>
  <si>
    <t>021.04.02.01.05</t>
  </si>
  <si>
    <t>Explain the centring mechanism of the nose wheel.</t>
  </si>
  <si>
    <t>021.04.02.01.04</t>
  </si>
  <si>
    <t>Describe, for an aeroplane, the functioning of the following systems: differential braking with free-castoring nose wheel; tiller or hand wheel steering; rudder pedal nose-wheel steering.</t>
  </si>
  <si>
    <t>021.04.02.01.03</t>
  </si>
  <si>
    <t>Explain, for a helicopter, the functioning of differential braking with free-castoring nose wheel.</t>
  </si>
  <si>
    <t>021.04.02.01.02</t>
  </si>
  <si>
    <t>Explain the operating principle of nose‑wheel steering.</t>
  </si>
  <si>
    <t>021.04.02.01.01</t>
  </si>
  <si>
    <t>021.04.02.01</t>
  </si>
  <si>
    <t>Nose-wheel steering</t>
  </si>
  <si>
    <t>021.04.02.00</t>
  </si>
  <si>
    <t>Describe some methods for emergency gear extension including: gravity/free fall; air or nitrogen pressure; manually/mechanically.</t>
  </si>
  <si>
    <t>021.04.01.02.09</t>
  </si>
  <si>
    <t>Describe the sequence for emergency gear extension: unlocking; operating; down-locking.</t>
  </si>
  <si>
    <t>021.04.01.02.08</t>
  </si>
  <si>
    <t xml:space="preserve">Explain the speed limitations for gear operation (VLO (maximum landing gear operating speed) and VLE (maximum landing gear extended speed)). </t>
  </si>
  <si>
    <t>021.04.01.02.07</t>
  </si>
  <si>
    <t>Describe the various protection devices to avoid inadvertent gear retraction on the ground and explain the implications of taking off with one or more protection devices in place: ground lock (pins); protection devices in the gear retraction mechanism.</t>
  </si>
  <si>
    <t>021.04.01.02.06</t>
  </si>
  <si>
    <t>State how landing-gear position indication and alerting is implemented.</t>
  </si>
  <si>
    <t>021.04.01.02.05</t>
  </si>
  <si>
    <t xml:space="preserve">Describe the sequence of events during normal operation of the landing gear. </t>
  </si>
  <si>
    <t>021.04.01.02.04</t>
  </si>
  <si>
    <t>Name the different components of a landing gear, using a diagram.</t>
  </si>
  <si>
    <t>021.04.01.02.03</t>
  </si>
  <si>
    <t>Explain the function of the following components of a landing gear: oleo leg/shock strut; axles; drag struts; side stays/struts; torsion links; locks (over centre); gear doors.</t>
  </si>
  <si>
    <t>021.04.01.02.02</t>
  </si>
  <si>
    <t>Explain the function of the following components of a landing gear: oleo leg/shock strut; axles; bogies and bogie beam; drag struts; side stays/struts; torsion links; locks (over centre); gear doors.</t>
  </si>
  <si>
    <t>021.04.01.02.01</t>
  </si>
  <si>
    <t>System components, design, operation, indications and warnings, on-ground/in-flight protections, emergency extension systems</t>
  </si>
  <si>
    <t>021.04.01.02</t>
  </si>
  <si>
    <t>Name, for a helicopter, the following different landing-gear configurations: nose wheel; tail wheel; skids.</t>
  </si>
  <si>
    <t>021.04.01.01.02</t>
  </si>
  <si>
    <t>Name, for an aeroplane, the following different landing-gear configurations: nose wheel; tail wheel.</t>
  </si>
  <si>
    <t>021.04.01.01.01</t>
  </si>
  <si>
    <t>021.04.01.01</t>
  </si>
  <si>
    <t>Landing gear</t>
  </si>
  <si>
    <t>021.04.01.00</t>
  </si>
  <si>
    <t>LANDING GEAR, WHEELS, TYRES, BRAKES</t>
  </si>
  <si>
    <t>021.04.00.00</t>
  </si>
  <si>
    <t>State the indications and explain the implications of the following malfunctions: system leak or low level; low pressure; high temperature.</t>
  </si>
  <si>
    <t>021.03.02.02.19</t>
  </si>
  <si>
    <t>List and describe the instruments and alerts for monitoring a hydraulic system.</t>
  </si>
  <si>
    <t>021.03.02.02.18</t>
  </si>
  <si>
    <t>Explain the implication of a high system demand.</t>
  </si>
  <si>
    <t>021.03.02.02.17</t>
  </si>
  <si>
    <t>Interpret a typical hydraulic system schematic to the level of detail as found in an aircraft flight crew operating manual (FCOM).</t>
  </si>
  <si>
    <t>021.03.02.02.16</t>
  </si>
  <si>
    <t>Explain how redundancy is obtained by giving examples.</t>
  </si>
  <si>
    <t>021.03.02.02.15</t>
  </si>
  <si>
    <t>Explain the function of the demand pump installed on many transport aeroplanes.</t>
  </si>
  <si>
    <t>021.03.02.02.14</t>
  </si>
  <si>
    <t>Describe the working principle and functions of the following hydraulic system components: reservoir (pressurised and unpressurised); accumulators; case drain lines and fluid cooler return lines; piston actuators (single- and double-acting); hydraulic motors; filters; non-return (check) valves; relief valves; restrictor valves; elector valves (linear and basic rotary selectors, two and four ports); bypass valves; shuttle valves; fire shut‑off valves; priority valves; fuse valves; pressure and return pipes.</t>
  </si>
  <si>
    <t>021.03.02.02.13</t>
  </si>
  <si>
    <t>Explain the following different sources of hydraulic pressure, their typical application and potential operational limitations: manual; engine; gearbox; electrical.</t>
  </si>
  <si>
    <t>021.03.02.02.12</t>
  </si>
  <si>
    <t>Explain the following different sources of hydraulic pressure, their typical application and potential operational limitations: manual; engine gearbox; electrical; air (pneumatic and ram-air turbine); hydraulic (power transfer unit) or reversible motor pumps; accessory.</t>
  </si>
  <si>
    <t>021.03.02.02.11</t>
  </si>
  <si>
    <t>Describe the working principle and functions of pressure pumps including: constant pressure pump (swash plate or cam plate); pressure pump whose output is dependent on pump revolutions per minute (rpm) (gear type).</t>
  </si>
  <si>
    <t>021.03.02.02.10</t>
  </si>
  <si>
    <t>Explain the advantages and disadvantages of a high-pressure system over a low-pressure system.</t>
  </si>
  <si>
    <t>021.03.02.02.09</t>
  </si>
  <si>
    <t xml:space="preserve">Explain the working principle of a low-pressure (0–2000 psi) system. </t>
  </si>
  <si>
    <t>021.03.02.02.08</t>
  </si>
  <si>
    <t>State that a high-pressure hydraulic system is typically operating at 3000 psi but on some aircraft a hydraulic pressure of 4000 to 5000 psi may also be used.</t>
  </si>
  <si>
    <t>021.03.02.02.07</t>
  </si>
  <si>
    <t>State that hydraulic systems can be classified as either high pressure (typically 3000 psi or higher) or low pressure (typically up to 2000 psi).</t>
  </si>
  <si>
    <t>021.03.02.02.06</t>
  </si>
  <si>
    <t xml:space="preserve">List the main uses of hydraulic systems. </t>
  </si>
  <si>
    <t>021.03.02.02.05</t>
  </si>
  <si>
    <t>List the main advantages and disadvantages of system actuation by hydraulic or purely mechanical means with respect to: weight; size; force.</t>
  </si>
  <si>
    <t>021.03.02.02.04</t>
  </si>
  <si>
    <t>State the differences in the principle of operation between a passive hydraulic system (without a pressure pump) and an active hydraulic system (with a pressure pump).</t>
  </si>
  <si>
    <t>021.03.02.02.03</t>
  </si>
  <si>
    <t xml:space="preserve">Describe the difference in the principle of operation between a constant pressure system and a system pressurised only on specific demand. </t>
  </si>
  <si>
    <t>021.03.02.02.02</t>
  </si>
  <si>
    <t>Explain the working principle of a hydraulic system.</t>
  </si>
  <si>
    <t>021.03.02.02.01</t>
  </si>
  <si>
    <t>System components: design, operation, degraded modes of operation, indications and warnings</t>
  </si>
  <si>
    <t>021.03.02.02</t>
  </si>
  <si>
    <t>State that at the pressures being considered, hydraulic fluid is considered incompressible.</t>
  </si>
  <si>
    <t>021.03.02.01.05</t>
  </si>
  <si>
    <t>State that different types of hydraulic fluids cannot be mixed.</t>
  </si>
  <si>
    <t>021.03.02.01.04</t>
  </si>
  <si>
    <t xml:space="preserve">List the two different types of hydraulic fluids: synthetic; mineral. </t>
  </si>
  <si>
    <t>021.03.02.01.03</t>
  </si>
  <si>
    <t>State that hydraulic fluids are irritating to skin and eyes.</t>
  </si>
  <si>
    <t>021.03.02.01.02</t>
  </si>
  <si>
    <t>List and explain the desirable properties of a hydraulic fluid with regard to: thermal stability; corrosiveness; flashpoint and flammability; volatility; viscosity.</t>
  </si>
  <si>
    <t>021.03.02.01.01</t>
  </si>
  <si>
    <t>Hydraulic fluids: types, characteristics, limitations</t>
  </si>
  <si>
    <t>021.03.02.01</t>
  </si>
  <si>
    <t>Hydraulic systems</t>
  </si>
  <si>
    <t>021.03.02.00</t>
  </si>
  <si>
    <t>Explain the concept and basic principles of hydromechanics including: hydrostatic pressure; Pascal’s law; the relationship between pressure, force and area; transmission of power: multiplication of force, decrease of displacement.</t>
  </si>
  <si>
    <t>021.03.01.01.01</t>
  </si>
  <si>
    <t>Concepts and basic principles</t>
  </si>
  <si>
    <t>021.03.01.01</t>
  </si>
  <si>
    <t>Hydromechanics: basic principles</t>
  </si>
  <si>
    <t>021.03.01.00</t>
  </si>
  <si>
    <t>HYDRAULICS</t>
  </si>
  <si>
    <t>021.03.00.00</t>
  </si>
  <si>
    <t>Explain that airframe life is limited by fatigue, created by load cycles.</t>
  </si>
  <si>
    <t>021.02.06.01.04</t>
  </si>
  <si>
    <t>Explain the maximum structural masses: maximum take-off mass.</t>
  </si>
  <si>
    <t>021.02.06.01.03</t>
  </si>
  <si>
    <t>Explain that airframe life is limited by fatigue, created by alternating stress and the number of load cycles.</t>
  </si>
  <si>
    <t>021.02.06.01.02</t>
  </si>
  <si>
    <t>Define and explain the following maximum structural masses: maximum ramp mass; maximum take-off mass; maximum zero fuel mass; maximum landing mass. Remark: These limitations may also be found in the relevant part of Subjects 031 ‘Mass and balance’, 032 ‘Performance (aeroplane)’ and 034 ‘Performance (helicopter)’.</t>
  </si>
  <si>
    <t>021.02.06.01.01</t>
  </si>
  <si>
    <t>Maximum structural masses</t>
  </si>
  <si>
    <t>021.02.06.01</t>
  </si>
  <si>
    <t>021.02.06.00</t>
  </si>
  <si>
    <t xml:space="preserve">State the three planes of vibration measurement, i.e. vertical, lateral, fore and aft. </t>
  </si>
  <si>
    <t>021.02.05.03.05</t>
  </si>
  <si>
    <t>Explain how a vibration harmonic can be set up in other components which can lead to their early failure.</t>
  </si>
  <si>
    <t>021.02.05.03.04</t>
  </si>
  <si>
    <t>Describe the early indications and vibrations which are likely to be experienced when the main-rotor blades and tail rotor are out of balance or tracking, including the possible early indications due to possible fatigue and overload.</t>
  </si>
  <si>
    <t>021.02.05.03.03</t>
  </si>
  <si>
    <t>Explain that blade tracking is important both to minimise vibration and to help ensure uniformity of flow through the disc.</t>
  </si>
  <si>
    <t>021.02.05.03.02</t>
  </si>
  <si>
    <t xml:space="preserve">Describe the dangers and stresses regarding safety and serviceability in flight when the manufacturer’s design envelope is exceeded. </t>
  </si>
  <si>
    <t>021.02.05.03.01</t>
  </si>
  <si>
    <t>Loads, stresses and aeroelastic vibrations</t>
  </si>
  <si>
    <t>021.02.05.03</t>
  </si>
  <si>
    <t>Describe the fatigue life and methods of checking for serviceability of the components and materials of flight and control surfaces.</t>
  </si>
  <si>
    <t>021.02.05.02.01</t>
  </si>
  <si>
    <t>021.02.05.02</t>
  </si>
  <si>
    <t xml:space="preserve">Explain why vertical and horizontal stabilisers may have different shapes and alignments. </t>
  </si>
  <si>
    <t>021.02.05.01.02</t>
  </si>
  <si>
    <t>List the functions of flight controls.</t>
  </si>
  <si>
    <t>021.02.05.01.01</t>
  </si>
  <si>
    <t>021.02.05.01</t>
  </si>
  <si>
    <t xml:space="preserve">Helicopter: structural aspects of flight controls </t>
  </si>
  <si>
    <t>021.02.05.00</t>
  </si>
  <si>
    <t>Describe the construction and fitting of sliding doors.</t>
  </si>
  <si>
    <t>021.02.04.01.14</t>
  </si>
  <si>
    <t>Explain the function of floor venting (blow-out panels).</t>
  </si>
  <si>
    <t>021.02.04.01.13</t>
  </si>
  <si>
    <t>Explain the need for an eye-reference position.</t>
  </si>
  <si>
    <t>021.02.04.01.12</t>
  </si>
  <si>
    <t>Explain the implication of a direct-vision window (see CS 25.773(b)(3)).</t>
  </si>
  <si>
    <t>021.02.04.01.11</t>
  </si>
  <si>
    <t>Explain the function of window heating for structural purposes.</t>
  </si>
  <si>
    <t>021.02.04.01.10</t>
  </si>
  <si>
    <t>Explain why flight-deck windows are constructed with different layers.</t>
  </si>
  <si>
    <t>021.02.04.01.09</t>
  </si>
  <si>
    <t>Explain the advantages and disadvantages of the following fuselage cross sections: circular; double bubble; oval; rectangular.</t>
  </si>
  <si>
    <t>021.02.04.01.08</t>
  </si>
  <si>
    <t>Describe the door and hatch construction for pressurised and unpressurised aeroplanes including: door and frame (plug type); hinge location; locking mechanism.</t>
  </si>
  <si>
    <t>021.02.04.01.07</t>
  </si>
  <si>
    <t xml:space="preserve">Describe the structural danger of a tail strike with respect to: fuselage and aft bulkhead damage (pressurisation). </t>
  </si>
  <si>
    <t>021.02.04.01.06</t>
  </si>
  <si>
    <t>Describe the structural danger of a nose-wheel landing with respect to: fuselage loads; nose-wheel strut loads.</t>
  </si>
  <si>
    <t>021.02.04.01.05</t>
  </si>
  <si>
    <t>Describe the following loads on a main landing gear: touch-down loads (vertical and horizontal); taxi loads on bogie gear (turns).</t>
  </si>
  <si>
    <t>021.02.04.01.04</t>
  </si>
  <si>
    <t xml:space="preserve">Describe the loads on the fuselage due to pressurisation. </t>
  </si>
  <si>
    <t>021.02.04.01.03</t>
  </si>
  <si>
    <t>Describe the construction and the function of the following structural components of a fuselage: frames; bulkhead; pressure bulkhead; stiffeners, stringers, longerons; skin, doublers; floor suspension (crossbeams); floor panels; firewall.</t>
  </si>
  <si>
    <t>021.02.04.01.02</t>
  </si>
  <si>
    <t xml:space="preserve">Describe the following types of fuselage construction: monocoque, semi-monocoque. </t>
  </si>
  <si>
    <t>021.02.04.01.01</t>
  </si>
  <si>
    <t>Construction, functions, loads</t>
  </si>
  <si>
    <t>021.02.04.01</t>
  </si>
  <si>
    <t>Fuselage, landing gear, doors, floor, windscreen and windows</t>
  </si>
  <si>
    <t>021.02.04.00</t>
  </si>
  <si>
    <t>Explain the following countermeasures used to achieve stress relief and reduce resonance: chord-wise and span-wise position of masses (e.g. engines, fuel, balance masses for wing and control balance masses); torsional stiffness; bending flexibility; fuel-balancing procedures during flight (automatic or applied by the pilot).</t>
  </si>
  <si>
    <t>021.02.03.03.04</t>
  </si>
  <si>
    <t>Explain the principle of flutter and resonance for the wing and control surfaces.</t>
  </si>
  <si>
    <t>021.02.03.03.03</t>
  </si>
  <si>
    <t>Describe the vertical and horizontal loads during asymmetric flight following an engine failure for a multi-engine aeroplane, and how a pilot may potentially overstress the structure during the failure scenario.</t>
  </si>
  <si>
    <t>021.02.03.03.02</t>
  </si>
  <si>
    <t>Describe the vertical and horizontal loads on the ground and during normal flight.</t>
  </si>
  <si>
    <t>021.02.03.03.01</t>
  </si>
  <si>
    <t>Loads, stresses and aeroelastic vibrations (flutter)</t>
  </si>
  <si>
    <t>021.02.03.03</t>
  </si>
  <si>
    <t>Describe the function of the following structural components: spar and its components (web and girder or cap); rib; stringer; skin; torsion box.</t>
  </si>
  <si>
    <t>021.02.03.02.01</t>
  </si>
  <si>
    <t>Structural components</t>
  </si>
  <si>
    <t>021.02.03.02</t>
  </si>
  <si>
    <t>Describe the following types of design and explain their advantages and disadvantages: high-mounted wing; low-mounted wing; low- or mid-set tailplane; T-tail.</t>
  </si>
  <si>
    <t>021.02.03.01.01</t>
  </si>
  <si>
    <t xml:space="preserve">Design </t>
  </si>
  <si>
    <t>021.02.03.01</t>
  </si>
  <si>
    <t>Aeroplane: wings, tail surfaces and control surfaces</t>
  </si>
  <si>
    <t>021.02.03.00</t>
  </si>
  <si>
    <t>State that several types of materials are used on aircraft and that they are chosen based on type of structure or component and the required/desired material properties.</t>
  </si>
  <si>
    <t>021.02.02.01.03</t>
  </si>
  <si>
    <t>State the advantages and disadvantages of composite materials compared with metal alloys by considering the following: strength-to-weight ratio; capability to tailor the strength to the direction of the load; stiffness; electrical conductivity (lightning); resistance to fatigue and corrosion; resistance to cost; discovering damage during a pre-flight inspection.</t>
  </si>
  <si>
    <t>021.02.02.01.02</t>
  </si>
  <si>
    <t>Explain the principle of a composite material, and give examples of typical non-metallic materials used on aircraft: carbon; glass; Kevlar aramid; resin or filler.</t>
  </si>
  <si>
    <t>021.02.02.01.01</t>
  </si>
  <si>
    <t>Composite and other materials</t>
  </si>
  <si>
    <t>021.02.02.01</t>
  </si>
  <si>
    <t>Materials</t>
  </si>
  <si>
    <t>021.02.02.00</t>
  </si>
  <si>
    <t>Explain how the development of a faulty attachment between aircraft parts or components can be detected by a pilot during the pre-flight inspection.</t>
  </si>
  <si>
    <t>021.02.01.01.02</t>
  </si>
  <si>
    <t>Describe the following attachment methods used for aircraft parts and components: riveting; welding; bolting; pinning; adhesives (bonding); screwing.</t>
  </si>
  <si>
    <t>021.02.01.01.01</t>
  </si>
  <si>
    <t>Attachment methods and detecting the development of faulty attachments</t>
  </si>
  <si>
    <t>021.02.01.01</t>
  </si>
  <si>
    <t>Attachment methods</t>
  </si>
  <si>
    <t>021.02.01.00</t>
  </si>
  <si>
    <t>AIRFRAME</t>
  </si>
  <si>
    <t>021.02.00.00</t>
  </si>
  <si>
    <t>Explain the following terms: hard-time or fixed-time maintenance; on-condition maintenance; condition monitoring.</t>
  </si>
  <si>
    <t>021.01.05.01.01</t>
  </si>
  <si>
    <t>Maintenance methods: hard-time and on-condition monitoring</t>
  </si>
  <si>
    <t>021.01.05.01</t>
  </si>
  <si>
    <t>Maintenance</t>
  </si>
  <si>
    <t>021.01.05.00</t>
  </si>
  <si>
    <t>021.01.04.00</t>
  </si>
  <si>
    <t xml:space="preserve">Explain fatigue, how it affects the useful life of an aircraft, and the effect of the following factors on the development of fatigue: corrosion; number of cycles; type of flight manoeuvres; stress level; level and quality of maintenance. </t>
  </si>
  <si>
    <t>021.01.03.01.04</t>
  </si>
  <si>
    <t>Explain that aircraft have highly corrosive fluids on board as part of their systems and equipment.</t>
  </si>
  <si>
    <t>021.01.03.01.03</t>
  </si>
  <si>
    <t>Describe the operating environments where the risk of corrosion is increased and how to minimise the effects of the environmental factors.</t>
  </si>
  <si>
    <t>021.01.03.01.02</t>
  </si>
  <si>
    <t>Describe the effects of corrosion and how it can be visually identified by a pilot during the pre-flight inspection.</t>
  </si>
  <si>
    <t>021.01.03.01.01</t>
  </si>
  <si>
    <t>Describe and explain fatigue and corrosion</t>
  </si>
  <si>
    <t>021.01.03.01</t>
  </si>
  <si>
    <t>Fatigue and corrosion</t>
  </si>
  <si>
    <t>021.01.03.00</t>
  </si>
  <si>
    <t>Describe the areas typically prone to stress that should be given particular attention during a pre-flight inspection, and highlight the limited visual cues of any deformation that may be evident.</t>
  </si>
  <si>
    <t>021.01.02.01.03</t>
  </si>
  <si>
    <t>Describe the following types of loads that an aircraft may be subjected to, when they occur, and how a pilot may affect their magnitude: static loads; dynamic loads; cyclic loads.</t>
  </si>
  <si>
    <t>021.01.02.01.02</t>
  </si>
  <si>
    <t>Explain how stress and strain are always present in an aircraft structure both when parked and during manoeuvring. Remark: Stress is the internal force per unit area inside a structural part as a result of external loads. Strain is the deformation caused by the action of stress on a material.</t>
  </si>
  <si>
    <t>021.01.02.01.01</t>
  </si>
  <si>
    <t>Stress, strain and loads</t>
  </si>
  <si>
    <t>021.01.02.01</t>
  </si>
  <si>
    <t>Loads and stresses</t>
  </si>
  <si>
    <t>021.01.02.00</t>
  </si>
  <si>
    <t>State that the certification specifications for rotorcraft issued by EASA are: CS-27 for Small Rotorcraft; CS-29 for Large Rotorcraft.</t>
  </si>
  <si>
    <t>021.01.01.02.04</t>
  </si>
  <si>
    <t>State that the certification specifications for aeroplanes issued by EASA are: CS-23 for Normal, Utility, Aerobatic and Commuter Aeroplanes; CS-25 for Large Aeroplanes.</t>
  </si>
  <si>
    <t>021.01.01.02.03</t>
  </si>
  <si>
    <t>Explain that all aircraft are certified according to specifications determined by the competent authority, and that these certification specifications cover aspects such as design, material quality and build quality.</t>
  </si>
  <si>
    <t>021.01.01.02.02</t>
  </si>
  <si>
    <t>Explain why some systems are duplicated or triplicated.</t>
  </si>
  <si>
    <t>021.01.01.02.01</t>
  </si>
  <si>
    <t>Level of certification</t>
  </si>
  <si>
    <t>021.01.01.02</t>
  </si>
  <si>
    <t>Explain the purpose of redundancy in aircraft design.</t>
  </si>
  <si>
    <t>021.01.01.01.02</t>
  </si>
  <si>
    <t>Describe the following structural design philosophy: safe life; fail-safe (multiple load paths); damage-tolerant.</t>
  </si>
  <si>
    <t>021.01.01.01.01</t>
  </si>
  <si>
    <t>Design concepts</t>
  </si>
  <si>
    <t>021.01.01.01</t>
  </si>
  <si>
    <t>System design</t>
  </si>
  <si>
    <t>021.01.01.00</t>
  </si>
  <si>
    <t>SYSTEM DESIGN, LOADS, STRESSES, MAINTENANCE</t>
  </si>
  <si>
    <t>021.01.00.00</t>
  </si>
  <si>
    <t>AIRCRAFT GENERAL KNOWLEDGE — AIRFRAME, SYSTEMS AND POWER PLANT</t>
  </si>
  <si>
    <t>021.00.00.00</t>
  </si>
  <si>
    <t>With the help of the relevant 022 references, give examples of airborne computers and list the possible peripheral equipment for each system, such as: ADC with pitot probe(s), static port(s) and indicators; FMS with GPS, CDU/MCDU and ND; GPWS with radio altimeter, ADC and ND.</t>
  </si>
  <si>
    <t>022.15.01.01.04</t>
  </si>
  <si>
    <t>Define the terms ‘hardware’ and ‘software’.</t>
  </si>
  <si>
    <t>022.15.01.01.03</t>
  </si>
  <si>
    <t xml:space="preserve">Explain the term ‘bus’ being used as a term for a facility (wiring, optical fibre, etc.) transferring data between different parts of a computer, both internally and externally. </t>
  </si>
  <si>
    <t>022.15.01.01.02</t>
  </si>
  <si>
    <t>Define a ‘computer’ as a machine for manipulating data according to a list of instructions.</t>
  </si>
  <si>
    <t>022.15.01.01.01</t>
  </si>
  <si>
    <t>General, definitions and design</t>
  </si>
  <si>
    <t>022.15.01.01</t>
  </si>
  <si>
    <t xml:space="preserve">Digital circuits and computers </t>
  </si>
  <si>
    <t>022.15.01.00</t>
  </si>
  <si>
    <t>DIGITAL CIRCUITS AND COMPUTERS</t>
  </si>
  <si>
    <t>022.15.00.00</t>
  </si>
  <si>
    <t>Explain the purpose of FDM as a system for identifying adverse safety trends and tailoring training programmes in order to enhance the overall safety of the operation.</t>
  </si>
  <si>
    <t>022.14.03.03.06</t>
  </si>
  <si>
    <t>Explain that the FDM program collects data anonymously; however, grave exceedance of parameters may warrant a further investigation of the event by the operator.</t>
  </si>
  <si>
    <t>022.14.03.03.05</t>
  </si>
  <si>
    <t xml:space="preserve">Explain that data from the ACMS can be used as part of an FDM and safety programme. </t>
  </si>
  <si>
    <t>022.14.03.03.04</t>
  </si>
  <si>
    <t>State that maintenance messages sent by an ACMS can be transmitted without crew notification.</t>
  </si>
  <si>
    <t>022.14.03.03.03</t>
  </si>
  <si>
    <t>Describe the structure of an ACMS including: inputs: aircraft systems (such as air conditioning, autoflight, flight controls, fuel, landing gear, navigation, pneumatic, APU, engine), MCDU; data management unit; recording unit: digital recorder; outputs: printer, ACARS or ATSU.</t>
  </si>
  <si>
    <t>022.14.03.03.02</t>
  </si>
  <si>
    <t xml:space="preserve">State the purpose of an ACMS. </t>
  </si>
  <si>
    <t>022.14.03.03.01</t>
  </si>
  <si>
    <t>Aeroplane condition monitoring system (ACMS): general, design, operation</t>
  </si>
  <si>
    <t>022.14.03.03</t>
  </si>
  <si>
    <t>State the benefits of an IHUMS and an HOMP.</t>
  </si>
  <si>
    <t>022.14.03.02.04</t>
  </si>
  <si>
    <t>Summarise the benefits of an IHUMS including: reduced risk of catastrophic failure of rotor or gearbox; improved rotor track and balance giving lower vibration levels; accurate recording of flight exceedances; CVR/FDR allows accurate accident/incident investigation and HOMP; maintenance cost savings.</t>
  </si>
  <si>
    <t>022.14.03.02.03</t>
  </si>
  <si>
    <t>Describe the ground station features of an IHUMS.</t>
  </si>
  <si>
    <t>022.14.03.02.02</t>
  </si>
  <si>
    <t>Describe the main features of an IHUMS: rotor system health; cockpit voice recorder (CVR)/flight data recorder (FDR); gearbox system health; engine health; exceedance monitoring; usage monitoring; transparent operation; ground station features; monitoring; rotor track and balance; engine performance trending; quality controlled to level 2.</t>
  </si>
  <si>
    <t>022.14.03.02.01</t>
  </si>
  <si>
    <t>Integrated health and usage monitoring system (IHUMS): design, operation, performance</t>
  </si>
  <si>
    <t>022.14.03.02</t>
  </si>
  <si>
    <t>Describe HOMP operation and management processes.</t>
  </si>
  <si>
    <t>022.14.03.01.04</t>
  </si>
  <si>
    <t>Describe and explain the information flow of an HOMP.</t>
  </si>
  <si>
    <t>022.14.03.01.03</t>
  </si>
  <si>
    <t>State that the HOMP software consists of three integrated modules: flight data events (FDEs); flight data measurements (FDMs); flight data traces (FDTs).</t>
  </si>
  <si>
    <t>022.14.03.01.02</t>
  </si>
  <si>
    <t>Describe the HOMP as a helicopter version of the aeroplane flight data monitoring (FDM) program.</t>
  </si>
  <si>
    <t>022.14.03.01.01</t>
  </si>
  <si>
    <t>Helicopter operations monitoring program (HOMP): design, operation, performance</t>
  </si>
  <si>
    <t>022.14.03.01</t>
  </si>
  <si>
    <t>Maintenance and monitoring systems</t>
  </si>
  <si>
    <t>022.14.03.00</t>
  </si>
  <si>
    <t>State that additional parameters can be recorded according to FDR capacity and applicable operational requirements.</t>
  </si>
  <si>
    <t>022.14.02.01.04</t>
  </si>
  <si>
    <t>List the following main parameters recorded on the FDR: time or relative time count; attitude (pitch and roll); airspeed; pressure altitude; heading; normal acceleration; propulsive/thrust power on each engine and flight-deck thrust/power lever position, if applicable; flaps/slats configuration or flight-deck selection; ground spoilers or speed brake selection.</t>
  </si>
  <si>
    <t>022.14.02.01.03</t>
  </si>
  <si>
    <t>List the main components of an FDR: a shock-resistant data recorder associated with a ULB; a data interface and acquisition unit; a recording system (digital flight data recorder); two control units (start sequence, event mark setting); limited flight-deck controls, but includes an event switch.</t>
  </si>
  <si>
    <t>022.14.02.01.02</t>
  </si>
  <si>
    <t>Describe the purpose of an FDR and its typical location.</t>
  </si>
  <si>
    <t>022.14.02.01.01</t>
  </si>
  <si>
    <t>Purpose, components, parameters</t>
  </si>
  <si>
    <t>022.14.02.01</t>
  </si>
  <si>
    <t>Flight data recorder (FDR)</t>
  </si>
  <si>
    <t>022.14.02.00</t>
  </si>
  <si>
    <t>List the following main parameters recorded on the CVR: voice communications transmitted from or received on the flight deck; the aural environment of the flight deck; voice communication of flight crew members using the aeroplane’s interphone system; voice or audio signals introduced into a headset or speaker; voice communication of flight crew members using the public address system, if installed.</t>
  </si>
  <si>
    <t>022.14.01.01.03</t>
  </si>
  <si>
    <t>List the main components of a CVR: a shock-resistant tape recorder or digital storage associated with an underwater locating beacon (ULB); a cockpit area microphone (CAM); a control unit with the following controls: auto/on, test and erase, and a headset jack; limited flight-deck controls such as erase and test switches.</t>
  </si>
  <si>
    <t>022.14.01.01.02</t>
  </si>
  <si>
    <t>Describe the purpose of a CVR, its typical location, and explain the implications of knowingly erasing or tampering with any information or equipment.</t>
  </si>
  <si>
    <t>022.14.01.01.01</t>
  </si>
  <si>
    <t>022.14.01.01</t>
  </si>
  <si>
    <t>Cockpit voice recorder (CVR)</t>
  </si>
  <si>
    <t>022.14.01.00</t>
  </si>
  <si>
    <t>MAINTENANCE, MONITORING AND RECORDING SYSTEMS</t>
  </si>
  <si>
    <t>022.14.00.00</t>
  </si>
  <si>
    <t>Describe the principle of EVS: includes external sensors such as infrared cameras to generate a real-time image on the PFD or on the HUD; limitation of the fact that an infrared camera uses temperature and temperature difference in order to produce an image; enables lower minima because of the real-time image, thus enhancing the visibility as experienced by the pilot.</t>
  </si>
  <si>
    <t>022.13.07.01.06</t>
  </si>
  <si>
    <t>Describe the principle of SVS: an enhanced database used as reference to provide terrain and ground features to be shown on the PFD; limitations due to being a synthetic image not based on actual sensory information thus not lowering landing minima; implications if aircraft position accuracy becomes reduced.</t>
  </si>
  <si>
    <t>022.13.07.01.05</t>
  </si>
  <si>
    <t>Describe the following modes of operation of an HUD: normal display mode that may automatically adapt the information based on the phase of flight; declutter function.</t>
  </si>
  <si>
    <t>022.13.07.01.04</t>
  </si>
  <si>
    <t>Describe how the HUD replicates the information on the primary flight display (PFD) by showing the following data: altitude; speed, including speed trend; heading; flight path vector (track and vertical flight path); flight mode annunciator (FMA); CAS, TAWS and wind shear command annunciations.</t>
  </si>
  <si>
    <t>022.13.07.01.03</t>
  </si>
  <si>
    <t>Explain the reasons and benefits of having an HUD: increased situational awareness due to reduced need to look inside to view primary flight information; lower minima for both departure and landing; improved accuracy of flying thus reduced susceptibility to enter a state of aircraft upset.</t>
  </si>
  <si>
    <t>022.13.07.01.02</t>
  </si>
  <si>
    <t>State the components of a typical HUD installation: HUD projector and stowable combiner; HUD controls such as declutter and dimmer; HUD computer.</t>
  </si>
  <si>
    <t>022.13.07.01.01</t>
  </si>
  <si>
    <t>Components, benefits, modes of operation</t>
  </si>
  <si>
    <t>022.13.07.01</t>
  </si>
  <si>
    <t>Head-up display (HUD), synthetic vision system (SVS) and enhanced visual system (EVS)</t>
  </si>
  <si>
    <t>022.13.07.00</t>
  </si>
  <si>
    <t>Explain implications of malfunctions with the EFB installation in a fully electronic flight-deck environment: mass and balance calculations; performance calculations; access to charts; access to manuals.</t>
  </si>
  <si>
    <t>022.13.06.01.04</t>
  </si>
  <si>
    <t>Describe the ‘type’ software certification: type A: applications whose misuse or malfunctions have no adverse effect on flight safety; type B: applications for which evaluation of the hazards presented by misuse or malfunctions is required.</t>
  </si>
  <si>
    <t>022.13.06.01.03</t>
  </si>
  <si>
    <t>Describe the ‘class’ hardware certification: portable: portable electronic device (PED) that can be used inside or outside the aircraft, is not part of the certified aircraft configuration and does not require tools to remove it from the flight-deck cradle, if one exists; installed: an electronic device that is considered an aircraft part covered by the aircraft airworthiness approval, thus is a minimum equipment list (MEL) item in the event of failure.</t>
  </si>
  <si>
    <t>022.13.06.01.02</t>
  </si>
  <si>
    <t>Explain the purpose of the EFB and list typical equipment: computer laptop; tablet device; integrated avionics suite in the aircraft.</t>
  </si>
  <si>
    <t>022.13.06.01.01</t>
  </si>
  <si>
    <t>Purpose, certification, malfunctions</t>
  </si>
  <si>
    <t>022.13.06.01</t>
  </si>
  <si>
    <t>Electronic flight bag (EFB)</t>
  </si>
  <si>
    <t>022.13.06.00</t>
  </si>
  <si>
    <t>Describe what information can be displayed on the screen, when the screen is in the limited composite mode.</t>
  </si>
  <si>
    <t>022.13.05.01.02</t>
  </si>
  <si>
    <t>Describe the principles of design and operation, and compare the different indications and displays available.</t>
  </si>
  <si>
    <t>022.13.05.01.01</t>
  </si>
  <si>
    <t>Design, operation, information on display</t>
  </si>
  <si>
    <t>022.13.05.01</t>
  </si>
  <si>
    <t>Engine first limit indicator</t>
  </si>
  <si>
    <t>022.13.05.00</t>
  </si>
  <si>
    <t>Describe an appropriate procedure for following an on-screen checklist associated with a failure scenario including the following: confirm the failure with the other flight crew member prior to performing any of the actions; seek confirmation prior to manipulating any guarded switches or thrust levers; follow the checklist slowly and methodically; assess the possible implications of making certain selections, such as opening the fuel cross-feed if there is a fuel leak even though the electronic checklist may ask for the action.</t>
  </si>
  <si>
    <t>022.13.04.01.09</t>
  </si>
  <si>
    <t>Explain the limited ability of the computer to assess a situation other than using the exceedance of certain thresholds to trigger the main and subsequent events and programmed actions.</t>
  </si>
  <si>
    <t>022.13.04.01.08</t>
  </si>
  <si>
    <t>Explain why awareness of the consequences of the actions commanded by the automatic checklist is required.</t>
  </si>
  <si>
    <t>022.13.04.01.07</t>
  </si>
  <si>
    <t>Describe the architecture of each system and give examples of display.</t>
  </si>
  <si>
    <t>022.13.04.01.06</t>
  </si>
  <si>
    <t>State the purpose of a mission display unit.</t>
  </si>
  <si>
    <t>022.13.04.01.05</t>
  </si>
  <si>
    <t>Give the names of the following different display systems and describe their main functions: vehicle engine monitoring display (VEMD); integrated instruments display system (IIDS).</t>
  </si>
  <si>
    <t>022.13.04.01.04</t>
  </si>
  <si>
    <t>Give the following different names by which engine parameters, crew warnings, aircraft systems and procedures display systems are known: multifunction display unit (MFDU); engine indication and crew alerting systems (EICASs); engine and warning display (EWD); electronic centralised aircraft monitor (ECAM); systems display (S/D).</t>
  </si>
  <si>
    <t>022.13.04.01.03</t>
  </si>
  <si>
    <t>Describe the similarities to EFIS with regard to basic system architecture.</t>
  </si>
  <si>
    <t>022.13.04.01.02</t>
  </si>
  <si>
    <t>State the purpose of the following systems: engine instruments centralised display unit; crew alerting system/aircraft display unit; facility for appropriate on-screen checklists; that the aircraft systems display unit enables the display of normal and degraded modes of operation of the aircraft systems; that the systems/aircraft display unit is able to show pictorial systems diagrams/schematics and associated parameters.</t>
  </si>
  <si>
    <t>022.13.04.01.01</t>
  </si>
  <si>
    <t>Purposes of systems, display systems, checklists</t>
  </si>
  <si>
    <t>022.13.04.01</t>
  </si>
  <si>
    <t xml:space="preserve">Engine parameters, crew warnings, aircraft systems, procedure and mission display systems </t>
  </si>
  <si>
    <t>022.13.04.00</t>
  </si>
  <si>
    <t>Explain the combination of mode and range selection including how selecting the appropriate range and displayed data can improve situational awareness for a given phase of flight.</t>
  </si>
  <si>
    <t>022.13.03.03.08</t>
  </si>
  <si>
    <t>Distinguish the difference between the appearance of an EXPANDED or FULL/ROSE mode and how the displayed range differs between them.</t>
  </si>
  <si>
    <t>022.13.03.03.07</t>
  </si>
  <si>
    <t>Explain the purpose of PLAN mode and its characteristics such as: no compass information; north is up on the display unit at all times; the centre waypoint is the selected waypoint on the FMS CDU; scrolling through the flight plan on the FMS CDU will shift the map view along the flight path; the aircraft symbol will be positioned in the appropriate place along the flight path; using PLAN mode as the primary mode during flight may lead to disorientation and loss of situational awareness.</t>
  </si>
  <si>
    <t>022.13.03.03.06</t>
  </si>
  <si>
    <t>List and explain the following information that can be displayed with the PLAN mode selected on an ND unit: north-up compass rose and range markers; aircraft symbol oriented according to aircraft heading; TAS/GS; wind direction and speed (W/V); route/flight plan data from the FMS; TO/next waypoint data from the FMS; data from the navigation database such as airports, waypoints or navigation facilities as selected; failure flags and messages.</t>
  </si>
  <si>
    <t>022.13.03.03.05</t>
  </si>
  <si>
    <t>List and explain the following information that can be displayed with the VOR or APP (or ROSE VOR or ROSE LS) mode selected on an ND unit: aircraft symbol and compass scale; current heading and track (either one may be ‘up’ depending on selection), true or magnetic; selected heading and track; TAS/ground speed (GS); wind direction and speed (W/V); VOR or ILS frequency and identification of the selected navigation aid; VOR selected course, deviation indicator and a TO/FROM indicator in a HSI-type display format when in VOR mode; localiser selected course, deviation indicator and glideslope indicator in a HSI-type display format when in APP mode. weather radar information; TCAS traffic information (no TCAS commands); TAWS (EGPWS) terrain information; failure flags and messages.</t>
  </si>
  <si>
    <t>022.13.03.03.04</t>
  </si>
  <si>
    <t>List and explain the following information that can be displayed with the MAP (or ARC) mode selected on an ND unit: aircraft symbol, compass scale and range markers; current heading and track (either one may be ‘up’ depending on selection), true or magnetic; selected heading and track; TAS/GS; wind direction and speed (W/V); raw data radio magnetic indicator (RMI) needles/pointers for VOR/automatic direction-finding equipment (ADF), if selected, including the frequency or ident of the selected navigation facility; route/flight plan data from the FMS; TO/next waypoint data from the FMS; data from the navigation database such as airports, waypoints or navigation facilities as selected; weather radar information; TCAS traffic information (no TCAS commands); TAWS (EGPWS) terrain information; failure flags and messages.</t>
  </si>
  <si>
    <t>022.13.03.03.03</t>
  </si>
  <si>
    <t>List the following four modes typically available to be displayed on an ND unit: MAP (or ARC); VOR (or ROSE VOR); APP (or ROSE LS); PLAN.</t>
  </si>
  <si>
    <t>022.13.03.03.02</t>
  </si>
  <si>
    <t>Describe that an ND (or an EHSI) provides a mode-selectable colour flight ND.</t>
  </si>
  <si>
    <t>022.13.03.03.01</t>
  </si>
  <si>
    <t>Navigation display (ND), electronic horizontal situation indicator (EHSI)</t>
  </si>
  <si>
    <t>022.13.03.03</t>
  </si>
  <si>
    <t>Describe the typical design and location of the following information: flight mode annunciators (FMAs); vertical speed indicator including TCAS RA command indications; radio altitude; ILS localiser/glideslope and RNP/PBN, GBAS or SBAS horizontal/vertical flight path deviation indicator; decision altitude/height (DA/H).</t>
  </si>
  <si>
    <t>022.13.03.02.07</t>
  </si>
  <si>
    <t>Describe the typical design of the heading/track information: rolling compass scale/rose with numerical read-out of current heading/track; bug/indication for selected heading/track.</t>
  </si>
  <si>
    <t>022.13.03.02.06</t>
  </si>
  <si>
    <t>Describe the typical design of the altitude information: rolling altitude scale with numerical read-out of current altitude; altimeter pressure setting; bug/indication for selected altitude; means of highlighting the altitude if certain criteria are met.</t>
  </si>
  <si>
    <t>022.13.03.02.05</t>
  </si>
  <si>
    <t>Explain the Mach number indications and how a selected Mach number is presented with the speed bug on a corresponding IAS on the speed tape with the Mach number shown as a numerical indication outside the speed tape.</t>
  </si>
  <si>
    <t>022.13.03.02.04</t>
  </si>
  <si>
    <t>Describe the typical design of the speed tape: rolling speed scale with numerical read-out of current speed; limiting airspeeds according to configuration; speed trend vector; bug/indication for selected airspeed.</t>
  </si>
  <si>
    <t>022.13.03.02.03</t>
  </si>
  <si>
    <t>Describe the typical design of the attitude information: artificial horizon with aircraft symbol; superimposed flight director command bars.</t>
  </si>
  <si>
    <t>022.13.03.02.02</t>
  </si>
  <si>
    <t>Describe that a PFD (or an EADI) presents a dynamic colour display of all the parameters necessary to control the aircraft, and that the main layout conforms with the ‘basic T’ principle: attitude information in the centre; airspeed information on the left; altitude information on the right; heading/track indication lower centre; flight mode annunciation; basic T; take-off and landing reference speeds; minimum airspeed; lower selectable airspeed; Mach number.</t>
  </si>
  <si>
    <t>022.13.03.02.01</t>
  </si>
  <si>
    <t>Primary flight display (PFD), electronic attitude director indicator (EADI)</t>
  </si>
  <si>
    <t>022.13.03.02</t>
  </si>
  <si>
    <t>Describe the purpose of an EFIS control panel and typical selections that may be available: altimeter pressure setting; navigation display (ND) mode selector; ND range selector; ND data selector (waypoints, facilities, constraints, data, etc.); radio-navigation aids selector (VOR 1/2 or ADF 1/2); decision altitude (DA)/decision height (DH) selection.</t>
  </si>
  <si>
    <t>022.13.03.01.05</t>
  </si>
  <si>
    <t>Explain the difference between a symbol generator failing and a display unit failing, and the implications if there are redundant symbol generators available.</t>
  </si>
  <si>
    <t>022.13.03.01.04</t>
  </si>
  <si>
    <t>Explain the need for standby instruments to supplement the EFIS in the event of all the display units failing and the challenge of using these standby instruments, namely their size and position on the flight deck.</t>
  </si>
  <si>
    <t>022.13.03.01.03</t>
  </si>
  <si>
    <t>Describe the typical layout of the EFIS display units and how there may be a facility to transfer the information from one display unit on to another if a display unit fails.</t>
  </si>
  <si>
    <t>022.13.03.01.02</t>
  </si>
  <si>
    <t>List the following parts of an EFIS: control panel; display units; symbol generator; remote light sensor.</t>
  </si>
  <si>
    <t>022.13.03.01.01</t>
  </si>
  <si>
    <t>022.13.03.01</t>
  </si>
  <si>
    <t>Electronic flight instrument systems (EFISs)</t>
  </si>
  <si>
    <t>022.13.03.00</t>
  </si>
  <si>
    <t>List all the information that can be displayed on either instrument.</t>
  </si>
  <si>
    <t>022.13.02.01.02</t>
  </si>
  <si>
    <t>Describe an ADI and an HSI.</t>
  </si>
  <si>
    <t>022.13.02.01.01</t>
  </si>
  <si>
    <t>Attitude and director indicator (ADI)/horizontal situation indicator (HSI)</t>
  </si>
  <si>
    <t>022.13.02.01</t>
  </si>
  <si>
    <t>Mechanical integrated instruments</t>
  </si>
  <si>
    <t>022.13.02.00</t>
  </si>
  <si>
    <t>List the different technologies used, e.g. CRT and LCD, and the associated limitations: cockpit temperature; glare; resolution.</t>
  </si>
  <si>
    <t>022.13.01.01.01</t>
  </si>
  <si>
    <t>Design, limitations</t>
  </si>
  <si>
    <t>022.13.01.01</t>
  </si>
  <si>
    <t>Electronic display units</t>
  </si>
  <si>
    <t xml:space="preserve">022.13.01.00 </t>
  </si>
  <si>
    <t>INTEGRATED INSTRUMENTS - ELECTRONIC DISPLAYS</t>
  </si>
  <si>
    <t xml:space="preserve">022.13.00.00 </t>
  </si>
  <si>
    <t>Describe the basic design principles, operation, displays and warning/alarm systems fitted to different helicopters.</t>
  </si>
  <si>
    <t>022.12.11.01.01</t>
  </si>
  <si>
    <t>Design, operation, displays, alarms</t>
  </si>
  <si>
    <t>022.12.11.01</t>
  </si>
  <si>
    <t>Rotor/engine overspeed alert system</t>
  </si>
  <si>
    <t>022.12.11.00</t>
  </si>
  <si>
    <t>Explain that the pilot must not interpret the horizontal track of an intruder upon the display.</t>
  </si>
  <si>
    <t>022.12.10.01.19</t>
  </si>
  <si>
    <t>Explain the indications of a TA and an RA and how an RA will generate a red area on the VSI. Some variants will also include a green area. To manoeuvre the aircraft to comply with the RA, the pilot should ‘avoid the red’ or ‘fly the green’.</t>
  </si>
  <si>
    <t>022.12.10.01.18</t>
  </si>
  <si>
    <t>List and interpret the following information available from TCAS: the different possible statuses of a detected aircraft: ‘other’, ‘proximate’, ‘intruder’; the appropriate graphic symbols and their position on the horizontal display; different aural warnings.</t>
  </si>
  <si>
    <t>022.12.10.01.17</t>
  </si>
  <si>
    <t>Explain in the anti-collision process: the criteria used to trigger an alarm (TA or RA) are the time to reach the closest point of approach (CPA) (called TAU) and the difference of altitude; an intruder will be classified as ‘proximate’ when being less than 6 NM and 1 200 ft from the TCAS-equipped aircraft; the time limit to CPA is different depending on aircraft altitude, is linked to a sensitivity level (SL), and state that the value to trigger an RA is from 15 to 35 seconds; in case of an RA, the intended vertical separation varies from 300 to 600 ft (700 ft above FL420), depending on the SL; below 1 000 ft above ground, no RA can be generated; below 1 450 ft (radio-altimeter value) ‘increase descent’ RA is inhibited; at high altitude, performances of the type of aircraft are taken into account to inhibit ‘climb’ and ‘increase climb’ RA.</t>
  </si>
  <si>
    <t>022.12.10.01.16</t>
  </si>
  <si>
    <t>Identify the equipment which an intruder must be fitted with in order to be detected by TCAS II.</t>
  </si>
  <si>
    <t>022.12.10.01.15</t>
  </si>
  <si>
    <t>Explain that in high-density traffic areas the range may automatically be decreased in order to enable detection of the threats in the proximity of the aircraft due to a limitation of the maximum number of possible intruders the system is able to process.</t>
  </si>
  <si>
    <t>022.12.10.01.14</t>
  </si>
  <si>
    <t>Explain the principle of ‘reduced surveillance’.</t>
  </si>
  <si>
    <t>022.12.10.01.13</t>
  </si>
  <si>
    <t>State the typical standard detection range for TCAS II: 35–40 NM horizontally; approximately 2 000 ft above and below (any setting); extension to approximately 10 000 ft above (ABV selected) or approximately 10 000 ft below (BLW selected).</t>
  </si>
  <si>
    <t>022.12.10.01.12</t>
  </si>
  <si>
    <t>Explain the principle of TCAS II interrogations.</t>
  </si>
  <si>
    <t>022.12.10.01.11</t>
  </si>
  <si>
    <t>Describe the interaction between the TCAS II system and the transponder, radio altimeter and the air-data computer: antenna used; computer and links with radio altimeter, air-data computer and mode-S transponder.</t>
  </si>
  <si>
    <t>022.12.10.01.10</t>
  </si>
  <si>
    <t>State that a detected aircraft without altitude-reporting can only generate a TA; describe typical type of traffic and how this can create distractions during flight in certain areas of significant air traffic activity.</t>
  </si>
  <si>
    <t>022.12.10.01.09</t>
  </si>
  <si>
    <t>State that ACAS II equipment can take into account several threats simultaneously.</t>
  </si>
  <si>
    <t>022.12.10.01.08</t>
  </si>
  <si>
    <t>Explain that if two aircraft are fitted with ACAS II, the RA will be coordinated.</t>
  </si>
  <si>
    <t>022.12.10.01.07</t>
  </si>
  <si>
    <t>Explain that an RA may or may not require any active control input and the implications of reacting instinctively without awareness of actual control inputs required to comply with the RA.</t>
  </si>
  <si>
    <t>022.12.10.01.06</t>
  </si>
  <si>
    <t>State that ACAS II will issue commands in the vertical plane only (climb, descent or maintain), and that the commands are complied with as a manual manoeuvre.</t>
  </si>
  <si>
    <t>022.12.10.01.05</t>
  </si>
  <si>
    <t>Describe the following outputs from a TCAS: other intruders; proximate intruders; traffic advisory (TA); resolution advisory (RA).</t>
  </si>
  <si>
    <t>022.12.10.01.04</t>
  </si>
  <si>
    <t>Describe the purpose of an ACAS II system as an anti-collision system.</t>
  </si>
  <si>
    <t>022.12.10.01.03</t>
  </si>
  <si>
    <t>Explain that ACAS II is an anti-collision system and does not guarantee any specific separation.</t>
  </si>
  <si>
    <t>022.12.10.01.02</t>
  </si>
  <si>
    <t>State that ACAS II is an ICAO standard for anti-collision purposes.</t>
  </si>
  <si>
    <t>022.12.10.01.01</t>
  </si>
  <si>
    <t>Principles and operations</t>
  </si>
  <si>
    <t>022.12.10.01</t>
  </si>
  <si>
    <t xml:space="preserve">ACAS/TCAS </t>
  </si>
  <si>
    <t>022.12.10.00</t>
  </si>
  <si>
    <t>022.12.09.03</t>
  </si>
  <si>
    <t>Explain the possibility of triggering spurious TAWS/HTAWS warnings as a result of mismanaging the flight path in the proximity to obstacles: high rate of descent; high airspeed; a combination of high rate of descent and high airspeed.</t>
  </si>
  <si>
    <t>022.12.09.02.06</t>
  </si>
  <si>
    <t>Explain why the TAWS/HTAWS must be coupled to a precise-position sensor.</t>
  </si>
  <si>
    <t>022.12.09.02.05</t>
  </si>
  <si>
    <t xml:space="preserve">Give examples of time response left to the pilot according to look-ahead distance, speed and aircraft performances. </t>
  </si>
  <si>
    <t>022.12.09.02.04</t>
  </si>
  <si>
    <t>Give examples of terrain displays and list the different possible alerts.</t>
  </si>
  <si>
    <t>022.12.09.02.03</t>
  </si>
  <si>
    <t>Explain inputs and outputs of a TAWS/HTAWS and describe its working principle.</t>
  </si>
  <si>
    <t>022.12.09.02.02</t>
  </si>
  <si>
    <t xml:space="preserve">Explain the purpose of a TAWS for aeroplanes and of a HTAWS for helicopters, and explain the difference from a GPWS. </t>
  </si>
  <si>
    <t>022.12.09.02.01</t>
  </si>
  <si>
    <t xml:space="preserve">Terrain-avoidance warning system (TAWS); other name: enhanced GPWS (EGPWS) </t>
  </si>
  <si>
    <t>022.12.09.02</t>
  </si>
  <si>
    <t>List and describe the different modes of operation of a GPWS.</t>
  </si>
  <si>
    <t>022.12.09.01.03</t>
  </si>
  <si>
    <t>Explain inputs and outputs of a GPWS and describe its operating principle.</t>
  </si>
  <si>
    <t>022.12.09.01.02</t>
  </si>
  <si>
    <t>Explain the purpose of GPWSs.</t>
  </si>
  <si>
    <t>022.12.09.01.01</t>
  </si>
  <si>
    <t>GPWSs: design, operation, indications</t>
  </si>
  <si>
    <t>022.12.09.01</t>
  </si>
  <si>
    <t>Ground-proximity warning systems (GPWSs)</t>
  </si>
  <si>
    <t>022.12.09.00</t>
  </si>
  <si>
    <t>Explain the potential implications of a faulty radio-altimeter and how this in particular may affect the following systems: autothrust (flare/retard); ground-proximity warning systems (GPWSs).</t>
  </si>
  <si>
    <t>022.12.08.01.06</t>
  </si>
  <si>
    <t>State the range of a radio altimeter.</t>
  </si>
  <si>
    <t>022.12.08.01.05</t>
  </si>
  <si>
    <t>Describe how the radio altimeter provides input to other systems and how a radio-altimeter failure may impact on the functioning of these systems.</t>
  </si>
  <si>
    <t>022.12.08.01.04</t>
  </si>
  <si>
    <t>Describe the different types of radio-altimeter displays.</t>
  </si>
  <si>
    <t>022.12.08.01.03</t>
  </si>
  <si>
    <t>Describe the principle of the distance (height) measurement.</t>
  </si>
  <si>
    <t>022.12.08.01.02</t>
  </si>
  <si>
    <t>Explain the purpose of a low-altitude radio altimeter.</t>
  </si>
  <si>
    <t>022.12.08.01.01</t>
  </si>
  <si>
    <t>Purpose, range, displays, incorrect indications</t>
  </si>
  <si>
    <t>022.12.08.01</t>
  </si>
  <si>
    <t>Radio altimeter</t>
  </si>
  <si>
    <t>022.12.08.00</t>
  </si>
  <si>
    <t>Describe different types of displays and possible alerts.</t>
  </si>
  <si>
    <t>022.12.07.01.02</t>
  </si>
  <si>
    <t>Describe the function of an altitude alert system.</t>
  </si>
  <si>
    <t>022.12.07.01.01</t>
  </si>
  <si>
    <t>Function, displays, alerts</t>
  </si>
  <si>
    <t>022.12.07.01</t>
  </si>
  <si>
    <t>Altitude alert system</t>
  </si>
  <si>
    <t>022.12.07.00</t>
  </si>
  <si>
    <t>Explain the purpose of a take-off warning system and list the typical abnormal situations which generate a warning (see AMC 25.703, paragraphs 4 and 5).</t>
  </si>
  <si>
    <t>022.12.06.01.01</t>
  </si>
  <si>
    <t>Purpose</t>
  </si>
  <si>
    <t>022.12.06.01</t>
  </si>
  <si>
    <t>Take-off warning</t>
  </si>
  <si>
    <t>022.12.06.00</t>
  </si>
  <si>
    <r>
      <t>Describe and give examples of V</t>
    </r>
    <r>
      <rPr>
        <vertAlign val="subscript"/>
        <sz val="10"/>
        <color theme="1"/>
        <rFont val="Calibri"/>
        <family val="2"/>
        <scheme val="minor"/>
      </rPr>
      <t>MO</t>
    </r>
    <r>
      <rPr>
        <sz val="10"/>
        <color theme="1"/>
        <rFont val="Calibri"/>
        <family val="2"/>
        <scheme val="minor"/>
      </rPr>
      <t>/M</t>
    </r>
    <r>
      <rPr>
        <vertAlign val="subscript"/>
        <sz val="10"/>
        <color theme="1"/>
        <rFont val="Calibri"/>
        <family val="2"/>
        <scheme val="minor"/>
      </rPr>
      <t>MO</t>
    </r>
    <r>
      <rPr>
        <sz val="10"/>
        <color theme="1"/>
        <rFont val="Calibri"/>
        <family val="2"/>
        <scheme val="minor"/>
      </rPr>
      <t xml:space="preserve"> pointer: barber’s/barber pole pointer, barber’s/barber pole vertical scale.</t>
    </r>
  </si>
  <si>
    <t>022.12.05.01.03</t>
  </si>
  <si>
    <t>State that for large aeroplanes, an aural warning must be associated to the overspeed warning if an electronic display is used (see AMC 25.11, paragraph 10.b(2), p. 2-GEN-22).</t>
  </si>
  <si>
    <t>022.12.05.01.02</t>
  </si>
  <si>
    <r>
      <t>Explain the purpose of an overspeed warning system (V</t>
    </r>
    <r>
      <rPr>
        <vertAlign val="subscript"/>
        <sz val="10"/>
        <color theme="1"/>
        <rFont val="Calibri"/>
        <family val="2"/>
        <scheme val="minor"/>
      </rPr>
      <t>MO</t>
    </r>
    <r>
      <rPr>
        <sz val="10"/>
        <color theme="1"/>
        <rFont val="Calibri"/>
        <family val="2"/>
        <scheme val="minor"/>
      </rPr>
      <t>/M</t>
    </r>
    <r>
      <rPr>
        <vertAlign val="subscript"/>
        <sz val="10"/>
        <color theme="1"/>
        <rFont val="Calibri"/>
        <family val="2"/>
        <scheme val="minor"/>
      </rPr>
      <t>MO</t>
    </r>
    <r>
      <rPr>
        <sz val="10"/>
        <color theme="1"/>
        <rFont val="Calibri"/>
        <family val="2"/>
        <scheme val="minor"/>
      </rPr>
      <t xml:space="preserve"> pointer).</t>
    </r>
  </si>
  <si>
    <t>022.12.05.01.01</t>
  </si>
  <si>
    <r>
      <t>Purpose, aural warning, V</t>
    </r>
    <r>
      <rPr>
        <b/>
        <i/>
        <vertAlign val="subscript"/>
        <sz val="10"/>
        <color theme="1"/>
        <rFont val="Calibri"/>
        <family val="2"/>
        <scheme val="minor"/>
      </rPr>
      <t>MO</t>
    </r>
    <r>
      <rPr>
        <b/>
        <i/>
        <sz val="10"/>
        <color theme="1"/>
        <rFont val="Calibri"/>
        <family val="2"/>
        <scheme val="minor"/>
      </rPr>
      <t>/M</t>
    </r>
    <r>
      <rPr>
        <b/>
        <i/>
        <vertAlign val="subscript"/>
        <sz val="10"/>
        <color theme="1"/>
        <rFont val="Calibri"/>
        <family val="2"/>
        <scheme val="minor"/>
      </rPr>
      <t>MO</t>
    </r>
    <r>
      <rPr>
        <b/>
        <i/>
        <sz val="10"/>
        <color theme="1"/>
        <rFont val="Calibri"/>
        <family val="2"/>
        <scheme val="minor"/>
      </rPr>
      <t xml:space="preserve"> pointer</t>
    </r>
  </si>
  <si>
    <t>022.12.05.01</t>
  </si>
  <si>
    <t>Overspeed warning</t>
  </si>
  <si>
    <t>022.12.05.00</t>
  </si>
  <si>
    <t>Explain the difference between an SWS and a stall protection system.</t>
  </si>
  <si>
    <t>022.12.04.01.03</t>
  </si>
  <si>
    <t>Describe the different types of stall protection systems including the difference between mechanical and FBW controls.</t>
  </si>
  <si>
    <t>022.12.04.01.02</t>
  </si>
  <si>
    <t>Describe the function of a stall protection system.</t>
  </si>
  <si>
    <t>022.12.04.01.01</t>
  </si>
  <si>
    <t>Function, types</t>
  </si>
  <si>
    <t>022.12.04.01</t>
  </si>
  <si>
    <t>Stall protection</t>
  </si>
  <si>
    <t>022.12.04.00</t>
  </si>
  <si>
    <t>Explain the difference between the stall warning speed and the actual stalling speed of the aeroplane.</t>
  </si>
  <si>
    <t>022.12.03.01.04</t>
  </si>
  <si>
    <t>List the main components of an SWS.</t>
  </si>
  <si>
    <t>022.12.03.01.03</t>
  </si>
  <si>
    <t>Describe the different types of SWSs.</t>
  </si>
  <si>
    <t>022.12.03.01.02</t>
  </si>
  <si>
    <t>Describe the function of an SWS and explain why the warning must be unique.</t>
  </si>
  <si>
    <t>022.12.03.01.01</t>
  </si>
  <si>
    <t>Function, types, components</t>
  </si>
  <si>
    <t>022.12.03.01</t>
  </si>
  <si>
    <t>Stall warning systems (SWSs)</t>
  </si>
  <si>
    <t>022.12.03.00</t>
  </si>
  <si>
    <t>Explain advisory: colour of the annunciator: any other than red, amber, yellow or green; absence of aural alert; typical scenarios triggering the advisory.</t>
  </si>
  <si>
    <t>022.12.02.01.05</t>
  </si>
  <si>
    <t>Describe a typical procedure following a master warning or master caution alert: acknowledging the failure; silencing the aural warning; initiating the appropriate response/procedure.</t>
  </si>
  <si>
    <t>022.12.02.01.04</t>
  </si>
  <si>
    <t>Explain master caution: colour of the annunciator: amber or yellow; nature of aural alerts: attention-getter; typical failure scenarios triggering the alert.</t>
  </si>
  <si>
    <t>022.12.02.01.03</t>
  </si>
  <si>
    <t>Explain master warning: colour of annunciator: red; nature of aural alerts: continuous; typical failure scenarios triggering the alert.</t>
  </si>
  <si>
    <t>022.12.02.01.02</t>
  </si>
  <si>
    <t>State the annunciations given by the FWS and typical location for the annunciator(s): master warning; master caution; advisory.</t>
  </si>
  <si>
    <t>022.12.02.01.01</t>
  </si>
  <si>
    <t>Annunciations, master warning, master caution, advisory</t>
  </si>
  <si>
    <t>022.12.02.01</t>
  </si>
  <si>
    <t>Flight warning systems (FWSs)</t>
  </si>
  <si>
    <t>022.12.02.00</t>
  </si>
  <si>
    <t>State definitions, category, criteria and characteristics of alerting systems according to CS-25/AMC 25.1322 for aeroplanes and CS-29 for helicopters as appropriate.</t>
  </si>
  <si>
    <t>022.12.01.01.01</t>
  </si>
  <si>
    <t>Alerting systems according to CS-25 and CS-29</t>
  </si>
  <si>
    <t>022.12.01.01</t>
  </si>
  <si>
    <t>022.12.01.00</t>
  </si>
  <si>
    <t>ALERTING SYSTEMS, PROXIMITY SYSTEMS</t>
  </si>
  <si>
    <t>022.12.00.00</t>
  </si>
  <si>
    <t>Describe a typical FMS pre-flight set-up process through the CDU/MCDU to cover the most basic information (with the aim to create awareness of required information as this is irrespective of aircraft type and FMS/FMGS make): ident page (who am I = aircraft type/variant, engine type/rating and appropriate navigation database); position initialisation (where am I = position for aligning the IRS and FMS position); route initialisation (where am I going to = place of departure/destination and alternate(s)); route programming (how will I get there = SIDs, STARS, route (company or otherwise)); performance initialisation (when will I arrive = weights, flap setting, FLEX/assumed temperature/derate, take-off speeds).</t>
  </si>
  <si>
    <t>022.11.04.01.05</t>
  </si>
  <si>
    <t>Describe how input of some data is compulsory for the function of the FMS and other data is optional, and that different symbology is used to highlight this: rectangular boxes = compulsory information; dashed line = optional information.</t>
  </si>
  <si>
    <t>022.11.04.01.04</t>
  </si>
  <si>
    <t>Explain the function of the ‘scratchpad’ part of the screen.</t>
  </si>
  <si>
    <t>022.11.04.01.03</t>
  </si>
  <si>
    <t>Describe the typical layout of a CDU/MCDU and the general purpose of the following: screen; line select keys; menu select keys; alphanumerical keys.</t>
  </si>
  <si>
    <t>022.11.04.01.02</t>
  </si>
  <si>
    <t xml:space="preserve">Describe the purpose of a CDU/MCDU. </t>
  </si>
  <si>
    <t>022.11.04.01.01</t>
  </si>
  <si>
    <t>Purpose, scratchpad, data input, set-up process</t>
  </si>
  <si>
    <t>022.11.04.01</t>
  </si>
  <si>
    <t>Human–machine interface (control and display unit (CDU)/ multifunction control and display unit (MCDU))</t>
  </si>
  <si>
    <t>022.11.04.00</t>
  </si>
  <si>
    <t>Explain the difference between following the FMS data compared to following raw data from radio-navigation receivers and describe how there may be limitations for using FMS data as primary source to follow an instrument approach procedure (IAP) such as LOC, VOR or NDB.</t>
  </si>
  <si>
    <t>022.11.03.01.10</t>
  </si>
  <si>
    <t>Explain the implications of a reduction in available position inputs to the FMS, especially GPS in relation to the capability of performing RNP/PBN approaches.</t>
  </si>
  <si>
    <t>022.11.03.01.09</t>
  </si>
  <si>
    <t>Explain how the FMS will create its own FMS position fix and that the FMS calculations will be based on the FMS position. Depending on the type of system, the FMS position may be calculated from: a single source of position data where the most accurate data available at a given time will be used; multiple sources from which a position will be derived using the combined inputs.</t>
  </si>
  <si>
    <t>022.11.03.01.08</t>
  </si>
  <si>
    <t>Explain typical position inputs to an FMS: GPS; IRS; DME; VOR; LOC; runway threshold (RWY THR).</t>
  </si>
  <si>
    <t>022.11.03.01.07</t>
  </si>
  <si>
    <t>Describe and explain the purpose of an FMS having dedicated radio-navigation receivers that it will tune automatically.</t>
  </si>
  <si>
    <t>022.11.03.01.06</t>
  </si>
  <si>
    <t>Explain the implications on the accuracy of the calculations during flight in abnormal configurations (such as engine out, gear down, flaps extended, spoilers extended, etc.) if the FMS is unable to detect the failure.</t>
  </si>
  <si>
    <t>022.11.03.01.05</t>
  </si>
  <si>
    <t>Describe fuel consumption calculations during standard operations and explain typical data that will have an influence on the accuracy of the calculations.</t>
  </si>
  <si>
    <t>022.11.03.01.04</t>
  </si>
  <si>
    <t>Explain the issues and threats using inputted/database data and give examples of consequences of inputting data incorrectly/using incorrect data.</t>
  </si>
  <si>
    <t>022.11.03.01.03</t>
  </si>
  <si>
    <t>Explain how the FMS will use a combination of inputted/database and measured data in order to calculate projections and provide output data.</t>
  </si>
  <si>
    <t>022.11.03.01.02</t>
  </si>
  <si>
    <t>Describe typical data that may be provided by the FMS: lateral and vertical navigation guidance; present position; time predictions; fuel predictions; altitude/flight level predictions.</t>
  </si>
  <si>
    <t>022.11.03.01.01</t>
  </si>
  <si>
    <t>Data, calculations, position inputs, raw data</t>
  </si>
  <si>
    <t>022.11.03.01</t>
  </si>
  <si>
    <t>Operations, limitations</t>
  </si>
  <si>
    <t>022.11.03.00</t>
  </si>
  <si>
    <t>Explain the purpose of cost index (CI) and how it influences the calculations.</t>
  </si>
  <si>
    <t>022.11.02.02.05</t>
  </si>
  <si>
    <t>Explain the purpose of performance factor and how it influences the calculations.</t>
  </si>
  <si>
    <t>022.11.02.02.04</t>
  </si>
  <si>
    <t>Explain that the contents of the aircraft performance database cannot be modified by the pilot.</t>
  </si>
  <si>
    <t>022.11.02.02.03</t>
  </si>
  <si>
    <t>Explain the importance of verifying that the aircraft performance database is based on the correct data, such as engine type and aircraft variant.</t>
  </si>
  <si>
    <t>022.11.02.02.02</t>
  </si>
  <si>
    <t>Explain the purpose of, and describe the typical content of, the aircraft performance database.</t>
  </si>
  <si>
    <t>022.11.02.02.01</t>
  </si>
  <si>
    <t>Aircraft performance database</t>
  </si>
  <si>
    <t>022.11.02.02</t>
  </si>
  <si>
    <t>Explain the threats and implications to the pilot of changing the database by error either on the ground or while flying.</t>
  </si>
  <si>
    <t>022.11.02.01.05</t>
  </si>
  <si>
    <t>Explain that the pilot cannot change or overwrite any of the data in the navigation database and that any user-defined waypoints, routes and inputted data will be erased when a different database is activated.</t>
  </si>
  <si>
    <t>022.11.02.01.04</t>
  </si>
  <si>
    <t>Explain the purpose of typical user-defined waypoints such as: latitude/longitude coordinates; place/bearing/distance (PBD); place/bearing place/bearing (PBX); place/distance (PD).</t>
  </si>
  <si>
    <t>022.11.02.01.03</t>
  </si>
  <si>
    <t>Describe the 28-day aeronautical information regulation and control (AIRAC) update cycle of the navigation database and explain the reason for having two navigation databases (one active, one standby) and the implication this has to the pilot.</t>
  </si>
  <si>
    <t>022.11.02.01.02</t>
  </si>
  <si>
    <t>Explain the purpose of, and describe typical content of, the navigation database.</t>
  </si>
  <si>
    <t>022.11.02.01.01</t>
  </si>
  <si>
    <t>Navigation database</t>
  </si>
  <si>
    <t>022.11.02.01</t>
  </si>
  <si>
    <t>FMC databases</t>
  </si>
  <si>
    <t>022.11.02.00</t>
  </si>
  <si>
    <t>Explain how the FMS may provide the following functions: navigation; lateral and vertical flight planning; performance parameters.</t>
  </si>
  <si>
    <t>022.11.01.01.05</t>
  </si>
  <si>
    <t>Describe how the FMS integrates with other systems and gathers data in order to provide outputs depending on its level of complexity.</t>
  </si>
  <si>
    <t>022.11.01.01.04</t>
  </si>
  <si>
    <t>Describe the following failures of a dual FMS architecture and explain the potential implications to the pilots: failure of one FMC; failure of one CDU/MCDU; failure of the cross-talk bus.</t>
  </si>
  <si>
    <t>022.11.01.01.03</t>
  </si>
  <si>
    <t>Describe a typical dual FMS architecture including the following components: flight management computer (FMC); CDU/MCDU; cross-talk bus.</t>
  </si>
  <si>
    <t>022.11.01.01.02</t>
  </si>
  <si>
    <t>Explain the purpose of an FMS.</t>
  </si>
  <si>
    <t>022.11.01.01.01</t>
  </si>
  <si>
    <t>Purpose, architecture, failures, functions</t>
  </si>
  <si>
    <t>022.11.01.01</t>
  </si>
  <si>
    <t>Design</t>
  </si>
  <si>
    <t>022.11.01.00</t>
  </si>
  <si>
    <t>FLIGHT MANAGEMENT SYSTEM (FMS) / FLIGHT MANAGEMENT AND GUIDANCE SYSTEM (FMGS)</t>
  </si>
  <si>
    <t>022.11.00.00</t>
  </si>
  <si>
    <t>Describe the purpose of the ADS emergency mode contract and highlight the difference to the ATCU controlled contracts.</t>
  </si>
  <si>
    <t>022.10.02.01.09</t>
  </si>
  <si>
    <t>List and describe the different types of ADS contracts that are controlled by the ATCU and beyond the control of the pilot: periodic: data sent at set time intervals; on demand: data sent when requested; on event: data sent when an event occurs (e.g. heading change, climb initiated, etc.); emergency mode.</t>
  </si>
  <si>
    <t>022.10.02.01.08</t>
  </si>
  <si>
    <t>Describe typical types of CPDLC messages and the typical pilot work practices when requesting or accepting a CPDLC clearance.</t>
  </si>
  <si>
    <t>022.10.02.01.07</t>
  </si>
  <si>
    <t>Describe the AFN process for logging on with an ATCU and typical data that will be included in the message.</t>
  </si>
  <si>
    <t>022.10.02.01.06</t>
  </si>
  <si>
    <t>State that an ATCU can use the ADS application only, or the CPDLC application only, or both of them (not including AFN).</t>
  </si>
  <si>
    <t>022.10.02.01.05</t>
  </si>
  <si>
    <t>Compare the ADS application with the secondary surveillance radar function, and the CPDLC application with VHF communication systems.</t>
  </si>
  <si>
    <t>022.10.02.01.04</t>
  </si>
  <si>
    <t>List and explain the following FANS A/FANS 1 applications: ATS facility notification (AFN); automatic dependent surveillance (ADS); CPDLC.</t>
  </si>
  <si>
    <t>022.10.02.01.03</t>
  </si>
  <si>
    <t>Explain the two versions of FANSs: FANS A/FANS 1 using the ACARS network; FANS B/FANS 2 using the ACARS network and the aeronautical telecommunication network (ATN).</t>
  </si>
  <si>
    <t>022.10.02.01.02</t>
  </si>
  <si>
    <t>Describe the existence of the ICAO communication, navigation, surveillance/air traffic management (CNS/ATM) concept.</t>
  </si>
  <si>
    <t>022.10.02.01.01</t>
  </si>
  <si>
    <t>Versions, applications, CPDLC messages, ADS contracts</t>
  </si>
  <si>
    <t>022.10.02.01</t>
  </si>
  <si>
    <t>Future air navigation systems (FANSs)</t>
  </si>
  <si>
    <t>022.10.02.00</t>
  </si>
  <si>
    <t>Give examples of ATC data-link messages such as: departure clearance; oceanic clearance; digital ATIS (D-ATIS); controller–pilot data-link communications (CPDLC).</t>
  </si>
  <si>
    <t>022.10.01.02.05</t>
  </si>
  <si>
    <t>Give examples of airline operations communications (AOC) data-link messages such as: out of the gate, off the ground, on the ground, into the gate (OOOI); load sheet; passenger information (connecting flights); weather reports (METAR, TAF); maintenance reports (engine exceedances); aircraft technical data; free-text messages.</t>
  </si>
  <si>
    <t>022.10.01.02.04</t>
  </si>
  <si>
    <t>Explain the purpose of the following parts of the on-board equipment: ATSU communications computer; control and display unit (CDU)/multifunction control and display unit (MCDU); data communication display unit (DCDU); ATC message visual annunciator; printer.</t>
  </si>
  <si>
    <t>022.10.01.02.03</t>
  </si>
  <si>
    <t>Describe the systems using the ACARS network through the air traffic service unit (ATSU) suite: aeronautical/airline operational control (AOC); air traffic control (ATC).</t>
  </si>
  <si>
    <t>022.10.01.02.02</t>
  </si>
  <si>
    <t>Describe the purpose of the ACARS network.</t>
  </si>
  <si>
    <t>022.10.01.02.01</t>
  </si>
  <si>
    <t>Systems: architecture, design and operation</t>
  </si>
  <si>
    <t>022.10.01.02</t>
  </si>
  <si>
    <t>Define and explain the following terms in relation to aircraft data-link communications: message/data uplink; message/data downlink.</t>
  </si>
  <si>
    <t>022.10.01.01.05</t>
  </si>
  <si>
    <t>Consider the properties of the communication links with regard to: signal quality; range/area coverage; range; line-of-sight limitations; quality of the signal received; interference due to ionospheric conditions; data transmission speed.</t>
  </si>
  <si>
    <t>022.10.01.01.04</t>
  </si>
  <si>
    <t>Describe the communication links that are used in aircraft: high-frequency (HF) communications; very high-frequency (VHF) communications; satellite communications (SATCOM).</t>
  </si>
  <si>
    <t>022.10.01.01.03</t>
  </si>
  <si>
    <t>Compare voice communication versus data-link transmission systems.</t>
  </si>
  <si>
    <t>022.10.01.01.02</t>
  </si>
  <si>
    <t>Describe the purpose of a data-link transmission system.</t>
  </si>
  <si>
    <t>022.10.01.01.01</t>
  </si>
  <si>
    <t xml:space="preserve">Definitions and transmission modes </t>
  </si>
  <si>
    <t>022.10.01.01</t>
  </si>
  <si>
    <t xml:space="preserve">Voice communication, data-link transmission </t>
  </si>
  <si>
    <t>022.10.01.00</t>
  </si>
  <si>
    <t>COMMUNICATION SYSTEMS</t>
  </si>
  <si>
    <t>022.10.00.00</t>
  </si>
  <si>
    <t>Explain the potential implications on speed control when the autothrust has a fixed thrust target and the autopilot pitch channel controls speed for the following mode combinations: N1/THR CLB and LVL CHG/OP CLB; ARM/THR IDLE and LVL CHG/OP DES.</t>
  </si>
  <si>
    <t>022.09.01.01.09</t>
  </si>
  <si>
    <t>Explain the potential implications on speed control when the autothrust controls speed and the autopilot pitch channel has a fixed pitch target for the following mode combinations: MCP SPD/SPEED and ALT HOLD/ALT; MCP SPD/SPEED and VSP (climb); MCP SPD/SPEED and VSP (descent).</t>
  </si>
  <si>
    <t>022.09.01.01.08</t>
  </si>
  <si>
    <t>Explain the principles of speed control and how speed can be controlled: by varying the engine thrust; by varying the aircraft pitch.</t>
  </si>
  <si>
    <t>022.09.01.01.07</t>
  </si>
  <si>
    <t>Explain the relationship between autopilot pitch modes and autothrust modes, and how the autopilot and autothrust will interact upon selecting modes for one of the systems.</t>
  </si>
  <si>
    <t>022.09.01.01.06</t>
  </si>
  <si>
    <t xml:space="preserve">Explain the threats associated with the use of autothrust resulting in the pilot losing the sense of energy awareness (e.g. speed, thrust). </t>
  </si>
  <si>
    <t>022.09.01.01.05</t>
  </si>
  <si>
    <t>Explain how flight in turbulence/wind shear giving fluctuating airspeed indications may lead to the autothrust overcompensating in an oscillating manner and that manual thrust may be required to settle the airspeed. Airspeed indications/trend vectors may give an indication of appropriate thrust adjustments but any reaction should not be too aggressive.</t>
  </si>
  <si>
    <t>022.09.01.01.04</t>
  </si>
  <si>
    <t>Describe the two main variants of autothrust systems: mode selections available on the FCU/MCP and thrust levers move with autothrust commands; mode selections made using the thrust levers which remain static during autothrust operation.</t>
  </si>
  <si>
    <t>022.09.01.01.03</t>
  </si>
  <si>
    <t>Explain the operation of an autothrust system with regard to the following modes: take-off/go-around (TOGA); climb or maximum continuous thrust (MCT), N1 or EPR targeted (THR CLB, THR MCT, N1, THR HOLD, EPR); speed (SPEED, MCP SPD); idle thrust (THR IDLE, RETARD/ARM); landing (RETARD, THR IDLE).</t>
  </si>
  <si>
    <t>022.09.01.01.02</t>
  </si>
  <si>
    <t>Describe the purpose of the autothrust system and explain how the FMAs will be the only indication on active autothrust modes.</t>
  </si>
  <si>
    <t>022.09.01.01.01</t>
  </si>
  <si>
    <t>Purpose, operation, overcompensation, speed control</t>
  </si>
  <si>
    <t>022.09.01.01</t>
  </si>
  <si>
    <t>Autothrust system</t>
  </si>
  <si>
    <t>022.09.01.00</t>
  </si>
  <si>
    <t>AUTOTHRUST - AUTOMATIC THRUST CONTROL SYSTEM</t>
  </si>
  <si>
    <t>022.09.00.00</t>
  </si>
  <si>
    <t>Explain how the stall-protection function and the overspeed-protection function apply to both mechanical/conventional and FBW control systems, but other functions (e.g. pitch or bank limitation) can only apply to FBW control systems.</t>
  </si>
  <si>
    <t>022.08.03.01.04</t>
  </si>
  <si>
    <t>Explain the following functions of the FEP: stall protection; overspeed protection.</t>
  </si>
  <si>
    <t>022.08.03.01.03</t>
  </si>
  <si>
    <t>Explain typical input parameters to the FEP: AoA; aircraft configuration; airspeed information.</t>
  </si>
  <si>
    <t>022.08.03.01.02</t>
  </si>
  <si>
    <t>Explain the purpose of the FEP.</t>
  </si>
  <si>
    <t>022.08.03.01.01</t>
  </si>
  <si>
    <t>Purpose, input parameters, functions</t>
  </si>
  <si>
    <t>022.08.03.01</t>
  </si>
  <si>
    <t>Flight-envelope protection (FEP)</t>
  </si>
  <si>
    <t>022.08.03.00</t>
  </si>
  <si>
    <t>Explain the operation of a yaw-damper system and state the difference between a yaw-damper system and a 3-axis autopilot operation on the rudder channel.</t>
  </si>
  <si>
    <t>022.08.02.01.03</t>
  </si>
  <si>
    <t>Explain the purpose of the Dutch-roll filter (filtering of the yaw input signal).</t>
  </si>
  <si>
    <t>022.08.02.01.02</t>
  </si>
  <si>
    <t>Explain the purpose of the yaw-damper system.</t>
  </si>
  <si>
    <t>022.08.02.01.01</t>
  </si>
  <si>
    <t>Design and operation</t>
  </si>
  <si>
    <t>022.08.02.01</t>
  </si>
  <si>
    <t>Yaw damper</t>
  </si>
  <si>
    <t>022.08.02.00</t>
  </si>
  <si>
    <t xml:space="preserve">Describe the implications for the pilot in the event of a runaway trim or significant out-of-trim state. </t>
  </si>
  <si>
    <t>022.08.01.01.08</t>
  </si>
  <si>
    <t>Define ‘Mach trim’ and state that the Mach-trim system can be independent.</t>
  </si>
  <si>
    <t>022.08.01.01.07</t>
  </si>
  <si>
    <t>Describe and explain the engagement and disengagement conditions of the autopilot according to trim controls.</t>
  </si>
  <si>
    <t>022.08.01.01.06</t>
  </si>
  <si>
    <t>Describe the consequences of manual operation on the trim wheel when the automatic pitch-trim system is engaged.</t>
  </si>
  <si>
    <t>022.08.01.01.05</t>
  </si>
  <si>
    <t>Describe and explain an automatic pitch-trim system for an FBW aeroplane and that it is also operating during manual flight; however, during certain phases it may be automatically disabled to alter the handling characteristics of the aircraft.</t>
  </si>
  <si>
    <t>022.08.01.01.04</t>
  </si>
  <si>
    <t>Describe and explain an automatic pitch-trim system for a conventional aeroplane.</t>
  </si>
  <si>
    <t>022.08.01.01.03</t>
  </si>
  <si>
    <t>Give examples of trim indicators and their function, and explain the significance of a ‘green band/area’ for the pitch trim.</t>
  </si>
  <si>
    <t>022.08.01.01.02</t>
  </si>
  <si>
    <t>Explain the purpose of the trim system and describe the layout with one trim system for each control axis, depending on the complexity of the aircraft.</t>
  </si>
  <si>
    <t>022.08.01.01.01</t>
  </si>
  <si>
    <t>022.08.01.01</t>
  </si>
  <si>
    <t xml:space="preserve">Trim systems </t>
  </si>
  <si>
    <t>022.08.01.00</t>
  </si>
  <si>
    <t>TRIMS - YAW DAMPER - FLIGHT-ENVELOPE PROTECTION</t>
  </si>
  <si>
    <t>022.08.00.00</t>
  </si>
  <si>
    <t>State that the AFCP provides: AFCS basic and upper modes; flight director selection, SAS and AP engagement; failure and alert messages.</t>
  </si>
  <si>
    <t>022.07.04.05.02</t>
  </si>
  <si>
    <t>Explain the purpose and the importance of the AFCP.</t>
  </si>
  <si>
    <t>022.07.04.05.01</t>
  </si>
  <si>
    <t>Automatic flight control panel (AFCP)</t>
  </si>
  <si>
    <t>022.07.04.05</t>
  </si>
  <si>
    <t>Describe the collective setting and yaw depiction on flight director for some helicopters.</t>
  </si>
  <si>
    <t>022.07.04.04.08</t>
  </si>
  <si>
    <t>Explain how some helicopter types have the collective setting as a flight director command; however, the command does not provide protection against a transmission overtorque.</t>
  </si>
  <si>
    <t>022.07.04.04.07</t>
  </si>
  <si>
    <t xml:space="preserve">Explain the architecture of the different flight directors fitted to helicopters and the importance to monitor other instruments as well as the flight director. </t>
  </si>
  <si>
    <t>022.07.04.04.06</t>
  </si>
  <si>
    <t>Give examples of different situations with the respective indications of the command bars.</t>
  </si>
  <si>
    <t>022.07.04.04.05</t>
  </si>
  <si>
    <t>List and describe the main components of the flight director system.</t>
  </si>
  <si>
    <t>022.07.04.04.04</t>
  </si>
  <si>
    <t>State the difference between the flight director system and the autopilot system. Explain how each can be used independently.</t>
  </si>
  <si>
    <t>022.07.04.04.03</t>
  </si>
  <si>
    <t>Describe the different types of display: pitch and roll crossbars; V-bar.</t>
  </si>
  <si>
    <t>022.07.04.04.02</t>
  </si>
  <si>
    <t>Explain the purpose of a flight director system.</t>
  </si>
  <si>
    <t>022.07.04.04.01</t>
  </si>
  <si>
    <t>Flight director: design and operation</t>
  </si>
  <si>
    <t>022.07.04.04</t>
  </si>
  <si>
    <t>Explain the function of the SAR mode (automatic transition to hover and back to cruise) in an AFCS.</t>
  </si>
  <si>
    <t>022.07.04.03.07</t>
  </si>
  <si>
    <t>Explain the function of the hover-mode system in an AFCS (including Doppler and radio-altimeter systems).</t>
  </si>
  <si>
    <t>022.07.04.03.06</t>
  </si>
  <si>
    <t>Explain the function of the VOR-/ILS-coupling system in an AFCS.</t>
  </si>
  <si>
    <t>022.07.04.03.05</t>
  </si>
  <si>
    <t>Explain the function of the navigation-coupling system in an AFCS.</t>
  </si>
  <si>
    <t>022.07.04.03.04</t>
  </si>
  <si>
    <t>Explain the function of the vertical-speed hold system in an AFCS.</t>
  </si>
  <si>
    <t>022.07.04.03.03</t>
  </si>
  <si>
    <t>Explain the function of the heading-hold system in an AFCS.</t>
  </si>
  <si>
    <t>022.07.04.03.02</t>
  </si>
  <si>
    <t>Explain the function of the attitude-hold system in an AFCS.</t>
  </si>
  <si>
    <t>022.07.04.03.01</t>
  </si>
  <si>
    <t>Automatic guidance (upper modes of AFCS)</t>
  </si>
  <si>
    <t>022.07.04.03</t>
  </si>
  <si>
    <t>Explain the AFCS operation on cyclic axes (pitch/roll), yaw axis, and on collective (fourth axis).</t>
  </si>
  <si>
    <t>022.07.04.02.01</t>
  </si>
  <si>
    <t>Basic modes (3/4 axes)</t>
  </si>
  <si>
    <t>022.07.04.02</t>
  </si>
  <si>
    <t>Explain the general autopilot principles with regard to: long-term attitude hold; fly-through; changing the reference (beep trim, trim release).</t>
  </si>
  <si>
    <t>022.07.04.01.01</t>
  </si>
  <si>
    <t>022.07.04.01</t>
  </si>
  <si>
    <t>Autopilot - automatic stability equipment</t>
  </si>
  <si>
    <t>022.07.04.00</t>
  </si>
  <si>
    <t>Explain the collective-to-pitch coupling, side-slip-to-pitch coupling and inter-axis coupling.</t>
  </si>
  <si>
    <t>022.07.03.01.10</t>
  </si>
  <si>
    <t xml:space="preserve">Explain how cross-coupling produces an adverse effect on roll-to-yaw coupling when the helicopter is subjected to gusts. </t>
  </si>
  <si>
    <t>022.07.03.01.09</t>
  </si>
  <si>
    <t>Explain the safety design features built into some SASs to limit the authority of the actuators to 10-20 per cent of the full-control throw in order to allow the pilot to override if actuators demand an unsafe control input.</t>
  </si>
  <si>
    <t>022.07.03.01.08</t>
  </si>
  <si>
    <t>Explain why the system should be turned off in severe turbulence or when extreme flight attitudes are reached.</t>
  </si>
  <si>
    <t>022.07.03.01.07</t>
  </si>
  <si>
    <t>Describe the operational limits of the system.</t>
  </si>
  <si>
    <t>022.07.03.01.06</t>
  </si>
  <si>
    <t>Appreciate that the system can be overridden by the pilot and that individual channels can be deselected.</t>
  </si>
  <si>
    <t>022.07.03.01.05</t>
  </si>
  <si>
    <t>Explain the interaction of trim with SAS/stability and control augmentation system (SCAS).</t>
  </si>
  <si>
    <t>022.07.03.01.04</t>
  </si>
  <si>
    <t>Describe a simple SAS with force trim system which uses magnetic clutch and springs to hold cyclic control in the position where it was last released.</t>
  </si>
  <si>
    <t>022.07.03.01.03</t>
  </si>
  <si>
    <t>Explain and describe the general working principles and primary use of an SAS by damping pitch, roll and yaw motions.</t>
  </si>
  <si>
    <t>022.07.03.01.02</t>
  </si>
  <si>
    <t>Explain the general principles and operation of an SAS with regard to: rate damping; short-term attitude hold; effect on static stability; effect on dynamic stability; aerodynamic cross-coupling; effect on manoeuvrability; control response; engagement/disengagement; authority.</t>
  </si>
  <si>
    <t>022.07.03.01.01</t>
  </si>
  <si>
    <t>General principles and operation</t>
  </si>
  <si>
    <t>022.07.03.01</t>
  </si>
  <si>
    <t>Stability augmentation system (SAS)</t>
  </si>
  <si>
    <t>022.07.03.00</t>
  </si>
  <si>
    <t>Explain the functions of the redundant sensors’ simplex and duplex channels (single/dual channel).</t>
  </si>
  <si>
    <t>022.07.02.05.01</t>
  </si>
  <si>
    <t>Operation</t>
  </si>
  <si>
    <t>022.07.02.05</t>
  </si>
  <si>
    <t>Describe the system indications and warnings.</t>
  </si>
  <si>
    <t>022.07.02.04.02</t>
  </si>
  <si>
    <t>Describe the typical layout of the AFCS control panel.</t>
  </si>
  <si>
    <t>022.07.02.04.01</t>
  </si>
  <si>
    <t>Pilot–system interface: control panels, system indications, warnings</t>
  </si>
  <si>
    <t>022.07.02.04</t>
  </si>
  <si>
    <t>Explain the principle of operation of the electronic hydraulic actuators in the system.</t>
  </si>
  <si>
    <t>022.07.02.03.02</t>
  </si>
  <si>
    <t>Explain the principles of operation of the series and parallel actuators, spring-box clutches and the autotrim system.</t>
  </si>
  <si>
    <t>022.07.02.03.01</t>
  </si>
  <si>
    <t>Actuators</t>
  </si>
  <si>
    <t>022.07.02.03</t>
  </si>
  <si>
    <t>Explain the function of the microswitches and strain gauges in the system which sense pilot input to prevent excessive feedback forces from the system.</t>
  </si>
  <si>
    <t>022.07.02.02.01</t>
  </si>
  <si>
    <t>Specific sensors</t>
  </si>
  <si>
    <t>022.07.02.02</t>
  </si>
  <si>
    <t>Explain that the number of sensors will be dependent on the number of coupled modes of the system.</t>
  </si>
  <si>
    <t>022.07.02.01.02</t>
  </si>
  <si>
    <t>Explain the basic sensors in the system and their functions.</t>
  </si>
  <si>
    <t>022.07.02.01.01</t>
  </si>
  <si>
    <t>Basic sensors</t>
  </si>
  <si>
    <t>022.07.02.01</t>
  </si>
  <si>
    <t>Components: operation</t>
  </si>
  <si>
    <t>022.07.02.00</t>
  </si>
  <si>
    <t>Explain the consequences of a saturation of the series actuators.</t>
  </si>
  <si>
    <t>022.07.01.04.04</t>
  </si>
  <si>
    <t>Explain a series actuator ‘hard over’ which equals aircraft attitude runaway.</t>
  </si>
  <si>
    <t>022.07.01.04.03</t>
  </si>
  <si>
    <t>Appreciate that the pilot can override the system in the event of a failure.</t>
  </si>
  <si>
    <t>022.07.01.04.02</t>
  </si>
  <si>
    <t>Explain the various redundancies and independent systems that are built into the AFCSs.</t>
  </si>
  <si>
    <t>022.07.01.04.01</t>
  </si>
  <si>
    <t>Failures</t>
  </si>
  <si>
    <t>022.07.01.04</t>
  </si>
  <si>
    <t>Explain why some SAR helicopters have both radio-altimeter height hold and barometric altitude hold.</t>
  </si>
  <si>
    <t>022.07.01.03.04</t>
  </si>
  <si>
    <t>Explain that earlier autohover systems use Doppler velocity sensors and modern systems use inertial sensors plus GPS, and normally include a two-dimensional hover-velocity indicator for the pilots.</t>
  </si>
  <si>
    <t>022.07.01.03.03</t>
  </si>
  <si>
    <t>Explain that the SAR modes of AFCS include the following functions: ability to autohover; facility for mark on target (MOT) approach to hover; automatically transition from cruise down to a predetermined point or over-flown point; ability for the rear crew to move the helicopter around in the hover; the ability to automatically transition from the hover back to cruise flight; the ability to fly various search patterns.</t>
  </si>
  <si>
    <t>022.07.01.03.02</t>
  </si>
  <si>
    <t>Explain how an AFCS improves helicopter flight safety during: search and rescue (SAR) because of increased capabilities; flight by sole reference to instruments; underslung load operations; white-out conditions in snow-covered landscapes; an approach to land with lack of visual cues.</t>
  </si>
  <si>
    <t>022.07.01.03.01</t>
  </si>
  <si>
    <t>Enhancement of helicopter capability</t>
  </si>
  <si>
    <t>022.07.01.03</t>
  </si>
  <si>
    <t>Appreciate how effective the AFCS is in reducing pilot workload by improving basic aircraft control harmony and decreasing disturbances.</t>
  </si>
  <si>
    <t>022.07.01.02.01</t>
  </si>
  <si>
    <t>Reduction of pilot workload</t>
  </si>
  <si>
    <t>022.07.01.02</t>
  </si>
  <si>
    <t xml:space="preserve">Explain the similarities and differences between SAS and AFCS (the latter can actually fly the helicopter to perform certain functions selected by the pilot). Some AFCSs just have altitude and heading hold whilst others include a vertical speed or IAS hold mode, where a constant rate of climb/decent or IAS is maintained by the AFCS. </t>
  </si>
  <si>
    <t>022.07.01.01.01</t>
  </si>
  <si>
    <t>Stabilisation</t>
  </si>
  <si>
    <t>022.07.01.01</t>
  </si>
  <si>
    <t>022.07.01.00</t>
  </si>
  <si>
    <t>HELICOPTER: AUTOMATIC FLIGHT CONTROL SYSTEMS</t>
  </si>
  <si>
    <t>022.07.00.00</t>
  </si>
  <si>
    <t>Describe the fail-operational hybrid landing system as a primary fail-passive automatic landing system with a secondary independent guidance system such as a head-up display (HUD) to enable the pilot to complete a manual landing if the primary system fails.</t>
  </si>
  <si>
    <t>022.06.05.01.09</t>
  </si>
  <si>
    <t>Describe how the failure of various systems, including systems not directly involved in the autoland process, can influence the ability to perform an autoland or affect the minima down to which the approach may be conducted.</t>
  </si>
  <si>
    <t>022.06.05.01.08</t>
  </si>
  <si>
    <t>Describe typical failures that, if occurring below the alert height, will trigger a warning: all autopilots disengage; loss of ILS signal or components thereof; excessive ILS deviations; radio-altimeter failure.</t>
  </si>
  <si>
    <t>022.06.05.01.07</t>
  </si>
  <si>
    <t>Explain the purpose and significance of alert height, describe the indications and implications, and consider typical pilot actions for a failure situation: above the alert height; below the alert height.</t>
  </si>
  <si>
    <t>022.06.05.01.06</t>
  </si>
  <si>
    <t>Explain that there are operational limitations in order to legally perform an autoland beyond the technical capability of the aircraft.</t>
  </si>
  <si>
    <t>022.06.05.01.05</t>
  </si>
  <si>
    <t>Describe the autoland sequence including the following: FMAs regarding the landing capability of the aircraft; the significance of monitoring the FMAs to ensure the automatic arming/engagement of modes triggered by defined radio altitudes or other thresholds; in the event of a go-around, that the aircraft performs the go-around manoeuvre both by reading the FMAs and supporting those readings by raw data; during the landing phase, that ‘FLARE’ mode engages at the appropriate radio altitude, including typical time frame and actions if ‘FLARE’ does not engage; after landing, that ‘ROLL-OUT’ mode engages and the significance of disconnecting the autopilot prior to vacating the runway.</t>
  </si>
  <si>
    <t>022.06.05.01.04</t>
  </si>
  <si>
    <t>Explain the following terms (reference to CS-AWO ‘All Weather Operations’): fail-passive automatic landing system; fail-operational automatic landing system; fail-operational hybrid landing system; alert height.</t>
  </si>
  <si>
    <t>022.06.05.01.03</t>
  </si>
  <si>
    <t>Explain the significance of the following components required for an autoland: autopilot; autothrust; radio altimeter; ILS receivers.</t>
  </si>
  <si>
    <t>022.06.05.01.02</t>
  </si>
  <si>
    <t>Explain the purpose of an autoland system.</t>
  </si>
  <si>
    <t>022.06.05.01.01</t>
  </si>
  <si>
    <t>022.06.05.01</t>
  </si>
  <si>
    <t>Autoland</t>
  </si>
  <si>
    <t>022.06.05.00</t>
  </si>
  <si>
    <t>Describe the consequences of not understanding what the FMAs imply or missing mode changes, and how it may lead to an undesirable aircraft state.</t>
  </si>
  <si>
    <t>022.06.04.01.06</t>
  </si>
  <si>
    <t>Explain the importance of monitoring the FMAs and announcing mode changes at all times (including when selecting a new mode) and why only certain mode changes will be accompanied by an aural notification or additional visual cues.</t>
  </si>
  <si>
    <t>022.06.04.01.05</t>
  </si>
  <si>
    <t>Describe the following FMA display scenarios: engagement of a mode; mode change from armed to becoming engaged; mode reversion.</t>
  </si>
  <si>
    <t>022.06.04.01.04</t>
  </si>
  <si>
    <t>Explain why FMAs for engaged or armed modes have different colour or different font size.</t>
  </si>
  <si>
    <t>022.06.04.01.03</t>
  </si>
  <si>
    <t>Describe where the FMAs are normally shown and how the FMAs will be divided into sections (as applicable to aircraft complexity): vertical modes; lateral modes; autothrust modes; autopilot and flight director annunciators; landing capability.</t>
  </si>
  <si>
    <t>022.06.04.01.02</t>
  </si>
  <si>
    <t>Explain the purpose of FMAs and their importance being the only indication of the state of a system rather than a switch position.</t>
  </si>
  <si>
    <t>022.06.04.01.01</t>
  </si>
  <si>
    <t>Purpose, modes, display scenarios</t>
  </si>
  <si>
    <t>022.06.04.01</t>
  </si>
  <si>
    <t xml:space="preserve">Aeroplane: flight mode annunciator (FMA) </t>
  </si>
  <si>
    <t>022.06.04.00</t>
  </si>
  <si>
    <t>Explain the importance of checking the FMC data or selected autopilot modes through the FMA when using the flight directors. If the flight directors are showing incorrect guidance, they should not be followed and should be turned off.</t>
  </si>
  <si>
    <t>022.06.03.01.08</t>
  </si>
  <si>
    <t>Explain how the modes available for the flight director are the same as those available for the autopilot, and that the same panel (FCU/MCP) is normally used for selection.</t>
  </si>
  <si>
    <t>022.06.03.01.07</t>
  </si>
  <si>
    <t>Explain that the flight director computes and indicates the direction and magnitude of control inputs required in order to achieve an attitude to follow a trajectory.</t>
  </si>
  <si>
    <t>022.06.03.01.06</t>
  </si>
  <si>
    <t>Give examples of different scenarios and the resulting flight director indications.</t>
  </si>
  <si>
    <t>022.06.03.01.05</t>
  </si>
  <si>
    <t>Explain why the flight director must be followed when engaged/shown, and describe the appropriate use of the flight director: flight director only; autopilot only; flight director and autopilot; typical job-share between pilots (pilot flying (PF)/pilot monitoring (PM)) for selecting the parameters when autopilot is engaged versus disengaged; highlight when the flight director should not be followed or should be disengaged.</t>
  </si>
  <si>
    <t>022.06.03.01.04</t>
  </si>
  <si>
    <t>Explain the differences between a flight director and an autopilot and how the flight director provides a means of cross-checking the control/guidance commands sent to the autopilot.</t>
  </si>
  <si>
    <t>022.06.03.01.03</t>
  </si>
  <si>
    <t>022.06.03.01.02</t>
  </si>
  <si>
    <t>022.06.03.01.01</t>
  </si>
  <si>
    <t>Purpose, use, indications, modes, data</t>
  </si>
  <si>
    <t>022.06.03.01</t>
  </si>
  <si>
    <t>022.06.03.00</t>
  </si>
  <si>
    <t>Explain the following regarding autopilot and aircraft with manual trim: the autopilot may not engage unless the aircraft controls are in trim; the aircraft will normally be in trim when the autopilot is disconnected; use of manual trim when the autopilot is engaged will normally lead to autopilot disconnection and a risk of an out-of-trim situation.</t>
  </si>
  <si>
    <t>022.06.02.01.22</t>
  </si>
  <si>
    <t>Explain an appropriate procedure for disengaging the autopilot and why both aural and visual warnings are used to indicate that the autopilot is being disengaged: temporary warning for intended disengagement using the design method; continuous warning for unintended disengagement or using a method other than the design method.</t>
  </si>
  <si>
    <t>022.06.02.01.21</t>
  </si>
  <si>
    <t>Describe how failure of other systems may influence the availability of the autopilot and how incorrect data from other systems may result in an undesirable aircraft state, potentially without any failure indications. Explain the importance of prompt and appropriate pilot intervention during such events.</t>
  </si>
  <si>
    <t>022.06.02.01.20</t>
  </si>
  <si>
    <t>Explain the dangers of mismanagement of the following modes: use of V/S and lack of speed protection, i.e. excessive V/S or FPA may be selected with subsequent uncontrolled loss or gain of airspeed; arming VOR/LOC or APP outside the protected area of the localiser or ILS.</t>
  </si>
  <si>
    <t>022.06.02.01.19</t>
  </si>
  <si>
    <t>Explain automatic mode reversion and typical situations where it may occur: no suitable data for the current mode such as flight plan discontinuity when in LNAV/managed NAV; change of parameter during capture phase for original parameter such as change of altitude target during ALT ACQ/ALT*; mismanagement of a mode resulting in engagement of the autopilot envelope protection, e.g. selecting excessive V/S resulting in a loss of speed control.</t>
  </si>
  <si>
    <t>022.06.02.01.18</t>
  </si>
  <si>
    <t>Describe the sequence of events when a mode is engaged and the different phases: initial phase where attitude is changed to obtain a new trajectory in order to achieve the new parameter; the trajectory will be based on rate of closure which is again based on the difference between the original parameter and the new parameter; capture phase where the aircraft will follow a predefined rate of change of trajectory to achieve the new parameter without overshooting/ undershooting; tracking or hold phase where the aircraft will maintain the set parameter until a new change has been initiated.</t>
  </si>
  <si>
    <t>022.06.02.01.17</t>
  </si>
  <si>
    <t>Explain the difference between an armed and an engaged mode: not all modes have an armed state available; a mode will only become armed if certain criteria are met; an armed mode will become engaged (replacing the previously engaged mode, if any) when certain criteria are met.</t>
  </si>
  <si>
    <t>022.06.02.01.16</t>
  </si>
  <si>
    <t>Explain that only one autopilot may be engaged at any time except for when APP is armed in order to facilitate a fail-operational autoland.</t>
  </si>
  <si>
    <t>022.06.02.01.15</t>
  </si>
  <si>
    <t>Describe touch control steering (TCS) and highlight the differences when compared to CWS: autopilot remains engaged but autopilot servos/actuators are disconnected from the control surfaces; manual control of the aircraft as long as TCS button is depressed; autopilot servos/actuators reconnect when TCS button is released and the autopilot returns to previously engaged mode(s).</t>
  </si>
  <si>
    <t>022.06.02.01.14</t>
  </si>
  <si>
    <t>Describe the following elements of CWS: CWS as an autopilot mode; flight phases where CWS cannot be used; whether the pilot or the autopilot is controlling the flight path; the availability of flight path/performance protections; potential different feel and control response compared to manual flight.</t>
  </si>
  <si>
    <t>022.06.02.01.13</t>
  </si>
  <si>
    <t>Define the control wheel steering (CWS) mode as manual manoeuvring of the aircraft through the autopilot computer and autopilot servos/actuators using the control column/control wheel.</t>
  </si>
  <si>
    <t>022.06.02.01.12</t>
  </si>
  <si>
    <t xml:space="preserve">Describe the purpose of the synchronisation function when engaging the autopilot and explain why the autopilot should be engaged when the aircraft is in trim. </t>
  </si>
  <si>
    <t>022.06.02.01.11</t>
  </si>
  <si>
    <t>Describe the purpose of the following inputs and outputs for an autopilot system: attitude information; flight path/trajectory information; control surface position information; airspeed information; aircraft configuration information; FCU/MCP selections; FMAs.</t>
  </si>
  <si>
    <t>022.06.02.01.10</t>
  </si>
  <si>
    <t>Describe the two types of autopilot configurations and explain the implications to the pilot for either and when comparing the two principles: flight-deck controls move with the control surface when the autopilot is engaged; flight-deck controls remain static when the autopilot is engaged.</t>
  </si>
  <si>
    <t>022.06.02.01.09</t>
  </si>
  <si>
    <t>Explain the following mixed modes: take-off; go-around; approach (APP).</t>
  </si>
  <si>
    <t>022.06.02.01.08</t>
  </si>
  <si>
    <t>Describe how the autopilot uses speed, aircraft configuration or flight phase as a measure for the magnitude of control inputs and how this may affect precision and stability.</t>
  </si>
  <si>
    <t>022.06.02.01.07</t>
  </si>
  <si>
    <t>Explain the following vertical modes: vertical speed (V/S); flight path angle (FPA); level change (LVL CHG)/open climb (OP CLB) or open descent (OP DES); speed reference system (SRS); altitude (ALT) hold; vertical navigation (VNAV)/managed climb (CLB) or descent (DES); glideslope (G/S).</t>
  </si>
  <si>
    <t>022.06.02.01.06</t>
  </si>
  <si>
    <t>Describe the purpose of control laws for pitch and roll modes.</t>
  </si>
  <si>
    <t>022.06.02.01.05</t>
  </si>
  <si>
    <t>Explain the following lateral modes: heading (HDG)/track (TRK); VOR (VOR)/localiser (LOC); lateral navigation/managed navigation (LNAV or NAV).</t>
  </si>
  <si>
    <t>022.06.02.01.04</t>
  </si>
  <si>
    <t>Describe the purpose of the following components of an autopilot system: flight control unit (FCU), mode control panel (MCP) or equivalent; flight mode annunciator (FMA) (see Subject 022 06 04 00); autopilot computer; actuator.</t>
  </si>
  <si>
    <t>022.06.02.01.03</t>
  </si>
  <si>
    <t>022.06.02.01.02</t>
  </si>
  <si>
    <t>Define the three basic control channels.</t>
  </si>
  <si>
    <t>022.06.02.01.01</t>
  </si>
  <si>
    <t>022.06.02.01</t>
  </si>
  <si>
    <t>Autopilot system</t>
  </si>
  <si>
    <t>022.06.02.00</t>
  </si>
  <si>
    <t>Explain how a state of self-induced oscillations may be detected and describe the effects of self-induced oscillations: aircraft controllability; aircraft safety; timely manual intervention as a way of mitigating loss of control; techniques that may be used to maintain positive control of the aircraft.</t>
  </si>
  <si>
    <t>022.06.01.01.06</t>
  </si>
  <si>
    <t>Describe how a closed-loop system may enter a state of self-induced oscillation if the system overcompensates for deviations from the desired state.</t>
  </si>
  <si>
    <t>022.06.01.01.05</t>
  </si>
  <si>
    <t>List the following elements of a closed-loop control system and explain their basic function: input signal; error detector; signal processor providing a measured output signal according to set criteria or laws; control element such as an actuator; feedback signal to error detector for comparison with input signal.</t>
  </si>
  <si>
    <t>022.06.01.01.04</t>
  </si>
  <si>
    <t>Describe the following two automatic control principles: closed loop, where a feedback from an action or state is compared to the desired action or state; open loop, where there is no feedback loop.</t>
  </si>
  <si>
    <t>022.06.01.01.03</t>
  </si>
  <si>
    <t>Define and explain the following two functions of an AFCS: aircraft control: stabilise the aircraft around its centre of gravity (CG); aircraft guidance: guidance of the aircraft’s flight path.</t>
  </si>
  <si>
    <t>022.06.01.01.02</t>
  </si>
  <si>
    <t>Describe the following purposes of an automatic flight control system (AFCS): enhancement of flight controls; reduction of pilot workload.</t>
  </si>
  <si>
    <t>022.06.01.01.01</t>
  </si>
  <si>
    <t>Definitions and control loops</t>
  </si>
  <si>
    <t>022.06.01.01</t>
  </si>
  <si>
    <t>022.06.01.00</t>
  </si>
  <si>
    <t>AEROPLANE: AUTOMATIC FLIGHT CONTROL SYSTEMS</t>
  </si>
  <si>
    <t>022.06.00.00</t>
  </si>
  <si>
    <t>Describe the procedure available to the pilot for assessing the performance of individual IRUs after a flight: reviewing the residual indicated ground speed when the aircraft has parked; reviewing the drift given as NM/h.</t>
  </si>
  <si>
    <t>022.05.02.01.11</t>
  </si>
  <si>
    <t>State that the majority of the IRS data can be accessed through the FMS control and display unit (CDU)/flight management and guidance system (FMGS) multifunction control and display unit (MCDU).</t>
  </si>
  <si>
    <t>022.05.02.01.10</t>
  </si>
  <si>
    <t>Explain the following selections on the IRU mode selector: NAV (normal operation); ATT (attitude only).</t>
  </si>
  <si>
    <t>022.05.02.01.09</t>
  </si>
  <si>
    <t>Identify examples of IRS control panels.</t>
  </si>
  <si>
    <t>022.05.02.01.08</t>
  </si>
  <si>
    <t>Explain that, on a modern aircraft, there is likely to be an air-data inertial reference unit (ADIRU), which is an inertial reference unit (IRU) integrated with an air-data computer (ADC).</t>
  </si>
  <si>
    <t>022.05.02.01.07</t>
  </si>
  <si>
    <t>State that the positional error of a stand-alone INS varies (a typical value can be quoted as 1–2 NM/h) and is dependent on the gyro drift rate, accelerometer bias, misalignment of the platform, and computational errors.</t>
  </si>
  <si>
    <t>022.05.02.01.06</t>
  </si>
  <si>
    <t>State that an incorrect entry of latitude may lead to a loss of alignment and is more critical than the incorrect entry of longitude.</t>
  </si>
  <si>
    <t>022.05.02.01.05</t>
  </si>
  <si>
    <t>Explain that the inertial navigation system (INS) platform is maintained level and north-aligned after alignment is complete and the aircraft is in motion.</t>
  </si>
  <si>
    <t>022.05.02.01.04</t>
  </si>
  <si>
    <t>State that in-flight realignment is not possible and loss of alignment leads to loss of navigational data although attitude information may still be available.</t>
  </si>
  <si>
    <t>022.05.02.01.03</t>
  </si>
  <si>
    <t>Explain that the aircraft must be stationary during alignment, the aircraft position is entered during the alignment phase, and that the alignment process takes around 10 to 20 minutes at mid latitudes (longer at high latitudes).</t>
  </si>
  <si>
    <t>022.05.02.01.02</t>
  </si>
  <si>
    <t>State that during the alignment process, the inertial platform is levelled (INS) or the local vertical is determined (IRS), and true north/aircraft heading is established.</t>
  </si>
  <si>
    <t>022.05.02.01.01</t>
  </si>
  <si>
    <t>Alignment process, incorrect data entry, and control panels</t>
  </si>
  <si>
    <t>022.05.02.01</t>
  </si>
  <si>
    <t>Alignment and operation</t>
  </si>
  <si>
    <t>022.05.02.00</t>
  </si>
  <si>
    <t>State the differences between a laser ring gyro and a conventional mechanical gyro.</t>
  </si>
  <si>
    <t>022.05.01.01.09</t>
  </si>
  <si>
    <t>State that a strap-down system is fixed to the structure of the aircraft and normally consists of three laser ring gyros and three accelerometers.</t>
  </si>
  <si>
    <t>022.05.01.01.08</t>
  </si>
  <si>
    <t>List all navigational data that can be determined by a stand-alone inertial navigation system.</t>
  </si>
  <si>
    <t>022.05.01.01.07</t>
  </si>
  <si>
    <t>State that in modern aircraft fitted with inertial reference system (IRS) and flight management system (FMS), the flight management computer (FMC) position is normally derived from a mathematical analysis of IRS, global positioning system (GPS), and distance measuring equipment (DME) data, VHF omnidirectional radio range (VOR) and LOC.</t>
  </si>
  <si>
    <t>022.05.01.01.06</t>
  </si>
  <si>
    <t>Explain the necessity of applying correction for transport precession, and Earth rate precession, coriolis and gravity.</t>
  </si>
  <si>
    <t>022.05.01.01.05</t>
  </si>
  <si>
    <t>Explain the basic principles of inertial navigation (including double integration of measured acceleration and the necessity for north–south, east–west and vertical components to be measured/extracted).</t>
  </si>
  <si>
    <t>022.05.01.01.04</t>
  </si>
  <si>
    <t xml:space="preserve">State that earlier gyro mechanically stabilised platforms are (technically incorrectly but conventionally) referred to as inertial navigation systems (INSs) and more modern fixed (strap down) platforms are conventionally referred to as inertial reference systems (IRSs). INSs can be considered to be stand-alone, whereas IRSs are integrated with the FMS. </t>
  </si>
  <si>
    <t>022.05.01.01.03</t>
  </si>
  <si>
    <t>State that inertial systems require no external input, except TAS, to determine aircraft attitude and navigational data.</t>
  </si>
  <si>
    <t>022.05.01.01.02</t>
  </si>
  <si>
    <t>State that inertial navigation/reference systems are the main source of attitude and one of the main sources of navigational data in commercial air transport aeroplanes.</t>
  </si>
  <si>
    <t>022.05.01.01.01</t>
  </si>
  <si>
    <t>Systems</t>
  </si>
  <si>
    <t>022.05.01.01</t>
  </si>
  <si>
    <t>022.05.01.00</t>
  </si>
  <si>
    <t>INERTIAL NAVIGATION</t>
  </si>
  <si>
    <t>022.05.00.00</t>
  </si>
  <si>
    <t>Explain that the AHRS senses rotation and acceleration for all three axes and senses the direction of the Earth’s magnetic field where the indications are normally provided on electronic screens (electronic flight instrument system (EFIS)).</t>
  </si>
  <si>
    <t>022.04.06.01.02</t>
  </si>
  <si>
    <t>Explain that the AHRS is a replacement for traditional gyros using solid-state technology with no moving parts and is a single unit consisting of: solid-state accelerometers; solid-state rate sensor gyroscopes; solid-state magnetometers (measurement of the Earth’s magnetic field).</t>
  </si>
  <si>
    <t>022.04.06.01.01</t>
  </si>
  <si>
    <t>Components, indications</t>
  </si>
  <si>
    <t>022.04.06.01</t>
  </si>
  <si>
    <t xml:space="preserve">Solid-state systems - attitude and heading reference system (AHRS) </t>
  </si>
  <si>
    <t>022.04.06.00</t>
  </si>
  <si>
    <t>State the advantages and disadvantages of a remote-reading compass system compared to a direct-reading magnetic compass with regard to: design (power source, weight and volume); deviation due to aircraft magnetism; turning and acceleration errors; attitude errors; accuracy and stability of the information displayed; availability of the information for several systems (compass card, RMI, automatic flight control system (AFCS)).</t>
  </si>
  <si>
    <t>022.04.05.01.03</t>
  </si>
  <si>
    <t>Using a block diagram, list and explain the function of the following components of a remote-reading compass system: flux detection unit; gyro unit; transducers, precession amplifiers, annunciator; display unit (compass card, synchronising and set-heading knob, DG/compass/slave/free switch).</t>
  </si>
  <si>
    <t>022.04.05.01.02</t>
  </si>
  <si>
    <t>Describe the principles of operation of a remote-reading compass system.</t>
  </si>
  <si>
    <t>022.04.05.01.01</t>
  </si>
  <si>
    <t>Operating principles, components, comparison with a direct-reading magnetic compass</t>
  </si>
  <si>
    <t>022.04.05.01</t>
  </si>
  <si>
    <t>Remote-reading compass systems</t>
  </si>
  <si>
    <t>022.04.05.00</t>
  </si>
  <si>
    <t>Describe the procedure for the pilot to align the directional gyroscope to the correct compass heading.</t>
  </si>
  <si>
    <t>022.04.04.01.04</t>
  </si>
  <si>
    <t>Explain how the directional gyroscope will drift over time due to the following: rotation of the Earth; aircraft manoeuvring; aircraft movement over the Earth’s surface/direction of travel.</t>
  </si>
  <si>
    <t>022.04.04.01.03</t>
  </si>
  <si>
    <t>Identify the two types of gyro-driven direction indicators: direction indicator; horizontal situation indicator (HSI).</t>
  </si>
  <si>
    <t>022.04.04.01.02</t>
  </si>
  <si>
    <t>Explain the purpose of the directional gyroscope.</t>
  </si>
  <si>
    <t>022.04.04.01.01</t>
  </si>
  <si>
    <t>Purpose, types, drift, alignment to compass heading</t>
  </si>
  <si>
    <t>022.04.04.01</t>
  </si>
  <si>
    <t>Directional gyroscope</t>
  </si>
  <si>
    <t>022.04.04.00</t>
  </si>
  <si>
    <t>Describe a typical attitude display and instrument markings.</t>
  </si>
  <si>
    <t>022.04.03.01.05</t>
  </si>
  <si>
    <t>Describe the effects of the aircraft’s acceleration and turns on instrument indications.</t>
  </si>
  <si>
    <t>022.04.03.01.04</t>
  </si>
  <si>
    <t>State the degrees of freedom.</t>
  </si>
  <si>
    <t>022.04.03.01.03</t>
  </si>
  <si>
    <t>Identify the two types of attitude indicators: attitude indicator; attitude and director indicator (ADI).</t>
  </si>
  <si>
    <t>022.04.03.01.02</t>
  </si>
  <si>
    <t>Explain the purpose of the attitude indicator.</t>
  </si>
  <si>
    <t>022.04.03.01.01</t>
  </si>
  <si>
    <t>Purpose, types, effect of aircraft acceleration, display</t>
  </si>
  <si>
    <t>022.04.03.01</t>
  </si>
  <si>
    <t>Attitude indicator (artificial horizon)</t>
  </si>
  <si>
    <t xml:space="preserve">022.04.03.00 </t>
  </si>
  <si>
    <t>Compare the indications on the rate-of-turn indicator and the turn coordinator.</t>
  </si>
  <si>
    <t>022.04.02.01.08</t>
  </si>
  <si>
    <t>Describe the indications given by a turn coordinator (or turn-and-bank indicator).</t>
  </si>
  <si>
    <t>022.04.02.01.07</t>
  </si>
  <si>
    <t>Describe the indications of a rate-of-turn and balance (slip) indicator during a balanced, slip or skid turn.</t>
  </si>
  <si>
    <t>022.04.02.01.06</t>
  </si>
  <si>
    <t>Explain the purpose of a balance (slip) indicator and its principle of operation.</t>
  </si>
  <si>
    <t>022.04.02.01.05</t>
  </si>
  <si>
    <t>Explain the relation between bank angle, rate of turn and TAS, and how bank angle becomes the limiting factor at high speed (no calculations).</t>
  </si>
  <si>
    <t>022.04.02.01.04</t>
  </si>
  <si>
    <t>Describe the indications given by a rate-of-turn indicator.</t>
  </si>
  <si>
    <t>022.04.02.01.03</t>
  </si>
  <si>
    <t>Define a ‘rate-1 turn’.</t>
  </si>
  <si>
    <t>022.04.02.01.02</t>
  </si>
  <si>
    <t>Explain the purpose of a rate-of-turn and balance (slip) indicator.</t>
  </si>
  <si>
    <t>022.04.02.01.01</t>
  </si>
  <si>
    <t>Indications, relation between bank angle, rate of turn and TAS</t>
  </si>
  <si>
    <t>022.04.02.01</t>
  </si>
  <si>
    <t>Rate-of-turn indicator - Turn coordinator - Balance (slip) indicator</t>
  </si>
  <si>
    <t>022.04.02.00</t>
  </si>
  <si>
    <t>Describe the two ways of driving gyroscopes and any associated indications: air/vacuum; electrically.</t>
  </si>
  <si>
    <t>022.04.01.01.06</t>
  </si>
  <si>
    <t>Explain the three types of gyro wander: real wander; apparent wander; transport wander.</t>
  </si>
  <si>
    <t>022.04.01.01.05</t>
  </si>
  <si>
    <t>Explain the following terms: rigidity; precession; wander (drift/topple).</t>
  </si>
  <si>
    <t>022.04.01.01.04</t>
  </si>
  <si>
    <t>Define the ‘degrees of freedom’ of a gyro. Remark: As a convention, the degrees of freedom of a gyroscope do not include its own axis of rotation (the spin axis).</t>
  </si>
  <si>
    <t>022.04.01.01.03</t>
  </si>
  <si>
    <t>Explain the fundamentals of the theory of gyroscopic forces.</t>
  </si>
  <si>
    <t>022.04.01.01.02</t>
  </si>
  <si>
    <t>Define a ‘gyro’.</t>
  </si>
  <si>
    <t>022.04.01.01.01</t>
  </si>
  <si>
    <t>Gyroscopic forces, degrees of freedom, gyro wander, driving gyroscopes</t>
  </si>
  <si>
    <t>022.04.01.01</t>
  </si>
  <si>
    <t>Gyroscope: basic principles</t>
  </si>
  <si>
    <t>022.04.01.00</t>
  </si>
  <si>
    <t>GYROSCOPIC INSTRUMENTS</t>
  </si>
  <si>
    <t>022.04.00.00</t>
  </si>
  <si>
    <t>Explain that a flux valve does not suffer from the same magnitude of errors as a direct-reading magnetic compass when turning, accelerating or decelerating and during pitch-up or pitch-down manoeuvres.</t>
  </si>
  <si>
    <t>022.03.04.01.06</t>
  </si>
  <si>
    <t>Explain that deviation is compensated for and, therefore, eliminates the need for a deviation correction card.</t>
  </si>
  <si>
    <t>022.03.04.01.05</t>
  </si>
  <si>
    <t xml:space="preserve">Give the remote-reading compass system as example of application for a flux valve. </t>
  </si>
  <si>
    <t>022.03.04.01.04</t>
  </si>
  <si>
    <t>Indicate typical locations of the flux valve(s).</t>
  </si>
  <si>
    <t>022.03.04.01.03</t>
  </si>
  <si>
    <t>Explain its operating principle.</t>
  </si>
  <si>
    <t>022.03.04.01.02</t>
  </si>
  <si>
    <t>Explain the purpose of a flux valve.</t>
  </si>
  <si>
    <t>022.03.04.01.01</t>
  </si>
  <si>
    <t>Purpose, operating principle, location, errors</t>
  </si>
  <si>
    <t>022.03.04.01</t>
  </si>
  <si>
    <t>Flux valve</t>
  </si>
  <si>
    <t>022.03.04.00</t>
  </si>
  <si>
    <t>Describe the serviceability check for a direct-reading magnetic compass prior to flight, such as: the physical appearance of the device; comparing the indication to another known direction such as a different compass or runway direction.</t>
  </si>
  <si>
    <t>022.03.03.01.04</t>
  </si>
  <si>
    <t>Explain how the use of timed turns eliminates the problem of the turning errors of a direct-reading magnetic compass, and calculate the duration of a rate-1 turn for a given change of heading.</t>
  </si>
  <si>
    <t>022.03.03.01.03</t>
  </si>
  <si>
    <t>Describe how the direct-reading magnetic compass will only show correct indications during straight, level and unaccelerated flight, and that an error will occur during the following flight manoeuvres (no numerical examples): acceleration and deceleration; turning; during pitch-up or pitch-down manoeuvres.</t>
  </si>
  <si>
    <t>022.03.03.01.02</t>
  </si>
  <si>
    <t>Explain the purpose of a direct-reading magnetic compass.</t>
  </si>
  <si>
    <t>022.03.03.01.01</t>
  </si>
  <si>
    <t>Purpose, errors, timed turns, serviceability</t>
  </si>
  <si>
    <t>022.03.03.01</t>
  </si>
  <si>
    <t xml:space="preserve">Direct-reading magnetic compass </t>
  </si>
  <si>
    <t>022.03.03.00</t>
  </si>
  <si>
    <t>Demonstrate the use of deviation values (either given as E/W or +/–) from a compass deviation card to calculate: compass heading to magnetic heading; magnetic heading to compass heading.</t>
  </si>
  <si>
    <t>022.03.02.01.05</t>
  </si>
  <si>
    <t>Describe the purpose and the use of a deviation correction card.</t>
  </si>
  <si>
    <t>022.03.02.01.04</t>
  </si>
  <si>
    <t>Explain how permanent magnetism within the aircraft structure and electromagnetism from the aircraft systems affect the accuracy of a compass.</t>
  </si>
  <si>
    <t>022.03.02.01.03</t>
  </si>
  <si>
    <t>Explain the principles of and the reasons for: compass swinging (determination of initial deviations); compass compensation (correction of deviations found); compass calibration (determination of residual deviations).</t>
  </si>
  <si>
    <t>022.03.02.01.02</t>
  </si>
  <si>
    <t>Explain the following differences between permanent magnetism and electromagnetism: when they are present; what affects their magnitude.</t>
  </si>
  <si>
    <t>022.03.02.01.01</t>
  </si>
  <si>
    <t>Permanent magnetism, electromagnetism, deviation</t>
  </si>
  <si>
    <t>022.03.02.01</t>
  </si>
  <si>
    <t>Aircraft magnetic field</t>
  </si>
  <si>
    <t>022.03.02.00</t>
  </si>
  <si>
    <t>Demonstrate the use of variation values (given as East/West (E/W) or +/–) to calculate: true heading to magnetic heading; magnetic heading to true heading.</t>
  </si>
  <si>
    <t>022.03.01.01.05</t>
  </si>
  <si>
    <t xml:space="preserve">Describe that a magnetic compass will align itself to both the horizontal (azimuth) and vertical (dip) components of the Earth’s magnetic field, thus will not function in the vicinity of the magnetic poles. </t>
  </si>
  <si>
    <t>022.03.01.01.04</t>
  </si>
  <si>
    <t>Define the following terms: magnetic variation; magnetic dip (inclination).</t>
  </si>
  <si>
    <t>022.03.01.01.03</t>
  </si>
  <si>
    <t>Explain the properties of a magnet.</t>
  </si>
  <si>
    <t>022.03.01.01.02</t>
  </si>
  <si>
    <t>Describe the magnetic field of the Earth.</t>
  </si>
  <si>
    <t>022.03.01.01.01</t>
  </si>
  <si>
    <t>Magnetic field, variation, dip</t>
  </si>
  <si>
    <t>022.03.01.01</t>
  </si>
  <si>
    <t>Earth’s magnetic field</t>
  </si>
  <si>
    <t>022.03.01.00</t>
  </si>
  <si>
    <t>MAGNETISM - DIRECT-READING COMPASS AND FLUX VALVE</t>
  </si>
  <si>
    <t>022.03.00.00</t>
  </si>
  <si>
    <t xml:space="preserve">Describe the consequences of the loss of an ADC compared to the failure of individual instruments. </t>
  </si>
  <si>
    <t>022.02.08.01.08</t>
  </si>
  <si>
    <t>Explain the ADC architecture for air-data measurement including sensors, processing units and displays, as opposed to stand-alone air-data measurement instruments.</t>
  </si>
  <si>
    <t>022.02.08.01.07</t>
  </si>
  <si>
    <t>Explain that an air-data inertial reference unit (ADIRU) is an ADC integrated with an inertial reference unit (IRU), that there will be separate controls for the ADC part and inertial reference (IR) part, and that incorrect selection during failure scenarios may lead to unintended and potentially irreversible consequences.</t>
  </si>
  <si>
    <t>022.02.08.01.06</t>
  </si>
  <si>
    <t>Give examples of instruments or systems which may use ADC output data.</t>
  </si>
  <si>
    <t>022.02.08.01.05</t>
  </si>
  <si>
    <t>Explain how position, instrument, compressibility and density errors can be compensated/corrected to achieve a TAS calculation.</t>
  </si>
  <si>
    <t>022.02.08.01.04</t>
  </si>
  <si>
    <t>List the following possible output data, as applicable to aeroplanes or helicopters: IAS; TAS; SAT; TAT; Mach number; AoA; altitude; vertical speed; VMO/MMO pointer.</t>
  </si>
  <si>
    <t>022.02.08.01.03</t>
  </si>
  <si>
    <t>List the following possible input data: TAT; static pressure; total pressure; measured temperature; AoA; flaps position; landing gear position; stored aircraft data.</t>
  </si>
  <si>
    <t>022.02.08.01.02</t>
  </si>
  <si>
    <t>Explain the operating principle of an ADC.</t>
  </si>
  <si>
    <t>022.02.08.01.01</t>
  </si>
  <si>
    <t>Operating principle, data, errors, air-data inertial reference unit</t>
  </si>
  <si>
    <t>022.02.08.01</t>
  </si>
  <si>
    <t>Air-data computer (ADC)</t>
  </si>
  <si>
    <t>022.02.08.00</t>
  </si>
  <si>
    <t>Describe the implications of climbing or descending at constant Mach number or constant IAS with respect to the margin to the stall speed or maximum speed.</t>
  </si>
  <si>
    <t>022.02.07.01.10</t>
  </si>
  <si>
    <r>
      <t>Describe the relationship between M</t>
    </r>
    <r>
      <rPr>
        <vertAlign val="subscript"/>
        <sz val="10"/>
        <color theme="1"/>
        <rFont val="Calibri"/>
        <family val="2"/>
        <scheme val="minor"/>
      </rPr>
      <t>MO</t>
    </r>
    <r>
      <rPr>
        <sz val="10"/>
        <color theme="1"/>
        <rFont val="Calibri"/>
        <family val="2"/>
        <scheme val="minor"/>
      </rPr>
      <t xml:space="preserve"> and V</t>
    </r>
    <r>
      <rPr>
        <vertAlign val="subscript"/>
        <sz val="10"/>
        <color theme="1"/>
        <rFont val="Calibri"/>
        <family val="2"/>
        <scheme val="minor"/>
      </rPr>
      <t>MO</t>
    </r>
    <r>
      <rPr>
        <sz val="10"/>
        <color theme="1"/>
        <rFont val="Calibri"/>
        <family val="2"/>
        <scheme val="minor"/>
      </rPr>
      <t xml:space="preserve"> with change in altitude and the implications of climbing at constant IAS and descending at constant Mach number with respect to the margin to M</t>
    </r>
    <r>
      <rPr>
        <vertAlign val="subscript"/>
        <sz val="10"/>
        <color theme="1"/>
        <rFont val="Calibri"/>
        <family val="2"/>
        <scheme val="minor"/>
      </rPr>
      <t>MO</t>
    </r>
    <r>
      <rPr>
        <sz val="10"/>
        <color theme="1"/>
        <rFont val="Calibri"/>
        <family val="2"/>
        <scheme val="minor"/>
      </rPr>
      <t xml:space="preserve"> and V</t>
    </r>
    <r>
      <rPr>
        <vertAlign val="subscript"/>
        <sz val="10"/>
        <color theme="1"/>
        <rFont val="Calibri"/>
        <family val="2"/>
        <scheme val="minor"/>
      </rPr>
      <t>MO</t>
    </r>
    <r>
      <rPr>
        <sz val="10"/>
        <color theme="1"/>
        <rFont val="Calibri"/>
        <family val="2"/>
        <scheme val="minor"/>
      </rPr>
      <t>.</t>
    </r>
  </si>
  <si>
    <t>022.02.07.01.09</t>
  </si>
  <si>
    <t xml:space="preserve">Describe typical indications of MMO and VMO on analogue and digital instruments. </t>
  </si>
  <si>
    <t>022.02.07.01.08</t>
  </si>
  <si>
    <r>
      <t>State the existence of maximum operating limit speed (V</t>
    </r>
    <r>
      <rPr>
        <vertAlign val="subscript"/>
        <sz val="10"/>
        <color theme="1"/>
        <rFont val="Calibri"/>
        <family val="2"/>
        <scheme val="minor"/>
      </rPr>
      <t>MO</t>
    </r>
    <r>
      <rPr>
        <sz val="10"/>
        <color theme="1"/>
        <rFont val="Calibri"/>
        <family val="2"/>
        <scheme val="minor"/>
      </rPr>
      <t>) and maximum operating Mach number (M</t>
    </r>
    <r>
      <rPr>
        <vertAlign val="subscript"/>
        <sz val="10"/>
        <color theme="1"/>
        <rFont val="Calibri"/>
        <family val="2"/>
        <scheme val="minor"/>
      </rPr>
      <t>MO</t>
    </r>
    <r>
      <rPr>
        <sz val="10"/>
        <color theme="1"/>
        <rFont val="Calibri"/>
        <family val="2"/>
        <scheme val="minor"/>
      </rPr>
      <t>).</t>
    </r>
  </si>
  <si>
    <t>022.02.07.01.07</t>
  </si>
  <si>
    <t>Explain the relationship between CAS, TAS and Mach number. Explain how CAS, TAS and Mach number vary in relation to each other during a climb, a descent, or in level flight in different temperature conditions.</t>
  </si>
  <si>
    <t>022.02.07.01.06</t>
  </si>
  <si>
    <t>Describe the effects on a Machmeter of a blockage or a leakage in the static or total pressure line(s).</t>
  </si>
  <si>
    <t>022.02.07.01.05</t>
  </si>
  <si>
    <t>Give examples of a Machmeter display: pointer, drum, vertical straight scale, digital.</t>
  </si>
  <si>
    <t>022.02.07.01.04</t>
  </si>
  <si>
    <t>Explain why a Machmeter does not suffer from compressibility error.</t>
  </si>
  <si>
    <t>022.02.07.01.03</t>
  </si>
  <si>
    <t>Describe the operating principle of a Machmeter.</t>
  </si>
  <si>
    <t>022.02.07.01.02</t>
  </si>
  <si>
    <t>Define ‘Mach number’ and ‘local speed sound’ (LSS). Calculate between LSS, TAS and Mach number.</t>
  </si>
  <si>
    <t>022.02.07.01.01</t>
  </si>
  <si>
    <t>Operating principle, display, CAS, TAS and Mach number</t>
  </si>
  <si>
    <t>022.02.07.01</t>
  </si>
  <si>
    <t>Machmeter</t>
  </si>
  <si>
    <t>022.02.07.00</t>
  </si>
  <si>
    <t>Describe the appropriate procedures available to the pilot in the event of unreliable airspeed indications: combination of a pitch attitude and power setting; ambient wind noise inside the aircraft; use of GPS speed indications and the associated limitations.</t>
  </si>
  <si>
    <t>022.02.06.01.10</t>
  </si>
  <si>
    <t>Define the term ‘unreliable airspeed’ and describe the means by which it can be recognised such as: different airspeed indications between ASIs; unexpected aircraft behaviour; buffeting; aircraft systems warning; aircraft attitude.</t>
  </si>
  <si>
    <t>022.02.06.01.09</t>
  </si>
  <si>
    <t>Describe the effects on an ASI of a blockage or a leakage in the static or total pressure line(s).</t>
  </si>
  <si>
    <t>022.02.06.01.08</t>
  </si>
  <si>
    <t>Define and explain the following colour codes that can be used on an ASI: green arc (normal operating speed range); red line (VNE); blue line (maximum airspeed during autorotation).</t>
  </si>
  <si>
    <t>022.02.06.01.07</t>
  </si>
  <si>
    <t>Define and explain the following colour codes that can be used on an ASI: white arc (flap operating speed range); green arc (normal operating speed range); yellow arc (caution speed range); red line (VNE) or barber’s pole (VMO); blue line (best rate of climb speed, one-engine-out for multi-engine piston light aeroplanes).</t>
  </si>
  <si>
    <t>022.02.06.01.06</t>
  </si>
  <si>
    <t>Demonstrate the use of an ASI correction table for position error.</t>
  </si>
  <si>
    <t>022.02.06.01.05</t>
  </si>
  <si>
    <t>Give examples of an ASI display: pointer, vertical straight scale, and digital (HUD display).</t>
  </si>
  <si>
    <t>022.02.06.01.04</t>
  </si>
  <si>
    <t>Explain the operating principles of an ASI (as appropriate to aeroplanes or helicopters).</t>
  </si>
  <si>
    <t>022.02.06.01.03</t>
  </si>
  <si>
    <t>Describe the following ASI errors and state when they must be considered: pitot/static system errors; instrument errors; position errors; compressibility errors; density errors.</t>
  </si>
  <si>
    <t>022.02.06.01.02</t>
  </si>
  <si>
    <t xml:space="preserve">List the following three units used for airspeed and state the relationship between them: nautical miles/hour (kt); statute miles/hour (mph); kilometres/hour (km/h). </t>
  </si>
  <si>
    <t>022.02.06.01.01</t>
  </si>
  <si>
    <t>Units, errors, operating principles, displays, position errors, unreliable airspeed indications</t>
  </si>
  <si>
    <t>022.02.06.01</t>
  </si>
  <si>
    <t>Airspeed indicator (ASI)</t>
  </si>
  <si>
    <t>022.02.06.00</t>
  </si>
  <si>
    <t xml:space="preserve">Compare the indications of a VSI and an IVSI during flight in turbulence and appropriate pilot technique during manoeuvring using either type. </t>
  </si>
  <si>
    <t>022.02.05.01.07</t>
  </si>
  <si>
    <t>Give examples of a VSI display.</t>
  </si>
  <si>
    <t>022.02.05.01.06</t>
  </si>
  <si>
    <t>Describe the effects on a VSI of a blockage or a leakage on the static pressure line.</t>
  </si>
  <si>
    <t>022.02.05.01.05</t>
  </si>
  <si>
    <t>Describe the following VSI errors: static system errors; instrument errors; time lag.</t>
  </si>
  <si>
    <t>022.02.05.01.04</t>
  </si>
  <si>
    <t>Describe and compare the following types of VSIs: barometric type (VSI); instantaneous barometric type (IVSI); inertial type (inertial information provided by an inertial reference unit).</t>
  </si>
  <si>
    <t>022.02.05.01.03</t>
  </si>
  <si>
    <t>Explain the operating principles of a VSI and an IVSI.</t>
  </si>
  <si>
    <t>022.02.05.01.02</t>
  </si>
  <si>
    <t xml:space="preserve">List the two units used for VSIs and state the relationship between them: metres per second; feet per minute. </t>
  </si>
  <si>
    <t>022.02.05.01.01</t>
  </si>
  <si>
    <t>VSI and instantaneous vertical speed indicator (IVSI)</t>
  </si>
  <si>
    <t>022.02.05.01</t>
  </si>
  <si>
    <t>Vertical speed indicator (VSI)</t>
  </si>
  <si>
    <t>022.02.05.00</t>
  </si>
  <si>
    <t>1, 3</t>
  </si>
  <si>
    <t xml:space="preserve">Describe the use of GPS altitude as an alternative means of checking erroneous altimeter indications, and highlight the limitations of the GPS altitude indication. </t>
  </si>
  <si>
    <t>022.02.04.01.10</t>
  </si>
  <si>
    <t>Describe the effects of a blockage or a leakage on the static pressure line.</t>
  </si>
  <si>
    <t>022.02.04.01.09</t>
  </si>
  <si>
    <t>Demonstrate the use of an altimeter correction table for the following errors: temperature corrections; aircraft position errors.</t>
  </si>
  <si>
    <t>022.02.04.01.08</t>
  </si>
  <si>
    <t>Describe the following errors: static system error; instrument error; barometric error; temperature error (air column not at ISA conditions); lag (altimeter response to change of height).</t>
  </si>
  <si>
    <t>022.02.04.01.07</t>
  </si>
  <si>
    <t>Give examples of associated displays: pointer, multi-pointer, drum, vertical straight scale.</t>
  </si>
  <si>
    <t>022.02.04.01.06</t>
  </si>
  <si>
    <t>Describe and compare the following three types of altimeters and reason(s) why particular designs may be required in certain airspace: simple altimeter (single capsule); sensitive altimeter (multi-capsule); servo-assisted altimeter.</t>
  </si>
  <si>
    <t>022.02.04.01.05</t>
  </si>
  <si>
    <t>Explain the operating principles of an altimeter.</t>
  </si>
  <si>
    <t>022.02.04.01.04</t>
  </si>
  <si>
    <t>Define the following barometric references: ‘QNH’, ‘QFE’, ‘1013.25’.</t>
  </si>
  <si>
    <t>022.02.04.01.03</t>
  </si>
  <si>
    <t>Define the following terms: height, altitude; indicated altitude, true altitude; pressure altitude, density altitude.</t>
  </si>
  <si>
    <t>022.02.04.01.02</t>
  </si>
  <si>
    <t>List the following two units used for altimeters and state the relationship between them: feet; metres.</t>
  </si>
  <si>
    <t>022.02.04.01.01</t>
  </si>
  <si>
    <t>Units, terms, types, operating principles, displays, errors, corrections</t>
  </si>
  <si>
    <t>022.02.04.01</t>
  </si>
  <si>
    <t>Altimeter</t>
  </si>
  <si>
    <t>022.02.04.00</t>
  </si>
  <si>
    <t>Explain how an incorrect AoA measurement can affect the controllability of an aircraft with flight-envelope protection.</t>
  </si>
  <si>
    <t>022.02.03.01.07</t>
  </si>
  <si>
    <t xml:space="preserve">Explain the implications for the pilot if the AoA indication becomes incorrect but still provides data, e.g. if the sensor is frozen in a fixed position. </t>
  </si>
  <si>
    <t>022.02.03.01.06</t>
  </si>
  <si>
    <t>Give examples of and interpret different types of AoA displays: simple light arrays of green, amber and red lights; gauges showing a numerical scale.</t>
  </si>
  <si>
    <t>022.02.03.01.05</t>
  </si>
  <si>
    <t>Give examples of systems that use the AoA as an input, such as: air-data computer; stall warning systems; flight-envelope protection systems.</t>
  </si>
  <si>
    <t>022.02.03.01.04</t>
  </si>
  <si>
    <t>Explain how both types are protected against ice.</t>
  </si>
  <si>
    <t>022.02.03.01.03</t>
  </si>
  <si>
    <t>For each type, explain the operating principles.</t>
  </si>
  <si>
    <t>022.02.03.01.02</t>
  </si>
  <si>
    <t>Describe the following two types of AoA sensors: null-seeking (slotted) probe; vane detector.</t>
  </si>
  <si>
    <t>022.02.03.01.01</t>
  </si>
  <si>
    <t>Sensor types, operating principles, ice protection, displays, incorrect indications</t>
  </si>
  <si>
    <t>022.02.03.01</t>
  </si>
  <si>
    <t>Angle-of-attack (AoA) measurement</t>
  </si>
  <si>
    <t>022.02.03.00</t>
  </si>
  <si>
    <t>Explain the purpose of temperature probe heating and interpret the effect of heating on sensed temperature unless automatically compensated for.</t>
  </si>
  <si>
    <t>022.02.02.02.02</t>
  </si>
  <si>
    <t>Indicate typical locations for both direct-reading and remote-reading temperature probes, and describe the following errors: position error; instrument error.</t>
  </si>
  <si>
    <t>022.02.02.02.01</t>
  </si>
  <si>
    <t>022.02.02.02</t>
  </si>
  <si>
    <t>Explain why TAT is often displayed and that TAT is the temperature input to the air-data computer.</t>
  </si>
  <si>
    <t>022.02.02.01.03</t>
  </si>
  <si>
    <t>Explain the term ‘ram rise’ and convert TAT to SAT.</t>
  </si>
  <si>
    <t>022.02.02.01.02</t>
  </si>
  <si>
    <t>Define the following and explain the relationship between them: outside air temperature (OAT); total air temperature (TAT); static air temperature (SAT).</t>
  </si>
  <si>
    <t>022.02.02.01.01</t>
  </si>
  <si>
    <t>022.02.02.01</t>
  </si>
  <si>
    <t>Temperature measurement</t>
  </si>
  <si>
    <t>022.02.02.00</t>
  </si>
  <si>
    <t>Describe a modern pitot static system using solid-state sensors near the pitot probe or static port converting the air data to numerical data (electrical signals) before being sent to the air-data computer(s).</t>
  </si>
  <si>
    <t>022.02.01.02.07</t>
  </si>
  <si>
    <t>Describe alternate static sources and their effects when used, particularly in unpressurised aircraft.</t>
  </si>
  <si>
    <t>022.02.01.02.06</t>
  </si>
  <si>
    <t>Explain the purpose of pitot/static system heating.</t>
  </si>
  <si>
    <t>022.02.01.02.05</t>
  </si>
  <si>
    <t>Explain the redundancy and the interconnections that typically exist in complex pitot/static systems found in large aircraft.</t>
  </si>
  <si>
    <t>022.02.01.02.04</t>
  </si>
  <si>
    <t>Describe a typical pitot/static system and list the possible outputs.</t>
  </si>
  <si>
    <t>022.02.01.02.03</t>
  </si>
  <si>
    <t>For each of these indicate the various locations and describe the following associated errors and how to correct, minimise the effect of or compensate for them: position errors; instrument errors; errors due to a non-longitudinal axial flow (including manoeuvre-induced errors).</t>
  </si>
  <si>
    <t>022.02.01.02.02</t>
  </si>
  <si>
    <t>Describe the design and the operating principle of a: static port/source; pitot tube; combined pitot/static probe.</t>
  </si>
  <si>
    <t>022.02.01.02.01</t>
  </si>
  <si>
    <t>Pitot/static system: design and errors</t>
  </si>
  <si>
    <t>022.02.01.02</t>
  </si>
  <si>
    <t>Define the following pressure measurements and state the relationship between them: static pressure; dynamic pressure; total pressure.</t>
  </si>
  <si>
    <t>022.02.01.01.01</t>
  </si>
  <si>
    <t>022.02.01.01</t>
  </si>
  <si>
    <t>Pressure measurement</t>
  </si>
  <si>
    <t>022.02.01.00</t>
  </si>
  <si>
    <t>MEASUREMENT OF AIR-DATA PARAMETERS</t>
  </si>
  <si>
    <t>022.02.00.00</t>
  </si>
  <si>
    <t>Explain that the on-board aircraft clock provides a time reference for several of the on-board systems including aircraft communications addressing and reporting system (ACARS) and engine and systems maintenance.</t>
  </si>
  <si>
    <t>022.01.10.01.01</t>
  </si>
  <si>
    <t>On-board clock</t>
  </si>
  <si>
    <t>022.01.10.01</t>
  </si>
  <si>
    <t>Time measurement</t>
  </si>
  <si>
    <t>022.01.10.00</t>
  </si>
  <si>
    <t>Give examples of display.</t>
  </si>
  <si>
    <t>022.01.09.01.04</t>
  </si>
  <si>
    <t>Explain that there is no specific unit for vibration monitoring, i.e. it is determined by specified numeric threshold values.</t>
  </si>
  <si>
    <t>022.01.09.01.03</t>
  </si>
  <si>
    <t xml:space="preserve">Describe the operating principle of a vibration-monitoring system using the following two types of sensors: piezoelectric crystal; magnet. </t>
  </si>
  <si>
    <t>022.01.09.01.02</t>
  </si>
  <si>
    <t>State the purpose of a vibration-monitoring system for a jet engine.</t>
  </si>
  <si>
    <t>022.01.09.01.01</t>
  </si>
  <si>
    <t>Purpose, operating principle of a vibration-monitoring system, display</t>
  </si>
  <si>
    <t>022.01.09.01</t>
  </si>
  <si>
    <t xml:space="preserve">Engine-vibration monitoring </t>
  </si>
  <si>
    <t>022.01.09.00</t>
  </si>
  <si>
    <t>022.01.08.01.03</t>
  </si>
  <si>
    <t>Explain the operating principle of a synchroscope.</t>
  </si>
  <si>
    <t>022.01.08.01.02</t>
  </si>
  <si>
    <t>State the purpose of a synchroscope.</t>
  </si>
  <si>
    <t>022.01.08.01.01</t>
  </si>
  <si>
    <t>Purpose, operating principle, display</t>
  </si>
  <si>
    <t>022.01.08.01</t>
  </si>
  <si>
    <t>Synchroscope</t>
  </si>
  <si>
    <t>022.01.08.00</t>
  </si>
  <si>
    <t>022.01.07.01.07</t>
  </si>
  <si>
    <t>Compare the two systems with regard to design and weight.</t>
  </si>
  <si>
    <t>022.01.07.01.06</t>
  </si>
  <si>
    <t>List and describe the following different types of torquemeters, and explain their operating principles: mechanical; electronic.</t>
  </si>
  <si>
    <t>022.01.07.01.05</t>
  </si>
  <si>
    <t>State that engine torque can be displayed as a percentage.</t>
  </si>
  <si>
    <t>022.01.07.01.04</t>
  </si>
  <si>
    <t>List the following units used for torque: Newton meters; inch or foot pounds.</t>
  </si>
  <si>
    <t>022.01.07.01.03</t>
  </si>
  <si>
    <t>Explain the relationship between power, torque and rpm.</t>
  </si>
  <si>
    <t>022.01.07.01.02</t>
  </si>
  <si>
    <t>Define ‘torque’.</t>
  </si>
  <si>
    <t>022.01.07.01.01</t>
  </si>
  <si>
    <t>Torque, torquemeters</t>
  </si>
  <si>
    <t>022.01.07.01</t>
  </si>
  <si>
    <t>Engine torquemeter</t>
  </si>
  <si>
    <t>022.01.07.00</t>
  </si>
  <si>
    <t>Give examples of display for N1 and EPR.</t>
  </si>
  <si>
    <t>022.01.06.01.03</t>
  </si>
  <si>
    <t>Explain the operating principle of using an engine with EPR indication and explain the consequences of incorrect or missing EPR to the operation of the engine, including reverting to N1 mode.</t>
  </si>
  <si>
    <t>022.01.06.01.02</t>
  </si>
  <si>
    <t>List and describe the following two parameters used to represent thrust: N1; EPR.</t>
  </si>
  <si>
    <t>022.01.06.01.01</t>
  </si>
  <si>
    <t>Parameters, operating principle</t>
  </si>
  <si>
    <t>022.01.06.01</t>
  </si>
  <si>
    <t>Thrust measurement</t>
  </si>
  <si>
    <t>022.01.06.00</t>
  </si>
  <si>
    <t xml:space="preserve">Explain that some types of rpm indicators require electrical power to provide an indication. </t>
  </si>
  <si>
    <t>022.01.05.01.03</t>
  </si>
  <si>
    <t>Explain the typical units for engine speed: rpm for piston-engine aircraft; percentage for turbine-engine aircraft.</t>
  </si>
  <si>
    <t>022.01.05.01.02</t>
  </si>
  <si>
    <t>List the following types of tachometers, describe their basic operating principle and give examples of use: mechanical (rotating magnet); electrical (three-phase tacho-generator); electronic (impulse measurement with speed probe and phonic wheel); and describe the operating principle of each type.</t>
  </si>
  <si>
    <t>022.01.05.01.01</t>
  </si>
  <si>
    <t>Types, operating principles, units for engine speed</t>
  </si>
  <si>
    <t>022.01.05.01</t>
  </si>
  <si>
    <t>Tachometer</t>
  </si>
  <si>
    <t>022.01.05.00</t>
  </si>
  <si>
    <t>Explain how total fuel consumption is obtained.</t>
  </si>
  <si>
    <t>022.01.04.01.05</t>
  </si>
  <si>
    <t>List the following units used for fuel flow when measured by volume per hour: litres/hour; imperial gallons/hour; US gallons/hour.</t>
  </si>
  <si>
    <t>022.01.04.01.04</t>
  </si>
  <si>
    <t>List the following units used for fuel flow when measured by mass per hour: kilogrammes/hour; pounds/hour.</t>
  </si>
  <si>
    <t>022.01.04.01.03</t>
  </si>
  <si>
    <t>State that fuel flow may be measured by volume or mass per unit of time.</t>
  </si>
  <si>
    <t>022.01.04.01.02</t>
  </si>
  <si>
    <t xml:space="preserve">Define ‘fuel flow’ and where it is measured. </t>
  </si>
  <si>
    <t>022.01.04.01.01</t>
  </si>
  <si>
    <t>Fuel flow, units for fuel flow, total fuel consumption</t>
  </si>
  <si>
    <t>022.01.04.01</t>
  </si>
  <si>
    <t>Fuel flowmeters</t>
  </si>
  <si>
    <t>022.01.04.00</t>
  </si>
  <si>
    <t xml:space="preserve">Describe and complete a typical post-refuelling procedure for a pilot: recording the volume that was filled; converting to the appropriate unit used by the aircraft fuel gauge(s) to compare the actual indicated fuel content to the calculated fuel content; assess appropriate action if the numbers does not compare. </t>
  </si>
  <si>
    <t>022.01.03.01.06</t>
  </si>
  <si>
    <t>Describe and explain the operating principles of the following types of fuel gauges: float system; capacitance-type of fuel-gauge system. ultrasound-type of fuel-gauge system: to be introduced at a later date.</t>
  </si>
  <si>
    <t>022.01.03.01.05</t>
  </si>
  <si>
    <t>Explain the parameters that can affect the measurement of the volume or mass of the fuel in a fuel tank: temperature; aircraft accelerations and attitudes; and explain how the fuel-gauge system design compensates for these changes.</t>
  </si>
  <si>
    <t>022.01.03.01.04</t>
  </si>
  <si>
    <t>Convert between the various units.</t>
  </si>
  <si>
    <t>022.01.03.01.03</t>
  </si>
  <si>
    <t>List the following units used for fuel quantity: kilogramme; pound; litres; gallons (US and imperial).</t>
  </si>
  <si>
    <t>022.01.03.01.02</t>
  </si>
  <si>
    <t>State that the quantity of fuel can be measured by volume or mass.</t>
  </si>
  <si>
    <t>022.01.03.01.01</t>
  </si>
  <si>
    <t>Units for fuel, measurements, fuel gauges</t>
  </si>
  <si>
    <t>022.01.03.01</t>
  </si>
  <si>
    <t>Fuel gauge</t>
  </si>
  <si>
    <t>022.01.03.00</t>
  </si>
  <si>
    <t>Identify and read temperature measurement indications for both engine indications and other systems.</t>
  </si>
  <si>
    <t>022.01.02.01.05</t>
  </si>
  <si>
    <t>Identify temperature measurements that are applicable to an aircraft: gas temperature measurement (ambient air, bleed-air systems, air-conditioning systems, air inlet, exhaust gas, gas turbine outlets); liquid-temperature measurement (fuel, oil, hydraulic); component-temperature measurement (generator, transformer rectifier unit (TRU), pumps (fuel, hydraulic), power transfer unit (PTU).</t>
  </si>
  <si>
    <t>022.01.02.01.04</t>
  </si>
  <si>
    <t>State the relationship between these units and convert between them.</t>
  </si>
  <si>
    <t>022.01.02.01.03</t>
  </si>
  <si>
    <t>List the following units that can be used for temperature measurement: Kelvin; Celsius; Fahrenheit.</t>
  </si>
  <si>
    <t>022.01.02.01.02</t>
  </si>
  <si>
    <t>Explain temperature.</t>
  </si>
  <si>
    <t>022.01.02.01.01</t>
  </si>
  <si>
    <t>Units for temperature, measurements</t>
  </si>
  <si>
    <t>022.01.02.01</t>
  </si>
  <si>
    <t>Temperature sensing</t>
  </si>
  <si>
    <t>022.01.02.00</t>
  </si>
  <si>
    <t>Explain the implications of the following pressure measurement errors both for engine indications and other systems: loss of pressure sensing; incorrect pressure indications.</t>
  </si>
  <si>
    <t>022.01.01.01.07</t>
  </si>
  <si>
    <t>Identify and read pressure measurement indications both for engine indications and other systems.</t>
  </si>
  <si>
    <t>022.01.01.01.06</t>
  </si>
  <si>
    <t>Identify pressure measurements that are applicable to an aircraft: liquid-pressure measurement (fuel, oil, hydraulic); air-pressure measurement (bleed-air systems, air-conditioning systems); engine-pressure measurement manifold pressure (MAP), engine pressure ratio (EPR)).</t>
  </si>
  <si>
    <t>022.01.01.01.05</t>
  </si>
  <si>
    <t>List and describe the following different types of sensors used according to the pressure to be measured: aneroid capsules; bellows; diaphragms; bourdon tube.</t>
  </si>
  <si>
    <t>022.01.01.01.04</t>
  </si>
  <si>
    <t>State the relationship between the different units.</t>
  </si>
  <si>
    <t>022.01.01.01.03</t>
  </si>
  <si>
    <t>List the following units used for pressure measurement: Pascal; bar; inches of mercury (in Hg); pounds per square inch (psi).</t>
  </si>
  <si>
    <t>022.01.01.01.02</t>
  </si>
  <si>
    <t>Define ‘pressure’, ‘absolute pressure’ and ‘differential pressure’.</t>
  </si>
  <si>
    <t>022.01.01.01.01</t>
  </si>
  <si>
    <t>Units for pressure, sensor types, measurements</t>
  </si>
  <si>
    <t>022.01.01.01</t>
  </si>
  <si>
    <t>Pressure gauge</t>
  </si>
  <si>
    <t>022.01.01.00</t>
  </si>
  <si>
    <t xml:space="preserve">SENSORS AND INSTRUMENTS </t>
  </si>
  <si>
    <t>022.01.00.00</t>
  </si>
  <si>
    <t>AIRCRAFT GENERAL KNOWLEDGE - INSTRUMENTATION</t>
  </si>
  <si>
    <t>022.00.00.00</t>
  </si>
  <si>
    <t>Describe the basic methods to restrain or secure loads (unit load devices secured by latches on roller tracks or to tie down points by straps; bulk cargo restrained by restraining nets attached to attachment points and tie-down points).</t>
  </si>
  <si>
    <t>031.06.03.01.02</t>
  </si>
  <si>
    <t>Explain the reasons to restrain or secure cargo and baggage.</t>
  </si>
  <si>
    <t>031.06.03.01.01</t>
  </si>
  <si>
    <t>Securement of load (reasons and methods)</t>
  </si>
  <si>
    <t>031.06.03.01</t>
  </si>
  <si>
    <t>Securement of load</t>
  </si>
  <si>
    <t>031.06.03.00</t>
  </si>
  <si>
    <t>Calculate the linear load distribution of a container to avoid exceeding the maximum permissible running load.</t>
  </si>
  <si>
    <t>031.06.02.01.03</t>
  </si>
  <si>
    <t xml:space="preserve">Calculate the maximum mass of a container with given floor-contact area to avoid exceeding the maximum permissible floor load of a cargo compartment. </t>
  </si>
  <si>
    <t>031.06.02.01.02</t>
  </si>
  <si>
    <t xml:space="preserve">Calculate the required floor-contact area for a given load to avoid exceeding the maximum permissible floor load of a cargo compartment. </t>
  </si>
  <si>
    <t>031.06.02.01.01</t>
  </si>
  <si>
    <t>Floor-area load and running-load limitations in cargo compartments</t>
  </si>
  <si>
    <t>031.06.02.01</t>
  </si>
  <si>
    <t xml:space="preserve">Floor-area load and running-load limitations </t>
  </si>
  <si>
    <t>031.06.02.00</t>
  </si>
  <si>
    <t>Describe the typical types of cargo, e.g. containerised cargo, palletised cargo, bulk cargo, and the advantages of containerised and palletised cargo.</t>
  </si>
  <si>
    <t>031.06.01.01.01</t>
  </si>
  <si>
    <t>Types of cargo (general aspects)</t>
  </si>
  <si>
    <t>031.06.01.01</t>
  </si>
  <si>
    <t xml:space="preserve">Types of cargo </t>
  </si>
  <si>
    <t>031.06.01.00</t>
  </si>
  <si>
    <t>CARGO HANDLING</t>
  </si>
  <si>
    <t>031.06.00.00</t>
  </si>
  <si>
    <t>Calculate the loading position or compartment for a given amount of additional load or ballast to establish a defined CG position.</t>
  </si>
  <si>
    <t>031.05.03.02.02</t>
  </si>
  <si>
    <t>Calculate the amount of additional load or ballast to be loaded at or removed from a given position or compartment to establish a defined CG position.</t>
  </si>
  <si>
    <t>031.05.03.02.01</t>
  </si>
  <si>
    <t>Repositioning of CG by additional load or ballast or by load or ballast removal</t>
  </si>
  <si>
    <t>031.05.03.02</t>
  </si>
  <si>
    <t xml:space="preserve">Determine whether CG remains within limits if cargo has been loaded in incorrect order or at incorrect location. </t>
  </si>
  <si>
    <t>031.05.03.01.04</t>
  </si>
  <si>
    <t>Describe the methods to check that cargo has been loaded in correct position in relation to the loading manifest, including identifying hazard of cargo loaded in reverse order (visual inspection of one or more unit load devices (ULDs).</t>
  </si>
  <si>
    <t>031.05.03.01.03</t>
  </si>
  <si>
    <t>Calculate the distance to move a given mass to establish a defined CG position.</t>
  </si>
  <si>
    <t>031.05.03.01.02</t>
  </si>
  <si>
    <t>Calculate the mass to be moved over a given distance, or to/from given compartments, to establish a defined CG position.</t>
  </si>
  <si>
    <t>031.05.03.01.01</t>
  </si>
  <si>
    <t>Repositioning of CG by shifting the load</t>
  </si>
  <si>
    <t>031.05.03.01</t>
  </si>
  <si>
    <t>Repositioning of CG</t>
  </si>
  <si>
    <t>031.05.03.00</t>
  </si>
  <si>
    <t>Describe information from other methods of presenting load and balance information, e.g. aircraft communications addressing and reporting system (ACARS), electronic flight bags (EFBs), and the ‘less paper in the cockpit’ (LPC) software.</t>
  </si>
  <si>
    <t>031.05.02.06.01</t>
  </si>
  <si>
    <t>Other methods to present load and trim information</t>
  </si>
  <si>
    <t>031.05.02.06</t>
  </si>
  <si>
    <t>031.05.02.05</t>
  </si>
  <si>
    <t xml:space="preserve">Explain the relationship between pitch control and CG position and the operational significance. </t>
  </si>
  <si>
    <t>031.05.02.04.08</t>
  </si>
  <si>
    <t>Determine the zero fuel mass CG or index.</t>
  </si>
  <si>
    <t>031.05.02.04.07</t>
  </si>
  <si>
    <t>Explain the difference between certified and operational CG limits.</t>
  </si>
  <si>
    <t>031.05.02.04.06</t>
  </si>
  <si>
    <t>Determine ‘stabiliser trim units’ for take-off.</t>
  </si>
  <si>
    <t>031.05.02.04.05</t>
  </si>
  <si>
    <t xml:space="preserve">Check that the take-off mass CG or index are within the limits. </t>
  </si>
  <si>
    <t>031.05.02.04.04</t>
  </si>
  <si>
    <t xml:space="preserve">Determine the fuel index by using the ‘fuel index correction table’ and determine the CG position as per cent MAC. </t>
  </si>
  <si>
    <t>031.05.02.04.03</t>
  </si>
  <si>
    <t xml:space="preserve">Check if the zero fuel mass CG or index is within the limits. </t>
  </si>
  <si>
    <t>031.05.02.04.02</t>
  </si>
  <si>
    <t xml:space="preserve">Explain the purpose of the trim sheet and the methods to determine the CG position. </t>
  </si>
  <si>
    <t>031.05.02.04.01</t>
  </si>
  <si>
    <t>Trim sheet for large aeroplanes</t>
  </si>
  <si>
    <t>031.05.02.04</t>
  </si>
  <si>
    <t xml:space="preserve">Complete and cross-check a sample load sheet. </t>
  </si>
  <si>
    <t>031.05.02.03.04</t>
  </si>
  <si>
    <t>Explain that the purpose of boxed maximum figures in load sheet sections is to cross-check the actual and limiting mass values.</t>
  </si>
  <si>
    <t>031.05.02.03.03</t>
  </si>
  <si>
    <t>Explain the purpose of each load sheet section.</t>
  </si>
  <si>
    <t>031.05.02.03.02</t>
  </si>
  <si>
    <t>Complete a sample load sheet to determine the ‘allowed mass for take-off’, ‘allowed traffic load’ and ‘under load’.</t>
  </si>
  <si>
    <t>031.05.02.03.01</t>
  </si>
  <si>
    <t>Load sheet for large aeroplanes</t>
  </si>
  <si>
    <t>031.05.02.03</t>
  </si>
  <si>
    <t>Check CG position at zero fuel mass and take-off mass to be within the CG envelope including last-minute changes, if applicable.</t>
  </si>
  <si>
    <t>031.05.02.02.03</t>
  </si>
  <si>
    <t>Calculate moments and CG positions.</t>
  </si>
  <si>
    <t>031.05.02.02.02</t>
  </si>
  <si>
    <t xml:space="preserve">Add loading data and calculate masses in a sample load sheet/balance schedule. </t>
  </si>
  <si>
    <t>031.05.02.02.01</t>
  </si>
  <si>
    <t>Load sheet/balance schedule and CG envelope for light aeroplanes and for helicopters</t>
  </si>
  <si>
    <t>031.05.02.02</t>
  </si>
  <si>
    <t>Explain the principle and the purpose of trim sheets.</t>
  </si>
  <si>
    <t>031.05.02.01.02</t>
  </si>
  <si>
    <t>Explain the principle and the purpose of load sheets.</t>
  </si>
  <si>
    <t>031.05.02.01.01</t>
  </si>
  <si>
    <t>General considerations</t>
  </si>
  <si>
    <t>031.05.02.01</t>
  </si>
  <si>
    <t>Load and trim sheet</t>
  </si>
  <si>
    <t>031.05.02.00</t>
  </si>
  <si>
    <t xml:space="preserve">Explain the advantage(s) of the index method. </t>
  </si>
  <si>
    <t>031.05.01.03.03</t>
  </si>
  <si>
    <t xml:space="preserve">Define the terms ‘index’ and ‘dry operating index’ (DOI), and calculate the DOI given the relevant formula and data. </t>
  </si>
  <si>
    <t>031.05.01.03.02</t>
  </si>
  <si>
    <t>Explain the principle of the index method.</t>
  </si>
  <si>
    <t>031.05.01.03.01</t>
  </si>
  <si>
    <t>Index method</t>
  </si>
  <si>
    <t>031.05.01.03</t>
  </si>
  <si>
    <t>Determine the CG position of an aircraft by using the loading graphs given in sample documents.</t>
  </si>
  <si>
    <t>031.05.01.02.01</t>
  </si>
  <si>
    <t>Graphic method</t>
  </si>
  <si>
    <t>031.05.01.02</t>
  </si>
  <si>
    <t xml:space="preserve">Calculate the CG position of an aircraft by using the formula: CG position = sum of moments / total mass. </t>
  </si>
  <si>
    <t>031.05.01.01.01</t>
  </si>
  <si>
    <t>Arithmetic method</t>
  </si>
  <si>
    <t>031.05.01.01</t>
  </si>
  <si>
    <t>Methods</t>
  </si>
  <si>
    <t>031.05.01.00</t>
  </si>
  <si>
    <t>DETERMINATION OF CG POSITION</t>
  </si>
  <si>
    <t>031.05.00.00</t>
  </si>
  <si>
    <t>Extract values from given documents for deviation from standard configuration as a result of varying crew, optional equipment, optional fuel tanks, etc.</t>
  </si>
  <si>
    <t>031.04.03.03.01</t>
  </si>
  <si>
    <t>Deviations from standard configuration</t>
  </si>
  <si>
    <t>031.04.03.03</t>
  </si>
  <si>
    <t>Extract values for CG position and moment at BEM or DOM from given documents.</t>
  </si>
  <si>
    <t>031.04.03.02.01</t>
  </si>
  <si>
    <t>CG position or moment at BEM/DOM</t>
  </si>
  <si>
    <t>031.04.03.02</t>
  </si>
  <si>
    <t>Extract values for BEM or DOM from given documents.</t>
  </si>
  <si>
    <t>031.04.03.01.01</t>
  </si>
  <si>
    <t>BEM or dry operating mass (DOM)</t>
  </si>
  <si>
    <t>031.04.03.01</t>
  </si>
  <si>
    <t>Extraction of basic empty mass (BEM) and CG data from aircraft documentation</t>
  </si>
  <si>
    <t>031.04.03.00</t>
  </si>
  <si>
    <t>Calculate the mass and CG position of an aircraft from given reaction forces on jacking points.</t>
  </si>
  <si>
    <t>031.04.02.02.01</t>
  </si>
  <si>
    <t>Calculation of mass and CG position of an aircraft using weighing data</t>
  </si>
  <si>
    <t>031.04.02.02</t>
  </si>
  <si>
    <t xml:space="preserve">Extract and interpret entries from/in ‘mass (weight) report’ of an aircraft. </t>
  </si>
  <si>
    <t>031.04.02.01.02</t>
  </si>
  <si>
    <t>Describe the general procedure and regulations relating to when an aircraft should be weighed, reweighed or data recalculated.  Remark: See the applicable operational requirements.</t>
  </si>
  <si>
    <t>031.04.02.01.01</t>
  </si>
  <si>
    <t>Weighing of aircraft (general aspects)</t>
  </si>
  <si>
    <t>031.04.02.01</t>
  </si>
  <si>
    <t>Determination of aircraft empty mass and CG position by weighing</t>
  </si>
  <si>
    <t>031.04.02.00</t>
  </si>
  <si>
    <t xml:space="preserve">Explain advantages and risks associated with fuel tanks in the aeroplane’s fin or horizontal stabiliser.  </t>
  </si>
  <si>
    <t>031.04.01.07.03</t>
  </si>
  <si>
    <t xml:space="preserve">Explain aircraft CG movement as flight progresses given location of fuel tank (inner wing, outer wing, central, additional aft central, horizontal stabiliser) and mass of fuel consumed from that tank and aeroplane’s previous CG. </t>
  </si>
  <si>
    <t>031.04.01.07.02</t>
  </si>
  <si>
    <t>Extract the appropriate data (e.g. fuel-tank capacities and fuel-tank positions) from given sample documents.</t>
  </si>
  <si>
    <t>031.04.01.07.01</t>
  </si>
  <si>
    <t>Details of fuel system relevant to mass-and-balance considerations</t>
  </si>
  <si>
    <t>031.04.01.07</t>
  </si>
  <si>
    <t>Extract the appropriate data (e.g. seating schemes, compartment dimensions and limitations) from given sample documents.</t>
  </si>
  <si>
    <t>031.04.01.06.01</t>
  </si>
  <si>
    <t>Details of passenger and cargo compartments</t>
  </si>
  <si>
    <t>031.04.01.06</t>
  </si>
  <si>
    <t>Extract the appropriate data from given sample documents.</t>
  </si>
  <si>
    <t>031.04.01.05.01</t>
  </si>
  <si>
    <t xml:space="preserve">Lateral CG limits </t>
  </si>
  <si>
    <t>031.04.01.05</t>
  </si>
  <si>
    <t>031.04.01.04.01</t>
  </si>
  <si>
    <t>Longitudinal CG limits</t>
  </si>
  <si>
    <t>031.04.01.04</t>
  </si>
  <si>
    <t>Calculate the CG position as per cent MAC.</t>
  </si>
  <si>
    <t>031.04.01.03.03</t>
  </si>
  <si>
    <t>Explain the principle of using per cent MAC for the description of the CG position.</t>
  </si>
  <si>
    <t>031.04.01.03.02</t>
  </si>
  <si>
    <t xml:space="preserve">Extract MAC information from aircraft documents. </t>
  </si>
  <si>
    <t>031.04.01.03.01</t>
  </si>
  <si>
    <t>CG position as percentage of mean aerodynamic chord (per cent MAC) Remark: Knowledge of the definition of MAC is covered under Subject 081 01 01 05.</t>
  </si>
  <si>
    <t>031.04.01.03</t>
  </si>
  <si>
    <t>Explain the meaning of centre of gravity (CG).</t>
  </si>
  <si>
    <t>031.04.01.02.04</t>
  </si>
  <si>
    <t xml:space="preserve">Describe the different forms in presenting CG position as distance from datum or other references. </t>
  </si>
  <si>
    <t>031.04.01.02.03</t>
  </si>
  <si>
    <t>State where the CG limits for an aircraft can be found.</t>
  </si>
  <si>
    <t>031.04.01.02.02</t>
  </si>
  <si>
    <t>State where the CG position for an aircraft at basic empty mass can be found.</t>
  </si>
  <si>
    <t>031.04.01.02.01</t>
  </si>
  <si>
    <t>CG position as distance from datum</t>
  </si>
  <si>
    <t>031.04.01.02</t>
  </si>
  <si>
    <t>Define ‘datum’ (reference point), ‘moment arm’ and ‘moment’.</t>
  </si>
  <si>
    <t>031.04.01.01.03</t>
  </si>
  <si>
    <t xml:space="preserve">Extract the appropriate data from given documents. </t>
  </si>
  <si>
    <t>031.04.01.01.02</t>
  </si>
  <si>
    <t>State where the datum and moment arms for aircraft can be found.</t>
  </si>
  <si>
    <t>031.04.01.01.01</t>
  </si>
  <si>
    <t>Datum, moment arm</t>
  </si>
  <si>
    <t>031.04.01.01</t>
  </si>
  <si>
    <t>Contents of mass-and-balance documentation</t>
  </si>
  <si>
    <t>031.04.01.00</t>
  </si>
  <si>
    <t>MASS-AND-BALANCE DETAILS OF AIRCRAFT</t>
  </si>
  <si>
    <t>031.04.00.00</t>
  </si>
  <si>
    <t>INTENTIONALLY LEFT BLANK</t>
  </si>
  <si>
    <t>031.03.00.00</t>
  </si>
  <si>
    <t>Calculate the traffic load by using standard masses.</t>
  </si>
  <si>
    <t>031.02.03.03.02</t>
  </si>
  <si>
    <t xml:space="preserve">Extract the appropriate standard masses for passengers, baggage and crew from relevant documents or operator requirements. </t>
  </si>
  <si>
    <t>031.02.03.03.01</t>
  </si>
  <si>
    <t>Use of standard masses for passengers, baggage and crew</t>
  </si>
  <si>
    <t>031.02.03.03</t>
  </si>
  <si>
    <t>Calculate ‘under load’/‘over load’ given the allowed mass for take-off, operating mass and actual traffic load.</t>
  </si>
  <si>
    <t>031.02.03.02.02</t>
  </si>
  <si>
    <t xml:space="preserve">Calculate the maximum allowed traffic load and fuel load in order not to exceed the given allowed take-off mass. </t>
  </si>
  <si>
    <t>031.02.03.02.01</t>
  </si>
  <si>
    <t>Allowed traffic load and fuel load</t>
  </si>
  <si>
    <t>031.02.03.02</t>
  </si>
  <si>
    <t>Calculate the allowed mass for take-off.</t>
  </si>
  <si>
    <t>031.02.03.01.03</t>
  </si>
  <si>
    <t>Calculate the maximum mass for landing (regulated landing mass) given mass-and-load components and structural/ performance limits.</t>
  </si>
  <si>
    <t>031.02.03.01.02</t>
  </si>
  <si>
    <t>Calculate the maximum mass for take-off (regulated take-off mass) given mass-and-load components and structural/ performance limits.</t>
  </si>
  <si>
    <t>031.02.03.01.01</t>
  </si>
  <si>
    <t>Maximum masses for take-off and landing</t>
  </si>
  <si>
    <t>031.02.03.01</t>
  </si>
  <si>
    <t>Mass calculations</t>
  </si>
  <si>
    <t>031.02.03.00</t>
  </si>
  <si>
    <t>Describe the maximum running load (maximum load per unit of fuselage length).</t>
  </si>
  <si>
    <t>031.02.02.03.02</t>
  </si>
  <si>
    <t>Describe the maximum floor load (maximum load per unit of area).</t>
  </si>
  <si>
    <t>031.02.02.03.01</t>
  </si>
  <si>
    <t>Cargo compartment limitations</t>
  </si>
  <si>
    <t>031.02.02.03</t>
  </si>
  <si>
    <t xml:space="preserve">Describe the following performance and regulated mass  limitations: performance-limited take-off mass; performance-limited landing mass; regulated take-off mass;  regulated landing mass. </t>
  </si>
  <si>
    <t>031.02.02.02.01</t>
  </si>
  <si>
    <t>Performance and regulated limitations</t>
  </si>
  <si>
    <t>031.02.02.02</t>
  </si>
  <si>
    <t xml:space="preserve">Define the maximum landing mass. </t>
  </si>
  <si>
    <t>031.02.02.01.05</t>
  </si>
  <si>
    <t>Define the maximum in-flight (gross) mass with external load.</t>
  </si>
  <si>
    <t>031.02.02.01.04</t>
  </si>
  <si>
    <t xml:space="preserve">Define the maximum take-off mass. </t>
  </si>
  <si>
    <t>031.02.02.01.03</t>
  </si>
  <si>
    <t>Define the maximum ramp/taxi mass.</t>
  </si>
  <si>
    <t>031.02.02.01.02</t>
  </si>
  <si>
    <t>Define the maximum zero fuel mass.</t>
  </si>
  <si>
    <t>031.02.02.01.01</t>
  </si>
  <si>
    <t>031.02.02.01</t>
  </si>
  <si>
    <t>Mass limits</t>
  </si>
  <si>
    <t>031.02.02.00</t>
  </si>
  <si>
    <t>Convert fuel mass, fuel volume and fuel density given in different units used in aviation.</t>
  </si>
  <si>
    <t>031.02.01.02.04</t>
  </si>
  <si>
    <t>Calculate the mass of particular components from other given components.</t>
  </si>
  <si>
    <t>031.02.01.02.03</t>
  </si>
  <si>
    <t>Explain the relationship between the various load-and-mass components listed in 031 02 01 01 and 031 02 01 02.</t>
  </si>
  <si>
    <t>031.02.01.02.02</t>
  </si>
  <si>
    <t>Define the following load terms: payload/traffic load; block fuel; taxi fuel; take-off fuel; trip fuel; reserve fuel (contingency, alternate, final reserve and additional fuel); extra fuel.</t>
  </si>
  <si>
    <t>031.02.01.02.01</t>
  </si>
  <si>
    <t>Load terms (including fuel terms) Remark: See also Subject 033.</t>
  </si>
  <si>
    <t>031.02.01.02</t>
  </si>
  <si>
    <t>Define the following mass terms: basic empty mass; dry operating mass; operating mass; take-off mass; landing mass; ramp/taxi mass; in-flight mass (gross mass); zero fuel mass.</t>
  </si>
  <si>
    <t>031.02.01.01.01</t>
  </si>
  <si>
    <t>Mass terms</t>
  </si>
  <si>
    <t>031.02.01.01</t>
  </si>
  <si>
    <t>Terminology</t>
  </si>
  <si>
    <t>031.02.01.00</t>
  </si>
  <si>
    <t>LOADING</t>
  </si>
  <si>
    <t>031.02.00.00</t>
  </si>
  <si>
    <t>Describe the effects of CG position on performance parameters (speeds, altitude, endurance and range).</t>
  </si>
  <si>
    <t>031.01.02.02.02</t>
  </si>
  <si>
    <t>Describe the relationship between CG position and aircraft performance.</t>
  </si>
  <si>
    <t>031.01.02.02.01</t>
  </si>
  <si>
    <t>Importance with regard to performance Remark: See also Subjects 032/034 and 081/082.</t>
  </si>
  <si>
    <t>031.01.02.02</t>
  </si>
  <si>
    <t>Describe the consequences if CG is behind the aft limit.</t>
  </si>
  <si>
    <t>031.01.02.01.03</t>
  </si>
  <si>
    <t>Describe the consequences if CG is in front of the forward limit.</t>
  </si>
  <si>
    <t>031.01.02.01.02</t>
  </si>
  <si>
    <t>Describe the relationship between CG position and stability/controllability of the aircraft.</t>
  </si>
  <si>
    <t>031.01.02.01.01</t>
  </si>
  <si>
    <t>Importance with regard to stability and controllability Remark: See also Subjects 081/082.</t>
  </si>
  <si>
    <t>031.01.02.01</t>
  </si>
  <si>
    <t>Centre-of-gravity (CG) limitations</t>
  </si>
  <si>
    <t>031.01.02.00</t>
  </si>
  <si>
    <t>Describe why aircraft mass must be limited to ensure adequate aircraft performance.</t>
  </si>
  <si>
    <t>031.01.01.02.02</t>
  </si>
  <si>
    <t>Describe the relationship between aircraft mass and aircraft performance.</t>
  </si>
  <si>
    <t>031.01.01.02.01</t>
  </si>
  <si>
    <t>031.01.01.02</t>
  </si>
  <si>
    <t>Describe why mass must be limited to ensure adequate margins of strength.</t>
  </si>
  <si>
    <t>031.01.01.01.02</t>
  </si>
  <si>
    <t>Describe the relationship between aircraft mass and structural stress. Remark: See also Subject 021 01 01 00.</t>
  </si>
  <si>
    <t>031.01.01.01.01</t>
  </si>
  <si>
    <t>Importance with regard to structural limitations</t>
  </si>
  <si>
    <t>031.01.01.01</t>
  </si>
  <si>
    <t>Mass limitations</t>
  </si>
  <si>
    <t>031.01.01.00</t>
  </si>
  <si>
    <t>PURPOSE OF MASS-AND-BALANCE CONSIDERATIONS</t>
  </si>
  <si>
    <t>031.01.00.00</t>
  </si>
  <si>
    <t>MASS AND BALANCE - AEROPLANES/HELICOPTERS</t>
  </si>
  <si>
    <t>031.00.00.00</t>
  </si>
  <si>
    <t xml:space="preserve"> </t>
  </si>
  <si>
    <t xml:space="preserve">Determine the brake cooling time for different landing masses using the aeroplane performance data sheets. </t>
  </si>
  <si>
    <t>032.05.03.01.04</t>
  </si>
  <si>
    <t>Calculate the maximum allowable landing mass as the lowest of: approach-climb- and landing-climb-limited landing mass; landing-field-length-limited landing mass; structural-limited landing mass.</t>
  </si>
  <si>
    <t>032.05.03.01.03</t>
  </si>
  <si>
    <t>Determine the landing and approach climb-limited landing mass from the aeroplane performance data sheets.</t>
  </si>
  <si>
    <t>032.05.03.01.02</t>
  </si>
  <si>
    <t>Determine the field length required for landing with a given landing mass from the aeroplane performance data sheets.</t>
  </si>
  <si>
    <t>032.05.03.01.01</t>
  </si>
  <si>
    <t>Landing (performance data)</t>
  </si>
  <si>
    <t>032.05.03.01</t>
  </si>
  <si>
    <t>Landing</t>
  </si>
  <si>
    <t>032.05.03.00</t>
  </si>
  <si>
    <t xml:space="preserve">Determine, using drift-down graphs, fuel used, time and distance travelled in a descent from a cruise flight level to a given altitude. </t>
  </si>
  <si>
    <t>032.05.02.01.03</t>
  </si>
  <si>
    <t>Determine the maximum mass at which the net stabilising altitude with one-engine-out clears the highest relevant obstacle by the required clearance margin.</t>
  </si>
  <si>
    <t>032.05.02.01.02</t>
  </si>
  <si>
    <t>Determine the one-engine-out net stabilising altitude (level-off altitude) from given graphs/tables.</t>
  </si>
  <si>
    <t>032.05.02.01.01</t>
  </si>
  <si>
    <t>Drift-down and stabilising altitude (performance data)</t>
  </si>
  <si>
    <t>032.05.02.01</t>
  </si>
  <si>
    <t>Drift-down and stabilising altitude</t>
  </si>
  <si>
    <t>032.05.02.00</t>
  </si>
  <si>
    <t>Calculate the break cooling time following a rejected take-off given appropriate data.</t>
  </si>
  <si>
    <t>032.05.01.01.10</t>
  </si>
  <si>
    <t>Determine the assumed/flex temperature and take-off V speeds using the RTOM tables.</t>
  </si>
  <si>
    <t>032.05.01.01.09</t>
  </si>
  <si>
    <t>Using RTOM tables, determine the take-off V speeds for the actual take-off weight using appropriate corrections.</t>
  </si>
  <si>
    <t>032.05.01.01.08</t>
  </si>
  <si>
    <t>Determine the maximum take-off mass using given RTOM tables.</t>
  </si>
  <si>
    <t>032.05.01.01.07</t>
  </si>
  <si>
    <t>Determine the take-off V speeds for the actual take-off mass.</t>
  </si>
  <si>
    <t>032.05.01.01.06</t>
  </si>
  <si>
    <t xml:space="preserve">Determine from given graphs the maximum brake-energy-limited take-off mass. </t>
  </si>
  <si>
    <t>032.05.01.01.05</t>
  </si>
  <si>
    <t xml:space="preserve">Determine from given graphs the tyre-speed-limited take-off mass. </t>
  </si>
  <si>
    <t>032.05.01.01.04</t>
  </si>
  <si>
    <t xml:space="preserve">Determine from given graphs the obstacle-limited mass and describe situations in which this limitation could be most restrictive for take-off. </t>
  </si>
  <si>
    <t>032.05.01.01.03</t>
  </si>
  <si>
    <t xml:space="preserve">Determine from given graphs the climb-limited take-off mass and describe situations in which this limitation could be most restrictive for take-off. </t>
  </si>
  <si>
    <t>032.05.01.01.02</t>
  </si>
  <si>
    <t xml:space="preserve">Determine from given graphs the field-lenght-limited take-off mass (FLLTOM) and describe situations in which this limitation could be most restrictive for take-off. </t>
  </si>
  <si>
    <t>032.05.01.01.01</t>
  </si>
  <si>
    <t>Take-off (performance data)</t>
  </si>
  <si>
    <t>032.05.01.01</t>
  </si>
  <si>
    <t xml:space="preserve">Take-off </t>
  </si>
  <si>
    <t>032.05.01.00</t>
  </si>
  <si>
    <t xml:space="preserve">CS-25/APPLICABLE OPERATIONAL REQUIREMENTS PERFORMANCE CLASS A - USE OF AEROPLANE PERFORMANCE DATA </t>
  </si>
  <si>
    <t>032.05.00.00</t>
  </si>
  <si>
    <t>Describe how brake temperature limits the turnaround times.</t>
  </si>
  <si>
    <t>032.04.06.04.01</t>
  </si>
  <si>
    <t>Quick turnaround limit</t>
  </si>
  <si>
    <t>032.04.06.04</t>
  </si>
  <si>
    <t>Explain the effect of hydroplaning on landing distance required and methods of managing landing on contaminated or wet runways.</t>
  </si>
  <si>
    <t>032.04.06.03.04</t>
  </si>
  <si>
    <t>Explain the effect of temperature and pressure altitude on the maximum landing mass for a given landing distance available.</t>
  </si>
  <si>
    <t>032.04.06.03.03</t>
  </si>
  <si>
    <t>Explain the effect on landing distance and maximum allowable landing mass of the following devices affecting deceleration: reverse; anti-skid; ground spoilers or lift dumpers; autobrakes.</t>
  </si>
  <si>
    <t>032.04.06.03.02</t>
  </si>
  <si>
    <t>Explain the effect of runway slope, surface conditions and wind on the maximum landing mass for a given landing distance available in accordance with the applicable operational requirements.</t>
  </si>
  <si>
    <t>032.04.06.03.01</t>
  </si>
  <si>
    <t>Influence of variables on landing performance</t>
  </si>
  <si>
    <t>032.04.06.03</t>
  </si>
  <si>
    <t>Define and explain the following speeds in accordance with CS-25 or CS-Definitions: reference stall speed in the landing configuration (VSR0); reference landing speed (VREF); minimum control speed, approach and landing (VMCL).</t>
  </si>
  <si>
    <t>032.04.06.02.04</t>
  </si>
  <si>
    <t>Define the ‘landing distance available’ (LDA).</t>
  </si>
  <si>
    <t>032.04.06.02.03</t>
  </si>
  <si>
    <t>Describe the landing-field-length requirements for dry, wet and contaminated runways and the applicable operational requirements.</t>
  </si>
  <si>
    <t>032.04.06.02.02</t>
  </si>
  <si>
    <t>Describe the landing distance determined according to CS 25 (‘demonstrated’ landing distance).</t>
  </si>
  <si>
    <t>032.04.06.02.01</t>
  </si>
  <si>
    <t>Landing-field-length and landing-speed requirements</t>
  </si>
  <si>
    <t>032.04.06.02</t>
  </si>
  <si>
    <t>Explain the effect of temperature and pressure altitude on approach and landing-climb performance.</t>
  </si>
  <si>
    <t>032.04.06.01.03</t>
  </si>
  <si>
    <t xml:space="preserve">Describe the CS-25 requirements for the landing climb. </t>
  </si>
  <si>
    <t>032.04.06.01.02</t>
  </si>
  <si>
    <t xml:space="preserve">Describe the CS-25 requirements for the approach climb (one-engine-inoprative). </t>
  </si>
  <si>
    <t>032.04.06.01.01</t>
  </si>
  <si>
    <t>Approach requirements</t>
  </si>
  <si>
    <t>032.04.06.01</t>
  </si>
  <si>
    <t>Approach and landing</t>
  </si>
  <si>
    <t>032.04.06.00</t>
  </si>
  <si>
    <t>Describe situations during the descent and approach in which a pilot could find that an aeroplane flies high or fast, and explain how the pilot can manage descent angle/excess energy.</t>
  </si>
  <si>
    <t>032.04.05.02.05</t>
  </si>
  <si>
    <t>Describe the effect of the Mach number to IAS transition (speed conversion) on profile management.</t>
  </si>
  <si>
    <t>032.04.05.02.04</t>
  </si>
  <si>
    <t>Describe the effect of increasing/decreasing headwind and tailwind on profile management.</t>
  </si>
  <si>
    <t>032.04.05.02.03</t>
  </si>
  <si>
    <t xml:space="preserve">Describe energy management in terms of chemical, potential and kinetic energy. </t>
  </si>
  <si>
    <t>032.04.05.02.02</t>
  </si>
  <si>
    <t xml:space="preserve">Explain the advantages and principle of a continuous descent. </t>
  </si>
  <si>
    <t>032.04.05.02.01</t>
  </si>
  <si>
    <t>Energy management in the descent</t>
  </si>
  <si>
    <t>032.04.05.02</t>
  </si>
  <si>
    <t>Explain the effect of a descent at constant Mach number on the margin to low- and high-speed buffet.</t>
  </si>
  <si>
    <t>032.04.05.01.06</t>
  </si>
  <si>
    <t>Describe the following limiting speeds for descent: maximum operating speed (VMO); maximum Mach number (MMO).</t>
  </si>
  <si>
    <t>032.04.05.01.05</t>
  </si>
  <si>
    <t>Determine the effect on TAS when descending in and above the troposphere at constant Mach number.</t>
  </si>
  <si>
    <t>032.04.05.01.04</t>
  </si>
  <si>
    <t>Explain the correct sequence of descent speeds for turbojet transport aeroplanes.</t>
  </si>
  <si>
    <t>032.04.05.01.03</t>
  </si>
  <si>
    <t>Explain the effect of descending at constant IAS.</t>
  </si>
  <si>
    <t>032.04.05.01.02</t>
  </si>
  <si>
    <t>Explain the effect of descending at constant Mach number.</t>
  </si>
  <si>
    <t>032.04.05.01.01</t>
  </si>
  <si>
    <t>Descent techniques</t>
  </si>
  <si>
    <t>032.04.05.01</t>
  </si>
  <si>
    <t>Descent</t>
  </si>
  <si>
    <t>032.04.05.00</t>
  </si>
  <si>
    <t>Describe and explain the factors which affect the en-route net drift-down flight path.</t>
  </si>
  <si>
    <t>032.04.04.02.01</t>
  </si>
  <si>
    <t>Influence of variables on the en-route one-engine-inoperative performance</t>
  </si>
  <si>
    <t>032.04.04.02</t>
  </si>
  <si>
    <t>Explain the influence of deceleration on the drift-down profiles.</t>
  </si>
  <si>
    <t>032.04.04.01.04</t>
  </si>
  <si>
    <t xml:space="preserve">Describe the optimum speed that the pilot should select during drift-down. </t>
  </si>
  <si>
    <t>032.04.04.01.03</t>
  </si>
  <si>
    <t>Describe the minimum obstacle-clearance height prescribed in the applicable operational requirements.</t>
  </si>
  <si>
    <t>032.04.04.01.02</t>
  </si>
  <si>
    <t>Describe the determination of en-route flight-path data with one-engine-inoperative in accordance with the CS-25 provision on en-route flight paths.</t>
  </si>
  <si>
    <t>032.04.04.01.01</t>
  </si>
  <si>
    <t>Drift-down</t>
  </si>
  <si>
    <t>032.04.04.01</t>
  </si>
  <si>
    <t>En-route one-engine-inoperative</t>
  </si>
  <si>
    <t>032.04.04.00</t>
  </si>
  <si>
    <t>Describe the effect of cost index on climb, cruise and descent speeds.</t>
  </si>
  <si>
    <t>032.04.03.07.03</t>
  </si>
  <si>
    <t>Describe the reason for economical cruise speed.</t>
  </si>
  <si>
    <t>032.04.03.07.02</t>
  </si>
  <si>
    <t>Describe ‘cost index’.</t>
  </si>
  <si>
    <t>032.04.03.07.01</t>
  </si>
  <si>
    <t>Cost index (CI)</t>
  </si>
  <si>
    <t>032.04.03.07</t>
  </si>
  <si>
    <t xml:space="preserve">Explain the reasons why a step climb may not be used (e.g. for short sectors, advantageous winds, avoiding turbulence, and due to air traffic restrictions). </t>
  </si>
  <si>
    <t>032.04.03.06.08</t>
  </si>
  <si>
    <t>Describe that the high-speed buffet can occur at speeds slower or faster than MMO.</t>
  </si>
  <si>
    <t>032.04.03.06.07</t>
  </si>
  <si>
    <t>Analyse the influence of bank angle, mass and the 1.3g buffet margin on a step climb.</t>
  </si>
  <si>
    <t>032.04.03.06.06</t>
  </si>
  <si>
    <t>x</t>
  </si>
  <si>
    <t>Describe the buffet onset boundary (BOB) and determine the high- and low-speed buffet (speed/Mach number only).</t>
  </si>
  <si>
    <t>032.04.03.06.05</t>
  </si>
  <si>
    <t xml:space="preserve">Explain the purpose of, and operational reasons for, a step climb and when such a climb would be initiated for optimum range. </t>
  </si>
  <si>
    <t>032.04.03.06.04</t>
  </si>
  <si>
    <t>Explain the factors that can affect or limit the maximum operating cruise altitude.</t>
  </si>
  <si>
    <t>032.04.03.06.03</t>
  </si>
  <si>
    <t xml:space="preserve">Explain the factors that affect optimum cruise altitude. </t>
  </si>
  <si>
    <t>032.04.03.06.02</t>
  </si>
  <si>
    <t>Define the term ‘optimum cruise altitude’.</t>
  </si>
  <si>
    <t>032.04.03.06.01</t>
  </si>
  <si>
    <t>Cruise altitudes</t>
  </si>
  <si>
    <t>032.04.03.06</t>
  </si>
  <si>
    <t>032.04.03.05</t>
  </si>
  <si>
    <t>Explain the differences between flying at long-range speed and maximum-range speed with regard to fuel-flow and speed stability.</t>
  </si>
  <si>
    <t>032.04.03.04.02</t>
  </si>
  <si>
    <t>Define the term ‘long-range cruise’.</t>
  </si>
  <si>
    <t>032.04.03.04.01</t>
  </si>
  <si>
    <t>Long-range cruise</t>
  </si>
  <si>
    <t>032.04.03.04</t>
  </si>
  <si>
    <t>032.04.03.03</t>
  </si>
  <si>
    <t>032.04.03.02</t>
  </si>
  <si>
    <t>032.04.03.01</t>
  </si>
  <si>
    <t>Cruise</t>
  </si>
  <si>
    <t>032.04.03.00</t>
  </si>
  <si>
    <t>Explain the term ‘crossover altitude’ which occurs during the climb speed schedule (IAS–Mach number).</t>
  </si>
  <si>
    <t>032.04.02.02.02</t>
  </si>
  <si>
    <t>Explain the effect on the operational speed limit when climbing at constant IAS and at constant Mach number.</t>
  </si>
  <si>
    <t>032.04.02.02.01</t>
  </si>
  <si>
    <t>Influence of variables on climb performance</t>
  </si>
  <si>
    <t>032.04.02.02</t>
  </si>
  <si>
    <t>Determine the effect on TAS when climbing in and above the troposphere at constant Mach number.</t>
  </si>
  <si>
    <t>032.04.02.01.04</t>
  </si>
  <si>
    <t>Explain the correct sequence of climb speeds for turbojet transport aeroplanes.</t>
  </si>
  <si>
    <t>032.04.02.01.03</t>
  </si>
  <si>
    <t xml:space="preserve">Explain the effect of climbing at constant Mach number on: TAS; IAS; climb gradient; rate of climb. </t>
  </si>
  <si>
    <t>032.04.02.01.02</t>
  </si>
  <si>
    <t>Explain the effect of climbing at constant IAS on: TAS; Mach number; climb gradient; rate of climb.</t>
  </si>
  <si>
    <t>032.04.02.01.01</t>
  </si>
  <si>
    <t>Climb techniques</t>
  </si>
  <si>
    <t>032.04.02.01</t>
  </si>
  <si>
    <t>Climb</t>
  </si>
  <si>
    <t>032.04.02.00</t>
  </si>
  <si>
    <t>Explain under what conditions they are more likely to become limiting.</t>
  </si>
  <si>
    <t>032.04.01.15.02</t>
  </si>
  <si>
    <t>Explain the effects on take-off performance of brake-energy and tyre-speed limits.</t>
  </si>
  <si>
    <t>032.04.01.15.01</t>
  </si>
  <si>
    <t>Brake-energy and tyre-speed limit</t>
  </si>
  <si>
    <t>032.04.01.15</t>
  </si>
  <si>
    <t>Explain the hazards of the fast V1 and VLOF speeds associated with the increased V2 procedure and how they can be managed.</t>
  </si>
  <si>
    <t>032.04.01.14.03</t>
  </si>
  <si>
    <t>Explain under what circumstances this procedure can be used.</t>
  </si>
  <si>
    <t>032.04.01.14.02</t>
  </si>
  <si>
    <t>Explain the advantages and disadvantages of the increased V2 procedure.</t>
  </si>
  <si>
    <t>032.04.01.14.01</t>
  </si>
  <si>
    <t>Take-off performance using increased V2 speeds (‘improved climb performance’)</t>
  </si>
  <si>
    <t>032.04.01.14</t>
  </si>
  <si>
    <t>Determine the optimum flap position and PLTOM from given figures.</t>
  </si>
  <si>
    <t>032.04.01.13.02</t>
  </si>
  <si>
    <t>Explain the advantages and disadvantages of using different take-off flap settings to optimise the performance-limited take-off mass (PLTOM).</t>
  </si>
  <si>
    <t>032.04.01.13.01</t>
  </si>
  <si>
    <t>Take-off performance using different take-off flap settings</t>
  </si>
  <si>
    <t>032.04.01.13</t>
  </si>
  <si>
    <t>Explain the assumed temperature method for determining reduced (flex) thrust performance.</t>
  </si>
  <si>
    <t>032.04.01.12.05</t>
  </si>
  <si>
    <t>Explain the effect of using reduced (flex) and derated thrust on take-off performance including take-off speeds, take-off distance, climb performance and obstacle clearance.</t>
  </si>
  <si>
    <t>032.04.01.12.04</t>
  </si>
  <si>
    <t>Explain when reduced (flex) and derated thrust may and may not be used.</t>
  </si>
  <si>
    <t>032.04.01.12.03</t>
  </si>
  <si>
    <t>Explain the difference between and principles behind reduced (flex) and derated thrust.</t>
  </si>
  <si>
    <t>032.04.01.12.02</t>
  </si>
  <si>
    <t>Explain the advantages and disadvantages of using reduced (flex) and derated thrust.</t>
  </si>
  <si>
    <t>032.04.01.12.01</t>
  </si>
  <si>
    <t>Use of reduced (flexible or flex) and derated thrust</t>
  </si>
  <si>
    <t>032.04.01.12</t>
  </si>
  <si>
    <t xml:space="preserve">Explain the benefits and implications of using a derated take-off on a contaminated runway. </t>
  </si>
  <si>
    <t>032.04.01.11.05</t>
  </si>
  <si>
    <t>Describe displacement drag, impingement drag, and the methods to monitor acceleration.</t>
  </si>
  <si>
    <t>032.04.01.11.04</t>
  </si>
  <si>
    <t xml:space="preserve">Describe the hazards, effects and management of operating from a contaminated runway. </t>
  </si>
  <si>
    <t>032.04.01.11.03</t>
  </si>
  <si>
    <t xml:space="preserve">Describe a wet V1 and explain the consequences of using a wet V1. </t>
  </si>
  <si>
    <t>032.04.01.11.02</t>
  </si>
  <si>
    <t>Explain the differences between the take-off performance determination on a wet or contaminated runway and on a dry runway.</t>
  </si>
  <si>
    <t>032.04.01.11.01</t>
  </si>
  <si>
    <t>Take-off performance on wet and contaminated runways</t>
  </si>
  <si>
    <t>032.04.01.11</t>
  </si>
  <si>
    <t xml:space="preserve">Describe why data from an EFB can differ from data derived from RTOM tables or similar. </t>
  </si>
  <si>
    <t>032.04.01.10.04</t>
  </si>
  <si>
    <t>Interpret what take-off limitation (field length, obstacle, climb, structural, etc.) is restricting a particular RTOM as it is presented in RTOM tables or similar.</t>
  </si>
  <si>
    <t>032.04.01.10.03</t>
  </si>
  <si>
    <t>Describe the use of RTOM tables or similar to find PLTOM and how this can also be done using an EFB.</t>
  </si>
  <si>
    <t>032.04.01.10.02</t>
  </si>
  <si>
    <t>Define PLTOM and RTOM.</t>
  </si>
  <si>
    <t>032.04.01.10.01</t>
  </si>
  <si>
    <t xml:space="preserve">Performance-limited take-off mass (PLTOM) and regulated take-off mass (RTOM) tables </t>
  </si>
  <si>
    <t>032.04.01.10</t>
  </si>
  <si>
    <t xml:space="preserve">Describe the European Union airworthiness requirements according to CS-25 relating to aeroplane performance take-off climb and flight path. </t>
  </si>
  <si>
    <t>032.04.01.09.08</t>
  </si>
  <si>
    <t>Explain the influence of airspeed selection, acceleration and turns on the climb gradient.</t>
  </si>
  <si>
    <t>032.04.01.09.07</t>
  </si>
  <si>
    <t>State the standard maximum bank angle(s) in the first and second segment, and determine the effect on the stall speed and implication on V2.</t>
  </si>
  <si>
    <t>032.04.01.09.06</t>
  </si>
  <si>
    <t>Describe the changes in the configuration, power, thrust and speed in the NTOFP climb segments.</t>
  </si>
  <si>
    <t>032.04.01.09.05</t>
  </si>
  <si>
    <t>Describe the segments of the actual take-off flight path.</t>
  </si>
  <si>
    <t>032.04.01.09.04</t>
  </si>
  <si>
    <t xml:space="preserve">Explain the effects of aeroplane configuration and meteorological conditions on the obstacle-limited take-off mass. </t>
  </si>
  <si>
    <t>032.04.01.09.03</t>
  </si>
  <si>
    <t>Define the actual and NTOFP with one-engine-inoperative in accordance with CS-25.</t>
  </si>
  <si>
    <t>032.04.01.09.02</t>
  </si>
  <si>
    <t>Describe the operational regulations for obstacle clearance in the net take-off flight path (NTOFP).</t>
  </si>
  <si>
    <t>032.04.01.09.01</t>
  </si>
  <si>
    <t xml:space="preserve">Obstacle-limited take-off </t>
  </si>
  <si>
    <t>032.04.01.09</t>
  </si>
  <si>
    <t xml:space="preserve">Determine the climb-limited take-off mass. </t>
  </si>
  <si>
    <t>032.04.01.08.04</t>
  </si>
  <si>
    <t>Explain the effects of aeroplane configuration and meteorological conditions on the take-off climb.</t>
  </si>
  <si>
    <t>032.04.01.08.03</t>
  </si>
  <si>
    <t>State the differences in climb-gradient requirements for two-, three- and four-engined aeroplanes.</t>
  </si>
  <si>
    <t>032.04.01.08.02</t>
  </si>
  <si>
    <t>Explain the difference between the flat-rated and non-flat-rated part in performance charts.</t>
  </si>
  <si>
    <t>032.04.01.08.01</t>
  </si>
  <si>
    <t>Take-off climb</t>
  </si>
  <si>
    <t>032.04.01.08</t>
  </si>
  <si>
    <t xml:space="preserve">State that the performance associated with contaminated runways is to be found in Part B of the Operations Manual - Performance. </t>
  </si>
  <si>
    <t>032.04.01.07.09</t>
  </si>
  <si>
    <t xml:space="preserve">State that the procedures associated with take-off and landing on contaminated runways are to be found in Part B of the Operations Manual - Normal procedures. </t>
  </si>
  <si>
    <t>032.04.01.07.08</t>
  </si>
  <si>
    <t xml:space="preserve">State that some wind limitations may apply in case of contaminated runways. Those limitations are to be found in Part B of the Operations Manual - Limitations. </t>
  </si>
  <si>
    <t>032.04.01.07.07</t>
  </si>
  <si>
    <t xml:space="preserve">Explain the difference between the two dynamic hydroplaning speeds and state which of them is the most limiting for an aircraft operating on a wet runway. </t>
  </si>
  <si>
    <t>032.04.01.07.06</t>
  </si>
  <si>
    <t xml:space="preserve">Define the different types of hydroplaning. </t>
  </si>
  <si>
    <t>032.04.01.07.05</t>
  </si>
  <si>
    <t>032.04.01.07.04</t>
  </si>
  <si>
    <t>032.04.01.07.03</t>
  </si>
  <si>
    <t xml:space="preserve">Describe the different types of contamination: wet or water patches, frost-covered, dry snow, wet snow, slush, ice, compacted or rolled snow, frozen ruts or ridges. </t>
  </si>
  <si>
    <t>032.04.01.07.02</t>
  </si>
  <si>
    <t xml:space="preserve">Define a ‘contaminated runway’, ‘wet runway’, and a ‘dry runway’. </t>
  </si>
  <si>
    <t>032.04.01.07.01</t>
  </si>
  <si>
    <t>Contaminated runways Remark: See 010 09 02 04 and 071 02 13 02</t>
  </si>
  <si>
    <t>032.04.01.07</t>
  </si>
  <si>
    <t>Explain the concept of a ‘range of V1’ and explain reasons for the placement of the designated V1 towards the faster or slower end of the range.</t>
  </si>
  <si>
    <t>032.04.01.06.02</t>
  </si>
  <si>
    <t>Explain the factors that affect the FLLTOM.</t>
  </si>
  <si>
    <t>032.04.01.06.01</t>
  </si>
  <si>
    <t xml:space="preserve">Field-length-limited take-off mass (FLLTOM) </t>
  </si>
  <si>
    <t>032.04.01.06</t>
  </si>
  <si>
    <t>Explain the effect of additional clearway on the allowed take-off mass and appropriate V1 when using an unbalanced field.</t>
  </si>
  <si>
    <t>032.04.01.05.03</t>
  </si>
  <si>
    <t>Explain the effect of additional stopway on the allowed take-off mass and appropriate V1 when using an unbalanced field.</t>
  </si>
  <si>
    <t>032.04.01.05.02</t>
  </si>
  <si>
    <t>Describe the applicability of an unbalanced field length.</t>
  </si>
  <si>
    <t>032.04.01.05.01</t>
  </si>
  <si>
    <t>Unbalanced field length concept</t>
  </si>
  <si>
    <t>032.04.01.05</t>
  </si>
  <si>
    <t>Describe the applicability of a balanced field length.</t>
  </si>
  <si>
    <t>032.04.01.04.03</t>
  </si>
  <si>
    <t>Describe the relationship between take-off distance and accelerate-stop distance, and identify on a diagram the balanced field length and balanced V1.</t>
  </si>
  <si>
    <t>032.04.01.04.02</t>
  </si>
  <si>
    <t xml:space="preserve">Define the term ‘balanced field length’. </t>
  </si>
  <si>
    <t>032.04.01.04.01</t>
  </si>
  <si>
    <t xml:space="preserve">Balanced field length concept </t>
  </si>
  <si>
    <t>032.04.01.04</t>
  </si>
  <si>
    <t>Explain the hazards of rejecting a take-off from high ground speed or high take-off mass, and how to manage these hazards.</t>
  </si>
  <si>
    <t>032.04.01.03.07</t>
  </si>
  <si>
    <t xml:space="preserve">Explain how the accelerate-stop distance is affected by the use of brakes, anti-skid, reverse thrust, ground spoilers (lift dumpers) and by brake energy absorption limits, delayed temperature rise and brake temperature indication. </t>
  </si>
  <si>
    <t>032.04.01.03.06</t>
  </si>
  <si>
    <t xml:space="preserve">Explain how the accelerate-stop distance is determined and discuss the deceleration procedure. </t>
  </si>
  <si>
    <t>032.04.01.03.05</t>
  </si>
  <si>
    <t>Explain the effect of runway slope or wind component on the accelerate-stop distance.</t>
  </si>
  <si>
    <t>032.04.01.03.04</t>
  </si>
  <si>
    <t>Explain the effect of an error in V1 on the resulting accelerate-stop distance.</t>
  </si>
  <si>
    <t>032.04.01.03.03</t>
  </si>
  <si>
    <t>Explain the effect of using a stopway on the field-length-limited take-off mass.</t>
  </si>
  <si>
    <t>032.04.01.03.02</t>
  </si>
  <si>
    <t>Explain how the accelerate-stop distance is affected by given conditions and configuration for all engines operating and one-engine-inoperative.</t>
  </si>
  <si>
    <t>032.04.01.03.01</t>
  </si>
  <si>
    <t>Accelerate-stop distance</t>
  </si>
  <si>
    <t>032.04.01.03</t>
  </si>
  <si>
    <t>Explain the effect of an error in V1 on the resulting one-engine-out take-off distance.</t>
  </si>
  <si>
    <t>032.04.01.02.08</t>
  </si>
  <si>
    <t>Explain the influence of aeroplane mass, air density and flap settings on V1, V2 and V2MIN and thereby on take-off distance.</t>
  </si>
  <si>
    <t>032.04.01.02.07</t>
  </si>
  <si>
    <t>Explain the effect of using clearway on the field-length-limited take-off mass.</t>
  </si>
  <si>
    <t>032.04.01.02.06</t>
  </si>
  <si>
    <t>Compare the take-off distance for specified conditions and configuration for all engines operating and one-engine-inoperative.</t>
  </si>
  <si>
    <t>032.04.01.02.05</t>
  </si>
  <si>
    <t>Explain the consequence of errors in rotation technique on take-off distance: early and late rotation; too high and too low rotation angle; too high and too low rotation rate.</t>
  </si>
  <si>
    <t>032.04.01.02.04</t>
  </si>
  <si>
    <t>Explain the effects of the following meteorological variables on take-off distances: wind; temperature; pressure altitude.</t>
  </si>
  <si>
    <t>032.04.01.02.03</t>
  </si>
  <si>
    <t>Explain the effects of the following aeroplane variables on take-off distance: aeroplane mass; take-off configuration; bleed-air configurations.</t>
  </si>
  <si>
    <t>032.04.01.02.02</t>
  </si>
  <si>
    <t>Explain the effects of the following runway (RWY) variables on take-off distances: RWY slope; RWY surface conditions: dry, wet and contaminated; RWY elevation.</t>
  </si>
  <si>
    <t>032.04.01.02.01</t>
  </si>
  <si>
    <t xml:space="preserve">Take-off distances </t>
  </si>
  <si>
    <t>032.04.01.02</t>
  </si>
  <si>
    <t>Explain the effect of the interdependency of relevant speeds in 032 04 01 01 (05) and the situations in which these interdependencies can cause speed and performance restrictions.</t>
  </si>
  <si>
    <t>032.04.01.01.09</t>
  </si>
  <si>
    <t>Explain how loss of TORA due to alignment is accounted for.</t>
  </si>
  <si>
    <t>032.04.01.01.08</t>
  </si>
  <si>
    <t>Define the following distances in accordance with CS-25: take-off run with all engines operating and one-engine- inoperative; take-off distance with all engines operating and one-engine-inoperative; accelerate-stop distance with all engines operating and one-engine-inoperative.</t>
  </si>
  <si>
    <t>032.04.01.01.07</t>
  </si>
  <si>
    <t>Explain the interdependence between the above-mentioned speeds where relevant.</t>
  </si>
  <si>
    <t>032.04.01.01.06</t>
  </si>
  <si>
    <t>Define and explain the following speeds in accordance with CS-25 or CS-Definitions: reference stall speed (VSR); reference stall speed in a specific configuration (VSR1); 1-g stall speed at which the aeroplane can develop a lift force (normal to the flight path) equal to its weight (VS1g); minimum control speed with critical engine inoperative (VMC); minimum control speed on or near the ground (VMCG); minimum control speed at take-off climb (VMCA); engine failure speed (VEF); take-off decision speed (V1); rotation speed (VR); take-off safety speed (V2); minimum take-off safety speed (V2MIN); minimum unstick speed (VMU); lift-off speed (VLOF); maximum brake energy speed (VMBE); maximum tyre speed (VMax Tyre).</t>
  </si>
  <si>
    <t>032.04.01.01.05</t>
  </si>
  <si>
    <t>Describe the terms ‘aircraft classification number’ (ACN) and ‘pavement classification number’ (PCN), and the requirements and hazards of operating on aerodrome surfaces with PCNs smaller than the ACNs.</t>
  </si>
  <si>
    <t>032.04.01.01.04</t>
  </si>
  <si>
    <r>
      <t>Describe the European Union airworthiness requirements according to CS-25 relating to large aeroplane performance (General and Take-off)</t>
    </r>
    <r>
      <rPr>
        <strike/>
        <sz val="10"/>
        <color theme="1"/>
        <rFont val="Calibri"/>
        <family val="2"/>
        <scheme val="minor"/>
      </rPr>
      <t>.</t>
    </r>
  </si>
  <si>
    <t>032.04.01.01.03</t>
  </si>
  <si>
    <t>State the effects of thrust-to-weight ratio and flap-setting on ground roll.</t>
  </si>
  <si>
    <t>032.04.01.01.02</t>
  </si>
  <si>
    <t xml:space="preserve">Explain the forces affecting the aeroplane during the take-off run. </t>
  </si>
  <si>
    <t>032.04.01.01.01</t>
  </si>
  <si>
    <t>Take-off performance, definitions of and relationships between terms</t>
  </si>
  <si>
    <t>032.04.01.01</t>
  </si>
  <si>
    <t>032.04.01.00</t>
  </si>
  <si>
    <t xml:space="preserve">CS-25/APPLICABLE OPERATIONAL REQUIREMENTS PERFORMANCE CLASS A - THEORY </t>
  </si>
  <si>
    <t>032.04.00.00</t>
  </si>
  <si>
    <t xml:space="preserve">Calculate the minimum landing distance (LD) that must be available for commercial air transport given the defactored landing distance, runway surface and slope. </t>
  </si>
  <si>
    <t>032.03.03.04.05</t>
  </si>
  <si>
    <t xml:space="preserve">Calculate, given the landing distance available (LDA), slope and surface type and condition, the defactored distance to be used for commercial air transport using the appropriate landing graphs. </t>
  </si>
  <si>
    <t>032.03.03.04.04</t>
  </si>
  <si>
    <t xml:space="preserve">Determine landing distance and ground-roll distance for given flap position, aeroplane weight and airfield data. </t>
  </si>
  <si>
    <t>032.03.03.04.03</t>
  </si>
  <si>
    <t>Determine landing climb data in the event of balked landing.</t>
  </si>
  <si>
    <t>032.03.03.04.02</t>
  </si>
  <si>
    <t>Determine the field-length-limited landing mass and landing speeds given defactored distance, configuration, pressure altitude, temperature and headwind or tailwind component.</t>
  </si>
  <si>
    <t>032.03.03.04.01</t>
  </si>
  <si>
    <t>032.03.03.04</t>
  </si>
  <si>
    <t>032.03.03.03</t>
  </si>
  <si>
    <t>Determine the still-air and flight-path gradients for given IAS, altitude, temperature, aeroplane weight and, if relevant, wind component.</t>
  </si>
  <si>
    <t>032.03.03.02.03</t>
  </si>
  <si>
    <t>Calculate obstacle clearance climb data.</t>
  </si>
  <si>
    <t>032.03.03.02.02</t>
  </si>
  <si>
    <t>Determine rate of climb.</t>
  </si>
  <si>
    <t>032.03.03.02.01</t>
  </si>
  <si>
    <t>032.03.03.02</t>
  </si>
  <si>
    <t xml:space="preserve">Calculate the minimum TORA or TODA for commercial air transport given the defactored take-off distance or run, runway surface and slope. </t>
  </si>
  <si>
    <t>032.03.03.01.08</t>
  </si>
  <si>
    <t>Given take-off run available (TORA), TODA and ASDA, slope and surface conditions, calculate the defactored distance to be used for commercial air transport using the appropriate take-off graphs.</t>
  </si>
  <si>
    <t>032.03.03.01.07</t>
  </si>
  <si>
    <t xml:space="preserve">Determine the minimum headwind or maximum tailwind component required for take-off for a given mass and given airfield conditions. </t>
  </si>
  <si>
    <t>032.03.03.01.06</t>
  </si>
  <si>
    <t>Determine take off flight path for a MEP aeroplane of given mass and given airfield conditions, and calculate the obstacle clearance based on the take off flight path.</t>
  </si>
  <si>
    <t>032.03.03.01.05</t>
  </si>
  <si>
    <t xml:space="preserve">Determine the all-engine-out and critical-engine-out take-off climb data. </t>
  </si>
  <si>
    <t>032.03.03.01.04</t>
  </si>
  <si>
    <t xml:space="preserve">Determine the ground-roll distance and take-off distance from graphs. </t>
  </si>
  <si>
    <t>032.03.03.01.03</t>
  </si>
  <si>
    <t xml:space="preserve">Determine the accelerate-go distance and accelerate-stop distance data. </t>
  </si>
  <si>
    <t>032.03.03.01.02</t>
  </si>
  <si>
    <t xml:space="preserve">Determine the field-length-limited take-off mass and take-off speeds given defactored distance, configuration, pressure altitude, temperature and headwind/tailwind component. </t>
  </si>
  <si>
    <t>032.03.03.01.01</t>
  </si>
  <si>
    <t>032.03.03.01</t>
  </si>
  <si>
    <t>Use of aeroplane performance data</t>
  </si>
  <si>
    <t>032.03.03.00</t>
  </si>
  <si>
    <t>032.03.02.00</t>
  </si>
  <si>
    <t>032.03.01.00</t>
  </si>
  <si>
    <t>CS-23/APPLICABLE OPERATIONAL REQUIREMENTS PERFORMANCE CLASS B - USE OF AEROPLANE PERFORMANCE DATA FOR SINGLE- AND MULTI-ENGINE AEROPLANES</t>
  </si>
  <si>
    <t>032.03.00.00</t>
  </si>
  <si>
    <t xml:space="preserve">For a single-engine aeroplane, calculate the net glide gradient and net glide distance, given aeroplane altitude, terrain elevation, gross gradient or lift/drag ratio (L/D ratio), and headwind or tailwind component. </t>
  </si>
  <si>
    <t>032.02.04.01.03</t>
  </si>
  <si>
    <t xml:space="preserve">For a single-engine aeroplane, calculate the expected obstacle clearance (in visual meteorological conditions (VMC)) given gross climb performance, obstacle height and distance from reference zero. </t>
  </si>
  <si>
    <t>032.02.04.01.02</t>
  </si>
  <si>
    <t>Describe the climb and en-route requirements according to the applicable operational requirements.</t>
  </si>
  <si>
    <t>032.02.04.01.01</t>
  </si>
  <si>
    <t xml:space="preserve">Climb, cruise and descent (requirements and calculations) </t>
  </si>
  <si>
    <t>032.02.04.01</t>
  </si>
  <si>
    <t xml:space="preserve">Climb, cruise and descent </t>
  </si>
  <si>
    <t>032.02.04.00</t>
  </si>
  <si>
    <t>Describe the dimensions of the take off flight path accountability area (domain).</t>
  </si>
  <si>
    <t>032.02.03.01.13</t>
  </si>
  <si>
    <t>Describe the take-off flight path for a multi-engine, class B aeroplane.</t>
  </si>
  <si>
    <t>032.02.03.01.12</t>
  </si>
  <si>
    <t xml:space="preserve">Describe the landing airborne distance and ground-roll distance and estimate the effect on the landing distance when the aeroplane is too fast or too high at the screen. </t>
  </si>
  <si>
    <t>032.02.03.01.11</t>
  </si>
  <si>
    <t>Explain the effects of pressure altitude and temperature on the take-off distance, take-off climb, landing distance and approach climb.</t>
  </si>
  <si>
    <t>032.02.03.01.10</t>
  </si>
  <si>
    <t>Explain the effect of runway conditions on the landing distance.</t>
  </si>
  <si>
    <t>032.02.03.01.09</t>
  </si>
  <si>
    <t>Explain the percentage of accountability for headwind and tailwind components during take-off and landing calculations.</t>
  </si>
  <si>
    <t>032.02.03.01.08</t>
  </si>
  <si>
    <t>Explain why an aeroplane has maximum crosswind limit(s) and determine the crosswind component given the runway direction, wind speed and direction, by use of wind component graphs, mathematical calculations, and rule of thumb.</t>
  </si>
  <si>
    <t>032.02.03.01.07</t>
  </si>
  <si>
    <t>Explain the effect of wind on take-off and landing distances, and determine the actual headwind/tailwind component given the runway direction, wind speed and direction, by use of wind component graphs, mathematical calculations, and rule of thumb.</t>
  </si>
  <si>
    <t>032.02.03.01.06</t>
  </si>
  <si>
    <t xml:space="preserve">Describe the effects of brake release before take-off power is set on the TOD and ASD. </t>
  </si>
  <si>
    <t>032.02.03.01.05</t>
  </si>
  <si>
    <t>For both fixed-pitch and constant-speed propeller aeroplanes, explain the effect of airspeed on thrust during the take-off run.</t>
  </si>
  <si>
    <t>032.02.03.01.04</t>
  </si>
  <si>
    <t>032.02.03.01.03</t>
  </si>
  <si>
    <t>Explain the effect of flap-setting on the take-off, landing and ground-roll distances.</t>
  </si>
  <si>
    <t>032.02.03.01.02</t>
  </si>
  <si>
    <t>Define the following distances and masses: take-off distance; landing distance; ground-roll distance; maximum allowed take-off mass; maximum allowed landing mass.</t>
  </si>
  <si>
    <t>032.02.03.01.01</t>
  </si>
  <si>
    <t>Take-off and landing (definitions and effects)</t>
  </si>
  <si>
    <t>032.02.03.01</t>
  </si>
  <si>
    <t>Take-off and landing</t>
  </si>
  <si>
    <t>032.02.03.00</t>
  </si>
  <si>
    <t>032.02.02.00</t>
  </si>
  <si>
    <t>Explain the effect of engine failure on the minimum control speed of a multi-engine aeroplane under given conditions (temperature and pressure altitude).</t>
  </si>
  <si>
    <t>032.02.01.01.07</t>
  </si>
  <si>
    <t>Explain the effect of an engine failure on the power required, the total drag (thrust required) and climb performance of a multi-engine aeroplane.</t>
  </si>
  <si>
    <t>032.02.01.01.06</t>
  </si>
  <si>
    <t>Define and identify the critical engine of a multi-engine propeller aeroplane.</t>
  </si>
  <si>
    <t>032.02.01.01.05</t>
  </si>
  <si>
    <t xml:space="preserve">Describe the European Union airworthiness requirements according to CS-23 relating to aeroplane performance (stall, take-off, climb, landing). </t>
  </si>
  <si>
    <t>032.02.01.01.04</t>
  </si>
  <si>
    <t>Describe the limitations on VR, on the speed at 50 ft above the take-off surface and on VREF, and given the appropriate stall speed, estimate the values based on these limitations for a multi-engine, class B aeroplane.</t>
  </si>
  <si>
    <t>032.02.01.01.03</t>
  </si>
  <si>
    <t>Describe the limitations on VR, on the speed at 50 ft above the take-off surface and on VREF, and given the appropriate stall speed, estimate the values based on these limitations for a single-engine, class B aeroplane.</t>
  </si>
  <si>
    <t>032.02.01.01.02</t>
  </si>
  <si>
    <t>Define the following speeds: stall speeds VS, VS0 and VS1; rotation speed VR; speed at 50 ft above the take-off surface level; reference landing speed VREF.</t>
  </si>
  <si>
    <t>032.02.01.01.01</t>
  </si>
  <si>
    <t xml:space="preserve">Airworthiness requirements and definitions </t>
  </si>
  <si>
    <t>032.02.01.01</t>
  </si>
  <si>
    <t xml:space="preserve">Airworthiness requirements </t>
  </si>
  <si>
    <t>032.02.01.00</t>
  </si>
  <si>
    <t xml:space="preserve">CS-23/APPLICABLE OPERATIONAL REQUIREMENTS PERFORMANCE CLASS B - THEORY </t>
  </si>
  <si>
    <t>032.02.00.00</t>
  </si>
  <si>
    <t xml:space="preserve">Explain the effect of mass, altitude, wind, speed and configuration on the powered descent. </t>
  </si>
  <si>
    <t>032.01.05.01.06</t>
  </si>
  <si>
    <t xml:space="preserve">Explain the effect of mass, altitude, wind, speed and configuration on the glide descent. </t>
  </si>
  <si>
    <t>032.01.05.01.05</t>
  </si>
  <si>
    <t>Interpret the ‘thrust/power required’ and ‘thrust/power available’ curves in a steady descent.</t>
  </si>
  <si>
    <t>032.01.05.01.04</t>
  </si>
  <si>
    <t xml:space="preserve">Explain the meaning of ‘excess thrust required’ (excess drag) and ‘excess power required’ in a steady descent. </t>
  </si>
  <si>
    <t>032.01.05.01.03</t>
  </si>
  <si>
    <t>Explain descent performance in relation to thrust available and thrust required (drag), and power available and power required.</t>
  </si>
  <si>
    <t>032.01.05.01.02</t>
  </si>
  <si>
    <t>Resolve the forces during steady descent and in the glide.</t>
  </si>
  <si>
    <t>032.01.05.01.01</t>
  </si>
  <si>
    <t>Descending (descent performance)</t>
  </si>
  <si>
    <t xml:space="preserve">032.01.05.01 </t>
  </si>
  <si>
    <t xml:space="preserve">Descending </t>
  </si>
  <si>
    <t xml:space="preserve">032.01.05.00 </t>
  </si>
  <si>
    <t xml:space="preserve">Calculate the all-engine and one-engine-out climb gradient from given values of engine thrust and aeroplane drag and weight. </t>
  </si>
  <si>
    <t>032.01.04.01.11</t>
  </si>
  <si>
    <t xml:space="preserve">Describe the effect of engine failure on climb performance (angle and rate of climb, and VX and VY). </t>
  </si>
  <si>
    <t>032.01.04.01.10</t>
  </si>
  <si>
    <t>Explain the effect of configuration on climb performance (angle and rate of climb, and VX and VY).</t>
  </si>
  <si>
    <t>032.01.04.01.09</t>
  </si>
  <si>
    <t>Explain the effects of pressure altitude and temperature, including an inversion on climb performance (angle and rate of climb).</t>
  </si>
  <si>
    <t>032.01.04.01.08</t>
  </si>
  <si>
    <t>Explain the effect of weight on the climb angle and rate of climb, and the speed for best angle and best rate of climb.</t>
  </si>
  <si>
    <t>032.01.04.01.07</t>
  </si>
  <si>
    <t>State the difference between climb angle and gradient.</t>
  </si>
  <si>
    <t>032.01.04.01.06</t>
  </si>
  <si>
    <t>Interpret the ‘thrust/power required’ and ‘thrust/power available’ curves in a steady climb.</t>
  </si>
  <si>
    <t>032.01.04.01.05</t>
  </si>
  <si>
    <t xml:space="preserve">Explain the meaning and effect of ‘excess thrust’ and ‘excess power’ in a steady climb. </t>
  </si>
  <si>
    <t>032.01.04.01.04</t>
  </si>
  <si>
    <t>Explain climb performance in relation to the thrust available and thrust required (angle of climb), and power available and power required (rate of climb).</t>
  </si>
  <si>
    <t>032.01.04.01.03</t>
  </si>
  <si>
    <t xml:space="preserve">Define and explain the following terms: critical engine; speed for best angle of climb (VX); speed for best rate of climb (VY). </t>
  </si>
  <si>
    <t>032.01.04.01.02</t>
  </si>
  <si>
    <t xml:space="preserve">Resolve the forces during a steady climb. </t>
  </si>
  <si>
    <t>032.01.04.01.01</t>
  </si>
  <si>
    <t>Climbing (climb performance)</t>
  </si>
  <si>
    <t>032.01.04.01</t>
  </si>
  <si>
    <t>Climbing</t>
  </si>
  <si>
    <t>032.01.04.00</t>
  </si>
  <si>
    <t>Describe the benefits of managing your en-route airspeed to reduce or avoid holding time, and the operational situations when it could be used (commanded by the pilot or air traffic control (ATC), when delays at arrival airport occur).</t>
  </si>
  <si>
    <t>032.01.03.03.07</t>
  </si>
  <si>
    <t>Explain the effect of wind and altitude on endurance, and the maximum endurance speed for a propeller-driven aeroplane.</t>
  </si>
  <si>
    <t>032.01.03.03.06</t>
  </si>
  <si>
    <t>Explain the effect of wind and altitude on endurance, and the maximum endurance speed for a turbojet aeroplane.</t>
  </si>
  <si>
    <t>032.01.03.03.05</t>
  </si>
  <si>
    <t>State the speed for maximum endurance for a propeller-driven aeroplane and the disadvantages of holding at this speed (e.g. high angle of attack (AoA) and lack of speed stability).</t>
  </si>
  <si>
    <t>032.01.03.03.04</t>
  </si>
  <si>
    <t xml:space="preserve">Explain fuel flow in relation to TAS and thrust for a propeller-driven aeroplane. </t>
  </si>
  <si>
    <t>032.01.03.03.03</t>
  </si>
  <si>
    <t>State the speed for maximum endurance for a turbojet aeroplane.</t>
  </si>
  <si>
    <t>032.01.03.03.02</t>
  </si>
  <si>
    <t xml:space="preserve">Explain fuel flow in relation to TAS and thrust for a turbojet aeroplane. </t>
  </si>
  <si>
    <t>032.01.03.03.01</t>
  </si>
  <si>
    <t>Maximum endurance</t>
  </si>
  <si>
    <t>032.01.03.03</t>
  </si>
  <si>
    <t>Describe the effect of wind on SRG and the optimum speed for SRG , when compared to SR, and the optimum speed for SR.</t>
  </si>
  <si>
    <t>032.01.03.02.10</t>
  </si>
  <si>
    <t xml:space="preserve">Explain the effect of weight on the optimum altitude for maximum range. </t>
  </si>
  <si>
    <t>032.01.03.02.09</t>
  </si>
  <si>
    <t>Explain how SRG for a propeller-driven aeroplane varies with altitude and under different meteorological conditions.</t>
  </si>
  <si>
    <t>032.01.03.02.08</t>
  </si>
  <si>
    <t>Explain how SR for a turbojet aeroplane varies with altitude and under different meteorological conditions.</t>
  </si>
  <si>
    <t>032.01.03.02.07</t>
  </si>
  <si>
    <t>State how a turbojet engine’s SFC varies with temperature and thrust setting.</t>
  </si>
  <si>
    <t>032.01.03.02.06</t>
  </si>
  <si>
    <t>Explain the effect of aeroplane weight and CG position on fuel consumption, range and the optimum speed for maximum SR.</t>
  </si>
  <si>
    <t>032.01.03.02.05</t>
  </si>
  <si>
    <t>Explain the optimum speed to achieve maximum SR for a propeller-driven aeroplane in relation to the power required and drag graphs.</t>
  </si>
  <si>
    <t>032.01.03.02.04</t>
  </si>
  <si>
    <t xml:space="preserve">Explain the optimum speed for maximum SR for a turbojet aeroplane in relation to the drag curve. </t>
  </si>
  <si>
    <t>032.01.03.02.03</t>
  </si>
  <si>
    <t>Define a propeller-driven aeroplane’s SFC and describe how it affects fuel flow and specific range.</t>
  </si>
  <si>
    <t>032.01.03.02.02</t>
  </si>
  <si>
    <t>Define a turbojet aeroplane’s specific fuel consumption (SFC) and describe how it affects fuel flow and specific range.</t>
  </si>
  <si>
    <t>032.01.03.02.01</t>
  </si>
  <si>
    <t>Range</t>
  </si>
  <si>
    <t>032.01.03.02</t>
  </si>
  <si>
    <t>Describe situations in which a pilot may elect to fly for ‘maximum endurance’ or ‘maximum range’.</t>
  </si>
  <si>
    <t>032.01.03.01.05</t>
  </si>
  <si>
    <t xml:space="preserve">Describe how the maximum achievable straight and level flight IAS and TAS vary with altitude. </t>
  </si>
  <si>
    <t>032.01.03.01.04</t>
  </si>
  <si>
    <t>Interpret the ‘thrust/power required’ and ‘thrust/power available’ curves in straight and level flight.</t>
  </si>
  <si>
    <t>032.01.03.01.03</t>
  </si>
  <si>
    <t>Explain the effect of excess thrust and power on speed in level flight.</t>
  </si>
  <si>
    <t>032.01.03.01.02</t>
  </si>
  <si>
    <t xml:space="preserve">Explain how drag (thrust) and power required vary with speed in straight and level flight. </t>
  </si>
  <si>
    <t>032.01.03.01.01</t>
  </si>
  <si>
    <t>Steady level flight</t>
  </si>
  <si>
    <t>032.01.03.01</t>
  </si>
  <si>
    <t>Level flight, range and endurance</t>
  </si>
  <si>
    <t xml:space="preserve">032.01.03.00 </t>
  </si>
  <si>
    <t>Describe how, for different aeroplane weights and configurations, the drag and power required vary with IAS and TAS.</t>
  </si>
  <si>
    <t>032.01.02.03.05</t>
  </si>
  <si>
    <t>Describe how, for different density altitudes, the drag and power required vary with indicated airspeeds (IAS) and true airspeeds (TAS).</t>
  </si>
  <si>
    <t>032.01.02.03.04</t>
  </si>
  <si>
    <t xml:space="preserve">Describe how, for different density altitudes, the thrust and power available vary with speed for a turbojet aeroplane. </t>
  </si>
  <si>
    <t>032.01.02.03.03</t>
  </si>
  <si>
    <t xml:space="preserve">Describe how, for different density altitudes, the thrust and power available vary with speed for a propeller-driven aeroplane. </t>
  </si>
  <si>
    <t>032.01.02.03.02</t>
  </si>
  <si>
    <t>Name the following factors that affect aeroplane performance: pressure altitude and temperature, wind, aeroplane weight, aeroplane configuration, aeroplane anti-skid status, aeroplane centre of gravity (CG), aerodrome runway surface, and aerodrome runway slope.</t>
  </si>
  <si>
    <t>032.01.02.03.01</t>
  </si>
  <si>
    <t xml:space="preserve">Variables influencing performance </t>
  </si>
  <si>
    <t>032.01.02.03</t>
  </si>
  <si>
    <t xml:space="preserve">Define the power available and power required. </t>
  </si>
  <si>
    <t>032.01.02.02.11</t>
  </si>
  <si>
    <t>Define an aeroplane’s ‘specific range’ (SR) in terms of nautical air miles (NAM) per unit of fuel, and ‘specific range over the ground’ (SRG) in terms of nautical ground miles (NGM) per unit of fuel.</t>
  </si>
  <si>
    <t>032.01.02.02.10</t>
  </si>
  <si>
    <t xml:space="preserve">Define the terms ‘range’ and ‘endurance’. </t>
  </si>
  <si>
    <t>032.01.02.02.09</t>
  </si>
  <si>
    <t>Describe ‘screen height’ including its various values.</t>
  </si>
  <si>
    <t>032.01.02.02.08</t>
  </si>
  <si>
    <t xml:space="preserve">Describe: take-off run available (TORA); take-off distance available (TODA); accelerate-stop distance available (ASDA); and determine each from given data or appropriate aerodrome charts. </t>
  </si>
  <si>
    <t>032.01.02.02.07</t>
  </si>
  <si>
    <t xml:space="preserve">Describe ‘clearway’ and ‘stopway’ according to CS-Definitions. </t>
  </si>
  <si>
    <t>032.01.02.02.06</t>
  </si>
  <si>
    <t>Define ‘absolute ceiling’.</t>
  </si>
  <si>
    <t>032.01.02.02.05</t>
  </si>
  <si>
    <t xml:space="preserve">Explain the difference between climb/descent angle and flight-path angle. </t>
  </si>
  <si>
    <t>032.01.02.02.04</t>
  </si>
  <si>
    <t>Define the terms ‘descent angle’ and ‘descent gradient’.</t>
  </si>
  <si>
    <t>032.01.02.02.03</t>
  </si>
  <si>
    <t xml:space="preserve">Define the terms ‘flight-path angle’ and ‘flight-path gradient’. </t>
  </si>
  <si>
    <t>032.01.02.02.02</t>
  </si>
  <si>
    <t>Define the terms ‘climb angle’ and ‘climb gradient’.</t>
  </si>
  <si>
    <t>032.01.02.02.01</t>
  </si>
  <si>
    <t xml:space="preserve">Definitions and terms </t>
  </si>
  <si>
    <t>032.01.02.02</t>
  </si>
  <si>
    <t>032.01.02.01</t>
  </si>
  <si>
    <t xml:space="preserve">General performance theory </t>
  </si>
  <si>
    <t>032.01.02.00</t>
  </si>
  <si>
    <t xml:space="preserve">Describe the relationship between net and gross take-off and landing distances, and net and gross climb and descent gradients. </t>
  </si>
  <si>
    <t>032.01.01.04.05</t>
  </si>
  <si>
    <t>Describe that the size of a safety factor depends on the likelihood of the event and the range of the measured performance data.</t>
  </si>
  <si>
    <t>032.01.01.04.04</t>
  </si>
  <si>
    <t xml:space="preserve">Describe net performance and safety factors. </t>
  </si>
  <si>
    <t>032.01.01.04.03</t>
  </si>
  <si>
    <t>Describe gross performance.</t>
  </si>
  <si>
    <t>032.01.01.04.02</t>
  </si>
  <si>
    <t>Describe measured performance and explain how it is determined.</t>
  </si>
  <si>
    <t>032.01.01.04.01</t>
  </si>
  <si>
    <t xml:space="preserve">Performance definitions and safety factors </t>
  </si>
  <si>
    <t xml:space="preserve">032.01.01.04 </t>
  </si>
  <si>
    <t>Describe that the minimum level of safety required for commercial air transport is ensured through the combination of airworthiness requirements and operational limitations, i.e. the more stringent airworthiness requirements of CS-25 enable a wider range of operating conditions for these aeroplanes.</t>
  </si>
  <si>
    <t>032.01.01.03.02</t>
  </si>
  <si>
    <t xml:space="preserve">State that aeroplane performance required for commercial air transport may limit the weight of a dispatched aeroplane in order to achieve a sufficient level of safety. </t>
  </si>
  <si>
    <t>032.01.01.03.01</t>
  </si>
  <si>
    <t xml:space="preserve">Performance and safety </t>
  </si>
  <si>
    <t>032.01.01.03</t>
  </si>
  <si>
    <t>Describe the performance classes for commercial air transport according to the applicable operational requirements.</t>
  </si>
  <si>
    <t>032.01.01.02.02</t>
  </si>
  <si>
    <t>Describe the basic concept that the applicable operational requirements differ depending on aeroplane performance.</t>
  </si>
  <si>
    <t>032.01.01.02.01</t>
  </si>
  <si>
    <t xml:space="preserve">Operational regulations and safety </t>
  </si>
  <si>
    <t>032.01.01.02</t>
  </si>
  <si>
    <t xml:space="preserve">Describe the general differences between aeroplanes certified according to CS-23 and CS-25. </t>
  </si>
  <si>
    <t>032.01.01.01.02</t>
  </si>
  <si>
    <t>Describe the application of certification specification (CSs) with regard to the different kinds of aeroplanes.</t>
  </si>
  <si>
    <t>032.01.01.01.01</t>
  </si>
  <si>
    <t>Applicability of airworthiness requirements of CS-23 and CS-25</t>
  </si>
  <si>
    <t>032.01.01.01</t>
  </si>
  <si>
    <t xml:space="preserve">Performance legislation </t>
  </si>
  <si>
    <t>032.01.01.00</t>
  </si>
  <si>
    <t xml:space="preserve">GENERAL </t>
  </si>
  <si>
    <t>032.01.00.00</t>
  </si>
  <si>
    <t>PERFORMANCE - AEROPLANES</t>
  </si>
  <si>
    <t>032.00.00.00</t>
  </si>
  <si>
    <t>Calculate the revised destination/alternate aerodrome landing mass from given latest data.</t>
  </si>
  <si>
    <t>033.06.02.01.03</t>
  </si>
  <si>
    <t xml:space="preserve">Explain that, in the case of an in-flight update, the commander has to check the following: the suitability of the new destination or alternate aerodrome; meteorological conditions on revised routing and at revised destination or alternate aerodrome; the aircraft must be able to land with the prescribed final reserve fuel. </t>
  </si>
  <si>
    <t>033.06.02.01.02</t>
  </si>
  <si>
    <t>State that the commander is responsible for ensuring that, even in case of diversion, the remaining fuel is not less than the fuel required to proceed to an aerodrome where a safe landing can be made, with final reserve fuel remaining.</t>
  </si>
  <si>
    <t>033.06.02.01.01</t>
  </si>
  <si>
    <t xml:space="preserve">Deviation from planned data </t>
  </si>
  <si>
    <t>033.06.02.01</t>
  </si>
  <si>
    <t>In-flight replanning</t>
  </si>
  <si>
    <t>033.06.02.00</t>
  </si>
  <si>
    <t>Calculate the revised fuel consumption based on changes to the pre-flight plan, including changes of W/V, cruise level, OAT, distances, Mach number and CAS.</t>
  </si>
  <si>
    <t>033.06.01.02.06</t>
  </si>
  <si>
    <t>Determine the remaining range and endurance by means of calculation.</t>
  </si>
  <si>
    <t>033.06.01.02.05</t>
  </si>
  <si>
    <t>Compare the actual with the planned fuel consumption by means of calculation.</t>
  </si>
  <si>
    <t>033.06.01.02.04</t>
  </si>
  <si>
    <t>Calculate fuel quantity used, fuel consumption, and fuel remaining at navigation checkpoints/waypoints.</t>
  </si>
  <si>
    <t>033.06.01.02.03</t>
  </si>
  <si>
    <t xml:space="preserve">Assess deviations of actual fuel consumption from planned consumption. </t>
  </si>
  <si>
    <t>033.06.01.02.02</t>
  </si>
  <si>
    <t>Explain why fuel checks must be carried out in flight at regular intervals and why relevant fuel data must be recorded.</t>
  </si>
  <si>
    <t>033.06.01.02.01</t>
  </si>
  <si>
    <t>In-flight fuel management</t>
  </si>
  <si>
    <t>033.06.01.02</t>
  </si>
  <si>
    <t>Calculate revised ETA based on changes to the pre-flight plan, including changes of W/V, cruise level, OAT, distances, Mach number and calibrated airspeed (CAS).</t>
  </si>
  <si>
    <t>033.06.01.01.06</t>
  </si>
  <si>
    <t>State that it is necessary to determine the position of the aircraft accurately before commencing descent in order to ensure safe ground clearance.</t>
  </si>
  <si>
    <t>033.06.01.01.05</t>
  </si>
  <si>
    <t>Enter, in the progress of flight, at the checkpoint or turning point, the ‘actual time-over’ and the ‘estimated time-over’ for the next checkpoint into the flight plan.</t>
  </si>
  <si>
    <t>033.06.01.01.04</t>
  </si>
  <si>
    <t>Calculate the expected leg times by using actual in-flight parameters.</t>
  </si>
  <si>
    <t>033.06.01.01.03</t>
  </si>
  <si>
    <t>Calculate GS by using actual in-flight parameters.</t>
  </si>
  <si>
    <t>033.06.01.01.02</t>
  </si>
  <si>
    <t>State the reasons for possible deviations from the planned track and planned timings.</t>
  </si>
  <si>
    <t>033.06.01.01.01</t>
  </si>
  <si>
    <t>Monitoring of track and time</t>
  </si>
  <si>
    <t>033.06.01.01</t>
  </si>
  <si>
    <t>Flight monitoring</t>
  </si>
  <si>
    <t>033.06.01.00</t>
  </si>
  <si>
    <t>FLIGHT MONITORING AND IN-FLIGHT REPLANNING</t>
  </si>
  <si>
    <t>033.06.00.00</t>
  </si>
  <si>
    <t>Explain the difference between an individual FPL and an RPL.</t>
  </si>
  <si>
    <t>033.05.02.01.01</t>
  </si>
  <si>
    <t>Repetitive flight plan (RPL)</t>
  </si>
  <si>
    <t>033.05.02.01</t>
  </si>
  <si>
    <t>033.05.02.00</t>
  </si>
  <si>
    <t>033.05.01.02</t>
  </si>
  <si>
    <t>Determine the correct entries to complete an ATS FPL plus decode and interpret the entries in a completed ATS FPL, particularly for the following: aircraft identification (Item 7); flight rules and type of flight (Item 8); number and type of aircraft and wake-turbulence category (Item 9); equipment (Item 10); departure aerodrome and time (Item 13); route (Item 15); destination aerodrome, total estimated elapsed time and alternate aerodrome (Item 16); other information (Item 18); supplementary information (Item 19).</t>
  </si>
  <si>
    <t>033.05.01.01.02</t>
  </si>
  <si>
    <t>State the reasons for a fixed format of an ICAO ATS FPL.</t>
  </si>
  <si>
    <t>033.05.01.01.01</t>
  </si>
  <si>
    <t>Format of FPL</t>
  </si>
  <si>
    <t>033.05.01.01</t>
  </si>
  <si>
    <t>Individual FPL</t>
  </si>
  <si>
    <t>033.05.01.00</t>
  </si>
  <si>
    <t>ICAO FLIGHT PLAN (ATS flight plan (FPL))</t>
  </si>
  <si>
    <t>033.05.00.00</t>
  </si>
  <si>
    <t>Calculate the position of a PSR and the ETA at the PSR from given relevant data.</t>
  </si>
  <si>
    <t>033.04.03.02.02</t>
  </si>
  <si>
    <t>Define ‘PSRʼ.</t>
  </si>
  <si>
    <t>033.04.03.02.01</t>
  </si>
  <si>
    <t>Point of safe return (PSR)</t>
  </si>
  <si>
    <t>033.04.03.02</t>
  </si>
  <si>
    <t xml:space="preserve">Calculate the position of a PET and the estimated time of arrival (ETA) at the PET from given relevant data. </t>
  </si>
  <si>
    <t>033.04.03.01.02</t>
  </si>
  <si>
    <t xml:space="preserve">Define ‘PETʼ. </t>
  </si>
  <si>
    <t>033.04.03.01.01</t>
  </si>
  <si>
    <t>Point of equal time (PET)</t>
  </si>
  <si>
    <t>033.04.03.01</t>
  </si>
  <si>
    <t>Point of equal time (PET) and point of safe return (PSR)</t>
  </si>
  <si>
    <t>033.04.03.00</t>
  </si>
  <si>
    <t>Calculate the revised fuel data in accordance with the changed conditions.</t>
  </si>
  <si>
    <t>033.04.02.05.01</t>
  </si>
  <si>
    <t>Update of fuel plan</t>
  </si>
  <si>
    <t>033.04.02.05</t>
  </si>
  <si>
    <t>033.04.02.04</t>
  </si>
  <si>
    <t>033.04.02.03</t>
  </si>
  <si>
    <t>Confirm the total time from destination to the alternate aerodrome.</t>
  </si>
  <si>
    <t>033.04.02.02.06</t>
  </si>
  <si>
    <t>Confirm the total time en route for the trip to the destination.</t>
  </si>
  <si>
    <t>033.04.02.02.05</t>
  </si>
  <si>
    <t>Confirm the individual leg times and the total time en route.</t>
  </si>
  <si>
    <t>033.04.02.02.04</t>
  </si>
  <si>
    <t xml:space="preserve">Confirm magnetic headings and GSs. </t>
  </si>
  <si>
    <t>033.04.02.02.03</t>
  </si>
  <si>
    <t>Confirm true altitudes from given atmospheric data to ensure that statutory minimum clearance is attained.</t>
  </si>
  <si>
    <t>033.04.02.02.02</t>
  </si>
  <si>
    <t>Confirm the most fuel-efficient altitude from given wind, temperature and aircraft data.</t>
  </si>
  <si>
    <t>033.04.02.02.01</t>
  </si>
  <si>
    <t xml:space="preserve">Update of navigation plan using the latest meteorological information </t>
  </si>
  <si>
    <t>033.04.02.02</t>
  </si>
  <si>
    <t>033.04.02.01</t>
  </si>
  <si>
    <t>Meteorological briefing</t>
  </si>
  <si>
    <t>033.04.02.00</t>
  </si>
  <si>
    <t>Explain the difference in planned and unplanned outage of GNSS or SBAS.</t>
  </si>
  <si>
    <t>033.04.01.04.04</t>
  </si>
  <si>
    <t>Explain the difference in use of augmented and non-augmented GNSS in connection with the achievability check.</t>
  </si>
  <si>
    <t>033.04.01.04.03</t>
  </si>
  <si>
    <t>Define receiver autonomous integrity monitoring (RAIM), NOTAM and notice advisory to NavStar users (NANU) messages.</t>
  </si>
  <si>
    <t>033.04.01.04.02</t>
  </si>
  <si>
    <t>Define why it is important to check GNSS achievability.</t>
  </si>
  <si>
    <t>033.04.01.04.01</t>
  </si>
  <si>
    <t>Pre-flight preparation of GNSS achievability</t>
  </si>
  <si>
    <t>033.04.01.04</t>
  </si>
  <si>
    <t>Find and analyse the latest en-route state for: airway(s) or route(s); restricted, danger and prohibited areas; changes of frequencies for communications, navigation aids and facilities.</t>
  </si>
  <si>
    <t>033.04.01.03.01</t>
  </si>
  <si>
    <t>Airway routings and airspace structure</t>
  </si>
  <si>
    <t>033.04.01.03</t>
  </si>
  <si>
    <t>Check that GBAS/SBAS augmentation is available during the expected time of use.</t>
  </si>
  <si>
    <t>033.04.01.02.03</t>
  </si>
  <si>
    <t>Check that satellite-based facilities are available during the expected time of use.</t>
  </si>
  <si>
    <t>033.04.01.02.02</t>
  </si>
  <si>
    <t>Find and analyse the latest state at the departure, destination and alternate aerodromes, in particular for: opening hours; work in progress (WIP); special procedures due to WIP; obstructions; changes of frequencies for communications, navigation aids and facilities.</t>
  </si>
  <si>
    <t>033.04.01.02.01</t>
  </si>
  <si>
    <t>Departure, destination and alternate aerodromes</t>
  </si>
  <si>
    <t>033.04.01.02</t>
  </si>
  <si>
    <t>Check that the ground- and satellite-based facilities and services required for the planned flight are available and adequate.</t>
  </si>
  <si>
    <t>033.04.01.01.01</t>
  </si>
  <si>
    <t>Ground- and satellite-based facilities and services</t>
  </si>
  <si>
    <t>033.04.01.01</t>
  </si>
  <si>
    <t>Notice to airmen (NOTAM) briefing</t>
  </si>
  <si>
    <t>033.04.01.00</t>
  </si>
  <si>
    <t>PRE-FLIGHT PREPARATION</t>
  </si>
  <si>
    <t>033.04.00.00</t>
  </si>
  <si>
    <t>033.03.03.05</t>
  </si>
  <si>
    <t xml:space="preserve">Calculate how much fuel to tank by using given appropriate graphs, tables or data. </t>
  </si>
  <si>
    <t>033.03.03.04.02</t>
  </si>
  <si>
    <t xml:space="preserve">Explain the basic idea of fuel-tankering procedures. </t>
  </si>
  <si>
    <t>033.03.03.04.01</t>
  </si>
  <si>
    <t>Fuel-tankering</t>
  </si>
  <si>
    <t>033.03.03.04</t>
  </si>
  <si>
    <t>Explain the basic idea of the predetermined-point procedure as stated in the applicable operational requirements.</t>
  </si>
  <si>
    <t>033.03.03.03.01</t>
  </si>
  <si>
    <t>Predetermined-point procedure</t>
  </si>
  <si>
    <t>033.03.03.03</t>
  </si>
  <si>
    <t>Calculate the additional fuel for aeroplanes or helicopters according to the isolated aerodrome or heliport procedures.</t>
  </si>
  <si>
    <t>033.03.03.02.02</t>
  </si>
  <si>
    <t>Explain the basic procedures for an isolated aerodrome or heliport as stated in the applicable operational requirements.</t>
  </si>
  <si>
    <t>033.03.03.02.01</t>
  </si>
  <si>
    <t>Isolated aerodrome or heliport procedure</t>
  </si>
  <si>
    <t>033.03.03.02</t>
  </si>
  <si>
    <t>Calculate the contingency fuel and trip fuel required in accordance with the reduced contingency fuel procedure. </t>
  </si>
  <si>
    <t>033.03.03.01.02</t>
  </si>
  <si>
    <t xml:space="preserve">Explain the reasons and regulations for reduced contingency fuel as stated in the applicable operational requirements. </t>
  </si>
  <si>
    <t>033.03.03.01.01</t>
  </si>
  <si>
    <t>Reduced contingency fuel procedure</t>
  </si>
  <si>
    <t>033.03.03.01</t>
  </si>
  <si>
    <t xml:space="preserve">Specific fuel-calculation procedures </t>
  </si>
  <si>
    <t>033.03.03.00</t>
  </si>
  <si>
    <t>Complete the fuel plan.</t>
  </si>
  <si>
    <t>033.03.02.05.02</t>
  </si>
  <si>
    <t>Calculate the total fuel required for a given flight.</t>
  </si>
  <si>
    <t>033.03.02.05.01</t>
  </si>
  <si>
    <t>Calculation of total fuel and completion of the fuel section of the navigation plan (fuel plan)</t>
  </si>
  <si>
    <t>033.03.02.05</t>
  </si>
  <si>
    <t>Explain the fuel penalty incurred when loading extra fuel (i.e. the additional fuel consumption due to increased mass).</t>
  </si>
  <si>
    <t>033.03.02.04.03</t>
  </si>
  <si>
    <t xml:space="preserve">Calculate the possible extra fuel under given conditions. </t>
  </si>
  <si>
    <t>033.03.02.04.02</t>
  </si>
  <si>
    <t>Explain the reasons and regulations for having extra fuel in accordance with the applicable operational requirements.</t>
  </si>
  <si>
    <t>033.03.02.04.01</t>
  </si>
  <si>
    <t>Extra fuel</t>
  </si>
  <si>
    <t>033.03.02.04</t>
  </si>
  <si>
    <t xml:space="preserve">Calculate the additional fuel for a flight in accordance with the applicable operational requirements. </t>
  </si>
  <si>
    <t>033.03.02.03.08</t>
  </si>
  <si>
    <t>Explain the reasons and regulations for having additional fuel.</t>
  </si>
  <si>
    <t>033.03.02.03.07</t>
  </si>
  <si>
    <t>Additional fuel</t>
  </si>
  <si>
    <t xml:space="preserve">Calculate the final reserve fuel for an aircraft in accordance with the applicable operational requirements and by using relevant data from the flight manual. </t>
  </si>
  <si>
    <t>033.03.02.03.06</t>
  </si>
  <si>
    <t>Explain the reasons and regulations for having final reserve fuel.</t>
  </si>
  <si>
    <t>033.03.02.03.05</t>
  </si>
  <si>
    <t>Final reserve fuel</t>
  </si>
  <si>
    <t>Calculate the alternate fuel in accordance with the applicable operational requirements and relevant data from the navigation plan and the flight manual.</t>
  </si>
  <si>
    <t>033.03.02.03.04</t>
  </si>
  <si>
    <t>Explain the reasons and regulations for having alternate fuel and name the segments of flight for which the alternate fuel is relevant.</t>
  </si>
  <si>
    <t>033.03.02.03.03</t>
  </si>
  <si>
    <t>Alternate fuel</t>
  </si>
  <si>
    <t>Calculate the contingency fuel according to the applicable operational requirements.</t>
  </si>
  <si>
    <t>033.03.02.03.02</t>
  </si>
  <si>
    <t>Explain the reasons for having contingency fuel.</t>
  </si>
  <si>
    <t>033.03.02.03.01</t>
  </si>
  <si>
    <t>Contingency fuel</t>
  </si>
  <si>
    <t>Reserve fuel and its components</t>
  </si>
  <si>
    <t>033.03.02.03</t>
  </si>
  <si>
    <t>Determine the trip fuel for the flight by using data from the fuel tables or graphs from the flight manual.</t>
  </si>
  <si>
    <t>033.03.02.02.02</t>
  </si>
  <si>
    <t>Define trip fuel and name the segments of flight for which the trip fuel is relevant.</t>
  </si>
  <si>
    <t>033.03.02.02.01</t>
  </si>
  <si>
    <t>Trip fuel</t>
  </si>
  <si>
    <t>033.03.02.02</t>
  </si>
  <si>
    <t>Determine the fuel required for engine start and taxiing by consulting the fuel-usage tables or graphs from the flight manual taking into account all the relevant conditions.</t>
  </si>
  <si>
    <t>033.03.02.01.01</t>
  </si>
  <si>
    <t>Taxi fuel</t>
  </si>
  <si>
    <t>033.03.02.01</t>
  </si>
  <si>
    <t>Pre-flight fuel planning for commercial flights</t>
  </si>
  <si>
    <t>033.03.02.00</t>
  </si>
  <si>
    <t>Calculate the required fuel for an IFR flight from given forecast meteorological conditions.</t>
  </si>
  <si>
    <t>033.03.01.01.08</t>
  </si>
  <si>
    <t>Explain and describe how to calculate nautical air miles (NAM) from nautical ground miles (NGM).</t>
  </si>
  <si>
    <t>033.03.01.01.07</t>
  </si>
  <si>
    <t>State the minimum amount of remaining fuel required on arrival at the destination and alternate aerodromes/ heliports.</t>
  </si>
  <si>
    <t>033.03.01.01.06</t>
  </si>
  <si>
    <t>Calculate the required fuel for a VFR flight from given forecast meteorological conditions.</t>
  </si>
  <si>
    <t>033.03.01.01.05</t>
  </si>
  <si>
    <t>Calculate the required fuel from given average fuel flow/ consumption and required time/range to be flown.</t>
  </si>
  <si>
    <t>033.03.01.01.04</t>
  </si>
  <si>
    <t>Calculate the attainable flight time/range from given average fuel flow/consumption and available amount of fuel.</t>
  </si>
  <si>
    <t>033.03.01.01.03</t>
  </si>
  <si>
    <t>Determine relevant data, such as fuel capacity, fuel flow/ consumption at different power/thrust settings, altitudes and atmospheric conditions, from the flight manual.</t>
  </si>
  <si>
    <t>033.03.01.01.02</t>
  </si>
  <si>
    <t>Convert to volume, mass and density given in different units which are commonly used in aviation.</t>
  </si>
  <si>
    <t>033.03.01.01.01</t>
  </si>
  <si>
    <t>Fuel planning (general)</t>
  </si>
  <si>
    <t>033.03.01.01</t>
  </si>
  <si>
    <t>033.03.01.00</t>
  </si>
  <si>
    <t>FUEL PLANNING — OPERATIONAL REQUIREMENTS</t>
  </si>
  <si>
    <t>033.03.00.00</t>
  </si>
  <si>
    <t>Describe the limitations of using GNSS/FMC equipment: pilot-inputted errors (flight levels, wind, temperature, fuel); the effect of other than predicted wind on fuel and time estimates; the effect of aircraftʼs non-standard configuration on flight management system (FMS) predictions.</t>
  </si>
  <si>
    <t>033.02.01.07.09</t>
  </si>
  <si>
    <t>Describe the advantages of global navigation satellite system/flight management computer (GNSS/FMC) equipment regarding: automatic calculation and display of tracks and leg distances; additional route information in the database (minimum altitudes, approach procedures); time and fuel estimates over waypoints; ability to adjust speed to arrive over a waypoint at a defined time; time and fuel revisions based on predicted and actual wind.</t>
  </si>
  <si>
    <t>033.02.01.07.08</t>
  </si>
  <si>
    <t>Calculate individual and accumulated times for each leg to destination and alternate aerodromes.</t>
  </si>
  <si>
    <t>033.02.01.07.07</t>
  </si>
  <si>
    <t>Calculate wind correction angles (WCAs)/drift and ground speeds (GSs).</t>
  </si>
  <si>
    <t>033.02.01.07.06</t>
  </si>
  <si>
    <t>Calculate TAS from given aircraft performance data, altitude and OAT.</t>
  </si>
  <si>
    <t>033.02.01.07.05</t>
  </si>
  <si>
    <t>Determine variation and calculate magnetic/true courses.</t>
  </si>
  <si>
    <t>033.02.01.07.04</t>
  </si>
  <si>
    <t>Determine the position of top of climb (TOC) and top of descent (TOD) from given appropriate data.</t>
  </si>
  <si>
    <t>033.02.01.07.03</t>
  </si>
  <si>
    <t>Find the SID and STAR routes to be flown or to be expected.</t>
  </si>
  <si>
    <t>033.02.01.07.02</t>
  </si>
  <si>
    <t>Complete a navigation plan with the courses, distances and frequencies taken from charts.</t>
  </si>
  <si>
    <t>033.02.01.07.01</t>
  </si>
  <si>
    <t>Completion of a manual navigation plan</t>
  </si>
  <si>
    <t>033.02.01.07</t>
  </si>
  <si>
    <t>Find the frequency or identifiers of radio-navigation aids for IFR flights from en-route charts.</t>
  </si>
  <si>
    <t>033.02.01.06.02</t>
  </si>
  <si>
    <t xml:space="preserve">Find the communication frequencies and call signs for aeronautical services for IFR flights from en-route charts. </t>
  </si>
  <si>
    <t>033.02.01.06.01</t>
  </si>
  <si>
    <t>Communications and radio-navigation planning data</t>
  </si>
  <si>
    <t>033.02.01.06</t>
  </si>
  <si>
    <t>Explain the following IAP terms: type A and B; 2D and 3D; CAT I, II and III; precision approach (conventional and ground-based augmentation system (GBAS)); non-precision approach (conventional and required navigation performance approach (RNP APCH) (lateral navigation (LNAV), LNAV/vertical navigation (VNAV), localiser performance (LP), localiser performance with vertical guidance (LPV), and required navigation performance authorisation required approach (RNP AR APCH)); approach procedure with vertical guidance (APV) (APV Baro and APV satellite-based augmentation system (SBAS)).</t>
  </si>
  <si>
    <t>033.02.01.05.04</t>
  </si>
  <si>
    <t>Interpret all procedures, data and information represented on instrument-approach charts, particularly: courses and radials; distances; altitudes/levels/heights; restrictions; obstructions; frequencies; speeds and times; decision altitudes/heights (DAs/Hs); (DA/H) and minimum descent altitudes/heights (MDAs/Hs); visibility and runway visual ranges (RVRs); approach-light systems.</t>
  </si>
  <si>
    <t>033.02.01.05.03</t>
  </si>
  <si>
    <t>Select IAPs appropriate for departure, destination and alternate aerodromes.</t>
  </si>
  <si>
    <t>033.02.01.05.02</t>
  </si>
  <si>
    <t>State the reasons for being familiar with instrument-approach procedures (IAPs) and appropriate data for departure, destination and alternate aerodromes.</t>
  </si>
  <si>
    <t>033.02.01.05.01</t>
  </si>
  <si>
    <t>Instrument-approach charts</t>
  </si>
  <si>
    <t>033.02.01.05</t>
  </si>
  <si>
    <t>Describe the difference between SID/STAR, RNAV SID/STAR and RNAV SID/STAR overlay.</t>
  </si>
  <si>
    <t>033.02.01.04.06</t>
  </si>
  <si>
    <t>Define SID and STAR for RNAV only.</t>
  </si>
  <si>
    <t>033.02.01.04.05</t>
  </si>
  <si>
    <t>Identify SID and STAR charts which might be relevant for a planned flight.</t>
  </si>
  <si>
    <t>033.02.01.04.04</t>
  </si>
  <si>
    <t>Interpret all data and information represented on SID and STAR charts, particularly: routings; distances; courses; radials; altitudes/levels; frequencies; restrictions; RNAV waypoints and non-RNAV intersection; fly-over and fly-by waypoints.</t>
  </si>
  <si>
    <t>033.02.01.04.03</t>
  </si>
  <si>
    <t>State that SID and STAR charts show procedures only in a pictorial presentation style which may not be true to scale.</t>
  </si>
  <si>
    <t>033.02.01.04.02</t>
  </si>
  <si>
    <t>State the reasons for studying SID and STAR charts.</t>
  </si>
  <si>
    <t>033.02.01.04.01</t>
  </si>
  <si>
    <t xml:space="preserve">Standard instrument departure (SID) and standard instrument arrival (STAR) routes </t>
  </si>
  <si>
    <t>033.02.01.04</t>
  </si>
  <si>
    <t>Calculate true altitude above a given datum using a given pressure altitude, OAT and QNH.</t>
  </si>
  <si>
    <t>033.02.01.03.08</t>
  </si>
  <si>
    <t>Calculate the minimum pressure altitude required with a given obstacle clearance, magnetic track, OAT, QNH and reduced vertical separation minimum (RVSM)/non-RVSM information.</t>
  </si>
  <si>
    <t>033.02.01.03.07</t>
  </si>
  <si>
    <t>Identify and explain the use of minimum radar vectoring altitudes.</t>
  </si>
  <si>
    <t>033.02.01.03.06</t>
  </si>
  <si>
    <t>State when a temperature error correction must be applied by either the pilot or ATC.</t>
  </si>
  <si>
    <t>033.02.01.03.05</t>
  </si>
  <si>
    <t>State the minimum obstacle clearance requirements for en-route IFR flight inside and outside controlled airspace.</t>
  </si>
  <si>
    <t>033.02.01.03.04</t>
  </si>
  <si>
    <t>State who is responsible for terrain separation during IFR flight inside and outside controlled airspace.</t>
  </si>
  <si>
    <t>033.02.01.03.03</t>
  </si>
  <si>
    <t xml:space="preserve">Extract the following altitudes from the chart(s): MEA; MOCA; MSA; MORA; Grid MORA; MAA; MCA; MHA. </t>
  </si>
  <si>
    <t>033.02.01.03.02</t>
  </si>
  <si>
    <t>Define the following altitudes: minimum en-route altitude (MEA); minimum obstacle clearance altitude (MOCA); minimum sector altitude (MSA); minimum off-route altitude (MORA); grid minimum off-route altitude (Grid MORA); maximum authorised altitude (MAA); minimum crossing altitude (MCA); minimum holding altitude (MHA).</t>
  </si>
  <si>
    <t>033.02.01.03.01</t>
  </si>
  <si>
    <t>Altitudes</t>
  </si>
  <si>
    <t>033.02.01.03</t>
  </si>
  <si>
    <t>Determine bearings and distances of waypoints from radio-navigation aids.</t>
  </si>
  <si>
    <t>033.02.01.02.02</t>
  </si>
  <si>
    <t>Determine courses and distances.</t>
  </si>
  <si>
    <t>033.02.01.02.01</t>
  </si>
  <si>
    <t>Courses and distances from en-route charts</t>
  </si>
  <si>
    <t>033.02.01.02</t>
  </si>
  <si>
    <t>Identify and describe ATS routes (conventional, area navigation (RNAV), required navigation performance (RNP), conditional routes (CDRs), and direct routes).</t>
  </si>
  <si>
    <t>033.02.01.01.02</t>
  </si>
  <si>
    <t xml:space="preserve">Identify suitable routings by identifying all relevant aeronautical and regulatory information (including information published in the national aeronautical information publication (AIP)) required for IFR flight planning. </t>
  </si>
  <si>
    <t>033.02.01.01.01</t>
  </si>
  <si>
    <t>Air traffic service (ATS) routes</t>
  </si>
  <si>
    <t>033.02.01.01</t>
  </si>
  <si>
    <t>IFR navigation plan</t>
  </si>
  <si>
    <t>033.02.01.00</t>
  </si>
  <si>
    <t xml:space="preserve">FLIGHT PLANNING FOR IFR FLIGHTS Remark: Using the GSPRM IFR charts. </t>
  </si>
  <si>
    <t>033.02.00.00</t>
  </si>
  <si>
    <t>033.01.01.05.03</t>
  </si>
  <si>
    <t>Calculate wind correction angles (WCAs), drift and ground speeds (GS).</t>
  </si>
  <si>
    <t>033.01.01.05.02</t>
  </si>
  <si>
    <t>Calculate the true airspeed (TAS) from given aircraft performance data, altitude and OAT.</t>
  </si>
  <si>
    <t>033.01.01.05.01</t>
  </si>
  <si>
    <t>Completion of navigation plan</t>
  </si>
  <si>
    <t>033.01.01.05</t>
  </si>
  <si>
    <t>033.01.01.04</t>
  </si>
  <si>
    <t>Find all relevant aeronautical and regulatory information required for VFR flight planning from the aerodrome charts or aerodrome directory.</t>
  </si>
  <si>
    <t>033.01.01.03.03</t>
  </si>
  <si>
    <t>Find all visual procedures which can be expected at the departure, destination and alternate aerodromes.</t>
  </si>
  <si>
    <t>033.01.01.03.02</t>
  </si>
  <si>
    <t>Explain the reasons for studying the visual departure procedures and the available approach procedures.</t>
  </si>
  <si>
    <t>033.01.01.03.01</t>
  </si>
  <si>
    <t>Aerodrome charts and aerodrome directory</t>
  </si>
  <si>
    <t>033.01.01.03</t>
  </si>
  <si>
    <t>Explain how to determine the position of a significant VFR point for insertion into a global navigation satellite system (GNSS) flight plan, using the distance and bearing from an existing significant point and using coordinates.</t>
  </si>
  <si>
    <t>033.01.01.02.07</t>
  </si>
  <si>
    <t>Calculate the vertical or horizontal distance and time to climb or descend to/from a given level or altitude with given data.</t>
  </si>
  <si>
    <t>033.01.01.02.06</t>
  </si>
  <si>
    <t>Calculate the minimum pressure altitude with a given obstacle clearance or true altitude from a given altitude or pressure altitude from minimum grid-area altitude using outside air temperature (OAT) and QNH.</t>
  </si>
  <si>
    <t>033.01.01.02.05</t>
  </si>
  <si>
    <t>Find the following data from a VFR chart and transfer them to a navigation plan: waypoints or turning points; distances; true/magnetic courses.</t>
  </si>
  <si>
    <t>033.01.01.02.04</t>
  </si>
  <si>
    <t>Find the highest obstacle within a given distance on either side of the course.</t>
  </si>
  <si>
    <t>033.01.01.02.03</t>
  </si>
  <si>
    <t xml:space="preserve">Measure courses and distances from a VFR chart. </t>
  </si>
  <si>
    <t>033.01.01.02.02</t>
  </si>
  <si>
    <t>Choose visual waypoints in accordance with specified criteria (large, unique, contrast, vertical extent, etc.).</t>
  </si>
  <si>
    <t>033.01.01.02.01</t>
  </si>
  <si>
    <t>Planning courses, distances and cruising levels with VFR charts</t>
  </si>
  <si>
    <t>033.01.01.02</t>
  </si>
  <si>
    <t xml:space="preserve">Find the communication frequencies and call signs for the following: control agencies and service facilities; flight information service (FIS); weather information stations; automatic terminal information service (ATIS). </t>
  </si>
  <si>
    <t>033.01.01.01.03</t>
  </si>
  <si>
    <t>Find the frequencies or identifiers of radio-navigation aids from charts.</t>
  </si>
  <si>
    <t>033.01.01.01.02</t>
  </si>
  <si>
    <t>Select routes taking the following criteria into account: classification of airspace; restricted areas; VFR semicircular rules; visually conspicuous points; radio-navigation aids.</t>
  </si>
  <si>
    <t>033.01.01.01.01</t>
  </si>
  <si>
    <t xml:space="preserve">Airspace, communication, visual and radio-navigation data from VFR charts </t>
  </si>
  <si>
    <t>033.01.01.01</t>
  </si>
  <si>
    <t>VFR navigation plan</t>
  </si>
  <si>
    <t>033.01.01.00</t>
  </si>
  <si>
    <t>FLIGHT PLANNING FOR VFR FLIGHTS Remark: Using the GSPRM VFR charts.</t>
  </si>
  <si>
    <t>033.01.00.00</t>
  </si>
  <si>
    <t>FLIGHT PLANNING AND MONITORING</t>
  </si>
  <si>
    <t>033.00.00.00</t>
  </si>
  <si>
    <t xml:space="preserve">Determine from helicopter performance data sheets the maximum mass that satisfies the operational regulations for landing in terms of regulated landing mass, LDRH and minimum gradients for climb and obstacle clearance. </t>
  </si>
  <si>
    <t>034.04.06.03.01</t>
  </si>
  <si>
    <t>Use of helicopter performance data</t>
  </si>
  <si>
    <t>034.04.06.03</t>
  </si>
  <si>
    <t>Explain the procedures and required obstacle clearances for landings on different heliports/helidecks.</t>
  </si>
  <si>
    <t>034.04.06.02.03</t>
  </si>
  <si>
    <t>Explain that the portion of flight after the landing decision point must be carried out visually.</t>
  </si>
  <si>
    <t>034.04.06.02.02</t>
  </si>
  <si>
    <t>Explain the procedure for critical power-unit failure before and after the landing decision point.</t>
  </si>
  <si>
    <t>034.04.06.02.01</t>
  </si>
  <si>
    <t>Landing procedures</t>
  </si>
  <si>
    <t>034.04.06.02</t>
  </si>
  <si>
    <t xml:space="preserve">State the requirements for landing. </t>
  </si>
  <si>
    <t>034.04.06.01.01</t>
  </si>
  <si>
    <t>Landing requirements</t>
  </si>
  <si>
    <t>034.04.06.01</t>
  </si>
  <si>
    <t xml:space="preserve">Landing </t>
  </si>
  <si>
    <t>034.04.06.00</t>
  </si>
  <si>
    <t>Find the rate of descent and calculate the time to descend to a given altitude.</t>
  </si>
  <si>
    <t>034.04.05.01.01</t>
  </si>
  <si>
    <t>Use of helicopter flight data</t>
  </si>
  <si>
    <t>034.04.05.01</t>
  </si>
  <si>
    <t xml:space="preserve">Descent </t>
  </si>
  <si>
    <t>034.04.05.00</t>
  </si>
  <si>
    <t>Calculate the relevant parameters for drift-down procedures.</t>
  </si>
  <si>
    <t>034.04.04.02.04</t>
  </si>
  <si>
    <t>Find the amount of fuel to be jettisoned in order to reduce helicopter mass.</t>
  </si>
  <si>
    <t>034.04.04.02.03</t>
  </si>
  <si>
    <t xml:space="preserve">Find OEI operating data from suitable charts. </t>
  </si>
  <si>
    <t>034.04.04.02.02</t>
  </si>
  <si>
    <t>Find the single-engine service ceiling, range and endurance from given engine-inoperative charts.</t>
  </si>
  <si>
    <t>034.04.04.02.01</t>
  </si>
  <si>
    <t xml:space="preserve">Use of helicopter flight data </t>
  </si>
  <si>
    <t>034.04.04.02</t>
  </si>
  <si>
    <t>State the reduction in the flight-path width when navigational accuracy can be achieved.</t>
  </si>
  <si>
    <t>034.04.04.01.03</t>
  </si>
  <si>
    <t xml:space="preserve">Explain drift-down techniques. </t>
  </si>
  <si>
    <t>034.04.04.01.02</t>
  </si>
  <si>
    <t xml:space="preserve">State the flight-path clearance requirements. </t>
  </si>
  <si>
    <t>034.04.04.01.01</t>
  </si>
  <si>
    <t>Requirements for en-route flights with OEI</t>
  </si>
  <si>
    <t>034.04.04.01</t>
  </si>
  <si>
    <t xml:space="preserve">En-route one-engine-inoperative (OEI) </t>
  </si>
  <si>
    <t>034.04.04.00</t>
  </si>
  <si>
    <t>Determine the fuel consumption from the helicopter performance data sheets in accordance with altitude and helicopter mass.</t>
  </si>
  <si>
    <t>034.04.03.06.01</t>
  </si>
  <si>
    <t>034.04.03.06</t>
  </si>
  <si>
    <t xml:space="preserve">Understand the relation between power setting, fuel consumption, cruising speed and altitude. </t>
  </si>
  <si>
    <t>034.04.03.05.02</t>
  </si>
  <si>
    <t>Explain the factors which might affect or limit the operating altitude.</t>
  </si>
  <si>
    <t>034.04.03.05.01</t>
  </si>
  <si>
    <t>034.04.03.05</t>
  </si>
  <si>
    <t>Explain the speed for maximum cruise.</t>
  </si>
  <si>
    <t>034.04.03.04.01</t>
  </si>
  <si>
    <t>Maximum cruise</t>
  </si>
  <si>
    <t>034.04.03.04</t>
  </si>
  <si>
    <t>Explain the speed for maximum range.</t>
  </si>
  <si>
    <t>034.04.03.03.01</t>
  </si>
  <si>
    <t>Maximum range</t>
  </si>
  <si>
    <t>034.04.03.03</t>
  </si>
  <si>
    <t>Explain the speed for maximum endurance.</t>
  </si>
  <si>
    <t>034.04.03.02.02</t>
  </si>
  <si>
    <t xml:space="preserve">Explain fuel flow in relation to true airspeed (TAS). </t>
  </si>
  <si>
    <t>034.04.03.02.01</t>
  </si>
  <si>
    <t>034.04.03.02</t>
  </si>
  <si>
    <t>Explain the cruise procedures for ‘maximum endurance’ and ‘maximum range’.</t>
  </si>
  <si>
    <t>034.04.03.01.01</t>
  </si>
  <si>
    <t>Cruise techniques</t>
  </si>
  <si>
    <t>034.04.03.01</t>
  </si>
  <si>
    <t>034.04.03.00</t>
  </si>
  <si>
    <t>Find the rate of climb and calculate the time to climb to a given altitude.</t>
  </si>
  <si>
    <t>034.04.02.02.01</t>
  </si>
  <si>
    <t>034.04.02.02</t>
  </si>
  <si>
    <t>Explain the influence of altitude on VY.</t>
  </si>
  <si>
    <t>034.04.02.01.02</t>
  </si>
  <si>
    <t>Explain the effect of climbing with best rate-of-climb speed (VY).</t>
  </si>
  <si>
    <t>034.04.02.01.01</t>
  </si>
  <si>
    <t>034.04.02.01</t>
  </si>
  <si>
    <t>034.04.02.00</t>
  </si>
  <si>
    <t>Determine from helicopter performance data sheets the maximum mass that satisfies the operational regulations for take-off in terms of regulated take-off mass, TODRH and minimum gradients for climb and obstacle clearance.</t>
  </si>
  <si>
    <t>034.04.01.06.01</t>
  </si>
  <si>
    <t>034.04.01.06</t>
  </si>
  <si>
    <t>Describe the operational regulations for obstacle clearance of the take-off flight path in the departure sector with OEI.</t>
  </si>
  <si>
    <t>034.04.01.05.01</t>
  </si>
  <si>
    <t>034.04.01.05</t>
  </si>
  <si>
    <t xml:space="preserve">Describe the influence of airspeed selection, acceleration and turns on the climb gradient and best rate-of-climb speed. </t>
  </si>
  <si>
    <t>034.04.01.04.05</t>
  </si>
  <si>
    <t>State the minimum altitude over the take-off path when flying at the take-off safety speed in a Category A helicopter (VTOSS).</t>
  </si>
  <si>
    <t>034.04.01.04.04</t>
  </si>
  <si>
    <t xml:space="preserve">Explain the climb-gradient requirements for OEI. </t>
  </si>
  <si>
    <t>034.04.01.04.03</t>
  </si>
  <si>
    <t>Explain the effect of changes in the configuration on power and speed in the segments.</t>
  </si>
  <si>
    <t>034.04.01.04.02</t>
  </si>
  <si>
    <t>Define the segments of the take-off flight path.</t>
  </si>
  <si>
    <t>034.04.01.04.01</t>
  </si>
  <si>
    <t>034.04.01.04</t>
  </si>
  <si>
    <t>034.04.01.03</t>
  </si>
  <si>
    <t>Explain the time-to-decide allowance (decision time) and deceleration procedure.</t>
  </si>
  <si>
    <t>034.04.01.02.02</t>
  </si>
  <si>
    <t>Explain RTODR(H) for specified conditions and configuration for AEO and OEI.</t>
  </si>
  <si>
    <t>034.04.01.02.01</t>
  </si>
  <si>
    <t>Rejected take-off distance required (helicopter) (RTODR(H))</t>
  </si>
  <si>
    <t>034.04.01.02</t>
  </si>
  <si>
    <t>Explain that the flight must be carried out visually up to TDP.</t>
  </si>
  <si>
    <t>034.04.01.01.07</t>
  </si>
  <si>
    <t>State the assumed reaction time between engine failure and recognition.</t>
  </si>
  <si>
    <t>034.04.01.01.06</t>
  </si>
  <si>
    <t>Explain the effect of obstacles on the take-off distance required.</t>
  </si>
  <si>
    <t>034.04.01.01.05</t>
  </si>
  <si>
    <t>Explain the take-off distances for specified conditions and configuration for AEO and OEI.</t>
  </si>
  <si>
    <t>034.04.01.01.04</t>
  </si>
  <si>
    <t>Explain the effects of the following meteorological conditions on take-off distances: wind; temperature; pressure altitude.</t>
  </si>
  <si>
    <t>034.04.01.01.03</t>
  </si>
  <si>
    <t>Explain the effects of the following variables on take-off distances: mass; take-off configuration; bleed-air configurations.</t>
  </si>
  <si>
    <t>034.04.01.01.02</t>
  </si>
  <si>
    <t xml:space="preserve">Explain the effects of the following variables on the flight-path and take-off distances: take-off with HIGE or HOGE; take-off procedure; obstacle clearances both laterally and vertically; take-off from non-elevated heliports; take-off from elevated heliports or helidecks; take-off from a TLOF. </t>
  </si>
  <si>
    <t>034.04.01.01.01</t>
  </si>
  <si>
    <t>Take-off distances</t>
  </si>
  <si>
    <t>034.04.01.01</t>
  </si>
  <si>
    <t>034.04.01.00</t>
  </si>
  <si>
    <t>PERFORMANCE CLASS 1 - HELICOPTERS CERTIFIED ACCORDING TO CS-29 ONLY</t>
  </si>
  <si>
    <t>034.04.00.00</t>
  </si>
  <si>
    <t>State the limitations for operations to/from a helideck.</t>
  </si>
  <si>
    <t>034.03.04.01.03</t>
  </si>
  <si>
    <t>State the options for a Performance Class 2 operation in the case of a critical power-unit failure at any point in the approach path.</t>
  </si>
  <si>
    <t>034.03.04.01.02</t>
  </si>
  <si>
    <t>State the requirements for the climb capability when OEI.</t>
  </si>
  <si>
    <t>034.03.04.01.01</t>
  </si>
  <si>
    <t>034.03.04.01</t>
  </si>
  <si>
    <t>034.03.04.00</t>
  </si>
  <si>
    <t xml:space="preserve">State the height above the take-off surface at which at least the requirements for the take-off flight path for Performance Class 1 are to be met. </t>
  </si>
  <si>
    <t>034.03.03.01.01</t>
  </si>
  <si>
    <t>Take-off flight path requirements</t>
  </si>
  <si>
    <t>034.03.03.01</t>
  </si>
  <si>
    <t xml:space="preserve">Take-off flight path </t>
  </si>
  <si>
    <t>034.03.03.00</t>
  </si>
  <si>
    <t xml:space="preserve">State the climb and other requirements for take-off. </t>
  </si>
  <si>
    <t>034.03.02.01.01</t>
  </si>
  <si>
    <t>Take-off requirements</t>
  </si>
  <si>
    <t>034.03.02.01</t>
  </si>
  <si>
    <t>034.03.02.00</t>
  </si>
  <si>
    <t>State the responsibility of the operator for assuring safe forced landings (point CAT.POL.H.305 of the EU Regulation on air operations).</t>
  </si>
  <si>
    <t>034.03.01.01.01</t>
  </si>
  <si>
    <t xml:space="preserve">Responsibility for operations without an assured safe forced landing capability </t>
  </si>
  <si>
    <t>034.03.01.01</t>
  </si>
  <si>
    <t>Operations without an assured safe forced landing capability</t>
  </si>
  <si>
    <t>034.03.01.00</t>
  </si>
  <si>
    <t>PERFORMANCE CLASS 2 General remark: The Learning Objectives for Performance Class 2 are principally identical with those for Performance Class 1. (See 034 04 00 00) Additional Learning Objectives are shown below.</t>
  </si>
  <si>
    <t>034.03.00.00</t>
  </si>
  <si>
    <t>Find the height–velocity parameters.</t>
  </si>
  <si>
    <t>034.02.04.04.03</t>
  </si>
  <si>
    <t>Find the maximum allowed landing mass for certain conditions.</t>
  </si>
  <si>
    <t>034.02.04.04.02</t>
  </si>
  <si>
    <t xml:space="preserve">Find the maximum wind component. </t>
  </si>
  <si>
    <t>034.02.04.04.01</t>
  </si>
  <si>
    <t>Landing (including hover)</t>
  </si>
  <si>
    <t>034.02.04.04</t>
  </si>
  <si>
    <t>Calculate the range and endurance under given conditions.</t>
  </si>
  <si>
    <t>034.02.04.03.02</t>
  </si>
  <si>
    <t>Find the cruising speed and fuel consumption for certain conditions.</t>
  </si>
  <si>
    <t>034.02.04.03.01</t>
  </si>
  <si>
    <t>034.02.04.03</t>
  </si>
  <si>
    <t>Find the rate of climb under given conditions and the best rate-of-climb speed VY.</t>
  </si>
  <si>
    <t>034.02.04.02.02</t>
  </si>
  <si>
    <t>Find the time, distance and fuel required to climb for certain conditions.</t>
  </si>
  <si>
    <t>034.02.04.02.01</t>
  </si>
  <si>
    <t>034.02.04.02</t>
  </si>
  <si>
    <t>034.02.04.01.03</t>
  </si>
  <si>
    <t>Find the maximum allowed take-off mass for certain conditions.</t>
  </si>
  <si>
    <t>034.02.04.01.02</t>
  </si>
  <si>
    <t>034.02.04.01.01</t>
  </si>
  <si>
    <t>Take-off (including hover)</t>
  </si>
  <si>
    <t>034.02.04.01</t>
  </si>
  <si>
    <t>034.02.04.00</t>
  </si>
  <si>
    <t>Explain the effect of altitude on the maximum endurance speed.</t>
  </si>
  <si>
    <t>034.02.03.01.02</t>
  </si>
  <si>
    <t>State that the helicopter must be capable of flying its intended track without flying below the appropriate minimum flight altitude and be able to perform a safe forced landing.</t>
  </si>
  <si>
    <t>034.02.03.01.01</t>
  </si>
  <si>
    <t>Climb, cruise and descent (capabilities)</t>
  </si>
  <si>
    <t>034.02.03.01</t>
  </si>
  <si>
    <t>034.02.03.00</t>
  </si>
  <si>
    <t xml:space="preserve">Explain that if HIGE is unlikely to be achieved (for example, blocked by an obstruction), then mass must be restricted to HOGE. </t>
  </si>
  <si>
    <t>034.02.02.01.04</t>
  </si>
  <si>
    <t xml:space="preserve">Explain that mass has to be restricted to HIGE. </t>
  </si>
  <si>
    <t>034.02.02.01.03</t>
  </si>
  <si>
    <t xml:space="preserve">Explain the maximum allowed take-off and landing mass. </t>
  </si>
  <si>
    <t>034.02.02.01.02</t>
  </si>
  <si>
    <t xml:space="preserve">Explain the take-off and landing requirements. </t>
  </si>
  <si>
    <t>034.02.02.01.01</t>
  </si>
  <si>
    <t>Take-off and landing (including hover)</t>
  </si>
  <si>
    <t>034.02.02.01</t>
  </si>
  <si>
    <t>034.02.02.00</t>
  </si>
  <si>
    <t>Explain the effect of temperature, wind and altitude on climb, cruise and descent performance.</t>
  </si>
  <si>
    <t>034.02.01.01.03</t>
  </si>
  <si>
    <t>Explain that operations are to be conducted only from/to heliports and over such routes, areas and diversions contained in a non-hostile environment where a safe forced landing can be carried out (point CAT.OP.MPA.137 of the EU Regulation on air operations, except when the helicopter is approved to operate in accordance with point CAT.POL.H.420). (Consider the exception: Operations may be conducted in a hostile environment. Ground level exposure - and exposure for elevated final approach and take-off areas (FATOs) or helidecks in non-hostile environments - is allowed for operations approved under CAT.POL.H.305, during the take-off and landing phases.)</t>
  </si>
  <si>
    <t>034.02.01.01.02</t>
  </si>
  <si>
    <t>Determine the wind component, altitude and temperature for hovering, take-off and landing.</t>
  </si>
  <si>
    <t>034.02.01.01.01</t>
  </si>
  <si>
    <t>Effect of variables on SE helicopter performance</t>
  </si>
  <si>
    <t>034.02.01.01</t>
  </si>
  <si>
    <t xml:space="preserve">Effect of variables on single-engine (SE) helicopter performance </t>
  </si>
  <si>
    <t>034.02.01.00</t>
  </si>
  <si>
    <t xml:space="preserve">PERFORMANCE CLASS 3 - SINGLE-ENGINE HELICOPTERS </t>
  </si>
  <si>
    <t>034.02.00.00</t>
  </si>
  <si>
    <t>Explain how the following factors affect helicopter performance: pressure altitude; humidity; temperature; wind; helicopter mass; helicopter configuration; helicopter centre of gravity (CG).</t>
  </si>
  <si>
    <t>034.01.02.05.01</t>
  </si>
  <si>
    <t xml:space="preserve">Influencing variables on performance </t>
  </si>
  <si>
    <t>034.01.02.05</t>
  </si>
  <si>
    <t xml:space="preserve">Understand and interpret height–velocity graphs. </t>
  </si>
  <si>
    <t>034.01.02.04.01</t>
  </si>
  <si>
    <t>Height–velocity graphs</t>
  </si>
  <si>
    <t>034.01.02.04</t>
  </si>
  <si>
    <t xml:space="preserve">Understand and interpret the power required/power available versus TAS graphs. </t>
  </si>
  <si>
    <t>034.01.02.03.01</t>
  </si>
  <si>
    <t>Power required/power available curves</t>
  </si>
  <si>
    <t>034.01.02.03</t>
  </si>
  <si>
    <t>Explain the difference between hovering in ground effect (HIGE) and hovering out of ground effect (HOGE).</t>
  </si>
  <si>
    <t>034.01.02.02.10</t>
  </si>
  <si>
    <t>Explain the term ‘service ceiling OEI’.</t>
  </si>
  <si>
    <t>034.01.02.02.09</t>
  </si>
  <si>
    <t xml:space="preserve">Explain the terms ‘operational ceiling’ and ‘absolute ceiling’. </t>
  </si>
  <si>
    <t>034.01.02.02.08</t>
  </si>
  <si>
    <t xml:space="preserve">Define and calculate the gradient by using power, wind, and helicopter mass. </t>
  </si>
  <si>
    <t>034.01.02.02.07</t>
  </si>
  <si>
    <t>Define ‘VmaxRange’ (speed for maximum range) and VmaxEnd (speed for maximum endurance).</t>
  </si>
  <si>
    <t>034.01.02.02.06</t>
  </si>
  <si>
    <t>Define the terms ‘flight-path angle’ and ‘flight-path gradient’.</t>
  </si>
  <si>
    <t>034.01.02.02.05</t>
  </si>
  <si>
    <t>034.01.02.02.04</t>
  </si>
  <si>
    <t xml:space="preserve">Understand the meaning and significance of the acronyms AEO and OEI. </t>
  </si>
  <si>
    <t>034.01.02.02.03</t>
  </si>
  <si>
    <t>Define the following terms: reported headwind component; take-off decision point (TDP); defined point after take-off (DPATO); take-off distance required helicopter (TODRH); take-off distance available helicopter (TODAH); distance required (DR); rejected take-off distance required helicopter (RTODRH); rotation point (RP); committal point (CP); defined point before landing (DPBL); landing decision point (LDP); landing distance available helicopter (LDAH); landing distance required helicopter (LDRH); ditching (see operations).</t>
  </si>
  <si>
    <t>034.01.02.02.02</t>
  </si>
  <si>
    <t xml:space="preserve">Define the following terms: CAT A; CAT B; Performance Class 1, 2 and 3; congested area; elevated heliport; helideck; heliport; hostile environment; maximum operational passenger seating configuration (MOPSC); non-hostile environment; obstacle; rotor radius (R); take-off mass; touchdown and lift-off area (TLOF); safe forced landing; speed for best rate of climb (Vy); never exceed speed (VNE); velocity landing gear extended (VLE); velocity landing gear operation (VLO); cruising speed and maximum cruising speed. </t>
  </si>
  <si>
    <t>034.01.02.02.01</t>
  </si>
  <si>
    <t>Definitions and terms</t>
  </si>
  <si>
    <t>034.01.02.02</t>
  </si>
  <si>
    <t>Describe the necessity for different take-off and landing procedures.</t>
  </si>
  <si>
    <t>034.01.02.01.02</t>
  </si>
  <si>
    <t>Explain the following phases of flight: take-off; climb; level flight; descent; approach and landing.</t>
  </si>
  <si>
    <t>034.01.02.01.01</t>
  </si>
  <si>
    <t>Phases of flight</t>
  </si>
  <si>
    <t>034.01.02.01</t>
  </si>
  <si>
    <t>034.01.02.00</t>
  </si>
  <si>
    <t>Interpret the charts showing minimum clearances associated with CAT A and CAT B procedures.</t>
  </si>
  <si>
    <t>034.01.01.02.03</t>
  </si>
  <si>
    <t>Use and interpret diagrams and tables associated with CAT A and CAT B procedures in order to select and develop Class 1, 2 and 3 performance profiles according to available heliport size and location (surface or elevated).</t>
  </si>
  <si>
    <t>034.01.01.02.02</t>
  </si>
  <si>
    <t>State that the person responsible for complying with operational procedures is the commander.</t>
  </si>
  <si>
    <t>034.01.01.02.01</t>
  </si>
  <si>
    <t xml:space="preserve">Operational regulations </t>
  </si>
  <si>
    <t>034.01.01.02</t>
  </si>
  <si>
    <t>Name the general differences between helicopters certified according to CS-27 and CS-29.</t>
  </si>
  <si>
    <t>034.01.01.01.02</t>
  </si>
  <si>
    <t xml:space="preserve">Interpret the airworthiness requirements of CS-27 and CS-29. </t>
  </si>
  <si>
    <t>034.01.01.01.01</t>
  </si>
  <si>
    <t>034.01.01.01</t>
  </si>
  <si>
    <t>034.01.01.00</t>
  </si>
  <si>
    <t>034.01.00.00</t>
  </si>
  <si>
    <t xml:space="preserve">PERFORMANCE - HELICOPTERS </t>
  </si>
  <si>
    <t>034.00.00.00</t>
  </si>
  <si>
    <t>Interpret the role of automation with respect to flight safety regarding the basic principle of the use of manual versus autoflight in normal operations, frequent changes in the flight profile, and in abnormal situations.</t>
  </si>
  <si>
    <t>040.03.07.03.03</t>
  </si>
  <si>
    <t>Explain how the negative effects of automation on pilots may be alleviated by degrading to a lower level of automation to recover comprehension of the flight status from VNAV/LNAV to ALT/HDG or even to manual flying.</t>
  </si>
  <si>
    <t>040.03.07.03.02</t>
  </si>
  <si>
    <t xml:space="preserve">Explain that the potential disadvantages of automation on crew communication are loss of awareness of input errors, flight modes, failure detection, failure comprehension, status of the aircraft and aircraft position. </t>
  </si>
  <si>
    <t>040.03.07.03.01</t>
  </si>
  <si>
    <t>Working concepts</t>
  </si>
  <si>
    <t>040.03.07.03</t>
  </si>
  <si>
    <t>Define ‘complacency’.</t>
  </si>
  <si>
    <t>040.03.07.02.04</t>
  </si>
  <si>
    <t>Explain how the method of call-outs counteracts ineffective monitoring of automatic systems.</t>
  </si>
  <si>
    <t>040.03.07.02.03</t>
  </si>
  <si>
    <t>Explain some basic flight crew errors and terms that arise with the introduction of automation: passive monitoring; blinkered concentration; confusion; mode awareness.</t>
  </si>
  <si>
    <t>040.03.07.02.02</t>
  </si>
  <si>
    <t>State the main weaknesses in the monitoring of automatic systems to be hypovigilance during flight, and loss of flying skills.</t>
  </si>
  <si>
    <t>040.03.07.02.01</t>
  </si>
  <si>
    <t>Automation complacency</t>
  </si>
  <si>
    <t>040.03.07.02</t>
  </si>
  <si>
    <t>Describe methods to overcome the drawbacks of autoflight systems to be loss of manual flying capabilities, additional workload through programming, risk of slips during programming, and hypovigilance during cruise.</t>
  </si>
  <si>
    <t>040.03.07.01.05</t>
  </si>
  <si>
    <t>Explain the ‘ironies of automation’: designers’ errors due to wrong interpretation of the data, leaving tasks to the pilot that are too complex to automate, loss of manual and cognitive skills of the pilot. State the necessity for regular training flights as one possible countermeasure.</t>
  </si>
  <si>
    <t>040.03.07.01.04</t>
  </si>
  <si>
    <t>List the principal strengths and weaknesses of pilot versus autopilot systems to be creativity, decision-making, prioritisation of tasks, safety attitude versus precision, reliability.</t>
  </si>
  <si>
    <t>040.03.07.01.03</t>
  </si>
  <si>
    <t xml:space="preserve">Explain the fundamental restrictions of autoflight systems to be lack of creativity in unknown situations, and lack of personal motivation with regard to safety. </t>
  </si>
  <si>
    <t>040.03.07.01.02</t>
  </si>
  <si>
    <t>Compare the two basic concepts of automation: as per Boeing, where the pilot remains the last operator; and as per Airbus, where automated systems can correct erroneous pilot action.</t>
  </si>
  <si>
    <t>040.03.07.01.01</t>
  </si>
  <si>
    <t xml:space="preserve">Advantages and disadvantages </t>
  </si>
  <si>
    <t>040.03.07.01</t>
  </si>
  <si>
    <t>Advanced cockpit automation</t>
  </si>
  <si>
    <t>040.03.07.00</t>
  </si>
  <si>
    <t>Describe the fatigue risk management system (FRMS) as follows: a data-driven means of continuously monitoring and managing fatigue-related safety risks, based upon scientific principles and knowledge as well as operational experience that aims to ensure relevant personnel are performing at adequate levels of alertness.</t>
  </si>
  <si>
    <t>040.03.06.05.09</t>
  </si>
  <si>
    <t>Give examples of long-term methods of coping with stress.</t>
  </si>
  <si>
    <t>040.03.06.05.08</t>
  </si>
  <si>
    <t>Give examples of short-term methods of stress management.</t>
  </si>
  <si>
    <t>040.03.06.05.07</t>
  </si>
  <si>
    <t>Distinguish between short-term and long-term methods of stress management.</t>
  </si>
  <si>
    <t>040.03.06.05.06</t>
  </si>
  <si>
    <t>List and describe strategies for coping with stress factors and stress reactions.</t>
  </si>
  <si>
    <t>040.03.06.05.05</t>
  </si>
  <si>
    <t>List the strategies that prevent or delay the onset of fatigue and hypovigilance.</t>
  </si>
  <si>
    <t>040.03.06.05.04</t>
  </si>
  <si>
    <t>Identify the symptoms and describe the effects of fatigue.</t>
  </si>
  <si>
    <t>040.03.06.05.03</t>
  </si>
  <si>
    <t>Name the causes of short-term and chronic fatigue.</t>
  </si>
  <si>
    <t>040.03.06.05.02</t>
  </si>
  <si>
    <t xml:space="preserve">Explain the term ‘fatigue’ and differentiate between the two types of fatigue (short-term and chronic fatigue). </t>
  </si>
  <si>
    <t>040.03.06.05.01</t>
  </si>
  <si>
    <t>Fatigue and stress management</t>
  </si>
  <si>
    <t>040.03.06.05</t>
  </si>
  <si>
    <t>040.03.06.04</t>
  </si>
  <si>
    <t>040.03.06.03</t>
  </si>
  <si>
    <t>List sources and symptoms of human underload.</t>
  </si>
  <si>
    <t>040.03.06.02.25</t>
  </si>
  <si>
    <t>Describe the effect of human underload/overload on effectiveness in the flight crew compartment.</t>
  </si>
  <si>
    <t>040.03.06.02.24</t>
  </si>
  <si>
    <t>Explain how successful completion of a stressful task will reduce the amount of stress experienced when a similar situation arises in the future.</t>
  </si>
  <si>
    <t>040.03.06.02.23</t>
  </si>
  <si>
    <t>Explain how stress is cumulative and how stress from one situation can be transferred to a different situation.</t>
  </si>
  <si>
    <t>040.03.06.02.22</t>
  </si>
  <si>
    <t>Describe the effects of stress on human behaviour.</t>
  </si>
  <si>
    <t>040.03.06.02.21</t>
  </si>
  <si>
    <t xml:space="preserve">Name the typical common physiological and psychological symptoms of human overload. </t>
  </si>
  <si>
    <t>040.03.06.02.20</t>
  </si>
  <si>
    <t>Explain the differences between psychological, psychosomatic and somatic stress reactions.</t>
  </si>
  <si>
    <t>040.03.06.02.19</t>
  </si>
  <si>
    <t>State the general effect of chronic stress and the biological reaction by means of the three stages of the general adaptation syndrome (Selye): alarm, resistance, and exhaustion.</t>
  </si>
  <si>
    <t>040.03.06.02.18</t>
  </si>
  <si>
    <t>Describe the relationship between stress, arousal and vigilance.</t>
  </si>
  <si>
    <t>040.03.06.02.17</t>
  </si>
  <si>
    <t>State the general effect of acute stress on people.</t>
  </si>
  <si>
    <t>040.03.06.02.16</t>
  </si>
  <si>
    <t>Describe the effects of anxiety on human performance.</t>
  </si>
  <si>
    <t>040.03.06.02.15</t>
  </si>
  <si>
    <t>Explain the relationship between stress and anxiety.</t>
  </si>
  <si>
    <t>040.03.06.02.14</t>
  </si>
  <si>
    <t>State that stress is a result of perceived demands and perceived ability.</t>
  </si>
  <si>
    <t>040.03.06.02.13</t>
  </si>
  <si>
    <t>List the factors that influence the tolerance of stressors.</t>
  </si>
  <si>
    <t>040.03.06.02.12</t>
  </si>
  <si>
    <t xml:space="preserve">Explain the factors that lead to differences in the levels of stress experienced by individuals. </t>
  </si>
  <si>
    <t>040.03.06.02.11</t>
  </si>
  <si>
    <t>State that the stress experienced as a result of particular demands varies among individuals.</t>
  </si>
  <si>
    <t>040.03.06.02.10</t>
  </si>
  <si>
    <t xml:space="preserve">Name the principal causes of domestic stress. </t>
  </si>
  <si>
    <t>040.03.06.02.09</t>
  </si>
  <si>
    <t>Discuss the concept of ‘break point’ with regard to stress, overload and performance.</t>
  </si>
  <si>
    <t>040.03.06.02.08</t>
  </si>
  <si>
    <t>List and discuss the major environmental sources of stress in the flight crew compartment.</t>
  </si>
  <si>
    <t>040.03.06.02.07</t>
  </si>
  <si>
    <t xml:space="preserve">State the basic categories of stressors. </t>
  </si>
  <si>
    <t>040.03.06.02.06</t>
  </si>
  <si>
    <t>State the relationship between stress and performance.</t>
  </si>
  <si>
    <t>040.03.06.02.05</t>
  </si>
  <si>
    <t>Explain the relationship between arousal and stress.</t>
  </si>
  <si>
    <t>040.03.06.02.04</t>
  </si>
  <si>
    <t>Describe the function of the autonomic nervous system (ANS) in stress response.</t>
  </si>
  <si>
    <t>040.03.06.02.03</t>
  </si>
  <si>
    <t>State that the physiological response to stress is generated by the ‘fight or flight’ response.</t>
  </si>
  <si>
    <t>040.03.06.02.02</t>
  </si>
  <si>
    <t>Explain the term ‘stress’ and why stress is a natural human reaction.</t>
  </si>
  <si>
    <t>040.03.06.02.01</t>
  </si>
  <si>
    <t>Stress</t>
  </si>
  <si>
    <t>040.03.06.02</t>
  </si>
  <si>
    <t>Explain the circumstances under which underload may occur and its possible dangers.</t>
  </si>
  <si>
    <t>040.03.06.01.03</t>
  </si>
  <si>
    <t>Describe the relationship between arousal and performance.</t>
  </si>
  <si>
    <t>040.03.06.01.02</t>
  </si>
  <si>
    <t xml:space="preserve">Explain the term ‘arousal’. </t>
  </si>
  <si>
    <t>040.03.06.01.01</t>
  </si>
  <si>
    <t>Arousal</t>
  </si>
  <si>
    <t>040.03.06.01</t>
  </si>
  <si>
    <t>Human overload and underload</t>
  </si>
  <si>
    <t>040.03.06.00</t>
  </si>
  <si>
    <t>Summarise how a person’s attitude influences their work in the flight crew compartment.</t>
  </si>
  <si>
    <t>040.03.05.03.03</t>
  </si>
  <si>
    <t>Describe the personality, attitude and behaviour patterns of an ideal crew member.</t>
  </si>
  <si>
    <t>040.03.05.03.02</t>
  </si>
  <si>
    <t xml:space="preserve">Explain dangerous attitudes in aviation: anti-authority; macho; impulsivity; invulnerability; complacency; resignation. </t>
  </si>
  <si>
    <t>040.03.05.03.01</t>
  </si>
  <si>
    <t>Identification of hazardous attitudes (error proneness)</t>
  </si>
  <si>
    <t>040.03.05.03</t>
  </si>
  <si>
    <t>Define ‘self-discipline’ and justify its importance for flight safety.</t>
  </si>
  <si>
    <t>040.03.05.02.04</t>
  </si>
  <si>
    <t>Self-discipline</t>
  </si>
  <si>
    <t>Explain how a self-concept of under-confidence may lead to an outward show of aggression and self- assertiveness.</t>
  </si>
  <si>
    <t>040.03.05.02.03</t>
  </si>
  <si>
    <t>Define the term ‘self-concept’ and the role it plays in any change of personality.</t>
  </si>
  <si>
    <t>040.03.05.02.02</t>
  </si>
  <si>
    <t>Self-concept</t>
  </si>
  <si>
    <t>Describe the individual differences in personality by means of a common trait model (e.g. Eysenck’s personality factors) and use it to describe today’s ideal pilot.</t>
  </si>
  <si>
    <t>040.03.05.02.01</t>
  </si>
  <si>
    <t>Individual differences in personality and motivation</t>
  </si>
  <si>
    <t>040.03.05.02</t>
  </si>
  <si>
    <t>State that personality differences and selfish attitude may have effects on flight crew performance.</t>
  </si>
  <si>
    <t>040.03.05.01.06</t>
  </si>
  <si>
    <t>Explain how behaviour is generally a product of personality, attitude and the environment to which one was exposed at significant moments (childhood, schooling and training).</t>
  </si>
  <si>
    <t>040.03.05.01.05</t>
  </si>
  <si>
    <t>State that with behaviour good and bad habits can be formed.</t>
  </si>
  <si>
    <t>040.03.05.01.04</t>
  </si>
  <si>
    <t>State the origin of personality and attitude.</t>
  </si>
  <si>
    <t>040.03.05.01.03</t>
  </si>
  <si>
    <t>Define and distinguish between ‘personality’, ‘attitude’ and ‘behaviour’.</t>
  </si>
  <si>
    <t>040.03.05.01.02</t>
  </si>
  <si>
    <t>Describe the factors that determine an individual’s behaviour.</t>
  </si>
  <si>
    <t>040.03.05.01.01</t>
  </si>
  <si>
    <t>Personality, attitude and behaviour</t>
  </si>
  <si>
    <t>040.03.05.01</t>
  </si>
  <si>
    <t>Human behaviour</t>
  </si>
  <si>
    <t>040.03.05.00</t>
  </si>
  <si>
    <t xml:space="preserve">Describe the limitations of communication in situations of high workload in the flight crew compartment in view of listening, verbal, non-verbal and visual effects. </t>
  </si>
  <si>
    <t>040.03.04.04.14</t>
  </si>
  <si>
    <t>Explain the following terms as part of the communication practice with regard to preventing or resolving conflicts: inquiry; active listening; advocacy; feedback; metacommunication; negotiation.</t>
  </si>
  <si>
    <t>040.03.04.04.13</t>
  </si>
  <si>
    <t>List the typical consequences of conflicts between crew members.</t>
  </si>
  <si>
    <t>040.03.04.04.12</t>
  </si>
  <si>
    <t>Describe the escalation process in human conflict.</t>
  </si>
  <si>
    <t>040.03.04.04.11</t>
  </si>
  <si>
    <t>Explain the difference between intrapersonal and interpersonal conflict.</t>
  </si>
  <si>
    <t>040.03.04.04.10</t>
  </si>
  <si>
    <t>Name and explain the major obstacles to effective communication.</t>
  </si>
  <si>
    <t>040.03.04.04.09</t>
  </si>
  <si>
    <t>Describe the advantages and possible problems of using ‘social’ and ‘professional’ language in high- and low-workload situations.</t>
  </si>
  <si>
    <t>040.03.04.04.08</t>
  </si>
  <si>
    <t>Describe the advantages/disadvantages of implicit and explicit communication.</t>
  </si>
  <si>
    <t>040.03.04.04.07</t>
  </si>
  <si>
    <t>Describe the general aspects of non-verbal communication.</t>
  </si>
  <si>
    <t>040.03.04.04.06</t>
  </si>
  <si>
    <t>Name the importance of non-verbal communication.</t>
  </si>
  <si>
    <t>040.03.04.04.05</t>
  </si>
  <si>
    <t>040.03.04.04.04</t>
  </si>
  <si>
    <t>Explain the advantages of in-person two-way communication as opposed to one-way communication.</t>
  </si>
  <si>
    <t>040.03.04.04.03</t>
  </si>
  <si>
    <t xml:space="preserve">List the most basic components of interpersonal communication. </t>
  </si>
  <si>
    <t>040.03.04.04.02</t>
  </si>
  <si>
    <t>Define the term ‘communication’.</t>
  </si>
  <si>
    <t>040.03.04.04.01</t>
  </si>
  <si>
    <t>Communication</t>
  </si>
  <si>
    <t>040.03.04.04</t>
  </si>
  <si>
    <t>Name the most important attributes of a positive leadership style.</t>
  </si>
  <si>
    <t>040.03.04.03.16</t>
  </si>
  <si>
    <t>Describe the trans-cockpit authority gradient and its affiliated leadership styles (i.e. autocratic, laissez-faire and synergistic).</t>
  </si>
  <si>
    <t>040.03.04.03.15</t>
  </si>
  <si>
    <t>Explain the terms ‘leadership’ and ‘followership’.</t>
  </si>
  <si>
    <t>040.03.04.03.14</t>
  </si>
  <si>
    <t>Stress the inherent dangers of a situation where there is a mix of role and status within the flight crew compartment.</t>
  </si>
  <si>
    <t>040.03.04.03.13</t>
  </si>
  <si>
    <t>Distinguish between status and role.</t>
  </si>
  <si>
    <t>040.03.04.03.12</t>
  </si>
  <si>
    <t>Explain how behaviour can be affected by the following factors: persuasion; conformity; compliance; obedience.</t>
  </si>
  <si>
    <t>040.03.04.03.11</t>
  </si>
  <si>
    <t>Name the different role patterns which occur in a group situation.</t>
  </si>
  <si>
    <t>040.03.04.03.10</t>
  </si>
  <si>
    <t>Explain the function of role and norm in a group.</t>
  </si>
  <si>
    <t>040.03.04.03.09</t>
  </si>
  <si>
    <t xml:space="preserve">State the essential conditions for good teamwork. </t>
  </si>
  <si>
    <t>040.03.04.03.08</t>
  </si>
  <si>
    <t>Define the term ‘groupthink’.</t>
  </si>
  <si>
    <t>040.03.04.03.07</t>
  </si>
  <si>
    <t>Define the term ‘cohesion’.</t>
  </si>
  <si>
    <t>040.03.04.03.06</t>
  </si>
  <si>
    <t>Explain the term ‘synergy’.</t>
  </si>
  <si>
    <t>040.03.04.03.05</t>
  </si>
  <si>
    <t>List the advantages and disadvantages of teamwork.</t>
  </si>
  <si>
    <t>040.03.04.03.04</t>
  </si>
  <si>
    <t>Illustrate the influence of interdependence in a group.</t>
  </si>
  <si>
    <t>040.03.04.03.03</t>
  </si>
  <si>
    <t>Define the term ‘group’.</t>
  </si>
  <si>
    <t>040.03.04.03.02</t>
  </si>
  <si>
    <t>Distinguish between cooperation and coaction.</t>
  </si>
  <si>
    <t>040.03.04.03.01</t>
  </si>
  <si>
    <t>Cooperation</t>
  </si>
  <si>
    <t>040.03.04.03</t>
  </si>
  <si>
    <t>Explain potential threats of SOPs, for example during company or type conversion (e.g. motor programmes, company culture, hazardous attitudes, developed habits).</t>
  </si>
  <si>
    <t>040.03.04.02.09</t>
  </si>
  <si>
    <t>Explain how SOPs contribute to avoiding, reducing and managing threats and errors.</t>
  </si>
  <si>
    <t>040.03.04.02.08</t>
  </si>
  <si>
    <t>Explain the advantages of SOPs.</t>
  </si>
  <si>
    <t>040.03.04.02.07</t>
  </si>
  <si>
    <t>Describe the function of communication in a coordinated team.</t>
  </si>
  <si>
    <t>040.03.04.02.06</t>
  </si>
  <si>
    <t>Describe the purpose of and procedure for checklists.</t>
  </si>
  <si>
    <t>040.03.04.02.05</t>
  </si>
  <si>
    <t>Describe the purpose of and procedure for crew briefings.</t>
  </si>
  <si>
    <t>040.03.04.02.04</t>
  </si>
  <si>
    <t>Describe the concepts of ‘standard operating procedures’ (SOPs), checklists and crew briefings.</t>
  </si>
  <si>
    <t>040.03.04.02.03</t>
  </si>
  <si>
    <t>State and explain the elements of multi-crew concepts.</t>
  </si>
  <si>
    <t>040.03.04.02.02</t>
  </si>
  <si>
    <t xml:space="preserve">Name the objectives of the multi-crew concept. </t>
  </si>
  <si>
    <t>040.03.04.02.01</t>
  </si>
  <si>
    <t>Coordination (multi-crew concepts)</t>
  </si>
  <si>
    <t>040.03.04.02</t>
  </si>
  <si>
    <t xml:space="preserve">Justify the need for being aware of not only one’s own performance but that of others before and during a flight and the possible consequences or risks. </t>
  </si>
  <si>
    <t>040.03.04.01.01</t>
  </si>
  <si>
    <t>Safety awareness</t>
  </si>
  <si>
    <t>040.03.04.01</t>
  </si>
  <si>
    <t>Avoiding and managing errors: cockpit management</t>
  </si>
  <si>
    <t>040.03.04.00</t>
  </si>
  <si>
    <t>Explain the general idea behind the creation of a model for decision-making based upon: definition of the aim; collection of information; risk assessment; development of options; evaluation of options; decision; implementation; consequences; review and feedback.</t>
  </si>
  <si>
    <t>040.03.03.01.10</t>
  </si>
  <si>
    <t>Describe the positive and negative influences exerted by other group members on an individual’s decision-making process (risky shift).</t>
  </si>
  <si>
    <t>040.03.03.01.09</t>
  </si>
  <si>
    <t>Explain the risks associated with dispersion or channelised attention during the application of procedures requiring a high workload within a short time frame (e.g. a go-around).</t>
  </si>
  <si>
    <t>040.03.03.01.08</t>
  </si>
  <si>
    <t xml:space="preserve">Explain the relationship between risk assessment, commitment and pressure of time in decision-making strategies. </t>
  </si>
  <si>
    <t>040.03.03.01.07</t>
  </si>
  <si>
    <t>State the factors upon which an individual’s risk assessment is based.</t>
  </si>
  <si>
    <t>040.03.03.01.06</t>
  </si>
  <si>
    <t xml:space="preserve">Describe the main error sources and limits in an individual’s decision-making mechanism. </t>
  </si>
  <si>
    <t>040.03.03.01.05</t>
  </si>
  <si>
    <t>Discuss the nature of bias and its influence on the decision-making process.</t>
  </si>
  <si>
    <t>040.03.03.01.04</t>
  </si>
  <si>
    <t>Describe the main human attributes with regard to decision-making.</t>
  </si>
  <si>
    <t>040.03.03.01.03</t>
  </si>
  <si>
    <t>Describe the major factors on which decision-making should be based during the course of a flight.</t>
  </si>
  <si>
    <t>040.03.03.01.02</t>
  </si>
  <si>
    <t>Define the terms ‘deciding’ and ‘decision-making’.</t>
  </si>
  <si>
    <t>040.03.03.01.01</t>
  </si>
  <si>
    <t>Decision-making concepts</t>
  </si>
  <si>
    <t>040.03.03.01</t>
  </si>
  <si>
    <t>Decision-making</t>
  </si>
  <si>
    <t>040.03.03.00</t>
  </si>
  <si>
    <t>Describe the advantage of planning and the anticipation of future actions.</t>
  </si>
  <si>
    <t>040.03.02.04.09</t>
  </si>
  <si>
    <t>List and describe the strategies that are used to reduce human error.</t>
  </si>
  <si>
    <t>040.03.02.04.08</t>
  </si>
  <si>
    <t xml:space="preserve">Define the term ‘error tolerance’. </t>
  </si>
  <si>
    <t>040.03.02.04.07</t>
  </si>
  <si>
    <t>Name the major goals in the design of human-centred human-machine interfaces.</t>
  </si>
  <si>
    <t>040.03.02.04.06</t>
  </si>
  <si>
    <t>Give examples to illustrate the following factors in external error generation in the flight crew compartment: ergonomics; economics; social environment.</t>
  </si>
  <si>
    <t>040.03.02.04.05</t>
  </si>
  <si>
    <t>List the three main sources of external error generation in the flight crew compartment.</t>
  </si>
  <si>
    <t>040.03.02.04.04</t>
  </si>
  <si>
    <t>Define and discuss the two errors associated with motor programmes (action slip and environmental capture).</t>
  </si>
  <si>
    <t>040.03.02.04.03</t>
  </si>
  <si>
    <t>Identify possible sources of internal error generation.</t>
  </si>
  <si>
    <t>040.03.02.04.02</t>
  </si>
  <si>
    <t>Distinguish between internal and external factors in error generation.</t>
  </si>
  <si>
    <t>040.03.02.04.01</t>
  </si>
  <si>
    <t>Error generation</t>
  </si>
  <si>
    <t>040.03.02.04</t>
  </si>
  <si>
    <t>Distinguish between an active and a latent error, and give examples.</t>
  </si>
  <si>
    <t>040.03.02.03.05</t>
  </si>
  <si>
    <t>Discuss the above errors and their relevance in flight.</t>
  </si>
  <si>
    <t>040.03.02.03.04</t>
  </si>
  <si>
    <t xml:space="preserve">Distinguish between the main forms/types of errors (i.e. slips, faults, omissions and violations). </t>
  </si>
  <si>
    <t>040.03.02.03.03</t>
  </si>
  <si>
    <t>Differentiate between an isolated error and an error chain.</t>
  </si>
  <si>
    <t>040.03.02.03.02</t>
  </si>
  <si>
    <t>Explain the concept of the ‘error chain’.</t>
  </si>
  <si>
    <t>040.03.02.03.01</t>
  </si>
  <si>
    <t>Theory and model of human error</t>
  </si>
  <si>
    <t>040.03.02.03</t>
  </si>
  <si>
    <t>Explain the relationship between personal ‘mental models’ and the creation of cognitive illusions.</t>
  </si>
  <si>
    <t>040.03.02.02.06</t>
  </si>
  <si>
    <t>Describe the advantages/disadvantages of mental models.</t>
  </si>
  <si>
    <t>040.03.02.02.05</t>
  </si>
  <si>
    <t>Define the term ‘mental model’ in relation to a surrounding complex situation.</t>
  </si>
  <si>
    <t>040.03.02.02.04</t>
  </si>
  <si>
    <t>List the factors that influence one’s situation awareness both positively and negatively, and stress the importance of situation awareness in the context of flight safety.</t>
  </si>
  <si>
    <t>040.03.02.02.03</t>
  </si>
  <si>
    <t>List the cues that indicate loss of situation awareness and name the steps to regain it.</t>
  </si>
  <si>
    <t>040.03.02.02.02</t>
  </si>
  <si>
    <t xml:space="preserve">Define the term ‘situation awareness’. </t>
  </si>
  <si>
    <t>040.03.02.02.01</t>
  </si>
  <si>
    <t>Mental models and situation awareness</t>
  </si>
  <si>
    <t>040.03.02.02</t>
  </si>
  <si>
    <t>Name and explain the factors that influence human reliability.</t>
  </si>
  <si>
    <t>040.03.02.01.01</t>
  </si>
  <si>
    <t>Reliability of human behaviour</t>
  </si>
  <si>
    <t>040.03.02.01</t>
  </si>
  <si>
    <t>Human error and reliability</t>
  </si>
  <si>
    <t>040.03.02.00</t>
  </si>
  <si>
    <t>Explain the problems of over-motivation, especially in the context of the extreme need to achieve.</t>
  </si>
  <si>
    <t>040.03.01.04.12</t>
  </si>
  <si>
    <t>Explain the relationship between motivation and learning.</t>
  </si>
  <si>
    <t>040.03.01.04.11</t>
  </si>
  <si>
    <t>Define ‘motivation’.</t>
  </si>
  <si>
    <t>040.03.01.04.10</t>
  </si>
  <si>
    <t>Motivation</t>
  </si>
  <si>
    <t>State the possible problems or risks associated with skill-, rule- and knowledge-based behaviour.</t>
  </si>
  <si>
    <t>040.03.01.04.09</t>
  </si>
  <si>
    <t>Explain the Rasmussen model which describes the guidance of a pilot’s behaviour in different situations.</t>
  </si>
  <si>
    <t>040.03.01.04.08</t>
  </si>
  <si>
    <t>Describe the advantages and disadvantages of mental schemas.</t>
  </si>
  <si>
    <t>040.03.01.04.07</t>
  </si>
  <si>
    <t>Explain the term ‘motor programme’ or ‘mental schema’.</t>
  </si>
  <si>
    <t>040.03.01.04.06</t>
  </si>
  <si>
    <t>Describe the advantage of planning and anticipation of future actions: define the term ‘skills’; state the three phases of learning a skill (Anderson: cognitive, associative and autonomous phase).</t>
  </si>
  <si>
    <t>040.03.01.04.05</t>
  </si>
  <si>
    <t>Explain ways to facilitate the memorisation of information with the following learning techniques: mnemonics; mental training.</t>
  </si>
  <si>
    <t>040.03.01.04.04</t>
  </si>
  <si>
    <t>State the factors that are necessary for and promote the quality of learning: intrinsic motivation; good mental health; rehearsals for improvement of memory; consciousness; vigilance; application in practical exercises.</t>
  </si>
  <si>
    <t>040.03.01.04.03</t>
  </si>
  <si>
    <t>Recognise pilot-related examples as behaviouristic, cognitive or modelling forms of learning.</t>
  </si>
  <si>
    <t>040.03.01.04.02</t>
  </si>
  <si>
    <t>Explain and distinguish between the following basic forms of learning: classic and operant conditioning (behaviouristic approach); learning by insight (cognitive approach); learning by imitating (modelling).</t>
  </si>
  <si>
    <t>040.03.01.04.01</t>
  </si>
  <si>
    <t>Learning principles and techniques</t>
  </si>
  <si>
    <t>Response selection</t>
  </si>
  <si>
    <t>040.03.01.04</t>
  </si>
  <si>
    <t>Name the common problems with both the long- and short-term memories and the best methods to try to counteract them.</t>
  </si>
  <si>
    <t>040.03.01.03.11</t>
  </si>
  <si>
    <t>Describe amnesia and how it affects memory.</t>
  </si>
  <si>
    <t>040.03.01.03.10</t>
  </si>
  <si>
    <t>Explain that skills are kept primarily in the long-term memory.</t>
  </si>
  <si>
    <t>040.03.01.03.09</t>
  </si>
  <si>
    <t>State the subdivisions of long-term memory and give examples of their content.</t>
  </si>
  <si>
    <t>040.03.01.03.08</t>
  </si>
  <si>
    <t>Describe how the capacity of the working-memory store may be increased.</t>
  </si>
  <si>
    <t>040.03.01.03.07</t>
  </si>
  <si>
    <t>Give examples of items that are important for pilots to hold in working memory during flight.</t>
  </si>
  <si>
    <t>040.03.01.03.06</t>
  </si>
  <si>
    <t>Stress how interruption can affect short-term/working memory.</t>
  </si>
  <si>
    <t>040.03.01.03.05</t>
  </si>
  <si>
    <t>State the average maximum number of separate items that may be held in working memory (5 ± 2).</t>
  </si>
  <si>
    <t>040.03.01.03.04</t>
  </si>
  <si>
    <t>Justify the importance of sensory-store memories in processing information.</t>
  </si>
  <si>
    <t>040.03.01.03.03</t>
  </si>
  <si>
    <t>Describe the differences between the types of memory in terms of capacity and retention time.</t>
  </si>
  <si>
    <t>040.03.01.03.02</t>
  </si>
  <si>
    <t>Explain the link between the types of memory (to include sensory, working/short-term and long-term memory).</t>
  </si>
  <si>
    <t>040.03.01.03.01</t>
  </si>
  <si>
    <t>Memory</t>
  </si>
  <si>
    <t>040.03.01.03</t>
  </si>
  <si>
    <t>Stress how persuasive and believable mistaken perception can manifest itself both for an individual and a group.</t>
  </si>
  <si>
    <t>040.03.01.02.07</t>
  </si>
  <si>
    <t>Give examples where perception plays a decisive role in flight safety.</t>
  </si>
  <si>
    <t>040.03.01.02.06</t>
  </si>
  <si>
    <t>Illustrate some basic perceptual concepts.</t>
  </si>
  <si>
    <t>040.03.01.02.05</t>
  </si>
  <si>
    <t>Describe some basic perceptual illusions.</t>
  </si>
  <si>
    <t>040.03.01.02.04</t>
  </si>
  <si>
    <t>Illustrate why perception is subjective and state the relevant factors that influence interpretation of perceived information.</t>
  </si>
  <si>
    <t>040.03.01.02.03</t>
  </si>
  <si>
    <t>Describe the mechanism of perception (‘bottom-up’/‘top-down’ process).</t>
  </si>
  <si>
    <t>040.03.01.02.02</t>
  </si>
  <si>
    <t xml:space="preserve">Name the basis of the perceptual process. </t>
  </si>
  <si>
    <t>040.03.01.02.01</t>
  </si>
  <si>
    <t>Perception</t>
  </si>
  <si>
    <t>040.03.01.02</t>
  </si>
  <si>
    <t>List the factors that affect a person’s level of attention.</t>
  </si>
  <si>
    <t>040.03.01.01.07</t>
  </si>
  <si>
    <t>Indicate the signs of reduced vigilance.</t>
  </si>
  <si>
    <t>040.03.01.01.06</t>
  </si>
  <si>
    <t>List the factors that may forestall hypovigilance during flight.</t>
  </si>
  <si>
    <t>040.03.01.01.05</t>
  </si>
  <si>
    <t>Identify the factors that may affect the state of vigilance.</t>
  </si>
  <si>
    <t>040.03.01.01.04</t>
  </si>
  <si>
    <t>Define ‘hypovigilance’.</t>
  </si>
  <si>
    <t>040.03.01.01.03</t>
  </si>
  <si>
    <t>Differentiate between ‘selective’ and ‘divided’ attention.</t>
  </si>
  <si>
    <t>040.03.01.01.02</t>
  </si>
  <si>
    <t>Differentiate between ‘attention’ and ‘vigilance’.</t>
  </si>
  <si>
    <t>040.03.01.01.01</t>
  </si>
  <si>
    <t>Attention and vigilance</t>
  </si>
  <si>
    <t>040.03.01.01</t>
  </si>
  <si>
    <t>Human information processing</t>
  </si>
  <si>
    <t>040.03.01.00</t>
  </si>
  <si>
    <t>BASIC AVIATION PSYCHOLOGY</t>
  </si>
  <si>
    <t>040.03.00.00</t>
  </si>
  <si>
    <t>Explain methods and procedures to cope with incapacitation in flight.</t>
  </si>
  <si>
    <t>040.02.03.05.04</t>
  </si>
  <si>
    <t>State the importance of crew to be able to recognise and promptly react upon incapacitation of other crew members, should it occur in flight.</t>
  </si>
  <si>
    <t>040.02.03.05.03</t>
  </si>
  <si>
    <t>List the major causes of in-flight incapacitation.</t>
  </si>
  <si>
    <t>040.02.03.05.02</t>
  </si>
  <si>
    <t>State that incapacitation is most dangerous when its onset is insidious.</t>
  </si>
  <si>
    <t>040.02.03.05.01</t>
  </si>
  <si>
    <t>Incapacitation in flight</t>
  </si>
  <si>
    <t>040.02.03.05</t>
  </si>
  <si>
    <t>Describe a fume event and the possible incapacitating effects on those exposed to it.</t>
  </si>
  <si>
    <t>040.02.03.04.18</t>
  </si>
  <si>
    <t>List those aircraft-component parts which if burnt may give off toxic fumes.</t>
  </si>
  <si>
    <t>040.02.03.04.17</t>
  </si>
  <si>
    <t>List those materials present in an aircraft which may, when uncontained, cause severe health problems.</t>
  </si>
  <si>
    <t>040.02.03.04.16</t>
  </si>
  <si>
    <t>Toxic materials</t>
  </si>
  <si>
    <t>Interpret the general rule that ‘if a pilot is so unwell that they require any medication, then they should consider themselves unfit to fly’.</t>
  </si>
  <si>
    <t>040.02.03.04.15</t>
  </si>
  <si>
    <t>Interpret the rules relevant to using (prescription or non-prescription) drugs that the pilot has not used before.</t>
  </si>
  <si>
    <t>040.02.03.04.14</t>
  </si>
  <si>
    <t>State the side effects of common non-prescription drugs used to treat colds, flu, hay fever and other allergies, especially medicines containing antihistamine preparations.</t>
  </si>
  <si>
    <t>040.02.03.04.13</t>
  </si>
  <si>
    <t>State the dangers associated with the use of non-prescription drugs.</t>
  </si>
  <si>
    <t>040.02.03.04.12</t>
  </si>
  <si>
    <t>Prescription and non-prescription drugs and self-medication</t>
  </si>
  <si>
    <t>Discuss the actions that might be taken if a crew member is suspected of being an alcoholic.</t>
  </si>
  <si>
    <t>040.02.03.04.11</t>
  </si>
  <si>
    <t>State the maximum daily and weekly intake of units of alcohol which may be consumed without causing damage to the organs and systems of the human body.</t>
  </si>
  <si>
    <t>040.02.03.04.10</t>
  </si>
  <si>
    <t>Define the ‘unit’ of alcohol and state the approximate elimination rate from the blood.</t>
  </si>
  <si>
    <t>040.02.03.04.09</t>
  </si>
  <si>
    <t>List the factors that may be associated with the development of alcoholism.</t>
  </si>
  <si>
    <t>040.02.03.04.08</t>
  </si>
  <si>
    <t xml:space="preserve">List the signs and symptoms of alcoholism. </t>
  </si>
  <si>
    <t>040.02.03.04.07</t>
  </si>
  <si>
    <t>State the effects alcohol may have if consumed together with other drugs.</t>
  </si>
  <si>
    <t>040.02.03.04.06</t>
  </si>
  <si>
    <t>State the effects of alcohol consumption on: the ability to reason; inhibitions and self-control; vision; the sense of balance and sensory illusions; sleep patterns; hypoxia.</t>
  </si>
  <si>
    <t>040.02.03.04.05</t>
  </si>
  <si>
    <t>State the maximum acceptable limit of alcohol for flight crew according to the applicable regulations.</t>
  </si>
  <si>
    <t>040.02.03.04.04</t>
  </si>
  <si>
    <t>Alcohol</t>
  </si>
  <si>
    <t>Besides coffee, indicate other beverages containing caffeine.</t>
  </si>
  <si>
    <t>040.02.03.04.03</t>
  </si>
  <si>
    <t>Indicate the level of caffeine dosage at which performance is degraded.</t>
  </si>
  <si>
    <t>040.02.03.04.02</t>
  </si>
  <si>
    <t>Caffeine</t>
  </si>
  <si>
    <t>State the harmful effects of tobacco on: the respiratory system; the cardiovascular system; the ability to resist hypoxia; the ability to withstand G-forces; night vision.</t>
  </si>
  <si>
    <t>040.02.03.04.01</t>
  </si>
  <si>
    <t>Tobacco</t>
  </si>
  <si>
    <t>Intoxication</t>
  </si>
  <si>
    <t>040.02.03.04</t>
  </si>
  <si>
    <t>State the precautions that must be taken to ensure that disease-carrying insects are not transported between areas.</t>
  </si>
  <si>
    <t>040.02.03.03.25</t>
  </si>
  <si>
    <t xml:space="preserve">State the major infectious diseases that may severely incapacitate or kill individuals. </t>
  </si>
  <si>
    <t>040.02.03.03.24</t>
  </si>
  <si>
    <t>Infectious diseases</t>
  </si>
  <si>
    <t>State the precautions to be taken to reduce the risks of developing problems in tropical areas.</t>
  </si>
  <si>
    <t>040.02.03.03.23</t>
  </si>
  <si>
    <t>State the possible causes/sources of incapacitation in tropical countries with reference to: standards of hygiene; quality of water supply; insect-borne diseases; parasitic worms; rabies or other diseases that may be spread through contact with animals; sexually transmitted diseases.</t>
  </si>
  <si>
    <t>040.02.03.03.22</t>
  </si>
  <si>
    <t>List the problems associated with operating in tropical climates.</t>
  </si>
  <si>
    <t>040.02.03.03.21</t>
  </si>
  <si>
    <t>Tropical climates</t>
  </si>
  <si>
    <t>State the importance of adequate hydration.</t>
  </si>
  <si>
    <t>040.02.03.03.20</t>
  </si>
  <si>
    <t xml:space="preserve">State the measure to avoid hypoglycaemia. </t>
  </si>
  <si>
    <t>040.02.03.03.19</t>
  </si>
  <si>
    <t>State the major constituents of a healthy diet.</t>
  </si>
  <si>
    <t>040.02.03.03.18</t>
  </si>
  <si>
    <t>List the major contaminating sources in foodstuffs.</t>
  </si>
  <si>
    <t>040.02.03.03.17</t>
  </si>
  <si>
    <t>Stress the importance of and methods to be adopted by aircrew, especially when travelling abroad, to avoid contaminated food and liquids.</t>
  </si>
  <si>
    <t>040.02.03.03.16</t>
  </si>
  <si>
    <t>Food hygiene</t>
  </si>
  <si>
    <t>Describe the typical back problems (unspecific back pain, slipped disc) that pilots have. Explain also the ways of preventing and treating these problems: good sitting posture; lumbar support; good physical condition; in-flight exercise, if possible; physiotherapy.</t>
  </si>
  <si>
    <t>040.02.03.03.15</t>
  </si>
  <si>
    <t>Describe the problems associated with Type 2 (mostly adult) diabetes: risk factors; insulin resistance; complications (vascular, neurological) and the consequences for the medical licence; pilots are not protected from Type 2 diabetes more than other people.</t>
  </si>
  <si>
    <t>040.02.03.03.14</t>
  </si>
  <si>
    <t>State the following harmful effects obesity can cause: possibility of developing coronary problems; increased chances of developing diabetes; reduced ability to withstand G-forces; development of problems with the joints of the limbs; general circulatory problems; reduced ability to cope with hypoxia or decompression sickness; sleep apnoea.</t>
  </si>
  <si>
    <t>040.02.03.03.13</t>
  </si>
  <si>
    <t>Define ‘obesity’.</t>
  </si>
  <si>
    <t>040.02.03.03.12</t>
  </si>
  <si>
    <t>Obesity</t>
  </si>
  <si>
    <t>Indicate the major sources of gastrointestinal upsets.</t>
  </si>
  <si>
    <t>040.02.03.03.11</t>
  </si>
  <si>
    <t xml:space="preserve">List the precautions that should be observed to reduce the occurrence of gastrointestinal upsets. </t>
  </si>
  <si>
    <t>040.02.03.03.10</t>
  </si>
  <si>
    <t xml:space="preserve">State the effects of gastrointestinal upsets that may occur during flight. </t>
  </si>
  <si>
    <t>040.02.03.03.09</t>
  </si>
  <si>
    <t xml:space="preserve">Gastrointestinal upsets </t>
  </si>
  <si>
    <t>Explain why the effects of otic barotrauma can be worse in the descent.</t>
  </si>
  <si>
    <t>040.02.03.03.08</t>
  </si>
  <si>
    <t>Differentiate between otic, sinus, gastrointestinal and aerodontalgia (of the teeth) barotraumas and explain avoidance strategies.</t>
  </si>
  <si>
    <t>040.02.03.03.07</t>
  </si>
  <si>
    <t xml:space="preserve">Define ‘barotrauma’. </t>
  </si>
  <si>
    <t>040.02.03.03.06</t>
  </si>
  <si>
    <t>Entrapped gases and barotrauma</t>
  </si>
  <si>
    <t>Describe the measures to prevent or clear problems due to pressure changes during flight.</t>
  </si>
  <si>
    <t>040.02.03.03.05</t>
  </si>
  <si>
    <t>State when a pilot should seek medical advice from an aeromedical examiner (AME) or aeromedical centre (AeMC).</t>
  </si>
  <si>
    <t>040.02.03.03.04</t>
  </si>
  <si>
    <t>List the negative effects of suffering from colds or flu on flight operations especially with regard to the middle ear, the sinuses, and the teeth.</t>
  </si>
  <si>
    <t>040.02.03.03.03</t>
  </si>
  <si>
    <t>State that the in-flight environment may increase the severity of symptoms which may be minor while on the ground.</t>
  </si>
  <si>
    <t>040.02.03.03.02</t>
  </si>
  <si>
    <t>State the role of the Eustachian tube in equalising pressure between the middle ear and the environment.</t>
  </si>
  <si>
    <t>040.02.03.03.01</t>
  </si>
  <si>
    <t>Common minor ailments</t>
  </si>
  <si>
    <t>Problem areas for pilots</t>
  </si>
  <si>
    <t>040.02.03.03</t>
  </si>
  <si>
    <t>List the possible strategies to cope with jet lag.</t>
  </si>
  <si>
    <t>040.02.03.02.16</t>
  </si>
  <si>
    <t>Describe the main effects of lack of sleep on an individual’s performance.</t>
  </si>
  <si>
    <t>040.02.03.02.15</t>
  </si>
  <si>
    <t>Explain the interactive effects of circadian rhythm and vigilance on a pilot’s performance during flight as the duty day elapses.</t>
  </si>
  <si>
    <t>040.02.03.02.14</t>
  </si>
  <si>
    <t>Differentiate between the effects of westbound and eastbound travel.</t>
  </si>
  <si>
    <t>040.02.03.02.13</t>
  </si>
  <si>
    <t>State the problems caused by circadian disrhythmia (jet lag) with regard to an individual’s performance and sleep.</t>
  </si>
  <si>
    <t>040.02.03.02.12</t>
  </si>
  <si>
    <t>State the time formula for the adjustment of body rhythms to the new local time scale after crossing time zones.</t>
  </si>
  <si>
    <t>040.02.03.02.11</t>
  </si>
  <si>
    <t xml:space="preserve">Explain how sleep debit can become cumulative. </t>
  </si>
  <si>
    <t>040.02.03.02.10</t>
  </si>
  <si>
    <t>Explain the simple calculations for the sleep/wake credit/debit situation.</t>
  </si>
  <si>
    <t>040.02.03.02.09</t>
  </si>
  <si>
    <t>Explain the function of sleep and describe the effects of insufficient sleep on performance.</t>
  </si>
  <si>
    <t>040.02.03.02.08</t>
  </si>
  <si>
    <t>Differentiate between rapid eye movement (REM) and non-REM sleep.</t>
  </si>
  <si>
    <t>040.02.03.02.07</t>
  </si>
  <si>
    <t xml:space="preserve">List and describe the stages of a sleep cycle. </t>
  </si>
  <si>
    <t>040.02.03.02.06</t>
  </si>
  <si>
    <t>State the effect of the circadian rhythm of body temperature on an individual’s performance standard and on an individual’s sleep patterns.</t>
  </si>
  <si>
    <t>040.02.03.02.05</t>
  </si>
  <si>
    <t>Explain the significance of the ‘internal clock’ in regulating the normal circadian rhythm.</t>
  </si>
  <si>
    <t>040.02.03.02.04</t>
  </si>
  <si>
    <t>State the approximate duration of a ‘free-running’ rhythm.</t>
  </si>
  <si>
    <t>040.02.03.02.03</t>
  </si>
  <si>
    <t xml:space="preserve">Explain the term ‘circadian rhythm’. </t>
  </si>
  <si>
    <t>040.02.03.02.02</t>
  </si>
  <si>
    <t>Name some internal body rhythms and their relevance to sleep. Explain that the most important of which is body temperature.</t>
  </si>
  <si>
    <t>040.02.03.02.01</t>
  </si>
  <si>
    <t>Body rhythm and sleep</t>
  </si>
  <si>
    <t>040.02.03.02</t>
  </si>
  <si>
    <t>040.02.03.01</t>
  </si>
  <si>
    <t>Health and hygiene</t>
  </si>
  <si>
    <t>040.02.03.00</t>
  </si>
  <si>
    <t>List the measures to prevent or overcome spatial disorientation.</t>
  </si>
  <si>
    <t>040.02.02.06.11</t>
  </si>
  <si>
    <t>Differentiate between vertigo, Coriolis effect, and spatial disorientation.</t>
  </si>
  <si>
    <t>040.02.02.06.10</t>
  </si>
  <si>
    <t>State that the ‘seat-of-the-pants’ sense is completely unreliable when visual contact with the ground is lost or when flying in instrument meteorological conditions (IMC) or with a poor visual horizon.</t>
  </si>
  <si>
    <t>040.02.02.06.09</t>
  </si>
  <si>
    <t>Relate the above-mentioned vestibular illusions to problems encountered in flight and state the dangers involved.</t>
  </si>
  <si>
    <t>040.02.02.06.08</t>
  </si>
  <si>
    <t>Describe vestibular illusions caused by the angular accelerations (the Leans, Coriolis) and linear accelerations (somatogravic, G-effect).</t>
  </si>
  <si>
    <t>040.02.02.06.07</t>
  </si>
  <si>
    <t>State the problems associated with flickering lights (strobe lights, anti-collision lights, propellers and rotors under certain light conditions, etc.).</t>
  </si>
  <si>
    <t>040.02.02.06.06</t>
  </si>
  <si>
    <t>List approach and landing illusions for slope of the runway, black-hole approach, and terrain around runway, and state the danger involved with recommendations to avoid or counteract the problems with high or low approach or flare at the wrong time.</t>
  </si>
  <si>
    <t>040.02.02.06.05</t>
  </si>
  <si>
    <t>Relate these illusions to problems that may be experienced in flight and identify the danger attached to them.</t>
  </si>
  <si>
    <t>040.02.02.06.04</t>
  </si>
  <si>
    <t>Give examples of visual illusions based on shape constancy, size constancy, aerial perspective, atmospheric perspective, the absence of focal or ambient cues, autokinesis, vectional false horizons, field myopia, and surface planes.</t>
  </si>
  <si>
    <t>040.02.02.06.03</t>
  </si>
  <si>
    <t>Define the term ‘illusion’.</t>
  </si>
  <si>
    <t>040.02.02.06.02</t>
  </si>
  <si>
    <t>State the interaction between vision, equilibrium, proprioception and hearing to obtain spatial orientation in flight.</t>
  </si>
  <si>
    <t>040.02.02.06.01</t>
  </si>
  <si>
    <t>Integration of sensory inputs</t>
  </si>
  <si>
    <t>040.02.02.06</t>
  </si>
  <si>
    <t>Describe the necessary actions to be taken to counteract the symptoms of air sickness.</t>
  </si>
  <si>
    <t>040.02.02.05.07</t>
  </si>
  <si>
    <t>List the causes of air sickness.</t>
  </si>
  <si>
    <t>040.02.02.05.06</t>
  </si>
  <si>
    <t>Describe air sickness and its accompanying symptoms.</t>
  </si>
  <si>
    <t>040.02.02.05.05</t>
  </si>
  <si>
    <t>Motion sickness</t>
  </si>
  <si>
    <t>Explain how the semicircular canals are stimulated.</t>
  </si>
  <si>
    <t>040.02.02.05.04</t>
  </si>
  <si>
    <t>Distinguish between the component parts of the vestibular apparatus in the detection of linear and angular acceleration as well as on gravity.</t>
  </si>
  <si>
    <t>040.02.02.05.03</t>
  </si>
  <si>
    <t>State the functions of the vestibular apparatus on the ground and in flight.</t>
  </si>
  <si>
    <t>040.02.02.05.02</t>
  </si>
  <si>
    <t>List the main elements of the vestibular apparatus.</t>
  </si>
  <si>
    <t>040.02.02.05.01</t>
  </si>
  <si>
    <t>Functional anatomy</t>
  </si>
  <si>
    <t>Equilibrium</t>
  </si>
  <si>
    <t>040.02.02.05</t>
  </si>
  <si>
    <t>List the precautions that may be taken to reduce the probability of onset of hearing loss.</t>
  </si>
  <si>
    <t>040.02.02.04.08</t>
  </si>
  <si>
    <t>List the main sources of hearing loss in the flying environment.</t>
  </si>
  <si>
    <t>040.02.02.04.07</t>
  </si>
  <si>
    <t>Identify the potential occupational risks that may cause hearing loss.</t>
  </si>
  <si>
    <t>040.02.02.04.06</t>
  </si>
  <si>
    <t xml:space="preserve">State the decibel level of received noise that will cause NIHL. </t>
  </si>
  <si>
    <t>040.02.02.04.05</t>
  </si>
  <si>
    <t>Summarise the effects of environmental noise on hearing.</t>
  </si>
  <si>
    <t>040.02.02.04.04</t>
  </si>
  <si>
    <t>Define the main causes of the following hearing defects/loss: ‘conductive deafness’; ‘noise-induced hearing loss’ (NIHL); ‘presbycusis’.</t>
  </si>
  <si>
    <t>040.02.02.04.03</t>
  </si>
  <si>
    <t>Hearing loss</t>
  </si>
  <si>
    <t>Differentiate between the functions of the vestibular apparatus and the cochlea in the inner ear.</t>
  </si>
  <si>
    <t>040.02.02.04.02</t>
  </si>
  <si>
    <t xml:space="preserve">State the basic parts and functions of the outer, the middle and the inner ear. </t>
  </si>
  <si>
    <t>040.02.02.04.01</t>
  </si>
  <si>
    <t>Descriptive and functional anatomy</t>
  </si>
  <si>
    <t>Hearing</t>
  </si>
  <si>
    <t>040.02.02.04</t>
  </si>
  <si>
    <t>Explain the significance of the ‘blind spot’ on the retina in detecting other traffic in flight.</t>
  </si>
  <si>
    <t>040.02.02.03.22</t>
  </si>
  <si>
    <t>State the current rules/regulations governing the wearing of corrective spectacles and contact lenses when operating as a pilot.</t>
  </si>
  <si>
    <t>040.02.02.03.21</t>
  </si>
  <si>
    <t>State the possible problems associated with contact lenses.</t>
  </si>
  <si>
    <t>040.02.02.03.20</t>
  </si>
  <si>
    <t>List the measures that may be taken to protect oneself from flash blindness.</t>
  </si>
  <si>
    <t>040.02.02.03.19</t>
  </si>
  <si>
    <t>List the types of sunglasses that could cause perceptional problems in flight.</t>
  </si>
  <si>
    <t>040.02.02.03.18</t>
  </si>
  <si>
    <t>List the causes of and the precautions that may be taken to reduce the probability of vision loss due to: presbyopia; cataract; glaucoma.</t>
  </si>
  <si>
    <t>040.02.02.03.17</t>
  </si>
  <si>
    <t xml:space="preserve">Explain long-sightedness, short-sightedness and astigmatism. </t>
  </si>
  <si>
    <t>040.02.02.03.16</t>
  </si>
  <si>
    <t>Defective vision</t>
  </si>
  <si>
    <t>State that for high-energy blue light and UV rays, sunglasses can prevent damage to the retina.</t>
  </si>
  <si>
    <t>040.02.02.03.15</t>
  </si>
  <si>
    <t>List the possible monocular cues for depth perception.</t>
  </si>
  <si>
    <t>040.02.02.03.14</t>
  </si>
  <si>
    <t>Explain the basis of depth perception and its relevance to flight performance.</t>
  </si>
  <si>
    <t>040.02.02.03.13</t>
  </si>
  <si>
    <t>Distinguish between monocular and binocular vision.</t>
  </si>
  <si>
    <t>040.02.02.03.12</t>
  </si>
  <si>
    <t>Binocular and monocular vision</t>
  </si>
  <si>
    <t xml:space="preserve">Explain the nature of colour blindness. </t>
  </si>
  <si>
    <t>040.02.02.03.11</t>
  </si>
  <si>
    <t>State the effect of hypoxia, smoking and altitude in excess of 5 000 ft on night vision.</t>
  </si>
  <si>
    <t>040.02.02.03.10</t>
  </si>
  <si>
    <t>State the time necessary for the eye to adapt both to bright light and the dark.</t>
  </si>
  <si>
    <t>040.02.02.03.09</t>
  </si>
  <si>
    <t>State the limitations of night vision and the different scanning techniques at both night and day.</t>
  </si>
  <si>
    <t>040.02.02.03.08</t>
  </si>
  <si>
    <t>List the factors that may degrade visual acuity and the importance of ‘lookout’.</t>
  </si>
  <si>
    <t>040.02.02.03.07</t>
  </si>
  <si>
    <t>Explain the terms ‘visual acuity’, ‘visual field’, ‘central vision’, ‘peripheral vision’ and ‘the fovea’, and explain their function in the process of vision.</t>
  </si>
  <si>
    <t>040.02.02.03.06</t>
  </si>
  <si>
    <t>The fovea (fovea centralis) and peripheral vision</t>
  </si>
  <si>
    <t>Describe the distribution of rod and cone cells in the retina and explain their relevance to vision.</t>
  </si>
  <si>
    <t>040.02.02.03.05</t>
  </si>
  <si>
    <t>Distinguish between the functions of the rod and cone cells.</t>
  </si>
  <si>
    <t>040.02.02.03.04</t>
  </si>
  <si>
    <t>Define ‘accommodation’.</t>
  </si>
  <si>
    <t>040.02.02.03.03</t>
  </si>
  <si>
    <t>State the basic functions of the parts of the eye.</t>
  </si>
  <si>
    <t>040.02.02.03.02</t>
  </si>
  <si>
    <t>Name the most important parts of the eye and the pathway to the visual cortex.</t>
  </si>
  <si>
    <t>040.02.02.03.01</t>
  </si>
  <si>
    <t>Vision</t>
  </si>
  <si>
    <t>040.02.02.03</t>
  </si>
  <si>
    <t>Define the term ‘habituation’ and state its implication for flight safety.</t>
  </si>
  <si>
    <t>040.02.02.02.04</t>
  </si>
  <si>
    <t>Give examples of sensory adaptation.</t>
  </si>
  <si>
    <t>040.02.02.02.03</t>
  </si>
  <si>
    <t>Define the term ‘sensitivity’, especially in the context of vision.</t>
  </si>
  <si>
    <t>040.02.02.02.02</t>
  </si>
  <si>
    <t>Define the term ‘sensory threshold’.</t>
  </si>
  <si>
    <t>040.02.02.02.01</t>
  </si>
  <si>
    <t>Central, peripheral and autonomic nervous system</t>
  </si>
  <si>
    <t>040.02.02.02</t>
  </si>
  <si>
    <t>List the different senses.</t>
  </si>
  <si>
    <t>040.02.02.01.01</t>
  </si>
  <si>
    <t>The different senses</t>
  </si>
  <si>
    <t>040.02.02.01</t>
  </si>
  <si>
    <t>People and the environment: the sensory system</t>
  </si>
  <si>
    <t>040.02.02.00</t>
  </si>
  <si>
    <t>List the effects of low humidity on human body to be spurious thirst, dry eyes, skin and mucous membranes, and indicate measures that can be taken: drinking water, using eye drops and aqueous creams.</t>
  </si>
  <si>
    <t>040.02.01.03.05</t>
  </si>
  <si>
    <t>List the factors that affect the relative humidity of both the atmosphere and cabin air.</t>
  </si>
  <si>
    <t>040.02.01.03.04</t>
  </si>
  <si>
    <t>Humidity</t>
  </si>
  <si>
    <t>List the effects of excessive exposure to radiation.</t>
  </si>
  <si>
    <t>040.02.01.03.03</t>
  </si>
  <si>
    <t>State the sources of radiation at high altitude.</t>
  </si>
  <si>
    <t>040.02.01.03.02</t>
  </si>
  <si>
    <t>Radiation</t>
  </si>
  <si>
    <t>State how an increase in altitude may change the proportion of ozone in the atmosphere and that aircraft can be equipped with special ozone removers.</t>
  </si>
  <si>
    <t>040.02.01.03.01</t>
  </si>
  <si>
    <t>High-altitude environment</t>
  </si>
  <si>
    <t>040.02.01.03</t>
  </si>
  <si>
    <t>Explain immediate countermeasures on suspicion of carbon-monoxide poisoning and how poisoning can be treated later on the ground.</t>
  </si>
  <si>
    <t>040.02.01.02.52</t>
  </si>
  <si>
    <t>List the signs and symptoms of carbon-monoxide poisoning.</t>
  </si>
  <si>
    <t>040.02.01.02.51</t>
  </si>
  <si>
    <t>State how the presence of carbon monoxide in the blood affects the distribution of oxygen.</t>
  </si>
  <si>
    <t>040.02.01.02.50</t>
  </si>
  <si>
    <t>State how carbon monoxide is produced.</t>
  </si>
  <si>
    <t>040.02.01.02.49</t>
  </si>
  <si>
    <t>Carbon monoxide</t>
  </si>
  <si>
    <t>List the effects of positive acceleration with respect to type, sequence and corresponding G-load.</t>
  </si>
  <si>
    <t>040.02.01.02.48</t>
  </si>
  <si>
    <t>List magnitude, duration and onset as factors that determine the effects of acceleration on the human body.</t>
  </si>
  <si>
    <t>040.02.01.02.47</t>
  </si>
  <si>
    <t>Describe the effects of z-acceleration on the circulation and blood volume distribution.</t>
  </si>
  <si>
    <t>040.02.01.02.46</t>
  </si>
  <si>
    <t>Define ‘linear acceleration’ and ‘angular acceleration’.</t>
  </si>
  <si>
    <t>040.02.01.02.45</t>
  </si>
  <si>
    <t>Acceleration</t>
  </si>
  <si>
    <t>Define the hazards of diving and flying, and give the recommendations associated with these activities.</t>
  </si>
  <si>
    <t>040.02.01.02.44</t>
  </si>
  <si>
    <t>Indicate how decompression sickness may be treated.</t>
  </si>
  <si>
    <t>040.02.01.02.43</t>
  </si>
  <si>
    <t>List the symptoms of decompression sickness (bends, creeps, chokes, staggers).</t>
  </si>
  <si>
    <t>040.02.01.02.42</t>
  </si>
  <si>
    <t>State how decompression sickness can be prevented.</t>
  </si>
  <si>
    <t>040.02.01.02.41</t>
  </si>
  <si>
    <t>Identify the causes of decompression sickness in flight operation.</t>
  </si>
  <si>
    <t>040.02.01.02.40</t>
  </si>
  <si>
    <t>List the vital actions the crew has to perform when cabin pressurisation is lost (oxygen mask on, emergency descent, land as soon as possible, and no further flight for the next minimum 24 hours). State that decompression sickness symptoms can occur up to 24 hours later.</t>
  </si>
  <si>
    <t>040.02.01.02.39</t>
  </si>
  <si>
    <t>State the normal range of cabin pressure altitude in pressurised commercial air transport aircraft and describe its protective function for aircrew and passengers.</t>
  </si>
  <si>
    <t>040.02.01.02.38</t>
  </si>
  <si>
    <t>Decompression sickness/illness</t>
  </si>
  <si>
    <t>List the measures which may be taken to counteract hyperventilation: breath slowly, close one opening of the nose, speak loudly, place a paper bag over nose and mouth.</t>
  </si>
  <si>
    <t>040.02.01.02.37</t>
  </si>
  <si>
    <t>List the signs and symptoms of hyperventilation.</t>
  </si>
  <si>
    <t>040.02.01.02.36</t>
  </si>
  <si>
    <t>State that hyperventilation may be caused by psychological or physiological reasons.</t>
  </si>
  <si>
    <t>040.02.01.02.35</t>
  </si>
  <si>
    <t>List the factors that cause hyperventilation.</t>
  </si>
  <si>
    <t>040.02.01.02.34</t>
  </si>
  <si>
    <t>Define the term ‘hyperventilation’.</t>
  </si>
  <si>
    <t>040.02.01.02.33</t>
  </si>
  <si>
    <t>Describe the role of carbon dioxide in hyperventilation.</t>
  </si>
  <si>
    <t>040.02.01.02.32</t>
  </si>
  <si>
    <t>Hyperventilation</t>
  </si>
  <si>
    <t>State the equivalent altitudes when breathing ambient air and 100 per cent oxygen at mean sea level (MSL) and at approximately 10 000, 30 000 and 40 000 ft.</t>
  </si>
  <si>
    <t>040.02.01.02.31</t>
  </si>
  <si>
    <t>List the factors that determine the severity of hypoxia.</t>
  </si>
  <si>
    <t>040.02.01.02.30</t>
  </si>
  <si>
    <t>State that TUC varies among individuals, but the approximate values for a person seated (at rest) are: 20 000 ft 30 min; 30 000 ft 1-2 min 35 000 ft; 30-90 s 40 000 ft 15-20 s</t>
  </si>
  <si>
    <t>040.02.01.02.29</t>
  </si>
  <si>
    <t xml:space="preserve">Define the terms ‘time of useful consciousness’ (TUC) and ‘effective performance time’ (EPT). </t>
  </si>
  <si>
    <t>040.02.01.02.28</t>
  </si>
  <si>
    <t>State the altitude at which short-term memory begins to be affected by hypoxia.</t>
  </si>
  <si>
    <t>040.02.01.02.27</t>
  </si>
  <si>
    <t>Name the three physiological thresholds and allocate the corresponding altitudes for each of them: reaction threshold (7 000 ft); disturbance threshold (10-12 000 ft); and critical threshold (22 000 ft).</t>
  </si>
  <si>
    <t>040.02.01.02.26</t>
  </si>
  <si>
    <t>State that healthy people are able to compensate for altitudes up to approximately 10 000-12 000 ft.</t>
  </si>
  <si>
    <t>040.02.01.02.25</t>
  </si>
  <si>
    <t>State the symptoms of hypoxia.</t>
  </si>
  <si>
    <t>040.02.01.02.24</t>
  </si>
  <si>
    <t>Define the two major forms of hypoxia (hypoxic and anaemic), and the common causes of both.</t>
  </si>
  <si>
    <t>040.02.01.02.23</t>
  </si>
  <si>
    <t>Hypoxia</t>
  </si>
  <si>
    <t>State the role physical exercise plays in reducing the chances of developing coronary disease.</t>
  </si>
  <si>
    <t>040.02.01.02.22</t>
  </si>
  <si>
    <t>Explain the major risk factors for coronary disease.</t>
  </si>
  <si>
    <t>040.02.01.02.21</t>
  </si>
  <si>
    <t>Differentiate between ‘angina’ and ‘heart attack’.</t>
  </si>
  <si>
    <t>040.02.01.02.20</t>
  </si>
  <si>
    <t>Coronary artery disease</t>
  </si>
  <si>
    <t>Stress that hypertension is the major factor of strokes in the general population.</t>
  </si>
  <si>
    <t>040.02.01.02.19</t>
  </si>
  <si>
    <t>State the corrective actions that may be taken to reduce high blood pressure.</t>
  </si>
  <si>
    <t>040.02.01.02.18</t>
  </si>
  <si>
    <t>List the factors which can lead to hypertension for an individual.</t>
  </si>
  <si>
    <t>040.02.01.02.17</t>
  </si>
  <si>
    <t>State that both hypotension and hypertension may disqualify a pilot from obtaining medical clearance to fly.</t>
  </si>
  <si>
    <t>040.02.01.02.16</t>
  </si>
  <si>
    <t>List the effects that high and low blood pressure will have on some normal functions of the human body.</t>
  </si>
  <si>
    <t>040.02.01.02.15</t>
  </si>
  <si>
    <t>Define ‘hypertension’ and ‘hypotension’.</t>
  </si>
  <si>
    <t>040.02.01.02.14</t>
  </si>
  <si>
    <t>Hypertension and hypotension</t>
  </si>
  <si>
    <t>Indicate the effect of increasing altitude on haemoglobin oxygen saturation.</t>
  </si>
  <si>
    <t>040.02.01.02.13</t>
  </si>
  <si>
    <t>Define ‘anaemia’ and state its common causes.</t>
  </si>
  <si>
    <t>040.02.01.02.12</t>
  </si>
  <si>
    <t>Stress the function of haemoglobin in the circulatory system.</t>
  </si>
  <si>
    <t>040.02.01.02.11</t>
  </si>
  <si>
    <t>List the main constituents of blood and describe their functions.</t>
  </si>
  <si>
    <t>040.02.01.02.10</t>
  </si>
  <si>
    <t>State the normal blood pressure ranges and units of measurement.</t>
  </si>
  <si>
    <t>040.02.01.02.09</t>
  </si>
  <si>
    <t>Define ‘systolic’ and ‘diastolic’ blood pressure.</t>
  </si>
  <si>
    <t>040.02.01.02.08</t>
  </si>
  <si>
    <t>State the values for a normal pulse rate and the average cardiac output (heart rate × stroke volume) of an adult at rest.</t>
  </si>
  <si>
    <t>040.02.01.02.07</t>
  </si>
  <si>
    <t>Name the major components of the circulatory system and describe their function.</t>
  </si>
  <si>
    <t>040.02.01.02.06</t>
  </si>
  <si>
    <t>List the factors that determine pulse rate.</t>
  </si>
  <si>
    <t>040.02.01.02.05</t>
  </si>
  <si>
    <t>Describe the basic processes of external respiration and internal respiration.</t>
  </si>
  <si>
    <t>040.02.01.02.04</t>
  </si>
  <si>
    <t>Explain the role of carbon dioxide in the control and regulation of respiration.</t>
  </si>
  <si>
    <t>040.02.01.02.03</t>
  </si>
  <si>
    <t>Identify the different volumes of air in the lungs and state the normal respiratory rate.</t>
  </si>
  <si>
    <t>040.02.01.02.02</t>
  </si>
  <si>
    <t>List the main components of the respiratory system and their function.</t>
  </si>
  <si>
    <t>040.02.01.02.01</t>
  </si>
  <si>
    <t>Respiratory and circulatory system</t>
  </si>
  <si>
    <t>040.02.01.02</t>
  </si>
  <si>
    <t>State that the volume percentage of the gases in ambient air will remain constant at all altitudes at which conventional aircraft operate.</t>
  </si>
  <si>
    <t>040.02.01.01.01</t>
  </si>
  <si>
    <t>The atmosphere</t>
  </si>
  <si>
    <t>040.02.01.01</t>
  </si>
  <si>
    <t>Basics of flight physiology</t>
  </si>
  <si>
    <t>040.02.01.00</t>
  </si>
  <si>
    <t>Basics of aviation physiology and health maintenance</t>
  </si>
  <si>
    <t>040.02.00.00</t>
  </si>
  <si>
    <t>Name the basic concepts of safety management system (SMS) (including hazard identification and risk management) and its relationship with safety culture in order to: define how the organisation is set up to manage risks; identify workplace risk and implement suitable controls; implement effective communication across all levels of the organisation.</t>
  </si>
  <si>
    <t>040.01.04.01.08</t>
  </si>
  <si>
    <t>Name the five components which form safety culture (according to James Reason: informed culture, reporting culture, learning culture, just culture, flexible culture).</t>
  </si>
  <si>
    <t>040.01.04.01.07</t>
  </si>
  <si>
    <t>Distinguish between ‘just culture’ and ‘non-punitive culture’.</t>
  </si>
  <si>
    <t>040.01.04.01.06</t>
  </si>
  <si>
    <t>State the important factors that promote a good safety culture.</t>
  </si>
  <si>
    <t>040.01.04.01.05</t>
  </si>
  <si>
    <t>Explain James Reason’s ‘Swiss Cheese Model’.</t>
  </si>
  <si>
    <t>040.01.04.01.04</t>
  </si>
  <si>
    <t>Discuss the established expression ‘safety first’ in a commercial entity.</t>
  </si>
  <si>
    <t>040.01.04.01.03</t>
  </si>
  <si>
    <t>Illustrate how safety culture is reflected in national culture.</t>
  </si>
  <si>
    <t>040.01.04.01.02</t>
  </si>
  <si>
    <t>Distinguish between ‘open cultures’ and ‘closed cultures’.</t>
  </si>
  <si>
    <t>040.01.04.01.01</t>
  </si>
  <si>
    <t>Safety culture and safety management</t>
  </si>
  <si>
    <t>040.01.04.01</t>
  </si>
  <si>
    <t>Safety culture</t>
  </si>
  <si>
    <t>040.01.04.00</t>
  </si>
  <si>
    <t>State the relevance of the SHELL model to the work in the cockpit.</t>
  </si>
  <si>
    <t>040.01.03.01.10</t>
  </si>
  <si>
    <t>State the components of the SHELL model.</t>
  </si>
  <si>
    <t>040.01.03.01.09</t>
  </si>
  <si>
    <t>Explain and give examples of ‘undesired aircraft states’.</t>
  </si>
  <si>
    <t>040.01.03.01.08</t>
  </si>
  <si>
    <t>Explain and give examples of procedural error, communication errors, and aircraft handling errors.</t>
  </si>
  <si>
    <t>040.01.03.01.07</t>
  </si>
  <si>
    <t>Give examples of different countermeasures which may be used in order to manage threats, errors, and undesired aircraft states.</t>
  </si>
  <si>
    <t>040.01.03.01.06</t>
  </si>
  <si>
    <t>Explain and give a definition of ‘error’ according to the TEM model of ICAO Doc 9683 (Part II, Chapter 2).</t>
  </si>
  <si>
    <t>040.01.03.01.05</t>
  </si>
  <si>
    <t>Explain and give examples of organisational threats.</t>
  </si>
  <si>
    <t>040.01.03.01.04</t>
  </si>
  <si>
    <t>Explain and give examples of environmental threats.</t>
  </si>
  <si>
    <t>040.01.03.01.03</t>
  </si>
  <si>
    <t>Explain and give examples of latent threats.</t>
  </si>
  <si>
    <t>040.01.03.01.02</t>
  </si>
  <si>
    <t>Explain the three components of the TEM model.</t>
  </si>
  <si>
    <t>040.01.03.01.01</t>
  </si>
  <si>
    <t>Threat and error management (TEM) model and SHELL model</t>
  </si>
  <si>
    <t>040.01.03.01</t>
  </si>
  <si>
    <t>Flight safety concepts</t>
  </si>
  <si>
    <t>040.01.03.00</t>
  </si>
  <si>
    <t>040.01.02.00</t>
  </si>
  <si>
    <t>State that competence is based on knowledge, skills and attitudes of the individual pilot, and list the ICAO eight core competencies: application of procedures; communication; aircraft flight path management, automation; aircraft flight path management, manual control; leadership and teamwork; problem-solving and decision-making; situation awareness; workload management.</t>
  </si>
  <si>
    <t>040.01.01.01.01</t>
  </si>
  <si>
    <t>Becoming a competent pilot</t>
  </si>
  <si>
    <t>040.01.01.01</t>
  </si>
  <si>
    <t>Human factors in aviation</t>
  </si>
  <si>
    <t>040.01.01.00</t>
  </si>
  <si>
    <t xml:space="preserve">HUMAN FACTORS: BASIC CONCEPTS </t>
  </si>
  <si>
    <t>040.01.00.00</t>
  </si>
  <si>
    <t xml:space="preserve">HUMAN PERFORMANCE AND LIMITATIONS </t>
  </si>
  <si>
    <t>040.00.00.00</t>
  </si>
  <si>
    <t>Describe briefly the following organisations and their chief activities in relation to weather for aviation: International Civil Aviation Organization (ICAO) (Refer to Subject 010 ‘Air Law’); World Meteorological Organization (WMO).</t>
  </si>
  <si>
    <t>050.10.04.02.01</t>
  </si>
  <si>
    <t>International organisations</t>
  </si>
  <si>
    <t>050.10.04.02</t>
  </si>
  <si>
    <t>Name the tropical cyclone advisory centres (TCACs) as the provider for forecasts of tropical cyclones.</t>
  </si>
  <si>
    <t>050.10.04.01.06</t>
  </si>
  <si>
    <t>Name the volcanic ash advisory centres (VAACs) as the provider for forecasts of volcanic ash clouds.</t>
  </si>
  <si>
    <t>050.10.04.01.05</t>
  </si>
  <si>
    <t>Name the aeronautical meteorological stations as the provider for METAR and MET reports.</t>
  </si>
  <si>
    <t>050.10.04.01.04</t>
  </si>
  <si>
    <t>Name the meteorological watch offices (MWOs) as the provider for SIGMET and AIRMET information.</t>
  </si>
  <si>
    <t>050.10.04.01.03</t>
  </si>
  <si>
    <t>Name the meteorological (MET) offices as the provider for aerodrome forecasts and briefing documents.</t>
  </si>
  <si>
    <t>050.10.04.01.02</t>
  </si>
  <si>
    <t>Name the world area forecast centres (WAFCs) as the provider for upper-air forecasts: WAFCs prepare upper-air gridded forecasts of upper winds; upper-air temperature and humidity; direction, speed and flight level of maximum wind; flight level and temperature of tropopause, areas of cumulonimbus clouds, icing, clear-air and in-cloud turbulence, and geopotential altitude of flight levels.</t>
  </si>
  <si>
    <t>050.10.04.01.01</t>
  </si>
  <si>
    <t>World area forecast system and meteorological offices</t>
  </si>
  <si>
    <t>050.10.04.01</t>
  </si>
  <si>
    <t>Meteorological services</t>
  </si>
  <si>
    <t>050.10.04.00</t>
  </si>
  <si>
    <t>Describe and interpret aerodrome warnings and wind-shear warnings and alerts.</t>
  </si>
  <si>
    <t>050.10.03.04.01</t>
  </si>
  <si>
    <t>Meteorological warnings</t>
  </si>
  <si>
    <t>050.10.03.04</t>
  </si>
  <si>
    <t>List the meteorological information that a flight crew can receive from flight information services during flight and apply the content of this information for the continuation of the flight.</t>
  </si>
  <si>
    <t>050.10.03.03.03</t>
  </si>
  <si>
    <t>List the information that a flight crew can receive from meteorological services for pre-flight planning and apply the content of this information on a designated flight route.</t>
  </si>
  <si>
    <t>050.10.03.03.02</t>
  </si>
  <si>
    <t>Describe meteorological briefing and advice.</t>
  </si>
  <si>
    <t>050.10.03.03.01</t>
  </si>
  <si>
    <t>Use of meteorological documents</t>
  </si>
  <si>
    <t>050.10.03.03</t>
  </si>
  <si>
    <t>Describe the meteorological content of broadcasts for aviation: HF-VOLMET.</t>
  </si>
  <si>
    <t>050.10.03.02.02</t>
  </si>
  <si>
    <t>Describe the meteorological content of broadcasts for aviation: meteorological information for aircraft in flight (VOLMET); automatic terminal information service (ATIS).</t>
  </si>
  <si>
    <t>050.10.03.02.01</t>
  </si>
  <si>
    <t>Meteorological broadcasts for aviation</t>
  </si>
  <si>
    <t>050.10.03.02</t>
  </si>
  <si>
    <t>Describe, decode (by using a code table) and interpret the following messages: runway state message (as written in a METAR). Remark: For runway state message, refer to ICAO Doc 7754 ‘Air Navigation Plan - European Region’.</t>
  </si>
  <si>
    <t>050.10.03.01.05</t>
  </si>
  <si>
    <t>List, in general, the cases when a SIGMET and an AIRMET are issued.</t>
  </si>
  <si>
    <t>050.10.03.01.04</t>
  </si>
  <si>
    <t>Describe the general meaning of MET REPORT and SPECIAL REPORT.</t>
  </si>
  <si>
    <t>050.10.03.01.03</t>
  </si>
  <si>
    <t>Describe, decode and interpret the tropical cyclone advisory information in written and graphical form.</t>
  </si>
  <si>
    <t>050.10.03.01.02</t>
  </si>
  <si>
    <t>Describe, decode and interpret the following aviation weather messages (given in written or graphical format): METAR, aerodrome special meteorological report (SPECI), trend forecast (TREND), TAF, information concerning en-route weather phenomena which may affect the safety of aircraft operations (SIGMET), information concerning en-route weather phenomena which may affect the safety of low-level aircraft operations (AIRMET), area forecast for low-level flights (GAMET), ARS, volcanic ash advisory information.</t>
  </si>
  <si>
    <t>050.10.03.01.01</t>
  </si>
  <si>
    <t>Aviation weather messages</t>
  </si>
  <si>
    <t>050.10.03.01</t>
  </si>
  <si>
    <t>Information for flight planning</t>
  </si>
  <si>
    <t>050.10.03.00</t>
  </si>
  <si>
    <t>Explain that the gridded forecasts can be merged in information processing systems with data relayed from aircraft or pilot reports, e.g. of turbulence, to provide improved situation awareness.</t>
  </si>
  <si>
    <t>050.10.02.04.05</t>
  </si>
  <si>
    <t>Explain that the data on CB and turbulence can be used in the visualization of flight hazards.</t>
  </si>
  <si>
    <t>050.10.02.04.04</t>
  </si>
  <si>
    <t>State that the WAFCs also produce gridded datasets for Flight Level and temperature of the tropopause, direction and speed of maximum wind, cumulonimbus clouds, icing and turbulence.</t>
  </si>
  <si>
    <t>050.10.02.04.03</t>
  </si>
  <si>
    <t>Explain that world area forecast centres prepare global sets of gridded forecasts for flight planning purposes (upper wind, temperature, humidity).</t>
  </si>
  <si>
    <t>050.10.02.04.02</t>
  </si>
  <si>
    <t>State that numerical weather prediction uses a 3D grid of weather data, consisting of horizontal data (latitude-longitude) and vertical data (height or pressure).</t>
  </si>
  <si>
    <t>050.10.02.04.01</t>
  </si>
  <si>
    <t>Gridded forecast products</t>
  </si>
  <si>
    <t>050.10.02.04</t>
  </si>
  <si>
    <t>For designated locations or routes determine from forecast upper-wind and temperature charts, if necessary by interpolation, the spot/average values for outside-air temperature, temperature deviation from ISA, wind direction, and wind speed.</t>
  </si>
  <si>
    <t>050.10.02.03.06</t>
  </si>
  <si>
    <t>Describe forecast upper-wind and temperature charts.</t>
  </si>
  <si>
    <t>050.10.02.03.05</t>
  </si>
  <si>
    <t>Define ‘isotach’.</t>
  </si>
  <si>
    <t>050.10.02.03.04</t>
  </si>
  <si>
    <t>Define ‘isotherm’.</t>
  </si>
  <si>
    <t>050.10.02.03.03</t>
  </si>
  <si>
    <t>Define ‘isohypse (contour line)’. (Refer to Subject 050 01 03 02)</t>
  </si>
  <si>
    <t>050.10.02.03.02</t>
  </si>
  <si>
    <t>Define ‘constant-pressure chart’.</t>
  </si>
  <si>
    <t>050.10.02.03.01</t>
  </si>
  <si>
    <t>Upper-air charts</t>
  </si>
  <si>
    <t>050.10.02.03</t>
  </si>
  <si>
    <t>Determine from surface weather charts the wind direction and speed.</t>
  </si>
  <si>
    <t>050.10.02.02.02</t>
  </si>
  <si>
    <t>Recognise the following weather systems on a surface weather chart (analysed and forecast): ridges, cols and troughs; fronts; frontal side, warm sector and rear side of mid-latitude frontal lows; high- and low-pressure areas.</t>
  </si>
  <si>
    <t>050.10.02.02.01</t>
  </si>
  <si>
    <t>Surface charts</t>
  </si>
  <si>
    <t>050.10.02.02</t>
  </si>
  <si>
    <t>Describe from a significant weather chart the flight conditions at designated locations or along a defined flight route at a given FL.</t>
  </si>
  <si>
    <t>050.10.02.01.02</t>
  </si>
  <si>
    <t>Decode and interpret significant weather charts (low, medium and high level).</t>
  </si>
  <si>
    <t>050.10.02.01.01</t>
  </si>
  <si>
    <t>Significant weather charts</t>
  </si>
  <si>
    <t>050.10.02.01</t>
  </si>
  <si>
    <t>Weather charts</t>
  </si>
  <si>
    <t>050.10.02.00</t>
  </si>
  <si>
    <t>Name the weather phenomena to be stated in an ARS.</t>
  </si>
  <si>
    <t>050.10.01.05.03</t>
  </si>
  <si>
    <t>State the obligation of a pilot to prepare air-reports.</t>
  </si>
  <si>
    <t>050.10.01.05.02</t>
  </si>
  <si>
    <t>Describe routine air-report and special air-report (ARS).</t>
  </si>
  <si>
    <t>050.10.01.05.01</t>
  </si>
  <si>
    <t>Aircraft observations and reporting</t>
  </si>
  <si>
    <t>050.10.01.05</t>
  </si>
  <si>
    <t>Interpret typical airborne weather radar images.</t>
  </si>
  <si>
    <t>050.10.01.04.05</t>
  </si>
  <si>
    <t>Describe the limits and the errors of airborne weather radar information.</t>
  </si>
  <si>
    <t>050.10.01.04.04</t>
  </si>
  <si>
    <t>Describe the basic principle and the type of information given by airborne weather radar.</t>
  </si>
  <si>
    <t>050.10.01.04.03</t>
  </si>
  <si>
    <t>Interpret ground weather radar images.</t>
  </si>
  <si>
    <t>050.10.01.04.02</t>
  </si>
  <si>
    <t>Describe the basic principle and the type of information given by a ground weather radar.</t>
  </si>
  <si>
    <t>050.10.01.04.01</t>
  </si>
  <si>
    <t>Weather radar observations (Refer to Subject 050 09 04 05)</t>
  </si>
  <si>
    <t>050.10.01.04</t>
  </si>
  <si>
    <t>Interpret qualitatively the satellite pictures in order to get useful information for flights using atmospheric motion vector images to locate jet streams.</t>
  </si>
  <si>
    <t>050.10.01.03.06</t>
  </si>
  <si>
    <t>Interpret qualitatively the satellite pictures in order to get useful information for flights: location of fronts.</t>
  </si>
  <si>
    <t>050.10.01.03.05</t>
  </si>
  <si>
    <t>Interpret qualitatively the satellite pictures in order to get useful information for flights: location of clouds (distinguish between stratiform and cumuliform clouds).</t>
  </si>
  <si>
    <t>050.10.01.03.04</t>
  </si>
  <si>
    <t>Describe the different types of satellite imagery.</t>
  </si>
  <si>
    <t>050.10.01.03.03</t>
  </si>
  <si>
    <t>Name the main uses of satellite pictures in aviation meteorology.</t>
  </si>
  <si>
    <t>050.10.01.03.02</t>
  </si>
  <si>
    <t>Describe the basic outlines of satellite observations.</t>
  </si>
  <si>
    <t>050.10.01.03.01</t>
  </si>
  <si>
    <t>Satellite observations</t>
  </si>
  <si>
    <t>050.10.01.03</t>
  </si>
  <si>
    <t>Describe and interpret the sounding by radiosonde given on a simplified temperature-pressure (T-P) diagram.</t>
  </si>
  <si>
    <t>050.10.01.02.02</t>
  </si>
  <si>
    <t>Describe the principle of radiosondes.</t>
  </si>
  <si>
    <t>050.10.01.02.01</t>
  </si>
  <si>
    <t>Radiosonde observations</t>
  </si>
  <si>
    <t>050.10.01.02</t>
  </si>
  <si>
    <t>Name the units of relative humidity ( per cent) and dew-point temperature (Celsius, Fahrenheit).</t>
  </si>
  <si>
    <t>050.10.01.01.25</t>
  </si>
  <si>
    <t>Indicate the means of observation of air temperature (thermometer).</t>
  </si>
  <si>
    <t>050.10.01.01.24</t>
  </si>
  <si>
    <t>Name the units used for vertical visibility (ft, m).</t>
  </si>
  <si>
    <t>050.10.01.01.23</t>
  </si>
  <si>
    <t>Explain briefly how and when vertical visibility is measured.</t>
  </si>
  <si>
    <t>050.10.01.01.22</t>
  </si>
  <si>
    <t>Define ‘vertical visibility’.</t>
  </si>
  <si>
    <t>050.10.01.01.21</t>
  </si>
  <si>
    <t>Name the unit and the reference level used for information about cloud base (ft).</t>
  </si>
  <si>
    <t>050.10.01.01.20</t>
  </si>
  <si>
    <t>Define ‘ceiling’.</t>
  </si>
  <si>
    <t>050.10.01.01.19</t>
  </si>
  <si>
    <t>Define ‘cloud base’.</t>
  </si>
  <si>
    <t>050.10.01.01.18</t>
  </si>
  <si>
    <t>Define ‘oktas’.</t>
  </si>
  <si>
    <t>050.10.01.01.17</t>
  </si>
  <si>
    <t>State the clouds which are indicated in METAR, TAF and SIGMET.</t>
  </si>
  <si>
    <t>050.10.01.01.16</t>
  </si>
  <si>
    <t>Indicate the means of observing clouds for the purpose of recording: type, amount, height of base (ceilometers), and top.</t>
  </si>
  <si>
    <t>050.10.01.01.15</t>
  </si>
  <si>
    <t>Indicate the means of observation of present weather.</t>
  </si>
  <si>
    <t>050.10.01.01.14</t>
  </si>
  <si>
    <t>Compare ground visibility, prevailing visibility, and runway visual range.</t>
  </si>
  <si>
    <t>050.10.01.01.13</t>
  </si>
  <si>
    <t>List the different possibilities to transmit information to pilots about runway visual range.</t>
  </si>
  <si>
    <t>050.10.01.01.12</t>
  </si>
  <si>
    <t>List the units used for runway visual range (m, ft).</t>
  </si>
  <si>
    <t>050.10.01.01.11</t>
  </si>
  <si>
    <t>Indicate where the transmissometers/forward-scatter meters are placed on the aerodrome.</t>
  </si>
  <si>
    <t>050.10.01.01.10</t>
  </si>
  <si>
    <t>Describe the meteorological measurement of runway visual range.</t>
  </si>
  <si>
    <t>050.10.01.01.09</t>
  </si>
  <si>
    <t>Define ‘runway visual range’.</t>
  </si>
  <si>
    <t>050.10.01.01.08</t>
  </si>
  <si>
    <t>List the units used for visibility (m, km, statute mile).</t>
  </si>
  <si>
    <t>050.10.01.01.07</t>
  </si>
  <si>
    <t>Define ‘ground visibility’.</t>
  </si>
  <si>
    <t>050.10.01.01.06</t>
  </si>
  <si>
    <t>Define ‘prevailing visibility’.</t>
  </si>
  <si>
    <t>050.10.01.01.05</t>
  </si>
  <si>
    <t>Describe the meteorological measurement of visibility.</t>
  </si>
  <si>
    <t>050.10.01.01.04</t>
  </si>
  <si>
    <t xml:space="preserve">Define ‘visibility’. </t>
  </si>
  <si>
    <t>050.10.01.01.03</t>
  </si>
  <si>
    <t>Distinguish wind given in METARs and wind given by the control tower for take-off and landing.</t>
  </si>
  <si>
    <t>050.10.01.01.02</t>
  </si>
  <si>
    <t>Define ‘gusts’, as given in METARs.</t>
  </si>
  <si>
    <t>050.10.01.01.01</t>
  </si>
  <si>
    <t>Surface observations</t>
  </si>
  <si>
    <t>050.10.01.01</t>
  </si>
  <si>
    <t>Observation</t>
  </si>
  <si>
    <t>050.10.01.00</t>
  </si>
  <si>
    <t>METEOROLOGICAL INFORMATION</t>
  </si>
  <si>
    <t>050.10.00.00</t>
  </si>
  <si>
    <t>Describe the reduction of visibility caused by the reflection of the sun’s rays from the top of the layers of haze, fog and clouds.</t>
  </si>
  <si>
    <t>050.09.09.02.06</t>
  </si>
  <si>
    <t>Describe the reduction of visibility caused by the position of the sun relative to the visual direction.</t>
  </si>
  <si>
    <t>050.09.09.02.05</t>
  </si>
  <si>
    <t>Describe the reduction of visibility caused by icing (windshield).</t>
  </si>
  <si>
    <t>050.09.09.02.04</t>
  </si>
  <si>
    <t>Describe the reduction of visibility caused by dust storm (DS) and sandstorm (SS).</t>
  </si>
  <si>
    <t>050.09.09.02.03</t>
  </si>
  <si>
    <t>Describe the reduction of visibility caused by low drifting and blowing dust and sand.</t>
  </si>
  <si>
    <t>050.09.09.02.02</t>
  </si>
  <si>
    <t>Describe the reduction of visibility caused by low drifting and blowing snow.</t>
  </si>
  <si>
    <t>050.09.09.02.01</t>
  </si>
  <si>
    <t>Reduction of visibility caused by other phenomena</t>
  </si>
  <si>
    <t>050.09.09.02</t>
  </si>
  <si>
    <t>Describe the differences between ground and flight visibility, and slant and vertical visibility when an aircraft is above or within a layer of haze or fog.</t>
  </si>
  <si>
    <t>050.09.09.01.04</t>
  </si>
  <si>
    <t>Describe the reduction of visibility caused by obscurations: sand (SA), dust (DU).</t>
  </si>
  <si>
    <t>050.09.09.01.03</t>
  </si>
  <si>
    <t>Describe the reduction of visibility caused by obscurations: fog, mist, haze, smoke, volcanic ash.</t>
  </si>
  <si>
    <t>050.09.09.01.02</t>
  </si>
  <si>
    <t>Describe the reduction of visibility caused by precipitation: drizzle, rain, snow.</t>
  </si>
  <si>
    <t>050.09.09.01.01</t>
  </si>
  <si>
    <t>Reduction of visibility caused by precipitation and obscurations</t>
  </si>
  <si>
    <t>050.09.09.01</t>
  </si>
  <si>
    <t>Visibility-reducing phenomena</t>
  </si>
  <si>
    <t>050.09.09.00</t>
  </si>
  <si>
    <t>Describe the effects of a valley inversion for an aircraft in flight.</t>
  </si>
  <si>
    <t>050.09.08.03.03</t>
  </si>
  <si>
    <t>Describe the valley inversion formed by warm winds aloft.</t>
  </si>
  <si>
    <t>050.09.08.03.02</t>
  </si>
  <si>
    <t>Describe the formation of a valley inversion due to katabatic winds.</t>
  </si>
  <si>
    <t>050.09.08.03.01</t>
  </si>
  <si>
    <t>Development and effect of valley inversions</t>
  </si>
  <si>
    <t>050.09.08.03</t>
  </si>
  <si>
    <t>Explain the influence of relief on ice accretion.</t>
  </si>
  <si>
    <t>050.09.08.02.03</t>
  </si>
  <si>
    <t>Indicate on a sketch of a chain of mountains the turbulent zones (mountain waves, rotors).</t>
  </si>
  <si>
    <t>050.09.08.02.02</t>
  </si>
  <si>
    <t>Describe the vertical movements, wind shear and turbulence that are typical of mountain areas.</t>
  </si>
  <si>
    <t>050.09.08.02.01</t>
  </si>
  <si>
    <t>Vertical movements, mountain waves, wind shear, turbulence, ice accretion</t>
  </si>
  <si>
    <t>050.09.08.02</t>
  </si>
  <si>
    <t>Describe the influence of mountainous area on a frontal passage.</t>
  </si>
  <si>
    <t>050.09.08.01.01</t>
  </si>
  <si>
    <t>Influence of terrain on clouds and precipitation, frontal passage</t>
  </si>
  <si>
    <t>050.09.08.01</t>
  </si>
  <si>
    <t>Hazards in mountainous areas</t>
  </si>
  <si>
    <t>050.09.08.00</t>
  </si>
  <si>
    <t>List the influences of the phenomena associated with the lower stratosphere (wind, temperature, air density, turbulence).</t>
  </si>
  <si>
    <t>050.09.07.01.02</t>
  </si>
  <si>
    <t>Summarise the advantages of stratospheric flights.</t>
  </si>
  <si>
    <t>050.09.07.01.01</t>
  </si>
  <si>
    <t>Influence on aircraft performance</t>
  </si>
  <si>
    <t>050.09.07.01</t>
  </si>
  <si>
    <t>Stratospheric conditions</t>
  </si>
  <si>
    <t>050.09.07.00</t>
  </si>
  <si>
    <t>Compare the flight hazards during take-off and approach associated with a strong inversion alone and with a strong inversion combined with marked wind shear.</t>
  </si>
  <si>
    <t>050.09.06.01.01</t>
  </si>
  <si>
    <t>050.09.06.01</t>
  </si>
  <si>
    <t>Inversions</t>
  </si>
  <si>
    <t>050.09.06.00</t>
  </si>
  <si>
    <t>Compare the dimensions and properties of tornadoes and dust devils.</t>
  </si>
  <si>
    <t>050.09.05.01.05</t>
  </si>
  <si>
    <t>Compare the occurrence of tornadoes in Europe with the occurrence in other locations, especially in the United States of America.</t>
  </si>
  <si>
    <t>050.09.05.01.04</t>
  </si>
  <si>
    <t>Describe the typical features of a tornado such as appearance, season, time of day, stage of development, speed of movement, and wind speed.</t>
  </si>
  <si>
    <t>050.09.05.01.03</t>
  </si>
  <si>
    <t>Describe the formation of a tornado.</t>
  </si>
  <si>
    <t>050.09.05.01.02</t>
  </si>
  <si>
    <t>Define ‘tornado’.</t>
  </si>
  <si>
    <t>050.09.05.01.01</t>
  </si>
  <si>
    <t>Properties and occurrence</t>
  </si>
  <si>
    <t>050.09.05.01</t>
  </si>
  <si>
    <t>Tornadoes</t>
  </si>
  <si>
    <t>050.09.05.00</t>
  </si>
  <si>
    <t>Describe practical examples of flight techniques used to avoid the hazards of thunderstorms.</t>
  </si>
  <si>
    <t>050.09.04.05.02</t>
  </si>
  <si>
    <t>Explain how the pilot can anticipate each type of thunderstorm: through pre-flight weather briefing, observation in flight, use of specific meteorological information, use of information given by ground weather radar and by airborne weather radar. (Refer to Subject 050 10 01 04), use of a lightning detector (stormscope). (Refer to Subject 050 10 01 04), use of the stormscope (lightning detector).</t>
  </si>
  <si>
    <t>050.09.04.05.01</t>
  </si>
  <si>
    <t>Thunderstorm avoidance</t>
  </si>
  <si>
    <t>050.09.04.05</t>
  </si>
  <si>
    <t>Describe the effects of downbursts.</t>
  </si>
  <si>
    <t>050.09.04.04.06</t>
  </si>
  <si>
    <t>Give the typical duration of a downburst.</t>
  </si>
  <si>
    <t>050.09.04.04.05</t>
  </si>
  <si>
    <t>Describe the process of development of a downburst.</t>
  </si>
  <si>
    <t>050.09.04.04.04</t>
  </si>
  <si>
    <t>State the weather situations leading to the formation of downbursts.</t>
  </si>
  <si>
    <t>050.09.04.04.03</t>
  </si>
  <si>
    <t>Distinguish between macroburst and microburst.</t>
  </si>
  <si>
    <t>050.09.04.04.02</t>
  </si>
  <si>
    <t>Define the term ‘downburst’.</t>
  </si>
  <si>
    <t>050.09.04.04.01</t>
  </si>
  <si>
    <t>Development and effects of downbursts</t>
  </si>
  <si>
    <t>050.09.04.04</t>
  </si>
  <si>
    <t>Describe the effect of lightning strike on aircraft and flight execution.</t>
  </si>
  <si>
    <t>050.09.04.03.05</t>
  </si>
  <si>
    <t>Describe the development of lightning discharges.</t>
  </si>
  <si>
    <t>050.09.04.03.04</t>
  </si>
  <si>
    <t>Describe and assess the ‘St. Elmo’s fire’ weather phenomenon.</t>
  </si>
  <si>
    <t>050.09.04.03.03</t>
  </si>
  <si>
    <t>Describe types of lightning, i.e. ground stroke, intra-cloud lightning, cloud-to-cloud lightning, upward lightning.</t>
  </si>
  <si>
    <t>050.09.04.03.02</t>
  </si>
  <si>
    <t>Describe the basic outline of the electric field in the atmosphere.</t>
  </si>
  <si>
    <t>050.09.04.03.01</t>
  </si>
  <si>
    <t>Electrical discharges</t>
  </si>
  <si>
    <t>050.09.04.03</t>
  </si>
  <si>
    <t>Indicate on a sketch the most dangerous zones in and around a single-cell and a multi-cell thunderstorm.</t>
  </si>
  <si>
    <t>050.09.04.02.04</t>
  </si>
  <si>
    <t>Summarise the flight hazards associated with a fully developed thunderstorm.</t>
  </si>
  <si>
    <t>050.09.04.02.03</t>
  </si>
  <si>
    <t>Describe a supercell storm: initial, supercell, tornado and dissipating stage.</t>
  </si>
  <si>
    <t>050.09.04.02.02</t>
  </si>
  <si>
    <t>Assess the average duration of thunderstorms and their different stages.</t>
  </si>
  <si>
    <t>050.09.04.02.01</t>
  </si>
  <si>
    <t>Structure of thunderstorms, life cycle</t>
  </si>
  <si>
    <t>050.09.04.02</t>
  </si>
  <si>
    <t>Describe the different types of thunderstorms, their location, the conditions for and the process of development, and list their properties (air-mass thunderstorms, frontal thunderstorms, squall lines, supercell storms, orographic thunderstorms).</t>
  </si>
  <si>
    <t>050.09.04.01.02</t>
  </si>
  <si>
    <t>Name the cloud types which indicate the development of thunderstorms.</t>
  </si>
  <si>
    <t>050.09.04.01.01</t>
  </si>
  <si>
    <t>Conditions for and process of development, forecast, location, type specification</t>
  </si>
  <si>
    <t>050.09.04.01</t>
  </si>
  <si>
    <t>Thunderstorms</t>
  </si>
  <si>
    <t>050.09.04.00</t>
  </si>
  <si>
    <t>Indicate the possibilities of avoiding wind shear in flight: in the flight planning; during flight.</t>
  </si>
  <si>
    <t>050.09.03.03.02</t>
  </si>
  <si>
    <t>Describe the effects of wind shear on flight.</t>
  </si>
  <si>
    <t>050.09.03.03.01</t>
  </si>
  <si>
    <t>Effects on flight, avoidance</t>
  </si>
  <si>
    <t>050.09.03.03</t>
  </si>
  <si>
    <t>Describe the conditions, where and how wind shear can form (e.g. thunderstorms, squall lines, fronts, inversions, land and sea breeze, friction layer, relief).</t>
  </si>
  <si>
    <t>050.09.03.02.01</t>
  </si>
  <si>
    <t>Weather conditions for wind shear</t>
  </si>
  <si>
    <t>050.09.03.02</t>
  </si>
  <si>
    <t>Define ‘low-level wind shear’.</t>
  </si>
  <si>
    <t>050.09.03.01.02</t>
  </si>
  <si>
    <t>Define ‘wind shear’ (vertical and horizontal).</t>
  </si>
  <si>
    <t>050.09.03.01.01</t>
  </si>
  <si>
    <t>Definition of wind shear</t>
  </si>
  <si>
    <t>050.09.03.01</t>
  </si>
  <si>
    <t>Wind shear</t>
  </si>
  <si>
    <t>050.09.03.00</t>
  </si>
  <si>
    <t>Indicate the possibilities of avoiding CAT in flight: in the flight planning: weather briefing, selection of track and altitude; during flight: selection of appropriate track and altitude.</t>
  </si>
  <si>
    <t>050.09.02.02.02</t>
  </si>
  <si>
    <t>Describe the effects of CAT on flight. (Refer to Subject 050 02 06 03)</t>
  </si>
  <si>
    <t>050.09.02.02.01</t>
  </si>
  <si>
    <t>Clear-air turbulence (CAT): effects on flight, avoidance</t>
  </si>
  <si>
    <t>050.09.02.02</t>
  </si>
  <si>
    <t>Describe that forecasts of turbulence are not very reliable and state that pilot reports of turbulence are very valuable as they help others to prepare for or avoid turbulence.</t>
  </si>
  <si>
    <t>050.09.02.01.05</t>
  </si>
  <si>
    <t>Describe atmospheric turbulence and distinguish between turbulence, gustiness and wind shear.</t>
  </si>
  <si>
    <t>050.09.02.01.04</t>
  </si>
  <si>
    <t>Indicate the possibilities of avoiding turbulence: in the flight planning: weather briefing, selection of track and altitude; during flight: selection of appropriate track and altitude.</t>
  </si>
  <si>
    <t>050.09.02.01.03</t>
  </si>
  <si>
    <t>Describe the effects of turbulence on an aircraft in flight.</t>
  </si>
  <si>
    <t>050.09.02.01.02</t>
  </si>
  <si>
    <t xml:space="preserve">State the ICAO qualifying terms for the intensity of turbulence. </t>
  </si>
  <si>
    <t>050.09.02.01.01</t>
  </si>
  <si>
    <t>050.09.02.01</t>
  </si>
  <si>
    <t>Turbulence</t>
  </si>
  <si>
    <t>050.09.02.00</t>
  </si>
  <si>
    <t>Explain how a pilot may possibly avoid areas with a high concentration of ice crystals.</t>
  </si>
  <si>
    <t>050.09.01.04.05</t>
  </si>
  <si>
    <t>Name, in general, the flight hazards associated with high concentrations of ice crystals.</t>
  </si>
  <si>
    <t>050.09.01.04.04</t>
  </si>
  <si>
    <t>Identify weather situations and their relevant areas where high concentrations of ice crystals are likely to occur.</t>
  </si>
  <si>
    <t>050.09.01.04.03</t>
  </si>
  <si>
    <t>Describe the atmospheric processes leading to high ice crystal concentration. Define the variable ice water content (IWC).</t>
  </si>
  <si>
    <t>050.09.01.04.02</t>
  </si>
  <si>
    <t>Describe ice crystal icing.</t>
  </si>
  <si>
    <t>050.09.01.04.01</t>
  </si>
  <si>
    <t>Ice crystal icing</t>
  </si>
  <si>
    <t>050.09.01.04</t>
  </si>
  <si>
    <t>Indicate the possibilities of avoiding dangerous zones of icing: in the flight planning: weather briefing, selection of track and altitude; during flight: recognition of the dangerous zones, selection of appropriate track and altitude.</t>
  </si>
  <si>
    <t>050.09.01.03.05</t>
  </si>
  <si>
    <t>Describe the position of the dangerous zones of icing in fronts, in stratiform and cumuliform clouds, and in the different precipitation types.</t>
  </si>
  <si>
    <t>050.09.01.03.04</t>
  </si>
  <si>
    <t>Assess the dangers of the different types of ice accretion.</t>
  </si>
  <si>
    <t>050.09.01.03.03</t>
  </si>
  <si>
    <t>Describe, in general, the hazards of icing.</t>
  </si>
  <si>
    <t>050.09.01.03.02</t>
  </si>
  <si>
    <t xml:space="preserve">State the ICAO qualifying terms for the intensity of icing. </t>
  </si>
  <si>
    <t>050.09.01.03.01</t>
  </si>
  <si>
    <t>Hazards of ice accretion, avoidance</t>
  </si>
  <si>
    <t>050.09.01.03</t>
  </si>
  <si>
    <t>Describe the aspects of hoar frost: appearance, solidity.</t>
  </si>
  <si>
    <t>050.09.01.02.14</t>
  </si>
  <si>
    <t>Describe the conditions for the formation of hoar frost.</t>
  </si>
  <si>
    <t>050.09.01.02.13</t>
  </si>
  <si>
    <t>Define ‘hoar frost’.</t>
  </si>
  <si>
    <t>050.09.01.02.12</t>
  </si>
  <si>
    <t>Describe the possible process of ice formation in snow conditions.</t>
  </si>
  <si>
    <t>050.09.01.02.11</t>
  </si>
  <si>
    <t>Describe the aspects of mixed ice: appearance, weight, solidity.</t>
  </si>
  <si>
    <t>050.09.01.02.10</t>
  </si>
  <si>
    <t>Describe the conditions for the formation of mixed ice.</t>
  </si>
  <si>
    <t>050.09.01.02.09</t>
  </si>
  <si>
    <t>Define ‘mixed ice’.</t>
  </si>
  <si>
    <t>050.09.01.02.08</t>
  </si>
  <si>
    <t>Describe the aspects of rime ice: appearance, weight, solidity.</t>
  </si>
  <si>
    <t>050.09.01.02.07</t>
  </si>
  <si>
    <t>Describe the conditions for the formation of rime ice.</t>
  </si>
  <si>
    <t>050.09.01.02.06</t>
  </si>
  <si>
    <t xml:space="preserve">Define ‘rime ice’. </t>
  </si>
  <si>
    <t>050.09.01.02.05</t>
  </si>
  <si>
    <t>Describe the aspects of clear ice: appearance, weight, solidity.</t>
  </si>
  <si>
    <t>050.09.01.02.04</t>
  </si>
  <si>
    <t>Explain the formation of the structure of clear ice with the release of latent heat during the freezing process.</t>
  </si>
  <si>
    <t>050.09.01.02.03</t>
  </si>
  <si>
    <t>Describe the conditions for the formation of clear ice.</t>
  </si>
  <si>
    <t>050.09.01.02.02</t>
  </si>
  <si>
    <t xml:space="preserve">Define ‘clear ice’. </t>
  </si>
  <si>
    <t>050.09.01.02.01</t>
  </si>
  <si>
    <t>Types of ice accretion</t>
  </si>
  <si>
    <t>050.09.01.02</t>
  </si>
  <si>
    <t>Explain the higher concentration of water drops in stratiform orographic clouds.</t>
  </si>
  <si>
    <t>050.09.01.01.12</t>
  </si>
  <si>
    <t>Explain the effects of topography on icing.</t>
  </si>
  <si>
    <t>050.09.01.01.11</t>
  </si>
  <si>
    <t>Describe the different factors that influence the intensity of icing: air temperature, amount of supercooled water in a cloud or in precipitation, amount of ice crystals in the air, speed of the aircraft, shape (thickness) of the airframe parts (wings, antennas, etc.).</t>
  </si>
  <si>
    <t>050.09.01.01.10</t>
  </si>
  <si>
    <t>Explain the influence of fuel temperature, radiative cooling of the aircraft surface and temperature of the aircraft surface (e.g. from previous flight) on ice formation.</t>
  </si>
  <si>
    <t>050.09.01.01.09</t>
  </si>
  <si>
    <t>Explain in which circumstances ice can form on an aircraft in flight: inside clouds, in precipitation, and outside clouds and precipitation.</t>
  </si>
  <si>
    <t>050.09.01.01.08</t>
  </si>
  <si>
    <t>Indicate in which circumstances ice can form on an aircraft on the ground: air temperature, humidity, precipitation.</t>
  </si>
  <si>
    <t>050.09.01.01.07</t>
  </si>
  <si>
    <t>Explain qualitatively the relationship between the type of cloud and the size and number of the droplets in cumuliform and stratiform clouds.</t>
  </si>
  <si>
    <t>050.09.01.01.06</t>
  </si>
  <si>
    <t>Explain qualitatively the relationship between the air temperature and the amount of supercooled water.</t>
  </si>
  <si>
    <t>050.09.01.01.05</t>
  </si>
  <si>
    <t>Explain the formation of supercooled water in clouds, rain and drizzle. (Refer to Subject 050 03 02 01)</t>
  </si>
  <si>
    <t>050.09.01.01.04</t>
  </si>
  <si>
    <t>Explain the general weather conditions under which ice accretion occurs on airframe.</t>
  </si>
  <si>
    <t>050.09.01.01.03</t>
  </si>
  <si>
    <t>Explain the general weather conditions under which ice accretion occurs in a venturi carburettor.</t>
  </si>
  <si>
    <t>050.09.01.01.02</t>
  </si>
  <si>
    <t>Summarise the general conditions under which ice accretion occurs on aircraft (temperatures of outside air; temperature of the airframe; presence of supercooled water in clouds, fog, rain and drizzle; possibility of sublimation).</t>
  </si>
  <si>
    <t>050.09.01.01.01</t>
  </si>
  <si>
    <t>Conditions for ice accretion</t>
  </si>
  <si>
    <t>050.09.01.01</t>
  </si>
  <si>
    <t>050.09.01.00</t>
  </si>
  <si>
    <t>FLIGHT HAZARDS</t>
  </si>
  <si>
    <t>050.09.00.00</t>
  </si>
  <si>
    <t>Describe the Harmattan wind and the associated visibility problems as an example of local winds affecting visibility.</t>
  </si>
  <si>
    <t>050.08.04.02.01</t>
  </si>
  <si>
    <t>Harmattan</t>
  </si>
  <si>
    <t>050.08.04.02</t>
  </si>
  <si>
    <t>Describe the formation of, the characteristics of, and the weather associated with Mistral and Bora.</t>
  </si>
  <si>
    <t>050.08.04.01.03</t>
  </si>
  <si>
    <t>Describe the weather associated with Foehn winds.</t>
  </si>
  <si>
    <t>050.08.04.01.02</t>
  </si>
  <si>
    <t>Describe the mechanism for the development of Foehn winds (including Chinook).</t>
  </si>
  <si>
    <t>050.08.04.01.01</t>
  </si>
  <si>
    <t>Foehn, Mistral, Bora</t>
  </si>
  <si>
    <t>050.08.04.01</t>
  </si>
  <si>
    <t>Local winds and associated weather</t>
  </si>
  <si>
    <t>050.08.04.00</t>
  </si>
  <si>
    <t>Explain the problems and dangers of cold-air drops for aviation.</t>
  </si>
  <si>
    <t>050.08.03.04.04</t>
  </si>
  <si>
    <t>Identify cold-air drops on weather charts.</t>
  </si>
  <si>
    <t>050.08.03.04.03</t>
  </si>
  <si>
    <t>Describe the formation of a cold-air drop.</t>
  </si>
  <si>
    <t>050.08.03.04.02</t>
  </si>
  <si>
    <t>Define ‘cold-air drop’.</t>
  </si>
  <si>
    <t>050.08.03.04.01</t>
  </si>
  <si>
    <t xml:space="preserve">Cold-air drop </t>
  </si>
  <si>
    <t>050.08.03.04</t>
  </si>
  <si>
    <t>050.08.03.03</t>
  </si>
  <si>
    <t>Identify on a weather chart the high-pressure regions.</t>
  </si>
  <si>
    <t>050.08.03.02.02</t>
  </si>
  <si>
    <t>Describe the high-pressure zones with the associated weather.</t>
  </si>
  <si>
    <t>050.08.03.02.01</t>
  </si>
  <si>
    <t>High-pressure area</t>
  </si>
  <si>
    <t>050.08.03.02</t>
  </si>
  <si>
    <t>Identify on a weather chart the typical westerly situation with travelling polar front waves.</t>
  </si>
  <si>
    <t>050.08.03.01.01</t>
  </si>
  <si>
    <t>Westerly situation (westerlies)</t>
  </si>
  <si>
    <t>050.08.03.01</t>
  </si>
  <si>
    <t>Typical weather situations in the mid-latitudes</t>
  </si>
  <si>
    <t>050.08.03.00</t>
  </si>
  <si>
    <t>Explain the effect of easterly waves on tropical weather systems.</t>
  </si>
  <si>
    <t>050.08.02.05.01</t>
  </si>
  <si>
    <t>Easterly waves</t>
  </si>
  <si>
    <t>050.08.02.05</t>
  </si>
  <si>
    <t>Name well-known examples of polar-air outbreaks (Blizzard, Pampero).</t>
  </si>
  <si>
    <t>050.08.02.04.10</t>
  </si>
  <si>
    <t>Indicate when and where outbreaks of cold polar air can enter subtropical weather systems.</t>
  </si>
  <si>
    <t>050.08.02.04.09</t>
  </si>
  <si>
    <t>Describe the formation and properties of sandstorms.</t>
  </si>
  <si>
    <t>050.08.02.04.08</t>
  </si>
  <si>
    <t>Explain the formation of the monsoon over the Far East and northern Australia and describe the weather, stressing the seasonal differences.</t>
  </si>
  <si>
    <t>050.08.02.04.07</t>
  </si>
  <si>
    <t>Explain the formation of the SW/NE monsoon over India and describe the weather, stressing the seasonal differences.</t>
  </si>
  <si>
    <t>050.08.02.04.06</t>
  </si>
  <si>
    <t>Explain the formation of the SW/NE monsoon over West Africa and describe the weather, stressing the seasonal differences.</t>
  </si>
  <si>
    <t>050.08.02.04.05</t>
  </si>
  <si>
    <t xml:space="preserve">Explain the weather and the flight hazards associated with a monsoon. </t>
  </si>
  <si>
    <t>050.08.02.04.04</t>
  </si>
  <si>
    <t>Explain how trade winds change character after a long track and become monsoon winds.</t>
  </si>
  <si>
    <t>050.08.02.04.03</t>
  </si>
  <si>
    <t>Describe the major monsoon conditions. (Refer to Subject 050 08 02 02)</t>
  </si>
  <si>
    <t>050.08.02.04.02</t>
  </si>
  <si>
    <t>Define in general the term ‘monsoon’ and give a general overview of regions of occurrence.</t>
  </si>
  <si>
    <t>050.08.02.04.01</t>
  </si>
  <si>
    <t>Monsoon, sandstorms, cold-air outbreaks</t>
  </si>
  <si>
    <t>050.08.02.04</t>
  </si>
  <si>
    <t>Explain the flight hazards associated with the ITCZ.</t>
  </si>
  <si>
    <t>050.08.02.03.04</t>
  </si>
  <si>
    <t>Describe the weather and winds at the ITCZ.</t>
  </si>
  <si>
    <t>050.08.02.03.03</t>
  </si>
  <si>
    <t>Explain the seasonal movement of the ITCZ.</t>
  </si>
  <si>
    <t>050.08.02.03.02</t>
  </si>
  <si>
    <t>Identify or indicate on a map the positions of the ITCZ in January and July.</t>
  </si>
  <si>
    <t>050.08.02.03.01</t>
  </si>
  <si>
    <t>Intertropical Convergence Zone (ITCZ), weather in the ITCZ, general seasonal movement</t>
  </si>
  <si>
    <t>050.08.02.03</t>
  </si>
  <si>
    <t>Indicate on a map the major monsoon winds.</t>
  </si>
  <si>
    <t>050.08.02.02.04</t>
  </si>
  <si>
    <t>Indicate on a sketch the latitudes of subtropical high (horse latitudes) and describe the associated weather.</t>
  </si>
  <si>
    <t>050.08.02.02.03</t>
  </si>
  <si>
    <t>Indicate on a map the doldrums and describe the associated weather.</t>
  </si>
  <si>
    <t>050.08.02.02.02</t>
  </si>
  <si>
    <t>Indicate on a map the trade winds (tropical easterlies) and describe the associated weather.</t>
  </si>
  <si>
    <t>050.08.02.02.01</t>
  </si>
  <si>
    <t>Seasonal variations of weather and wind, typical synoptic situations</t>
  </si>
  <si>
    <t>050.08.02.02</t>
  </si>
  <si>
    <t>State the typical figures for tropical surface air temperatures and humidities, and for heights of the zero-degree isotherm.</t>
  </si>
  <si>
    <t>050.08.02.01.04</t>
  </si>
  <si>
    <t>Explain the formation of convective cloud structures caused by convergence at the boundary of the NE and SE trade winds (Intertropical Convergence Zone (ITCZ)).</t>
  </si>
  <si>
    <t>050.08.02.01.03</t>
  </si>
  <si>
    <t>Describe the characteristics of tropical squall lines.</t>
  </si>
  <si>
    <t>050.08.02.01.02</t>
  </si>
  <si>
    <t>State the conditions necessary for the formation of tropical showers and thunderstorms (mesoscale convective complex, cloud clusters).</t>
  </si>
  <si>
    <t>050.08.02.01.01</t>
  </si>
  <si>
    <t>Cause and development of tropical showers and thunderstorms: humidity, temperature, tropopause</t>
  </si>
  <si>
    <t>050.08.02.01</t>
  </si>
  <si>
    <t>Tropical climatology</t>
  </si>
  <si>
    <t>050.08.02.00</t>
  </si>
  <si>
    <t>State the typical locations of each major climatic zone.</t>
  </si>
  <si>
    <t>050.08.01.02.03</t>
  </si>
  <si>
    <t>Explain how the seasonal movement of the sun generates the transitional climate zones.</t>
  </si>
  <si>
    <t>050.08.01.02.02</t>
  </si>
  <si>
    <t>Describe the characteristics of the tropical rain climate, the dry climate, the mid-latitude climate (warm temperate rain climate), the subarctic climate (cold snow forest climate) and the snow climate (polar climate).</t>
  </si>
  <si>
    <t>050.08.01.02.01</t>
  </si>
  <si>
    <t>Climatic classification</t>
  </si>
  <si>
    <t>050.08.01.02</t>
  </si>
  <si>
    <t>Describe the general tropospheric and low stratospheric circulation. (Refer to Subject 050 02 03 01)</t>
  </si>
  <si>
    <t>050.08.01.01.01</t>
  </si>
  <si>
    <t>General circulation in the troposphere and lower stratosphere</t>
  </si>
  <si>
    <t>050.08.01.01</t>
  </si>
  <si>
    <t>Climatic zones</t>
  </si>
  <si>
    <t>050.08.01.00</t>
  </si>
  <si>
    <t>CLIMATOLOGY</t>
  </si>
  <si>
    <t>050.08.00.00</t>
  </si>
  <si>
    <t>State the expected times of occurrence of tropical revolving storms in each of the source areas, and their approximate frequency.</t>
  </si>
  <si>
    <t>050.07.04.02.02</t>
  </si>
  <si>
    <t>List the areas of origin and occurrence of tropical revolving storms, and their specified names (hurricane, typhoon, tropical cyclone).</t>
  </si>
  <si>
    <t>050.07.04.02.01</t>
  </si>
  <si>
    <t>Origin and local names, location and period of occurrence</t>
  </si>
  <si>
    <t>050.07.04.02</t>
  </si>
  <si>
    <t>State that the movement of a tropical revolving storm can only rarely be forecast exactly, and that utmost care is necessary near a tropical revolving storm.</t>
  </si>
  <si>
    <t>050.07.04.01.06</t>
  </si>
  <si>
    <t>State the approximate dimensions of a tropical revolving storm.</t>
  </si>
  <si>
    <t>050.07.04.01.05</t>
  </si>
  <si>
    <t>Describe the meteorological conditions in and near a tropical revolving storm.</t>
  </si>
  <si>
    <t>050.07.04.01.04</t>
  </si>
  <si>
    <t>Name the stages of the development of tropical revolving storms (tropical disturbance, tropical depression, tropical storm, severe tropical storm, tropical revolving storm).</t>
  </si>
  <si>
    <t>050.07.04.01.03</t>
  </si>
  <si>
    <t>State how a tropical revolving storm generally moves in its area of occurrence.</t>
  </si>
  <si>
    <t>050.07.04.01.02</t>
  </si>
  <si>
    <t>State the conditions necessary for the formation of tropical revolving storms.</t>
  </si>
  <si>
    <t>050.07.04.01.01</t>
  </si>
  <si>
    <t>Characteristics of tropical revolving storms</t>
  </si>
  <si>
    <t>050.07.04.01</t>
  </si>
  <si>
    <t>Tropical revolving storms</t>
  </si>
  <si>
    <t>050.07.04.00</t>
  </si>
  <si>
    <t>Describe the formation, the properties and the associated weather at troughs.</t>
  </si>
  <si>
    <t>050.07.03.01.03</t>
  </si>
  <si>
    <t>Describe the formation and properties of thermal, orographic (lee lows), polar and secondary depressions.</t>
  </si>
  <si>
    <t>050.07.03.01.02</t>
  </si>
  <si>
    <t>Describe the effect of high-level divergence in producing areas of low pressure at ground level.</t>
  </si>
  <si>
    <t>050.07.03.01.01</t>
  </si>
  <si>
    <t>Thermal, orographic, polar and secondary depressions; troughs</t>
  </si>
  <si>
    <t>050.07.03.01</t>
  </si>
  <si>
    <t>Non-frontal depressions</t>
  </si>
  <si>
    <t>050.07.03.00</t>
  </si>
  <si>
    <t>Describe the blocking anticyclone and its effects.</t>
  </si>
  <si>
    <t>050.07.02.01.08</t>
  </si>
  <si>
    <t>Describe the properties of and the weather associated with ridges.</t>
  </si>
  <si>
    <t>050.07.02.01.07</t>
  </si>
  <si>
    <t>Describe the properties of and the weather associated with warm and cold anticyclones.</t>
  </si>
  <si>
    <t>050.07.02.01.06</t>
  </si>
  <si>
    <t xml:space="preserve">Describe the formation of ridges. </t>
  </si>
  <si>
    <t>050.07.02.01.05</t>
  </si>
  <si>
    <t>Describe the formation of warm and cold anticyclones.</t>
  </si>
  <si>
    <t>050.07.02.01.04</t>
  </si>
  <si>
    <t>Describe air-mass subsidence, its effect on the environmental lapse rate, and the associated weather.</t>
  </si>
  <si>
    <t>050.07.02.01.03</t>
  </si>
  <si>
    <t>Describe the effect of high-level convergence in producing areas of high pressure at ground level.</t>
  </si>
  <si>
    <t>050.07.02.01.02</t>
  </si>
  <si>
    <t>List the different types of anticyclones.</t>
  </si>
  <si>
    <t>050.07.02.01.01</t>
  </si>
  <si>
    <t>Anticyclones, types, general properties, cold and warm anticyclones, ridges and subsidence</t>
  </si>
  <si>
    <t>050.07.02.01</t>
  </si>
  <si>
    <t>Anticyclone</t>
  </si>
  <si>
    <t>050.07.02.00</t>
  </si>
  <si>
    <t>Explain how the pressure areas move with the seasons.</t>
  </si>
  <si>
    <t>050.07.01.01.03</t>
  </si>
  <si>
    <t>Explain how these pressure areas are formed.</t>
  </si>
  <si>
    <t>050.07.01.01.02</t>
  </si>
  <si>
    <t>Identify or indicate on a map the principal global high-pressure and low-pressure areas in January and July.</t>
  </si>
  <si>
    <t>050.07.01.01.01</t>
  </si>
  <si>
    <t>Location of the principal pressure areas</t>
  </si>
  <si>
    <t>050.07.01.01</t>
  </si>
  <si>
    <t>The principal pressure areas</t>
  </si>
  <si>
    <t>050.07.01.00</t>
  </si>
  <si>
    <t>PRESSURE SYSTEMS</t>
  </si>
  <si>
    <t>050.07.00.00</t>
  </si>
  <si>
    <t>Sketch a plan and a cross section of a frontal wave (warm front, warm sector, and cold front) and illustrate the changes of pressure, temperature, surface wind and wind in the vertical axis.</t>
  </si>
  <si>
    <t>050.06.02.09.01</t>
  </si>
  <si>
    <t>Changes of meteorological elements at a frontal wave</t>
  </si>
  <si>
    <t>050.06.02.09</t>
  </si>
  <si>
    <t>Describe, with a sketch if required, the genesis, development and life cycle of a frontal depression with associated cloud and rain belts.</t>
  </si>
  <si>
    <t>050.06.02.08.05</t>
  </si>
  <si>
    <t>State the rules for predicting the direction and the speed of movement of frontal depressions.</t>
  </si>
  <si>
    <t>050.06.02.08.04</t>
  </si>
  <si>
    <t>State the difference in the speed of movement between cold and warm fronts.</t>
  </si>
  <si>
    <t>050.06.02.08.03</t>
  </si>
  <si>
    <t>State the rules for predicting the direction and the speed of movement of fronts.</t>
  </si>
  <si>
    <t>050.06.02.08.02</t>
  </si>
  <si>
    <t>Describe the movements of fronts and pressure systems and the life cycle of a mid-latitude depression.</t>
  </si>
  <si>
    <t>050.06.02.08.01</t>
  </si>
  <si>
    <t>Movement of fronts and pressure systems, life cycle</t>
  </si>
  <si>
    <t>050.06.02.08</t>
  </si>
  <si>
    <t>Describe the cloud, weather, ground visibility and aviation hazards in a stationary front.</t>
  </si>
  <si>
    <t>050.06.02.07.02</t>
  </si>
  <si>
    <t>Define a ‘stationary front’.</t>
  </si>
  <si>
    <t>050.06.02.07.01</t>
  </si>
  <si>
    <t>Stationary front, associated clouds and weather</t>
  </si>
  <si>
    <t>050.06.02.07</t>
  </si>
  <si>
    <t>On a sketch illustrate the development of an occlusion and the movement of the occlusion point.</t>
  </si>
  <si>
    <t>050.06.02.06.06</t>
  </si>
  <si>
    <t>Sketch a cross section of occlusions showing weather, cloud and aviation hazards.</t>
  </si>
  <si>
    <t>050.06.02.06.05</t>
  </si>
  <si>
    <t>Explain the seasonal differences in the weather at occlusions.</t>
  </si>
  <si>
    <t>050.06.02.06.04</t>
  </si>
  <si>
    <t>Describe the cloud, weather, ground visibility and aviation hazards in a warm occlusion.</t>
  </si>
  <si>
    <t>050.06.02.06.03</t>
  </si>
  <si>
    <t>Describe the cloud, weather, ground visibility and aviation hazards in a cold occlusion.</t>
  </si>
  <si>
    <t>050.06.02.06.02</t>
  </si>
  <si>
    <t>Define the term ‘occlusion’ and ‘occluded front’.</t>
  </si>
  <si>
    <t>050.06.02.06.01</t>
  </si>
  <si>
    <t>Occlusions, associated clouds and weather</t>
  </si>
  <si>
    <t>050.06.02.06</t>
  </si>
  <si>
    <t>Explain the seasonal differences in the weather behind the cold front.</t>
  </si>
  <si>
    <t>050.06.02.05.02</t>
  </si>
  <si>
    <t>Describe the cloud, weather, ground visibility and aviation hazards behind the cold front.</t>
  </si>
  <si>
    <t>050.06.02.05.01</t>
  </si>
  <si>
    <t>Weather behind the cold front</t>
  </si>
  <si>
    <t>050.06.02.05</t>
  </si>
  <si>
    <t>Sketch a cross section of a warm sector showing weather, cloud and aviation hazards.</t>
  </si>
  <si>
    <t>050.06.02.04.04</t>
  </si>
  <si>
    <t>Explain the seasonal differences in the weather in the warm sector.</t>
  </si>
  <si>
    <t>050.06.02.04.03</t>
  </si>
  <si>
    <t>Describe the cloud, weather, ground visibility and aviation hazards in a warm sector.</t>
  </si>
  <si>
    <t>050.06.02.04.02</t>
  </si>
  <si>
    <t>Describe fronts and air masses associated with the warm sector.</t>
  </si>
  <si>
    <t>050.06.02.04.01</t>
  </si>
  <si>
    <t>Warm sector, associated clouds and weather</t>
  </si>
  <si>
    <t>050.06.02.04</t>
  </si>
  <si>
    <t>Sketch a cross section of a cold front showing weather, cloud and aviation hazards.</t>
  </si>
  <si>
    <t>050.06.02.03.05</t>
  </si>
  <si>
    <t>Describe the structure, slope and dimensions of a cold front.</t>
  </si>
  <si>
    <t>050.06.02.03.04</t>
  </si>
  <si>
    <t>Explain the seasonal differences in the weather at cold fronts.</t>
  </si>
  <si>
    <t>050.06.02.03.03</t>
  </si>
  <si>
    <t>Describe the cloud, weather, ground visibility and aviation hazards at a cold front depending on the stability of the warm air.</t>
  </si>
  <si>
    <t>050.06.02.03.02</t>
  </si>
  <si>
    <t>Define a ‘cold front’.</t>
  </si>
  <si>
    <t>050.06.02.03.01</t>
  </si>
  <si>
    <t>Cold front, associated clouds and weather</t>
  </si>
  <si>
    <t>050.06.02.03</t>
  </si>
  <si>
    <t>Sketch a cross section of a warm front showing weather, cloud and aviation hazards.</t>
  </si>
  <si>
    <t>050.06.02.02.05</t>
  </si>
  <si>
    <t>Describe the structure, slope and dimensions of a warm front.</t>
  </si>
  <si>
    <t>050.06.02.02.04</t>
  </si>
  <si>
    <t>Explain the seasonal differences in the weather at warm fronts.</t>
  </si>
  <si>
    <t>050.06.02.02.03</t>
  </si>
  <si>
    <t>Describe the cloud, weather, ground visibility and aviation hazards at a warm front depending on the stability of the warm air.</t>
  </si>
  <si>
    <t>050.06.02.02.02</t>
  </si>
  <si>
    <t>Define a ‘warm front’.</t>
  </si>
  <si>
    <t>050.06.02.02.01</t>
  </si>
  <si>
    <t>Warm front, associated clouds and weather</t>
  </si>
  <si>
    <t>050.06.02.02</t>
  </si>
  <si>
    <t>State the approximate seasonal latitudes and geographic positions of the polar front and the arctic front.</t>
  </si>
  <si>
    <t>050.06.02.01.04</t>
  </si>
  <si>
    <t>Name the global frontal systems (polar front, arctic front).</t>
  </si>
  <si>
    <t>050.06.02.01.03</t>
  </si>
  <si>
    <t>Define ‘front’ and ‘frontal zone’.</t>
  </si>
  <si>
    <t>050.06.02.01.02</t>
  </si>
  <si>
    <t>Describe the boundaries between air masses (fronts).</t>
  </si>
  <si>
    <t>050.06.02.01.01</t>
  </si>
  <si>
    <t>General aspects</t>
  </si>
  <si>
    <t>050.06.02.01</t>
  </si>
  <si>
    <t>Fronts</t>
  </si>
  <si>
    <t>050.06.02.00</t>
  </si>
  <si>
    <t>Assess the tendencies of the stability of an air mass and describe the typical resulting air-mass weather including the hazards for aviation.</t>
  </si>
  <si>
    <t>050.06.01.02.05</t>
  </si>
  <si>
    <t>Explain how air-mass weather is affected by the season, the air-mass track and by orographic and thermal effects over land.</t>
  </si>
  <si>
    <t>050.06.01.02.04</t>
  </si>
  <si>
    <t>Explain the effect of passage over cold or warm surfaces.</t>
  </si>
  <si>
    <t>050.06.01.02.03</t>
  </si>
  <si>
    <t>Explain how maritime and continental tracks modify air masses.</t>
  </si>
  <si>
    <t>050.06.01.02.02</t>
  </si>
  <si>
    <t>List the environmental factors that affect the final properties of an air mass.</t>
  </si>
  <si>
    <t>050.06.01.02.01</t>
  </si>
  <si>
    <t>Modifications of air masses</t>
  </si>
  <si>
    <t>050.06.01.02</t>
  </si>
  <si>
    <t>Classify air masses on a surface weather chart. Remark: Names and abbreviations of air masses used in examinations: first letter: humidity continental (c) maritime (m) second letter: type of air mass arctic (A) polar (P) tropical (T) equatorial (E) third letter: temperature cold (c) warm (w)</t>
  </si>
  <si>
    <t>050.06.01.01.07</t>
  </si>
  <si>
    <t>Name the three main air masses that affect Europe.</t>
  </si>
  <si>
    <t>050.06.01.01.06</t>
  </si>
  <si>
    <t>State the characteristic weather in each of the air masses.</t>
  </si>
  <si>
    <t>050.06.01.01.05</t>
  </si>
  <si>
    <t>State the classifications of air masses by temperature and humidity at source.</t>
  </si>
  <si>
    <t>050.06.01.01.04</t>
  </si>
  <si>
    <t>Summarise the classification of air masses by source regions.</t>
  </si>
  <si>
    <t>050.06.01.01.03</t>
  </si>
  <si>
    <t>Describe the properties of the source regions.</t>
  </si>
  <si>
    <t>050.06.01.01.02</t>
  </si>
  <si>
    <t>Define the term ‘air mass’.</t>
  </si>
  <si>
    <t>050.06.01.01.01</t>
  </si>
  <si>
    <t>Description, classification and source regions of air masses</t>
  </si>
  <si>
    <t>050.06.01.01</t>
  </si>
  <si>
    <t>Air masses</t>
  </si>
  <si>
    <t>050.06.01.00</t>
  </si>
  <si>
    <t>AIR MASSES AND FRONTS</t>
  </si>
  <si>
    <t>050.06.00.00</t>
  </si>
  <si>
    <t>Explain the relationship between moisture content and visibility during different types of winter precipitation (e.g. large vs small snowflakes).</t>
  </si>
  <si>
    <t>050.05.02.01.08</t>
  </si>
  <si>
    <t>Assign typical precipitation types and intensities to different cloud types.</t>
  </si>
  <si>
    <t>050.05.02.01.07</t>
  </si>
  <si>
    <t>Distinguish between the types of precipitation generated in convective and stratiform clouds.</t>
  </si>
  <si>
    <t>050.05.02.01.06</t>
  </si>
  <si>
    <t>Describe the weather conditions that give rise to freezing precipitation.</t>
  </si>
  <si>
    <t>050.05.02.01.05</t>
  </si>
  <si>
    <t>Explain the mechanism for the formation of freezing precipitation.</t>
  </si>
  <si>
    <t>050.05.02.01.04</t>
  </si>
  <si>
    <t>State that, because of their size, hail stones can cause significant damage to aircraft.</t>
  </si>
  <si>
    <t>050.05.02.01.03</t>
  </si>
  <si>
    <t>State the ICAO/WMO approximate diameters for cloud, drizzle and rain drops.</t>
  </si>
  <si>
    <t>050.05.02.01.02</t>
  </si>
  <si>
    <t>List and describe the types of precipitation given in the aerodrome forecast (TAF) and METAR codes (drizzle, rain, snow, snow grains, ice pellets, hail, small hail, snow pellets, ice crystals, freezing drizzle, freezing rain).</t>
  </si>
  <si>
    <t>050.05.02.01.01</t>
  </si>
  <si>
    <t>Types of precipitation, relationship with cloud types</t>
  </si>
  <si>
    <t>050.05.02.01</t>
  </si>
  <si>
    <t>Types of precipitation</t>
  </si>
  <si>
    <t>050.05.02.00</t>
  </si>
  <si>
    <t>Explain the development of snow, rain, drizzle and hail.</t>
  </si>
  <si>
    <t>050.05.01.01.04</t>
  </si>
  <si>
    <t>Summarise the outlines of the coalescence process.</t>
  </si>
  <si>
    <t>050.05.01.01.03</t>
  </si>
  <si>
    <t>Summarise the outlines of the ice-crystal process (the Wegener-Bergeron-Findeisen process).</t>
  </si>
  <si>
    <t>050.05.01.01.02</t>
  </si>
  <si>
    <t>Describe the two basic processes of forming precipitation (the Wegener-Bergeron-Findeisen process, Coalescence).</t>
  </si>
  <si>
    <t>050.05.01.01.01</t>
  </si>
  <si>
    <t>Process of development of precipitation</t>
  </si>
  <si>
    <t>050.05.01.01</t>
  </si>
  <si>
    <t>Development of precipitation</t>
  </si>
  <si>
    <t>050.05.01.00</t>
  </si>
  <si>
    <t>PRECIPITATION</t>
  </si>
  <si>
    <t>050.05.00.00</t>
  </si>
  <si>
    <t>Summarise the conditions for the dissipation of orographic fog.</t>
  </si>
  <si>
    <t>050.04.02.06.03</t>
  </si>
  <si>
    <t>Describe the significant characteristics of orographic fog.</t>
  </si>
  <si>
    <t>050.04.02.06.02</t>
  </si>
  <si>
    <t>Summarise the features of orographic fog.</t>
  </si>
  <si>
    <t>050.04.02.06.01</t>
  </si>
  <si>
    <t>Orographic fog (hill fog)</t>
  </si>
  <si>
    <t>050.04.02.06</t>
  </si>
  <si>
    <t>Summarise the conditions for the dissipation of frontal fog.</t>
  </si>
  <si>
    <t>050.04.02.05.03</t>
  </si>
  <si>
    <t>Describe the significant characteristics of frontal fog.</t>
  </si>
  <si>
    <t>050.04.02.05.02</t>
  </si>
  <si>
    <t>Explain the formation of frontal fog.</t>
  </si>
  <si>
    <t>050.04.02.05.01</t>
  </si>
  <si>
    <t>Frontal fog</t>
  </si>
  <si>
    <t>050.04.02.05</t>
  </si>
  <si>
    <t>Summarise the conditions for the dissipation of sea smoke.</t>
  </si>
  <si>
    <t>050.04.02.04.03</t>
  </si>
  <si>
    <t>Explain the conditions for the development of sea smoke.</t>
  </si>
  <si>
    <t>050.04.02.04.02</t>
  </si>
  <si>
    <t>Explain the formation of sea smoke.</t>
  </si>
  <si>
    <t>050.04.02.04.01</t>
  </si>
  <si>
    <t>Sea smoke</t>
  </si>
  <si>
    <t>050.04.02.04</t>
  </si>
  <si>
    <t>Summarise the conditions for the dissipation of advection fog.</t>
  </si>
  <si>
    <t>050.04.02.03.04</t>
  </si>
  <si>
    <t>Describe the significant characteristics of advection fog.</t>
  </si>
  <si>
    <t>050.04.02.03.03</t>
  </si>
  <si>
    <t>Describe the different possibilities of advection-fog formation (over land, sea and coastal regions).</t>
  </si>
  <si>
    <t>050.04.02.03.02</t>
  </si>
  <si>
    <t>Explain the formation of advection fog.</t>
  </si>
  <si>
    <t>050.04.02.03.01</t>
  </si>
  <si>
    <t>Advection fog</t>
  </si>
  <si>
    <t>050.04.02.03</t>
  </si>
  <si>
    <t>Summarise the conditions for the dissipation of radiation fog.</t>
  </si>
  <si>
    <t>050.04.02.02.03</t>
  </si>
  <si>
    <t>Describe the significant characteristics of radiation fog, and its vertical extent.</t>
  </si>
  <si>
    <t>050.04.02.02.02</t>
  </si>
  <si>
    <t>Explain the formation of radiation fog.</t>
  </si>
  <si>
    <t>050.04.02.02.01</t>
  </si>
  <si>
    <t>Radiation fog</t>
  </si>
  <si>
    <t>050.04.02.02</t>
  </si>
  <si>
    <t>Describe freezing fog and ice fog.</t>
  </si>
  <si>
    <t>050.04.02.01.05</t>
  </si>
  <si>
    <t>Name the factors that contribute to the formation of haze.</t>
  </si>
  <si>
    <t>050.04.02.01.04</t>
  </si>
  <si>
    <t>Name the factors that generally contribute to the formation of fog and mist.</t>
  </si>
  <si>
    <t>050.04.02.01.03</t>
  </si>
  <si>
    <t>Explain briefly the formation of fog, mist and haze.</t>
  </si>
  <si>
    <t>050.04.02.01.02</t>
  </si>
  <si>
    <t>Define ‘fog’, ‘mist’ and ‘haze’ with reference to the WMO standards of visibility range.</t>
  </si>
  <si>
    <t>050.04.02.01.01</t>
  </si>
  <si>
    <t>050.04.02.01</t>
  </si>
  <si>
    <t>Fog, mist, haze</t>
  </si>
  <si>
    <t>050.04.02.00</t>
  </si>
  <si>
    <t>Assess the 10 cloud types for icing and turbulence.</t>
  </si>
  <si>
    <t>050.04.01.04.01</t>
  </si>
  <si>
    <t>Flying conditions in each cloud type</t>
  </si>
  <si>
    <t>050.04.01.04</t>
  </si>
  <si>
    <t>Describe the role of the tropopause inversion with regard to the vertical development of clouds.</t>
  </si>
  <si>
    <t>050.04.01.03.04</t>
  </si>
  <si>
    <t>Explain the influence of ground inversion on the formation of fog.</t>
  </si>
  <si>
    <t>050.04.01.03.03</t>
  </si>
  <si>
    <t>Explain the influence of an inversion on the formation of stratus clouds.</t>
  </si>
  <si>
    <t>050.04.01.03.02</t>
  </si>
  <si>
    <t>Explain the influence of inversions on vertical movements in the atmosphere.</t>
  </si>
  <si>
    <t>050.04.01.03.01</t>
  </si>
  <si>
    <t>Influence of inversions on cloud development</t>
  </si>
  <si>
    <t>050.04.01.03</t>
  </si>
  <si>
    <t>Distinguish between ice clouds, mixed clouds and pure-water clouds.</t>
  </si>
  <si>
    <t>050.04.01.02.06</t>
  </si>
  <si>
    <t xml:space="preserve">Distinguish between low-, medium- and high-level clouds according to the World Meteorological Organization’s (WMO) ‘cloud etage’. </t>
  </si>
  <si>
    <t>050.04.01.02.05</t>
  </si>
  <si>
    <t>Describe and identify by shape the following species and supplementary features: castellanus, lenticularis, congestus, calvus, capillatus and virga.</t>
  </si>
  <si>
    <t>050.04.01.02.04</t>
  </si>
  <si>
    <t>Identify by shape and typical level the 10 cloud types (general).</t>
  </si>
  <si>
    <t>050.04.01.02.03</t>
  </si>
  <si>
    <t>Identify by shape cirriform, cumuliform and stratiform clouds.</t>
  </si>
  <si>
    <t>050.04.01.02.02</t>
  </si>
  <si>
    <t>Describe the different cloud types and their classification.</t>
  </si>
  <si>
    <t>050.04.01.02.01</t>
  </si>
  <si>
    <t>Cloud types and cloud classification</t>
  </si>
  <si>
    <t>050.04.01.02</t>
  </si>
  <si>
    <t>Summarise the conditions for the dissipation of clouds.</t>
  </si>
  <si>
    <t>050.04.01.01.04</t>
  </si>
  <si>
    <t>List cloud types typical for stable and unstable air conditions.</t>
  </si>
  <si>
    <t>050.04.01.01.03</t>
  </si>
  <si>
    <t>Describe cloud formation based on the following lifting processes: unorganised lifting in thin layers and turbulent mixing; forced lifting at fronts or over mountains; free convection.</t>
  </si>
  <si>
    <t>050.04.01.01.02</t>
  </si>
  <si>
    <t>Explain cloud formation by adiabatic cooling, conduction, advection and radiation.</t>
  </si>
  <si>
    <t>050.04.01.01.01</t>
  </si>
  <si>
    <t>Cloud formation</t>
  </si>
  <si>
    <t>050.04.01.01</t>
  </si>
  <si>
    <t>Cloud formation and description</t>
  </si>
  <si>
    <t>050.04.01.00</t>
  </si>
  <si>
    <t>CLOUDS AND FOG</t>
  </si>
  <si>
    <t>050.04.00.00</t>
  </si>
  <si>
    <t>Explain the effect of the advection of air (warm or cold) on the stability of the air. Remark: Dry adiabatic lapse rate = 1 degrees C/100 m or 3 degrees C/1 000 ft; average value at lower levels for saturated adiabatic lapse rate = 0.6 degrees C/100 m or 1.8 degrees C/1 000 ft (values to be used in examinations).</t>
  </si>
  <si>
    <t>050.03.03.01.09</t>
  </si>
  <si>
    <t>Illustrate with a schematic sketch the formation of Foehn.</t>
  </si>
  <si>
    <t>050.03.03.01.08</t>
  </si>
  <si>
    <t>Define qualitatively and quantitatively the terms ‘stable’, ‘conditionally unstable’, ‘unstable’ and ‘indifferent’.</t>
  </si>
  <si>
    <t>050.03.03.01.07</t>
  </si>
  <si>
    <t>Explain the static stability of the atmosphere using the actual temperature curve with reference to the adiabatic lapse rates.</t>
  </si>
  <si>
    <t>050.03.03.01.06</t>
  </si>
  <si>
    <t>Explain the variation of temperature of a saturated air particle with changing altitude.</t>
  </si>
  <si>
    <t>050.03.03.01.05</t>
  </si>
  <si>
    <t xml:space="preserve">Describe the adiabatic process in a saturated rising or descending air particle. </t>
  </si>
  <si>
    <t>050.03.03.01.04</t>
  </si>
  <si>
    <t>Explain the variation of humidity of an unsaturated rising or descending air particle.</t>
  </si>
  <si>
    <t>050.03.03.01.03</t>
  </si>
  <si>
    <t>Explain the variation of temperature of an unsaturated rising or descending air particle.</t>
  </si>
  <si>
    <t>050.03.03.01.02</t>
  </si>
  <si>
    <t>Describe the adiabatic process in an unsaturated rising or descending air particle.</t>
  </si>
  <si>
    <t>050.03.03.01.01</t>
  </si>
  <si>
    <t>Adiabatic processes, stability of the atmosphere</t>
  </si>
  <si>
    <t>050.03.03.01</t>
  </si>
  <si>
    <t>Adiabatic processes</t>
  </si>
  <si>
    <t>050.03.03.00</t>
  </si>
  <si>
    <t>Illustrate all the changes of state of water with practical examples.</t>
  </si>
  <si>
    <t>050.03.02.01.14</t>
  </si>
  <si>
    <t>Describe the absorption or release of latent heat in each change of state of water.</t>
  </si>
  <si>
    <t>050.03.02.01.13</t>
  </si>
  <si>
    <t>Explain the nature of and the need for sublimation nuclei.</t>
  </si>
  <si>
    <t>050.03.02.01.12</t>
  </si>
  <si>
    <t>Explain the sublimation process.</t>
  </si>
  <si>
    <t>050.03.02.01.11</t>
  </si>
  <si>
    <t>List the conditions for sublimation.</t>
  </si>
  <si>
    <t>050.03.02.01.10</t>
  </si>
  <si>
    <t>Define ‘supercooled water’. (Refer to Subject 050 09 01 01)</t>
  </si>
  <si>
    <t>050.03.02.01.09</t>
  </si>
  <si>
    <t>Explain the nature of and the need for freezing nuclei.</t>
  </si>
  <si>
    <t>050.03.02.01.08</t>
  </si>
  <si>
    <t>Explain the process of freezing.</t>
  </si>
  <si>
    <t>050.03.02.01.07</t>
  </si>
  <si>
    <t>List the conditions for freezing/melting.</t>
  </si>
  <si>
    <t>050.03.02.01.06</t>
  </si>
  <si>
    <t>Explain the effects of condensation on the weather.</t>
  </si>
  <si>
    <t>050.03.02.01.05</t>
  </si>
  <si>
    <t>Explain the nature of and the need for condensation nuclei.</t>
  </si>
  <si>
    <t>050.03.02.01.04</t>
  </si>
  <si>
    <t>Explain the condensation process.</t>
  </si>
  <si>
    <t>050.03.02.01.03</t>
  </si>
  <si>
    <t>List the conditions for condensation/evaporation.</t>
  </si>
  <si>
    <t>050.03.02.01.02</t>
  </si>
  <si>
    <t>Define ‘condensation’, ‘evaporation’, ‘sublimation’, ‘freezing and melting’ and ‘latent heat’.</t>
  </si>
  <si>
    <t>050.03.02.01.01</t>
  </si>
  <si>
    <t>Condensation, evaporation, sublimation, freezing and melting, latent heat</t>
  </si>
  <si>
    <t>050.03.02.01</t>
  </si>
  <si>
    <t>Change of state of water</t>
  </si>
  <si>
    <t>050.03.02.00</t>
  </si>
  <si>
    <t>Estimate the relative humidity of the air from the difference between dew point and temperature.</t>
  </si>
  <si>
    <t>050.03.01.03.06</t>
  </si>
  <si>
    <t>Describe the relationship between temperature and dew point.</t>
  </si>
  <si>
    <t>050.03.01.03.05</t>
  </si>
  <si>
    <t>Explain the diurnal variation of the relative humidity.</t>
  </si>
  <si>
    <t>050.03.01.03.04</t>
  </si>
  <si>
    <t>Explain the factors that influence the relative humidity at constant pressure.</t>
  </si>
  <si>
    <t>050.03.01.03.03</t>
  </si>
  <si>
    <t>Define ‘relative humidity’.</t>
  </si>
  <si>
    <t>050.03.01.03.02</t>
  </si>
  <si>
    <t>Define ‘dew point’.</t>
  </si>
  <si>
    <t>050.03.01.03.01</t>
  </si>
  <si>
    <t>Temperature/dew point, relative humidity</t>
  </si>
  <si>
    <t>050.03.01.03</t>
  </si>
  <si>
    <t>050.03.01.02</t>
  </si>
  <si>
    <t>Define ‘saturation of air by water vapour’.</t>
  </si>
  <si>
    <t>050.03.01.01.04</t>
  </si>
  <si>
    <t>Indicate the sources of atmospheric humidity.</t>
  </si>
  <si>
    <t>050.03.01.01.03</t>
  </si>
  <si>
    <t>Describe the significance for meteorology of water vapour in the atmosphere.</t>
  </si>
  <si>
    <t>050.03.01.01.02</t>
  </si>
  <si>
    <t>State that the density of moist air is less than the density of dry air.</t>
  </si>
  <si>
    <t>050.03.01.01.01</t>
  </si>
  <si>
    <t>Water vapour in the atmosphere</t>
  </si>
  <si>
    <t>050.03.01.01</t>
  </si>
  <si>
    <t>050.03.01.00</t>
  </si>
  <si>
    <t>THERMODYNAMICS</t>
  </si>
  <si>
    <t>050.03.00.00</t>
  </si>
  <si>
    <t>050.02.07.04</t>
  </si>
  <si>
    <t>Describe and indicate the areas of worst wind shear and CAT.</t>
  </si>
  <si>
    <t>050.02.07.03.02</t>
  </si>
  <si>
    <t>Sketch or describe where polar front and arctic jet streams are found in the troposphere in relation to the tropopause and to fronts.</t>
  </si>
  <si>
    <t>050.02.07.03.01</t>
  </si>
  <si>
    <t>Location of jet streams and associated CAT areas</t>
  </si>
  <si>
    <t>050.02.07.03</t>
  </si>
  <si>
    <t>Explain the formation and state the heights, the speeds, the seasonal variations of speeds, the geographical positions, the seasonal occurrence and the seasonal movements of the arctic (front) jet stream, the polar (front) jet stream, the subtropical jet stream, and the tropical (easterly/equatorial) jet stream.</t>
  </si>
  <si>
    <t>050.02.07.02.01</t>
  </si>
  <si>
    <t>Formation and properties of jet streams</t>
  </si>
  <si>
    <t>050.02.07.02</t>
  </si>
  <si>
    <t>State the typical figures for the dimensions of jet streams.</t>
  </si>
  <si>
    <t>050.02.07.01.03</t>
  </si>
  <si>
    <t>State the defined minimum speed of a jet stream (60 kt).</t>
  </si>
  <si>
    <t>050.02.07.01.02</t>
  </si>
  <si>
    <t>Describe jet streams.</t>
  </si>
  <si>
    <t>050.02.07.01.01</t>
  </si>
  <si>
    <t>Description</t>
  </si>
  <si>
    <t>050.02.07.01</t>
  </si>
  <si>
    <t>Jet streams</t>
  </si>
  <si>
    <t>050.02.07.00</t>
  </si>
  <si>
    <t>State that pilot reports of turbulence are a very valuable source of information as remote measurements are not available.</t>
  </si>
  <si>
    <t>050.02.06.03.05</t>
  </si>
  <si>
    <t>State that remote sensing of CAT from satellites is not possible and that forecasting is limited.</t>
  </si>
  <si>
    <t>050.02.06.03.04</t>
  </si>
  <si>
    <t>State where CAT is found in association with jet streams, in high-level troughs and in other disturbed high-level air flows. (Refer to Subject 050 09 02 02)</t>
  </si>
  <si>
    <t>050.02.06.03.03</t>
  </si>
  <si>
    <t>Describe the formation of CAT.</t>
  </si>
  <si>
    <t>050.02.06.03.02</t>
  </si>
  <si>
    <t xml:space="preserve">Describe CAT. </t>
  </si>
  <si>
    <t>050.02.06.03.01</t>
  </si>
  <si>
    <t>Clear-air turbulence (CAT) - description, cause and location</t>
  </si>
  <si>
    <t>050.02.06.03</t>
  </si>
  <si>
    <t>State where turbulence will normally be found (rough-ground surfaces, relief, inversion layers, cumulonimbus (CB), thunderstorm (TS) zones, unstable layers).</t>
  </si>
  <si>
    <t>050.02.06.02.02</t>
  </si>
  <si>
    <t>Explain the formation of convective turbulence, mechanical and orographic turbulence, and frontal turbulence.</t>
  </si>
  <si>
    <t>050.02.06.02.01</t>
  </si>
  <si>
    <t xml:space="preserve">Formation and location of turbulence </t>
  </si>
  <si>
    <t>050.02.06.02</t>
  </si>
  <si>
    <t>List the common types of turbulence (convective, mechanical, orographic, frontal, clear-air turbulence).</t>
  </si>
  <si>
    <t>050.02.06.01.02</t>
  </si>
  <si>
    <t>Describe turbulence and gustiness.</t>
  </si>
  <si>
    <t>050.02.06.01.01</t>
  </si>
  <si>
    <t>Description and types of turbulence</t>
  </si>
  <si>
    <t>050.02.06.01</t>
  </si>
  <si>
    <t>050.02.06.00</t>
  </si>
  <si>
    <t>Describe that mountain wave effects can propagate from low to high level, e.g. over Greenland and elsewhere.</t>
  </si>
  <si>
    <t>050.02.05.01.06</t>
  </si>
  <si>
    <t>Describe that mountain wave effects can exceed the performance or structural capability of aircraft.</t>
  </si>
  <si>
    <t>050.02.05.01.05</t>
  </si>
  <si>
    <t>Explain how mountain waves may be identified by their associated meteorological phenomena.</t>
  </si>
  <si>
    <t>050.02.05.01.04</t>
  </si>
  <si>
    <t>Describe the structure and properties of mountain waves.</t>
  </si>
  <si>
    <t>050.02.05.01.03</t>
  </si>
  <si>
    <t>State the conditions necessary for the formation of mountain waves.</t>
  </si>
  <si>
    <t>050.02.05.01.02</t>
  </si>
  <si>
    <t>Explain the origin and formation of mountain waves.</t>
  </si>
  <si>
    <t>050.02.05.01.01</t>
  </si>
  <si>
    <t>Origin and characteristics</t>
  </si>
  <si>
    <t>050.02.05.01</t>
  </si>
  <si>
    <t>Mountain waves (standing waves, lee waves)</t>
  </si>
  <si>
    <t>050.02.05.00</t>
  </si>
  <si>
    <t>Describe that local, low-level jet streams can develop in the evening.</t>
  </si>
  <si>
    <t>050.02.04.01.05</t>
  </si>
  <si>
    <t>Describe land and sea breezes, and sea-breeze front.</t>
  </si>
  <si>
    <t>050.02.04.01.04</t>
  </si>
  <si>
    <t>Describe the Venturi effect, convergence in valleys and mountain areas.</t>
  </si>
  <si>
    <t>050.02.04.01.03</t>
  </si>
  <si>
    <t>Describe mountain and valley winds.</t>
  </si>
  <si>
    <t>050.02.04.01.02</t>
  </si>
  <si>
    <t xml:space="preserve">Describe and explain anabatic and katabatic winds. </t>
  </si>
  <si>
    <t>050.02.04.01.01</t>
  </si>
  <si>
    <t>Anabatic and katabatic winds, mountain and valley winds, Venturi effects, land and sea breezes</t>
  </si>
  <si>
    <t>050.02.04.01</t>
  </si>
  <si>
    <t>Local winds</t>
  </si>
  <si>
    <t>050.02.04.00</t>
  </si>
  <si>
    <t>Sketch or indicate on a map the westerly and easterly tropospheric winds at high level in January and July.</t>
  </si>
  <si>
    <t>050.02.03.01.03</t>
  </si>
  <si>
    <t>Name and sketch or indicate on a map the global distribution of the surface pressure and the resulting wind pattern for all latitudes at low level in January and July.</t>
  </si>
  <si>
    <t>050.02.03.01.02</t>
  </si>
  <si>
    <t>Describe the general global circulation. (Refer to Subject 050 08 01 01)</t>
  </si>
  <si>
    <t>050.02.03.01.01</t>
  </si>
  <si>
    <t>General circulation around the globe</t>
  </si>
  <si>
    <t>050.02.03.01</t>
  </si>
  <si>
    <t>General global circulation</t>
  </si>
  <si>
    <t>050.02.03.00</t>
  </si>
  <si>
    <t>Explain the relationship between convergence and divergence on the following: pressure systems at the surface and aloft; wind speed; vertical motion and cloud formation (relationship between upper-air conditions and surface pressure systems).</t>
  </si>
  <si>
    <t>050.02.02.03.02</t>
  </si>
  <si>
    <t>Describe atmospheric convergence and divergence.</t>
  </si>
  <si>
    <t>050.02.02.03.01</t>
  </si>
  <si>
    <t>Effects of convergence and divergence</t>
  </si>
  <si>
    <t>050.02.02.03</t>
  </si>
  <si>
    <t>Explain the relationship between isobars and wind (direction and speed). Remark: Approximate value for variation of wind in the friction layer (values to be used in examinations): Type of landscape: Wind speed in friction layer in per cent of the geostrophic wind: over water: ca. 70 per cent; over land: ca. 50 per cent; The wind in the friction layer blows across the isobars towards the low pressure. Angle between wind direction and isobars. Over water: ca. 10 degrees; over land: ca. 30 degrees. WMO - No. 266.</t>
  </si>
  <si>
    <t>050.02.02.02.04</t>
  </si>
  <si>
    <t>Name terrain, wind speed and stability as the main factors that influence the vertical extent of the friction layer.</t>
  </si>
  <si>
    <t>050.02.02.02.03</t>
  </si>
  <si>
    <t>State the surface and air-mass conditions that influence the wind in the friction layer (diurnal variation).</t>
  </si>
  <si>
    <t>050.02.02.02.02</t>
  </si>
  <si>
    <t>Describe why and how the wind changes direction and speed with height in the friction layer in the northern and in the southern hemisphere (rule of thumb).</t>
  </si>
  <si>
    <t>050.02.02.02.01</t>
  </si>
  <si>
    <t>Variation of wind in the friction layer</t>
  </si>
  <si>
    <t>050.02.02.02</t>
  </si>
  <si>
    <t>Explain the gradient wind effect and indicate how the gradient wind differs from the geostrophic wind in cyclonic and anticyclonic circulation.</t>
  </si>
  <si>
    <t>050.02.02.01.07</t>
  </si>
  <si>
    <t>Analyse the effect of changing latitude on the geostrophic wind speed.</t>
  </si>
  <si>
    <t>050.02.02.01.06</t>
  </si>
  <si>
    <t>Indicate how the geostrophic wind flows in relation to the isobars/isohypses in the northern and in the southern hemisphere.</t>
  </si>
  <si>
    <t>050.02.02.01.05</t>
  </si>
  <si>
    <t>Explain the development of the geostrophic wind.</t>
  </si>
  <si>
    <t>050.02.02.01.04</t>
  </si>
  <si>
    <t>Explain how the Coriolis force acts in relation to the wind.</t>
  </si>
  <si>
    <t>050.02.02.01.03</t>
  </si>
  <si>
    <t>Explain how the pressure gradient force acts in relation to the pressure gradient.</t>
  </si>
  <si>
    <t>050.02.02.01.02</t>
  </si>
  <si>
    <t>Define the term ‘horizontal pressure gradient’.</t>
  </si>
  <si>
    <t>050.02.02.01.01</t>
  </si>
  <si>
    <t>Primary cause of wind, pressure gradient, Coriolis force, gradient wind</t>
  </si>
  <si>
    <t>050.02.02.01</t>
  </si>
  <si>
    <t>Primary cause of wind</t>
  </si>
  <si>
    <t>050.02.02.00</t>
  </si>
  <si>
    <t>Describe that the reported wind is an average wind derived from measurements with an anemometer at a height of 10 m over 2 min for local routine and special reports and ATS units, and over 10 min for aerodrome routine meteorological reports (METARs) and aerodrome special meteorological reports (SPECIs).</t>
  </si>
  <si>
    <t>050.02.01.01.03</t>
  </si>
  <si>
    <t xml:space="preserve">State the units of wind directions (degrees true in reports; degrees magnetic from tower) and speed (kt, m/s). </t>
  </si>
  <si>
    <t>050.02.01.01.02</t>
  </si>
  <si>
    <t>Define ‘wind’ and ‘surface wind’.</t>
  </si>
  <si>
    <t>050.02.01.01.01</t>
  </si>
  <si>
    <t>Definition and measurement</t>
  </si>
  <si>
    <t>050.02.01.01</t>
  </si>
  <si>
    <t>Definition and measurement of wind</t>
  </si>
  <si>
    <t>050.02.01.00</t>
  </si>
  <si>
    <t>WIND</t>
  </si>
  <si>
    <t>050.02.00.00</t>
  </si>
  <si>
    <t>Describe qualitatively how the effect of accelerated airflow due to topography (the Bernoulli effect) affects altimetry.</t>
  </si>
  <si>
    <t>050.01.06.04.01</t>
  </si>
  <si>
    <t>Effect of accelerated airflow due to topography</t>
  </si>
  <si>
    <t>050.01.06.04</t>
  </si>
  <si>
    <t>Remark: The following rules should be considered for altimetry calculations: a) All calculations are based on rounded pressure values to the nearest lower hPa. b)</t>
  </si>
  <si>
    <t>State that the 4 per cent-rule can be used to calculate true altitude from indicated altitude, and also indicated altitude from true altitude (not precise but sufficient due to the approximation of the 4 per cent-rule.)</t>
  </si>
  <si>
    <t>050.01.06.03.08</t>
  </si>
  <si>
    <t>Calculate the terrain clearance and the lowest usable FL for given atmospheric temperature and pressure conditions.</t>
  </si>
  <si>
    <t>050.01.06.03.07</t>
  </si>
  <si>
    <t>Determine the true altitude/height for a given altitude/height and a given ISA temperature deviation.</t>
  </si>
  <si>
    <t>050.01.06.03.06</t>
  </si>
  <si>
    <t>Explain the influence of pressure areas on true altitude.</t>
  </si>
  <si>
    <t>050.01.06.03.05</t>
  </si>
  <si>
    <t>Explain the influence of the air temperature on the distance between the ground and the level read on the altimeter and between two FLs.</t>
  </si>
  <si>
    <t>050.01.06.03.04</t>
  </si>
  <si>
    <t>Derive the reading of the altimeter of an aircraft on the ground when the pilot uses the different settings.</t>
  </si>
  <si>
    <t>050.01.06.03.03</t>
  </si>
  <si>
    <t>Illustrate with a numbered example the changes of altimeter setting and the associated changes in reading when the pilot climbs through the transition altitude or descends through the transition level.</t>
  </si>
  <si>
    <t>050.01.06.03.02</t>
  </si>
  <si>
    <t>Calculate the different readings on the altimeter when the pilot uses different settings (QNH, 1013.25, QFE).</t>
  </si>
  <si>
    <t>050.01.06.03.01</t>
  </si>
  <si>
    <t>Calculations</t>
  </si>
  <si>
    <t>050.01.06.03</t>
  </si>
  <si>
    <t>Describe the altimeter-setting procedures.</t>
  </si>
  <si>
    <t>050.01.06.02.02</t>
  </si>
  <si>
    <t>Name the altimeter settings associated to height, altitude, pressure altitude and FL.</t>
  </si>
  <si>
    <t>050.01.06.02.01</t>
  </si>
  <si>
    <t xml:space="preserve">Altimeter settings </t>
  </si>
  <si>
    <t>050.01.06.02</t>
  </si>
  <si>
    <t>Describe the terms ‘transition altitude’, ‘transition level’, ‘transition layer’, ‘terrain clearance’, ‘lowest usable flight level’.</t>
  </si>
  <si>
    <t>050.01.06.01.02</t>
  </si>
  <si>
    <t>Define the following terms and explain how they are related to each other: height, altitude, pressure altitude, FL, pressure level, true altitude, true height, elevation, QNH, QFE, and standard altimeter setting.</t>
  </si>
  <si>
    <t>050.01.06.01.01</t>
  </si>
  <si>
    <t>Terminology and definitions</t>
  </si>
  <si>
    <t>050.01.06.01</t>
  </si>
  <si>
    <t>Altimetry</t>
  </si>
  <si>
    <t>050.01.06.00</t>
  </si>
  <si>
    <t>List the main values of the ISA MSL pressure, MSL temperature, the vertical temperature lapse rate up to FL 650, height and temperature of the tropopause.</t>
  </si>
  <si>
    <t>050.01.05.01.02</t>
  </si>
  <si>
    <t>Explain the use of standardised values for the atmosphere.</t>
  </si>
  <si>
    <t>050.01.05.01.01</t>
  </si>
  <si>
    <t>International Standard Atmosphere (ISA)</t>
  </si>
  <si>
    <t>050.01.05.01</t>
  </si>
  <si>
    <t>050.01.05.00</t>
  </si>
  <si>
    <t>Describe the vertical variation of the air density in the atmosphere.</t>
  </si>
  <si>
    <t>050.01.04.01.02</t>
  </si>
  <si>
    <t>Describe the relationship between pressure, temperature and density.</t>
  </si>
  <si>
    <t>050.01.04.01.01</t>
  </si>
  <si>
    <t>Relationship between pressure, temperature and density</t>
  </si>
  <si>
    <t>050.01.04.01</t>
  </si>
  <si>
    <t>Air density</t>
  </si>
  <si>
    <t>050.01.04.00</t>
  </si>
  <si>
    <t>Illustrate with a vertical cross section of isobaric surfaces the relationship between surface pressure systems and upper-air pressure systems.</t>
  </si>
  <si>
    <t>050.01.03.04.01</t>
  </si>
  <si>
    <t>Relationship between surface pressure centres and pressure centres aloft</t>
  </si>
  <si>
    <t>050.01.03.04</t>
  </si>
  <si>
    <t>Mention the use of QFF for surface weather charts.</t>
  </si>
  <si>
    <t>050.01.03.03.03</t>
  </si>
  <si>
    <t>Explain the reduction of measured pressure (QFE) to QFF (MSL).</t>
  </si>
  <si>
    <t>050.01.03.03.02</t>
  </si>
  <si>
    <t>Define ‘QFF’.</t>
  </si>
  <si>
    <t>050.01.03.03.01</t>
  </si>
  <si>
    <t>Reduction of pressure to QFF (MSL)</t>
  </si>
  <si>
    <t>050.01.03.03</t>
  </si>
  <si>
    <t>State that (under conditions of ISA) pressure is approximately 50 per cent of MSL at 18 000 ft and density is approximately 50 per cent of MSL at 22 000 ft and 25 per cent of MSL at 40 000 ft.</t>
  </si>
  <si>
    <t>050.01.03.02.03</t>
  </si>
  <si>
    <t>Describe quantitatively the variation of the barometric lapse rate. Remark: An approximation of the average value for the barometric lapse rate near mean sea level (MSL) is 30 ft (9 m) per 1 hPa.</t>
  </si>
  <si>
    <t>050.01.03.02.02</t>
  </si>
  <si>
    <t>Explain the pressure variation with height.</t>
  </si>
  <si>
    <t>050.01.03.02.01</t>
  </si>
  <si>
    <t>Pressure variation with height, contours (isohypses)</t>
  </si>
  <si>
    <t>050.01.03.02</t>
  </si>
  <si>
    <t>Define ‘high’, ‘low’, ‘trough’, ‘ridge’, ‘col’.</t>
  </si>
  <si>
    <t>050.01.03.01.05</t>
  </si>
  <si>
    <t>Define isobars and identify them on surface weather charts.</t>
  </si>
  <si>
    <t>050.01.03.01.04</t>
  </si>
  <si>
    <t>Describe the principle of the barometers (mercury barometer, aneroid barometer).</t>
  </si>
  <si>
    <t>050.01.03.01.03</t>
  </si>
  <si>
    <t>List the units of measurement of the atmospheric pressure used in aviation (hPa, inches of mercury). (Refer to Subject 050 10 01 01)</t>
  </si>
  <si>
    <t>050.01.03.01.02</t>
  </si>
  <si>
    <t>Define ‘atmospheric pressure’.</t>
  </si>
  <si>
    <t>050.01.03.01.01</t>
  </si>
  <si>
    <t>Barometric pressure, isobars</t>
  </si>
  <si>
    <t>050.01.03.01</t>
  </si>
  <si>
    <t>Atmospheric pressure</t>
  </si>
  <si>
    <t>050.01.03.00</t>
  </si>
  <si>
    <t>Explain the influence of the wind on the cooling and warming of the air near the surfaces.</t>
  </si>
  <si>
    <t>050.01.02.06.04</t>
  </si>
  <si>
    <t>Describe qualitatively the influence of the clouds on the cooling and warming of the surface and the air near the surface.</t>
  </si>
  <si>
    <t>050.01.02.06.03</t>
  </si>
  <si>
    <t>Explain the cooling/warming of the air by molecular or turbulent heat transfer to/from the earth or sea surfaces.</t>
  </si>
  <si>
    <t>050.01.02.06.02</t>
  </si>
  <si>
    <t>Explain the cooling/warming of the surface of the Earth by radiation.</t>
  </si>
  <si>
    <t>050.01.02.06.01</t>
  </si>
  <si>
    <t>Temperature near the Earth’s surface, insolation, surface effects, effect of clouds, effect of wind</t>
  </si>
  <si>
    <t>050.01.02.06</t>
  </si>
  <si>
    <t>Explain the reasons for the formation of the following inversions: ground inversion (nocturnal radiation/advection), subsidence inversion, frontal inversion, inversion above friction layer, valley inversion.</t>
  </si>
  <si>
    <t>050.01.02.05.03</t>
  </si>
  <si>
    <t>Explain the characteristics of inversions and of an isothermal layer concerning stability and vertical motions.</t>
  </si>
  <si>
    <t>050.01.02.05.02</t>
  </si>
  <si>
    <t>Describe the development and types of inversions.</t>
  </si>
  <si>
    <t>050.01.02.05.01</t>
  </si>
  <si>
    <t>Development of inversions, types of inversions</t>
  </si>
  <si>
    <t>050.01.02.05</t>
  </si>
  <si>
    <t>Describe qualitatively and quantitatively the temperature lapse rates of the troposphere (mean value 0.65 degrees C/100 m or 2 degrees C/1 000 ft and actual values).</t>
  </si>
  <si>
    <t>050.01.02.04.01</t>
  </si>
  <si>
    <t>Lapse rates</t>
  </si>
  <si>
    <t>050.01.02.04</t>
  </si>
  <si>
    <t>Describe the transfer of latent heat.</t>
  </si>
  <si>
    <t>050.01.02.03.15</t>
  </si>
  <si>
    <t>Describe the transfer of heat by turbulence.</t>
  </si>
  <si>
    <t>050.01.02.03.14</t>
  </si>
  <si>
    <t>Name the situations in which advection occurs.</t>
  </si>
  <si>
    <t>050.01.02.03.13</t>
  </si>
  <si>
    <t>Explain the process of advection.</t>
  </si>
  <si>
    <t>050.01.02.03.12</t>
  </si>
  <si>
    <t>Name the situations in which convection occurs.</t>
  </si>
  <si>
    <t>050.01.02.03.11</t>
  </si>
  <si>
    <t>Explain the process of convection.</t>
  </si>
  <si>
    <t>050.01.02.03.10</t>
  </si>
  <si>
    <t>Explain the role of conduction in the cooling and warming of the atmosphere.</t>
  </si>
  <si>
    <t>050.01.02.03.09</t>
  </si>
  <si>
    <t>Explain the process of conduction.</t>
  </si>
  <si>
    <t>050.01.02.03.08</t>
  </si>
  <si>
    <t>Explain the effect of absorption and radiation in connection with clouds.</t>
  </si>
  <si>
    <t>050.01.02.03.07</t>
  </si>
  <si>
    <t>Explain how terrestrial radiation is absorbed by some components of the atmosphere.</t>
  </si>
  <si>
    <t>050.01.02.03.06</t>
  </si>
  <si>
    <t>Describe terrestrial radiation.</t>
  </si>
  <si>
    <t>050.01.02.03.05</t>
  </si>
  <si>
    <t>Describe the filtering effect of the atmosphere on solar radiation.</t>
  </si>
  <si>
    <t>050.01.02.03.04</t>
  </si>
  <si>
    <t>Describe solar radiation reaching the Earth.</t>
  </si>
  <si>
    <t>050.01.02.03.03</t>
  </si>
  <si>
    <t>Describe radiation.</t>
  </si>
  <si>
    <t>050.01.02.03.02</t>
  </si>
  <si>
    <t>Explain how local cooling or warming processes result in transfer of heat.</t>
  </si>
  <si>
    <t>050.01.02.03.01</t>
  </si>
  <si>
    <t>Transfer of heat</t>
  </si>
  <si>
    <t>050.01.02.03</t>
  </si>
  <si>
    <t>Calculate the temperature and temperature deviations (in relation to International Standard Atmosphere (ISA)) at specified levels.</t>
  </si>
  <si>
    <t>050.01.02.02.03</t>
  </si>
  <si>
    <t>Mention the general causes of the cooling of the air in the troposphere with increasing altitude.</t>
  </si>
  <si>
    <t>050.01.02.02.02</t>
  </si>
  <si>
    <t>Describe the mean vertical distribution of temperature up to FL 650.</t>
  </si>
  <si>
    <t>050.01.02.02.01</t>
  </si>
  <si>
    <t>Vertical distribution of temperature</t>
  </si>
  <si>
    <t>050.01.02.02</t>
  </si>
  <si>
    <t>List the units of measurement of air temperature used in aviation meteorology (Celsius, Fahrenheit, Kelvin). (Refer to Subject 050 10 01 01)</t>
  </si>
  <si>
    <t>050.01.02.01.02</t>
  </si>
  <si>
    <t>Define ‘air temperature’.</t>
  </si>
  <si>
    <t>050.01.02.01.01</t>
  </si>
  <si>
    <t>Definition and units</t>
  </si>
  <si>
    <t>050.01.02.01</t>
  </si>
  <si>
    <t>Air temperature</t>
  </si>
  <si>
    <t>050.01.02.00</t>
  </si>
  <si>
    <t>Describe that ozone can occur at jet cruise altitudes and that it constitutes a hazard.</t>
  </si>
  <si>
    <t>050.01.01.03.02</t>
  </si>
  <si>
    <t>Describe the stratosphere up to FL 650.</t>
  </si>
  <si>
    <t>050.01.01.03.01</t>
  </si>
  <si>
    <t>Stratosphere</t>
  </si>
  <si>
    <t>050.01.01.03</t>
  </si>
  <si>
    <t>Indicate the variations of the FL of the tropopause with the seasons and the variations of atmospheric pressure.</t>
  </si>
  <si>
    <t>050.01.01.02.06</t>
  </si>
  <si>
    <t>Describe the breaks in the tropopause along the boundaries of the main air masses.</t>
  </si>
  <si>
    <t>050.01.01.02.05</t>
  </si>
  <si>
    <t>Describe the variations of the FL and temperature of the tropopause from the poles to the equator.</t>
  </si>
  <si>
    <t>050.01.01.02.04</t>
  </si>
  <si>
    <t>Describe the proportions of the most important gases in the air in the troposphere.</t>
  </si>
  <si>
    <t>050.01.01.02.03</t>
  </si>
  <si>
    <t>Describe the main characteristics of the tropopause.</t>
  </si>
  <si>
    <t>050.01.01.02.02</t>
  </si>
  <si>
    <t>Describe the troposphere.</t>
  </si>
  <si>
    <t>050.01.01.02.01</t>
  </si>
  <si>
    <t>Troposphere</t>
  </si>
  <si>
    <t>050.01.01.02</t>
  </si>
  <si>
    <t>List the different layers and their main qualitative characteristics up to FL 650.</t>
  </si>
  <si>
    <t>050.01.01.01.02</t>
  </si>
  <si>
    <t>Describe the vertical division of the atmosphere up to flight level (FL) 650, based on the temperature variations with height.</t>
  </si>
  <si>
    <t>050.01.01.01.01</t>
  </si>
  <si>
    <t>Structure of the atmosphere</t>
  </si>
  <si>
    <t>050.01.01.01</t>
  </si>
  <si>
    <t>Composition, extent, vertical division</t>
  </si>
  <si>
    <t>050.01.01.00</t>
  </si>
  <si>
    <t>THE ATMOSPHERE</t>
  </si>
  <si>
    <t>050.01.00.00</t>
  </si>
  <si>
    <t xml:space="preserve">METEOROLOGY </t>
  </si>
  <si>
    <t>050.00.00.00</t>
  </si>
  <si>
    <t>Explain at which time of the year the duration of daylight changes at the highest rate.</t>
  </si>
  <si>
    <t>061.05.03.01.03</t>
  </si>
  <si>
    <t>Explain the changes to sunrise, sunset, and civil twilight times with date, latitude and altitude.</t>
  </si>
  <si>
    <t>061.05.03.01.02</t>
  </si>
  <si>
    <t>Define sunrise, sunset, and civil twilight, and extract times from a suitable source (e.g. an almanac).</t>
  </si>
  <si>
    <t>061.05.03.01.01</t>
  </si>
  <si>
    <t>Sunrise and sunset times</t>
  </si>
  <si>
    <t>061.05.03.01</t>
  </si>
  <si>
    <t>Sunrise and sunset</t>
  </si>
  <si>
    <t>061.05.03.00</t>
  </si>
  <si>
    <t>State the changes when crossing the International Date Line.</t>
  </si>
  <si>
    <t>061.05.02.02.01</t>
  </si>
  <si>
    <t>International Date Line</t>
  </si>
  <si>
    <t>061.05.02.02</t>
  </si>
  <si>
    <t>Explain and apply the concept of standard time and daylight saving time, and perform standard time and daylight saving time calculations.</t>
  </si>
  <si>
    <t>061.05.02.01.01</t>
  </si>
  <si>
    <t>Standard time and daylight saving time</t>
  </si>
  <si>
    <t>061.05.02.01</t>
  </si>
  <si>
    <t>Standard time</t>
  </si>
  <si>
    <t>061.05.02.00</t>
  </si>
  <si>
    <t>Perform LMT and UTC calculations.</t>
  </si>
  <si>
    <t>061.05.01.02.01</t>
  </si>
  <si>
    <t>Local Mean Time (LMT) and Universal Time Coordinated (UTC)</t>
  </si>
  <si>
    <t>061.05.01.02</t>
  </si>
  <si>
    <t>Explain the concepts of a mean solar day and LMT.</t>
  </si>
  <si>
    <t>061.05.01.01.01</t>
  </si>
  <si>
    <t>Mean solar day</t>
  </si>
  <si>
    <t>061.05.01.01</t>
  </si>
  <si>
    <t>Local Mean Time (LMT)</t>
  </si>
  <si>
    <t>061.05.01.00</t>
  </si>
  <si>
    <t>TIME</t>
  </si>
  <si>
    <t>061.05.00.00</t>
  </si>
  <si>
    <t>Resolve bearings of an NDB station for plotting on an aeronautical chart.</t>
  </si>
  <si>
    <t>061.04.03.02.03</t>
  </si>
  <si>
    <t>Fix the aircraft position on an en-route chart with information from VOR and DME equipment.</t>
  </si>
  <si>
    <t>061.04.03.02.02</t>
  </si>
  <si>
    <t>Measure tracks and distances on VFR and IFR en-route charts.</t>
  </si>
  <si>
    <t>061.04.03.02.01</t>
  </si>
  <si>
    <t>Plotting</t>
  </si>
  <si>
    <t>061.04.03.02</t>
  </si>
  <si>
    <t>Recognise ICAO Annex 4 symbology.</t>
  </si>
  <si>
    <t>061.04.03.01.01</t>
  </si>
  <si>
    <t>Symbology</t>
  </si>
  <si>
    <t>061.04.03.01</t>
  </si>
  <si>
    <t>Practical use</t>
  </si>
  <si>
    <t>061.04.03.00</t>
  </si>
  <si>
    <t>Given constant of cone or parallel of origin, great-circle track at one position and great-circle track at another position, calculate the difference of longitude between the two positions.</t>
  </si>
  <si>
    <t>061.04.02.04.07</t>
  </si>
  <si>
    <t>Given a Lambert chart, determine the parallel of origin, or constant of cone.</t>
  </si>
  <si>
    <t>061.04.02.04.06</t>
  </si>
  <si>
    <t>Given two positions (lat./long.) and information to determine convergency between the two positions, calculate the parallel of origin.</t>
  </si>
  <si>
    <t>061.04.02.04.05</t>
  </si>
  <si>
    <t>Given appropriate data, calculate initial, final or rhumb-line tracks between two positions (lat./long.).</t>
  </si>
  <si>
    <t>061.04.02.04.04</t>
  </si>
  <si>
    <t>Explain the scale variation throughout the charts as follows: the scale indicated on the chart will be correct at the standard parallels; the scale will increase away from the parallel of origin; the scale within the standard parallels differs by less than 1 per cent from the scale stated on the chart.</t>
  </si>
  <si>
    <t>061.04.02.04.03</t>
  </si>
  <si>
    <t>Calculate straight line track changes on a Lambert chart.</t>
  </si>
  <si>
    <t>061.04.02.04.02</t>
  </si>
  <si>
    <t>State the properties of a Lambert projection.</t>
  </si>
  <si>
    <t>061.04.02.04.01</t>
  </si>
  <si>
    <t>Lambert</t>
  </si>
  <si>
    <t>061.04.02.04</t>
  </si>
  <si>
    <t>Given a chart length at one latitude, show that it represents a different Earth distance at other latitudes.</t>
  </si>
  <si>
    <t>061.04.02.03.03</t>
  </si>
  <si>
    <t>Given the scale at one latitude, calculate the scale at different latitudes.</t>
  </si>
  <si>
    <t>061.04.02.03.02</t>
  </si>
  <si>
    <t>State the properties of a direct Mercator projection.</t>
  </si>
  <si>
    <t>061.04.02.03.01</t>
  </si>
  <si>
    <t>Direct Mercator</t>
  </si>
  <si>
    <t>061.04.02.03</t>
  </si>
  <si>
    <t>Calculate straight line track changes on a polar stereographic chart.</t>
  </si>
  <si>
    <t>061.04.02.02.02</t>
  </si>
  <si>
    <t>State the properties of a polar stereographic projection.</t>
  </si>
  <si>
    <t>061.04.02.02.01</t>
  </si>
  <si>
    <t>Polar stereographic</t>
  </si>
  <si>
    <t>061.04.02.02</t>
  </si>
  <si>
    <t>Identify azimuthal, cylindrical and conical projections.</t>
  </si>
  <si>
    <t>061.04.02.01.01</t>
  </si>
  <si>
    <t>Methods of projection</t>
  </si>
  <si>
    <t>061.04.02.01</t>
  </si>
  <si>
    <t>Projections</t>
  </si>
  <si>
    <t>061.04.02.00</t>
  </si>
  <si>
    <t>Perform scale calculations based on typical en-route chart scales.</t>
  </si>
  <si>
    <t>061.04.01.03.02</t>
  </si>
  <si>
    <t>Recognise methods of representing scale on aeronautical charts.</t>
  </si>
  <si>
    <t>061.04.01.03.01</t>
  </si>
  <si>
    <t>Scale</t>
  </si>
  <si>
    <t>061.04.01.03</t>
  </si>
  <si>
    <t>Explain the relationship between Earth and chart convergence with respect to the ICAO requirement for a straight line to approximate a great circle.</t>
  </si>
  <si>
    <t>061.04.01.02.02</t>
  </si>
  <si>
    <t>Explain and calculate the constant of the cone (sine of parallel of origin).</t>
  </si>
  <si>
    <t>061.04.01.02.01</t>
  </si>
  <si>
    <t>Convergence</t>
  </si>
  <si>
    <t>061.04.01.02</t>
  </si>
  <si>
    <t>State the requirement for conformality and for a straight line to approximate a great circle.</t>
  </si>
  <si>
    <t>061.04.01.01.01</t>
  </si>
  <si>
    <t>ICAO Annex 4 ‘Aeronautical Charts’</t>
  </si>
  <si>
    <t>061.04.01.01</t>
  </si>
  <si>
    <t>Chart requirements</t>
  </si>
  <si>
    <t>061.04.01.00</t>
  </si>
  <si>
    <t>CHARTS</t>
  </si>
  <si>
    <t>061.04.00.00</t>
  </si>
  <si>
    <t>Calculate and apply the conversion angle.</t>
  </si>
  <si>
    <t>061.03.03.02.01</t>
  </si>
  <si>
    <t>Conversion angle</t>
  </si>
  <si>
    <t>061.03.03.02</t>
  </si>
  <si>
    <t>Explain that the variation in distance of the great-circle route and rhumb-line route between any two positions increases with increasing latitude or change in longitude.</t>
  </si>
  <si>
    <t>061.03.03.01.01</t>
  </si>
  <si>
    <t>Distances</t>
  </si>
  <si>
    <t>061.03.03.01</t>
  </si>
  <si>
    <t>Relationship</t>
  </si>
  <si>
    <t>061.03.03.00</t>
  </si>
  <si>
    <t>State that a rhumb-line route is not the shortest distance between any two positions on the Earth (excluding meridians and equator).</t>
  </si>
  <si>
    <t>061.03.02.01.02</t>
  </si>
  <si>
    <t>Describe the geometric properties of a rhumb line.</t>
  </si>
  <si>
    <t>061.03.02.01.01</t>
  </si>
  <si>
    <t>Properties</t>
  </si>
  <si>
    <t>061.03.02.01</t>
  </si>
  <si>
    <t>Rhumb lines</t>
  </si>
  <si>
    <t>061.03.02.00</t>
  </si>
  <si>
    <t>Calculate the approximate value of Earth convergence between any two positions, up to 30 degrees difference of longitude.</t>
  </si>
  <si>
    <t>061.03.01.02.03</t>
  </si>
  <si>
    <t>State the formula used to approximate the value of Earth convergence as change of longitude × sine mean latitude.</t>
  </si>
  <si>
    <t>061.03.01.02.02</t>
  </si>
  <si>
    <t>Explain why the track direction of a great-circle route (other than following a meridian or the equator) changes.</t>
  </si>
  <si>
    <t>061.03.01.02.01</t>
  </si>
  <si>
    <t>061.03.01.02</t>
  </si>
  <si>
    <t>Name examples of great circles on the surface of the Earth.</t>
  </si>
  <si>
    <t>061.03.01.01.04</t>
  </si>
  <si>
    <t>Explain why a great-circle route is the shortest distance between any two positions on the Earth.</t>
  </si>
  <si>
    <t>061.03.01.01.03</t>
  </si>
  <si>
    <t>Describe the geometric properties of a great circle and a small circle, up to 30 degrees difference of longitude.</t>
  </si>
  <si>
    <t>061.03.01.01.02</t>
  </si>
  <si>
    <t>Describe the geometric properties of a great circle (including the vertex) and a small circle.</t>
  </si>
  <si>
    <t>061.03.01.01.01</t>
  </si>
  <si>
    <t>061.03.01.01</t>
  </si>
  <si>
    <t>Great circles</t>
  </si>
  <si>
    <t>061.03.01.00</t>
  </si>
  <si>
    <t>GREAT CIRCLES AND RHUMB LINES</t>
  </si>
  <si>
    <t>061.03.00.00</t>
  </si>
  <si>
    <t>Explain what needs to be considered in case of diversion, when unsure of position and when lost.</t>
  </si>
  <si>
    <t>061.02.02.02.01</t>
  </si>
  <si>
    <t>Unplanned events</t>
  </si>
  <si>
    <t>061.02.02.02</t>
  </si>
  <si>
    <t>Apply the techniques of DR, map reading, orientation, timing and revision of ETAs and headings.</t>
  </si>
  <si>
    <t>061.02.02.01.14</t>
  </si>
  <si>
    <t>Using the contours shown on a chart, describe the appearance of a significant feature.</t>
  </si>
  <si>
    <t>061.02.02.01.13</t>
  </si>
  <si>
    <t>Indicate the role of ‘layer tinting’ (colour gradient) in relation to the depiction of topography on a chart.</t>
  </si>
  <si>
    <t>061.02.02.01.12</t>
  </si>
  <si>
    <t>State the function of contour lines on a topographical chart.</t>
  </si>
  <si>
    <t>061.02.02.01.11</t>
  </si>
  <si>
    <t>Understand the difficulties and limitations that may be encountered in map reading in some geographical areas due to the nature of terrain, lack of distinctive landmarks, or lack of detailed and accurate charted data.</t>
  </si>
  <si>
    <t>061.02.02.01.10</t>
  </si>
  <si>
    <t>Describe the action to be taken if there is no visual checkpoint available at a scheduled turning point.</t>
  </si>
  <si>
    <t>061.02.02.01.09</t>
  </si>
  <si>
    <t>Describe visual-navigation techniques including: use of DR position to locate identifiable landmarks; identification of charted features/landmarks; factors affecting the selection of landmarks; an understanding of seasonal and meteorological effects on the appearance and visibility of landmarks; selection of suitable landmarks; estimation of distance from landmarks from successive bearings; estimation of the distance from a landmark using an approximation of the sighting angle and the flight altitude.</t>
  </si>
  <si>
    <t>061.02.02.01.08</t>
  </si>
  <si>
    <t>Describe how to prepare and align a map/chart for use in visual navigation.</t>
  </si>
  <si>
    <t>061.02.02.01.07</t>
  </si>
  <si>
    <t>Describe the use of a single observed position line to check flight progress.</t>
  </si>
  <si>
    <t>061.02.02.01.06</t>
  </si>
  <si>
    <t>Establish fixes on navigational charts by plotting visually derived intersecting lines of position.</t>
  </si>
  <si>
    <t>061.02.02.01.05</t>
  </si>
  <si>
    <t>State that the evaluation of the differences between DR positions and actual position can refine flight performance and navigation.</t>
  </si>
  <si>
    <t>061.02.02.01.04</t>
  </si>
  <si>
    <t>Discuss the general features of a visual checkpoint and give examples.</t>
  </si>
  <si>
    <t>061.02.02.01.03</t>
  </si>
  <si>
    <t>Define the term ‘visual checkpoint’.</t>
  </si>
  <si>
    <t>061.02.02.01.02</t>
  </si>
  <si>
    <t>Describe what is meant by the term ‘map reading’.</t>
  </si>
  <si>
    <t>061.02.02.01.01</t>
  </si>
  <si>
    <t>Use of visual observations and application to in-flight navigation</t>
  </si>
  <si>
    <t>061.02.02.01</t>
  </si>
  <si>
    <t>VFR navigation techniques</t>
  </si>
  <si>
    <t>061.02.02.00</t>
  </si>
  <si>
    <t>Describe the problems of VFR navigation at night.</t>
  </si>
  <si>
    <t>061.02.01.02.02</t>
  </si>
  <si>
    <t>Describe the problems of VFR navigation at lower levels and the causes of reduced visibility.</t>
  </si>
  <si>
    <t>061.02.01.02.01</t>
  </si>
  <si>
    <t>Visual identification</t>
  </si>
  <si>
    <t>061.02.01.02</t>
  </si>
  <si>
    <t>Recognise which elements would make a ground feature suitable for use for VFR navigation.</t>
  </si>
  <si>
    <t>061.02.01.01.01</t>
  </si>
  <si>
    <t>Ground features</t>
  </si>
  <si>
    <t>061.02.01.01</t>
  </si>
  <si>
    <t>061.02.01.00</t>
  </si>
  <si>
    <t>VISUAL FLIGHT RULES (VFR) NAVIGATION</t>
  </si>
  <si>
    <t>061.02.00.00</t>
  </si>
  <si>
    <t>Given speed, distance to go and altitude to climb/descent, calculate the rate of climb/descent.</t>
  </si>
  <si>
    <t>061.01.08.03.05</t>
  </si>
  <si>
    <t>Given speed, rate of climb/descent and altitude, calculate the distance required in order to reach a certain position at a given altitude.</t>
  </si>
  <si>
    <t>061.01.08.03.04</t>
  </si>
  <si>
    <t>Given distance, speed and present altitude, calculate the rate of climb/descent in order to reach a certain position at a given altitude.</t>
  </si>
  <si>
    <t>061.01.08.03.03</t>
  </si>
  <si>
    <t>Calculate the flying time and distance during climb/descent from given average rate of climb/descent and using average GS using the following formulae valid for a 3-degree-glide path: rate of descent = (GS × 10) / 2 rate of descent = speed factor (SF) × glide-path angle × 100</t>
  </si>
  <si>
    <t>061.01.08.03.02</t>
  </si>
  <si>
    <t>State that most aircraft operating handbooks supply graphical material to calculate climb and descent problems.</t>
  </si>
  <si>
    <t>061.01.08.03.01</t>
  </si>
  <si>
    <t>Ground speed (GS)/distance covered during climb or descent</t>
  </si>
  <si>
    <t>061.01.08.03</t>
  </si>
  <si>
    <t>Calculate the average climb/descent GS from given TAS at various altitudes, and WV at various altitudes and true track.</t>
  </si>
  <si>
    <t>061.01.08.02.03</t>
  </si>
  <si>
    <t>WV used for descent problems is the WV at the altitude 1/2 of the descent altitude.</t>
  </si>
  <si>
    <t>061.01.08.02.02</t>
  </si>
  <si>
    <t>WV used for climb problems is the WV at the altitude 2/3 of the cruising altitude.</t>
  </si>
  <si>
    <t>061.01.08.02.01</t>
  </si>
  <si>
    <t>Average wind velocity (WV)</t>
  </si>
  <si>
    <t>061.01.08.02</t>
  </si>
  <si>
    <t>Average TAS used for descent problems is calculated at the altitude 1/2 of the descent altitude.</t>
  </si>
  <si>
    <t>061.01.08.01.02</t>
  </si>
  <si>
    <t>Average TAS used for climb problems is calculated at the altitude 2/3 of the cruising altitude.</t>
  </si>
  <si>
    <t>061.01.08.01.01</t>
  </si>
  <si>
    <t>Average airspeed</t>
  </si>
  <si>
    <t>061.01.08.01</t>
  </si>
  <si>
    <t>Navigation in climb and descent</t>
  </si>
  <si>
    <t>061.01.08.00</t>
  </si>
  <si>
    <t>Calculate wind correction angle (WCA) using the formula: WCA = XWC (crosswind component)/SF</t>
  </si>
  <si>
    <t>061.01.07.01.04</t>
  </si>
  <si>
    <t>Define ‘speed factor’ (SF).  Speed divided by 60, used for mental flight-path calculations.</t>
  </si>
  <si>
    <t>061.01.07.01.03</t>
  </si>
  <si>
    <t>Evaluate the difference between a DR and a fix position.</t>
  </si>
  <si>
    <t>061.01.07.01.02</t>
  </si>
  <si>
    <t>Determine a DR position.</t>
  </si>
  <si>
    <t>061.01.07.01.01</t>
  </si>
  <si>
    <t>Dead reckoning (DR) technique</t>
  </si>
  <si>
    <t>061.01.07.01</t>
  </si>
  <si>
    <t>Dead reckoning (DR)</t>
  </si>
  <si>
    <t>061.01.07.00</t>
  </si>
  <si>
    <t>Resolve the TOV for: heading and GS (with mechanical computer and MDR); WV (with mechanical computer); and track and GS (with mechanical computer and MDR.</t>
  </si>
  <si>
    <t>061.01.06.02.01</t>
  </si>
  <si>
    <t>Solutions</t>
  </si>
  <si>
    <t>061.01.06.02</t>
  </si>
  <si>
    <t>Draw and correctly label the TOV.</t>
  </si>
  <si>
    <t>061.01.06.01.01</t>
  </si>
  <si>
    <t>Construction</t>
  </si>
  <si>
    <t>061.01.06.01</t>
  </si>
  <si>
    <t>Triangle of velocities (TOV)</t>
  </si>
  <si>
    <t>061.01.06.00</t>
  </si>
  <si>
    <t>061.01.05.06.04</t>
  </si>
  <si>
    <t>Calculate climb/descent gradient (ft/NM, per cent and degrees), GS or vertical speed according to the following formula: Vertical speed (ft/min) = (GS (kt) × gradient (ft/NM)) / 60.</t>
  </si>
  <si>
    <t>061.01.05.06.03</t>
  </si>
  <si>
    <t>Calculate rate of descent (ROD) on a given glide-path angle or gradient using the following rule of thumb formulae: ROD (ft/min) = GP degrees  × GS (NM/min) × 100 ROD (ft/min) = GP per cent × GS (kt)</t>
  </si>
  <si>
    <t>061.01.05.06.02</t>
  </si>
  <si>
    <t>Estimate average climb/descent gradient (per cent) or glide path degrees according to the following rule of thumb: Gradient in degrees = (vertical distance (ft) / 100) / ground distance (NM)) Gradient in per cent = (vertical distance (ft) / 60) / ground distance (NM)) Gradient in degrees = arctan (altitude difference (ft) / ground distance (ft)). N.B. These rules of thumb approximate 1 NM to 6 000 ft and are based on the 1:60 rule.</t>
  </si>
  <si>
    <t>061.01.05.06.01</t>
  </si>
  <si>
    <t>Gradient versus rate of climb/descent</t>
  </si>
  <si>
    <t>061.01.05.06</t>
  </si>
  <si>
    <t>Enter revised navigational en-route data, for the legs concerned, into the flight plan (e.g. updated wind and GS and correspondingly losses or gains in time and fuel consumption).</t>
  </si>
  <si>
    <t>061.01.05.05.01</t>
  </si>
  <si>
    <t>Flight log</t>
  </si>
  <si>
    <t>061.01.05.05</t>
  </si>
  <si>
    <t>Calculate the average GS based on two observed fixes.</t>
  </si>
  <si>
    <t>061.01.05.04.07</t>
  </si>
  <si>
    <t>Calculate revised GS to reach a waypoint at a specific time.</t>
  </si>
  <si>
    <t>061.01.05.04.06</t>
  </si>
  <si>
    <t>Perform GS, distance and time calculations.</t>
  </si>
  <si>
    <t>061.01.05.04.05</t>
  </si>
  <si>
    <t>Calculate GS with: mechanical computer (TOV solution); and MDR (given track, TAS and WV).</t>
  </si>
  <si>
    <t>061.01.05.04.04</t>
  </si>
  <si>
    <t>Explain the relationship between GS and TAS with increasing WCA.</t>
  </si>
  <si>
    <t>061.01.05.04.03</t>
  </si>
  <si>
    <t>Apply HWC and TWC to determine GS from TAS and vice versa.</t>
  </si>
  <si>
    <t>061.01.05.04.02</t>
  </si>
  <si>
    <t>Calculate headwind component (HWC) and tailwind component (TWC) by: trigonometry; and MDR.</t>
  </si>
  <si>
    <t>061.01.05.04.01</t>
  </si>
  <si>
    <t>Ground speed (GS)</t>
  </si>
  <si>
    <t>061.01.05.04</t>
  </si>
  <si>
    <t>Deduce CAS and TAS in climb/descent/cruise (flying at constant CAS).</t>
  </si>
  <si>
    <t>061.01.05.03.02</t>
  </si>
  <si>
    <t>Deduce the CAS, TAS and M relationship in climb/descent/cruise (flying at constant CAS or M).</t>
  </si>
  <si>
    <t>061.01.05.03.01</t>
  </si>
  <si>
    <t>CAS/TAS/M relationship</t>
  </si>
  <si>
    <t>061.01.05.03</t>
  </si>
  <si>
    <t>Calculate TAS from M, and M from TAS.</t>
  </si>
  <si>
    <t>061.01.05.02.01</t>
  </si>
  <si>
    <t>Mach number (M)</t>
  </si>
  <si>
    <t>061.01.05.02</t>
  </si>
  <si>
    <t>Calculate TAS from CAS, and CAS from TAS by: mechanical computer; and rule of thumb (2 per cent per 1 000 ft).</t>
  </si>
  <si>
    <t>061.01.05.01.01</t>
  </si>
  <si>
    <t>True airspeed (TAS)</t>
  </si>
  <si>
    <t>061.01.05.01</t>
  </si>
  <si>
    <t>Speed</t>
  </si>
  <si>
    <t>061.01.05.00</t>
  </si>
  <si>
    <t>Convert between ground distance (NM) and air distance (NAM) using the formula:  NAM = NM × TAS/GS.</t>
  </si>
  <si>
    <t>061.01.04.04.02</t>
  </si>
  <si>
    <t>Evaluate the effect of wind and altitude on air distance.</t>
  </si>
  <si>
    <t>061.01.04.04.01</t>
  </si>
  <si>
    <t>Air mile</t>
  </si>
  <si>
    <t>061.01.04.04</t>
  </si>
  <si>
    <t>Calculate the distance between positions on the same meridian, on opposite (antipodal) meridians, on the same parallel of latitude, and calculate new latitude/longitude when given distances north-south and east-west.</t>
  </si>
  <si>
    <t>061.01.04.03.01</t>
  </si>
  <si>
    <t xml:space="preserve">Graticule distances </t>
  </si>
  <si>
    <t>061.01.04.03</t>
  </si>
  <si>
    <t>Convert between units of distance (nautical mile (NM), kilometre (km), statute mile (SM), feet (ft), inches (in)).</t>
  </si>
  <si>
    <t>061.01.04.02.01</t>
  </si>
  <si>
    <t>Units</t>
  </si>
  <si>
    <t>061.01.04.02</t>
  </si>
  <si>
    <t>State that 1' of longitude change at the equator on the WGS-84 ellipsoid is approximately equal to 1 NM.</t>
  </si>
  <si>
    <t>061.01.04.01.02</t>
  </si>
  <si>
    <t>State that 1 NM is equal to 1 852 km, which is the average distance of 1' of latitude change on the WGS-84 ellipsoid.</t>
  </si>
  <si>
    <t>061.01.04.01.01</t>
  </si>
  <si>
    <t>WGS-84 ellipsoid</t>
  </si>
  <si>
    <t>061.01.04.01</t>
  </si>
  <si>
    <t>Distance</t>
  </si>
  <si>
    <t>061.01.04.00</t>
  </si>
  <si>
    <t>Calculate the average drift angle based upon an off-course fix observation.</t>
  </si>
  <si>
    <t>061.01.03.02.06</t>
  </si>
  <si>
    <t>Calculate the heading change at an off-course fix to directly reach the next waypoint using the 1:60 rule.</t>
  </si>
  <si>
    <t>061.01.03.02.05</t>
  </si>
  <si>
    <t>Calculate TKE with appropriate data of WCA and drift.</t>
  </si>
  <si>
    <t>061.01.03.02.04</t>
  </si>
  <si>
    <t>Calculate the actual track with appropriate data of heading and drift.</t>
  </si>
  <si>
    <t>061.01.03.02.03</t>
  </si>
  <si>
    <t>Explain and apply the concepts of drift and WCA.</t>
  </si>
  <si>
    <t>061.01.03.02.02</t>
  </si>
  <si>
    <t>Calculate XWC by: trigonometry; and MDR.</t>
  </si>
  <si>
    <t>061.01.03.02.01</t>
  </si>
  <si>
    <t>Track and heading</t>
  </si>
  <si>
    <t>061.01.03.02</t>
  </si>
  <si>
    <t>Apply deviation.</t>
  </si>
  <si>
    <t>061.01.03.01.07</t>
  </si>
  <si>
    <t>Define ‘compass north’ (CN).</t>
  </si>
  <si>
    <t>061.01.03.01.06</t>
  </si>
  <si>
    <t>Explain changes of variation with time and position.</t>
  </si>
  <si>
    <t>061.01.03.01.05</t>
  </si>
  <si>
    <t>Define and apply variation.</t>
  </si>
  <si>
    <t>061.01.03.01.04</t>
  </si>
  <si>
    <t>Define ‘magnetic north’ (MN).</t>
  </si>
  <si>
    <t>061.01.03.01.03</t>
  </si>
  <si>
    <t>Measure a true direction on any given aeronautical chart.</t>
  </si>
  <si>
    <t>061.01.03.01.02</t>
  </si>
  <si>
    <t>Define ‘true north’ (TN).</t>
  </si>
  <si>
    <t>061.01.03.01.01</t>
  </si>
  <si>
    <t>Datums</t>
  </si>
  <si>
    <t>061.01.03.01</t>
  </si>
  <si>
    <t>Direction</t>
  </si>
  <si>
    <t>061.01.03.00</t>
  </si>
  <si>
    <t>Calculate the difference in longitude between any two given positions.</t>
  </si>
  <si>
    <t>061.01.02.01.05</t>
  </si>
  <si>
    <t>Define geographic (geodetic) longitude and meridians.</t>
  </si>
  <si>
    <t>061.01.02.01.04</t>
  </si>
  <si>
    <t>Calculate the difference in latitude between any two given positions.</t>
  </si>
  <si>
    <t>061.01.02.01.03</t>
  </si>
  <si>
    <t>Define geographic (geodetic) latitude and parallels of latitude.</t>
  </si>
  <si>
    <t>061.01.02.01.02</t>
  </si>
  <si>
    <t>State that geodetic latitude and longitude is used to define a position on the WGS-84 ellipsoid.</t>
  </si>
  <si>
    <t>061.01.02.01.01</t>
  </si>
  <si>
    <t>Position reference system</t>
  </si>
  <si>
    <t>061.01.02.01</t>
  </si>
  <si>
    <t>Position</t>
  </si>
  <si>
    <t>061.01.02.00</t>
  </si>
  <si>
    <t>Explain the effect that the inclination of the Earth’s spin axis has on insolation and duration of daylight.</t>
  </si>
  <si>
    <t>061.01.01.02.02</t>
  </si>
  <si>
    <t>Describe the rotation of the Earth around its own spin axis and the plane of the ecliptic (including the relationship of the spin axis to the plane of the ecliptic).</t>
  </si>
  <si>
    <t>061.01.01.02.01</t>
  </si>
  <si>
    <t>Earth rotation</t>
  </si>
  <si>
    <t>061.01.01.02</t>
  </si>
  <si>
    <t>State that the circumference of the Earth is approximately 40 000 km or approximately 21 600 NM.</t>
  </si>
  <si>
    <t>061.01.01.01.03</t>
  </si>
  <si>
    <t>State that a number of different ellipsoids are used to describe the shape of the Earth for mapping but that WGS-84 is the reference ellipsoid required for geographical coordinates.</t>
  </si>
  <si>
    <t>061.01.01.01.02</t>
  </si>
  <si>
    <t>State that the geoid is an irregular shape based on the surface of the oceans influenced only by gravity and centrifugal force.</t>
  </si>
  <si>
    <t>061.01.01.01.01</t>
  </si>
  <si>
    <t>Form</t>
  </si>
  <si>
    <t>061.01.01.01</t>
  </si>
  <si>
    <t>The Earth</t>
  </si>
  <si>
    <t>061.01.01.00</t>
  </si>
  <si>
    <t>BASICS OF NAVIGATION</t>
  </si>
  <si>
    <t>061.01.00.00</t>
  </si>
  <si>
    <t>GENERAL NAVIGATION</t>
  </si>
  <si>
    <t>061.00.00.00</t>
  </si>
  <si>
    <t>Recognise the differences between ‘proceed VFR’ and ‘proceed visually’.</t>
  </si>
  <si>
    <t>062.07.05.09.03</t>
  </si>
  <si>
    <t>State that a PinS approach procedure includes either a ‘proceed VFR’ or a ‘proceed visually’ instruction from the missed approach point (MAPt) to a landing location.</t>
  </si>
  <si>
    <t>062.07.05.09.02</t>
  </si>
  <si>
    <t>State that a PinS approach procedure is an instrument RNP APCH procedure designed for helicopters only, and that it may be published with LNAV minima or LPV minima.</t>
  </si>
  <si>
    <t>062.07.05.09.01</t>
  </si>
  <si>
    <t>PBN point-in-space (PinS) approach</t>
  </si>
  <si>
    <t>062.07.05.09</t>
  </si>
  <si>
    <t>Recognise the differences in the instructions ‘proceed VFR’ and ‘proceed visually’.</t>
  </si>
  <si>
    <t>062.07.05.08.03</t>
  </si>
  <si>
    <t>State that a PinS departure procedure includes either a ‘proceed VFR’ or a ‘proceed visually’ instruction from the landing location to the initial departure fix (IDF).</t>
  </si>
  <si>
    <t>062.07.05.08.02</t>
  </si>
  <si>
    <t>State that a PinS departure is a departure procedure designed for helicopters only.</t>
  </si>
  <si>
    <t>062.07.05.08.01</t>
  </si>
  <si>
    <t>PBN point-in-space (PinS) departure</t>
  </si>
  <si>
    <t>062.07.05.08</t>
  </si>
  <si>
    <t>State that A-RNP incorporates the navigation specifications RNAV 5, RNAV 2, RNAV 1, RNP 2, RNP 1 and RNP APCH.</t>
  </si>
  <si>
    <t>062.07.05.07.01</t>
  </si>
  <si>
    <t>Advanced required navigation performance (A-RNP)</t>
  </si>
  <si>
    <t>062.07.05.07</t>
  </si>
  <si>
    <t>State that RNP AR APCH requires authorisation.</t>
  </si>
  <si>
    <t>062.07.05.06.01</t>
  </si>
  <si>
    <t>Required navigation performance authorisation required approach (RNP AR APCH)</t>
  </si>
  <si>
    <t>062.07.05.06</t>
  </si>
  <si>
    <t>State that the FAS data block is a standard data format to describe the final approach path.</t>
  </si>
  <si>
    <t>062.07.05.05.11</t>
  </si>
  <si>
    <t>State that RNP approaches to LPV minima require SBAS.</t>
  </si>
  <si>
    <t>062.07.05.05.10</t>
  </si>
  <si>
    <t>State that RNP APCH to LPV minima requires a final approach segment (FAS) data block.</t>
  </si>
  <si>
    <t>062.07.05.05.09</t>
  </si>
  <si>
    <t>State that an RNP APCH to localiser performance with vertical guidance (LPV) minima is a three-dimensional operation.</t>
  </si>
  <si>
    <t>062.07.05.05.08</t>
  </si>
  <si>
    <t>State that an RNP APCH to LNAV/VNAV minima is a three-dimensional operation.</t>
  </si>
  <si>
    <t>062.07.05.05.07</t>
  </si>
  <si>
    <t>State that the correct altimeter setting is critical for the safe conduct of an RNP APCH using Baro-VNAV.</t>
  </si>
  <si>
    <t>062.07.05.05.06</t>
  </si>
  <si>
    <t>Explain why an RNP APCH to LNAV/VNAV minima based on Baro-VNAV may only be conducted when the aerodrome temperature is within a promulgated range if the barometric input is not automatically temperature-compensated.</t>
  </si>
  <si>
    <t>062.07.05.05.05</t>
  </si>
  <si>
    <t>State that an RNP APCH to LNAV/VNAV minima may only be conducted with vertical guidance certified for the purpose.</t>
  </si>
  <si>
    <t>062.07.05.05.04</t>
  </si>
  <si>
    <t>State that an RNP APCH to lateral navigation (LNAV)/vertical navigation (VNAV) minima has lateral guidance based on GNSS and vertical guidance based on either SBAS or barometric vertical navigation (Baro-VNAV).</t>
  </si>
  <si>
    <t>062.07.05.05.03</t>
  </si>
  <si>
    <t>State that an RNP APCH to LNAV minima is a non-precision IAP designed for two-dimensional approach operations.</t>
  </si>
  <si>
    <t>062.07.05.05.02</t>
  </si>
  <si>
    <t>State that pilots must not fly an RNP APCH unless it is retrievable by procedure name from the on-board navigation database and conforms to the charted procedure.</t>
  </si>
  <si>
    <t>062.07.05.05.01</t>
  </si>
  <si>
    <t>Required navigation performance approach (RNP APCH)</t>
  </si>
  <si>
    <t>062.07.05.05</t>
  </si>
  <si>
    <t>062.07.05.04</t>
  </si>
  <si>
    <t>State that the manual entry, or creation of new waypoints by manual entry, of either latitude and longitude or place/bearing/distance values is not permitted.</t>
  </si>
  <si>
    <t>062.07.05.03.03</t>
  </si>
  <si>
    <t>State that the route may subsequently be modified through the insertion (from the database) or deletion of specific waypoints in response to ATC clearances.</t>
  </si>
  <si>
    <t>062.07.05.03.02</t>
  </si>
  <si>
    <t>State that pilots must not fly an RNAV 1, RNAV 2, RNP 1 or RNP 2 standard instrument departure (SID) or standard instrument arrival (STAR) unless it is retrievable by route name from the on-board navigation database and conforms to the charted route.</t>
  </si>
  <si>
    <t>062.07.05.03.01</t>
  </si>
  <si>
    <t>RNAV 1/RNAV 2/RNP 1/RNP 2</t>
  </si>
  <si>
    <t>062.07.05.03</t>
  </si>
  <si>
    <t>State that manual data entry is acceptable for RNAV 5.</t>
  </si>
  <si>
    <t>062.07.05.02.01</t>
  </si>
  <si>
    <t>RNAV 5</t>
  </si>
  <si>
    <t>062.07.05.02</t>
  </si>
  <si>
    <t>State that operators may extend their RNAV 10 navigation capability time by updating.</t>
  </si>
  <si>
    <t>062.07.05.01.02</t>
  </si>
  <si>
    <t>State that RNAV 10 requires that aircraft operating in oceanic and remote areas be equipped with at least two independent and serviceable long-range navigation systems (LRNSs) comprising an INS, an inertial reference system (IRS)/flight management system (FMS) or a GNSS.</t>
  </si>
  <si>
    <t>062.07.05.01.01</t>
  </si>
  <si>
    <t>RNAV 10</t>
  </si>
  <si>
    <t>062.07.05.01</t>
  </si>
  <si>
    <t>Requirements of specific RNAV and RNP specifications</t>
  </si>
  <si>
    <t>062.07.05.00</t>
  </si>
  <si>
    <t>State that, unless otherwise specified in the operations documentation or acceptable means of compliance (AMCs), the navigational database must be valid for the current aeronautical information regulation and control (AIRAC) cycle.</t>
  </si>
  <si>
    <t>062.07.04.04.01</t>
  </si>
  <si>
    <t>Database management</t>
  </si>
  <si>
    <t>062.07.04.04</t>
  </si>
  <si>
    <t>State that abnormal and contingency procedures are to be used in case of loss of the PBN capability.</t>
  </si>
  <si>
    <t>062.07.04.03.01</t>
  </si>
  <si>
    <t>Abnormal situations</t>
  </si>
  <si>
    <t>062.07.04.03</t>
  </si>
  <si>
    <t>State that on-board performance monitoring and alerting of path definition error is managed by gross reasonableness checks of navigation data.</t>
  </si>
  <si>
    <t>062.07.04.02.06</t>
  </si>
  <si>
    <t>Give an example of how the loss of the ability to operate in RNP airspace may be indicated by the navigation system.</t>
  </si>
  <si>
    <t>062.07.04.02.05</t>
  </si>
  <si>
    <t>Explain how a navigation system assesses the EPE.</t>
  </si>
  <si>
    <t>062.07.04.02.04</t>
  </si>
  <si>
    <t>State that, dependent on the navigation sensor, the estimated position error (EPE) is compared with the required navigation specification.</t>
  </si>
  <si>
    <t>062.07.04.02.03</t>
  </si>
  <si>
    <t>State that on-board performance monitoring and alerting of navigation system errors is a requirement of on-board equipment for RNP.</t>
  </si>
  <si>
    <t>062.07.04.02.02</t>
  </si>
  <si>
    <t>State that on-board performance monitoring and alerting of flight technical errors is managed by on-board systems or flight crew procedures.</t>
  </si>
  <si>
    <t>062.07.04.02.01</t>
  </si>
  <si>
    <t>On-board performance monitoring and alerting</t>
  </si>
  <si>
    <t>062.07.04.02</t>
  </si>
  <si>
    <t>State that navigation accuracy depends on the TSE.</t>
  </si>
  <si>
    <t>062.07.04.01.05</t>
  </si>
  <si>
    <t>Define ‘total system error’ (TSE) and state that the geometric sum of the PDE, FTE and NSE equals the TSE.</t>
  </si>
  <si>
    <t>062.07.04.01.04</t>
  </si>
  <si>
    <t>Define ‘navigation system error’ (NSE) and state that the accuracy of a navigation system may be referred to as NSE.</t>
  </si>
  <si>
    <t>062.07.04.01.03</t>
  </si>
  <si>
    <t>Define ‘flight technical error’ (FTE) and state that the FTE is the error in following the prescribed path, either by the auto-flight system or by the pilot.</t>
  </si>
  <si>
    <t>062.07.04.01.02</t>
  </si>
  <si>
    <t>Define ‘path definition error’ (PDE).</t>
  </si>
  <si>
    <t>062.07.04.01.01</t>
  </si>
  <si>
    <t>Performance-based navigation (PBN) principles</t>
  </si>
  <si>
    <t>062.07.04.01</t>
  </si>
  <si>
    <t>Performance-based navigation (PBN) operations</t>
  </si>
  <si>
    <t>062.07.04.00</t>
  </si>
  <si>
    <t>062.07.03.04</t>
  </si>
  <si>
    <t>Define the term ‘offset flight path’.</t>
  </si>
  <si>
    <t>062.07.03.03.07</t>
  </si>
  <si>
    <t>State that the path terminators define a specific type of termination of the previous flight path.</t>
  </si>
  <si>
    <t>062.07.03.03.06</t>
  </si>
  <si>
    <t>State that the Aeronautical Radio, Incorporated (ARINC) 424 path terminators set the standards for coding the SIDs, STARs and instrument approach procedures (IAPs) from the official published government source documentation into the ARINC navigation database format.</t>
  </si>
  <si>
    <t>062.07.03.03.05</t>
  </si>
  <si>
    <t>Explain the difference between a fly-by-turn and a fly-over.</t>
  </si>
  <si>
    <t>062.07.03.03.04</t>
  </si>
  <si>
    <t>State the importance of respecting the flight director guidance and the speed constraints associated with an RF procedure.</t>
  </si>
  <si>
    <t>062.07.03.03.03</t>
  </si>
  <si>
    <t>Recognise the definition of a fixed radius transition (FRT).</t>
  </si>
  <si>
    <t>062.07.03.03.02</t>
  </si>
  <si>
    <t>Recognise the definition of radius to fix (RF) leg.</t>
  </si>
  <si>
    <t>062.07.03.03.01</t>
  </si>
  <si>
    <t>Specific RNAV and RNP system functions</t>
  </si>
  <si>
    <t>062.07.03.03</t>
  </si>
  <si>
    <t>062.07.03.02</t>
  </si>
  <si>
    <t>062.07.03.01</t>
  </si>
  <si>
    <t>Use of performance-based navigation (PBN)</t>
  </si>
  <si>
    <t>062.07.03.00</t>
  </si>
  <si>
    <t>State that RNAV 1, RNP 1 and RNP 0.3 may also be used in en-route phases of low-level instrument flight rule (IFR) helicopter flights.</t>
  </si>
  <si>
    <t>062.07.02.03.12</t>
  </si>
  <si>
    <t>State that RNP 0.3 navigation specification is used in all phases of flight except for oceanic/remote and final approach, primarily for helicopters.</t>
  </si>
  <si>
    <t>062.07.02.03.11</t>
  </si>
  <si>
    <t>State that required navigation performance authorisation required approach (RNP AR APCH) is used in the approach phase of flight.</t>
  </si>
  <si>
    <t>062.07.02.03.10</t>
  </si>
  <si>
    <t>State that required navigation performance approach (RNP APCH) is used in the approach phase of flight.</t>
  </si>
  <si>
    <t>062.07.02.03.09</t>
  </si>
  <si>
    <t>State that RNAV 1 and RNP 1 are used in the arrival and departure phases of flight.</t>
  </si>
  <si>
    <t>062.07.02.03.08</t>
  </si>
  <si>
    <t>State that RNAV 2 might be used in the en-route continental, arrival and departure phases of flight.</t>
  </si>
  <si>
    <t>062.07.02.03.07</t>
  </si>
  <si>
    <t>State that RNP 2 is used in the en-route and oceanic/remote phases of flight.</t>
  </si>
  <si>
    <t>062.07.02.03.06</t>
  </si>
  <si>
    <t>State that RNAV 2 and RNP 2 are also used as navigation specifications.</t>
  </si>
  <si>
    <t>062.07.02.03.05</t>
  </si>
  <si>
    <t>State that RNAV 5 is used in the en-route and arrival phases of flight.</t>
  </si>
  <si>
    <t>062.07.02.03.04</t>
  </si>
  <si>
    <t>State that RNAV 10 and RNP 4 are used in the oceanic/remote phase of flight.</t>
  </si>
  <si>
    <t>062.07.02.03.03</t>
  </si>
  <si>
    <t>State that aircraft approved to the more stringent accuracy requirements may not necessarily meet some of the functional requirements of the navigation specification that has a less stringent accuracy requirement.</t>
  </si>
  <si>
    <t>062.07.02.03.02</t>
  </si>
  <si>
    <t>Interpret X in RNAV X or RNP X as the lateral navigation (LNAV) accuracy (total system error) in nautical miles, which is expected to be achieved at least 95 per cent of the flight time by the population of aircraft operating within the given airspace, route or procedure.</t>
  </si>
  <si>
    <t>062.07.02.03.01</t>
  </si>
  <si>
    <t>Designation of RNP and RNAV specifications</t>
  </si>
  <si>
    <t>062.07.02.03</t>
  </si>
  <si>
    <t>List the basic functional requirements of the RNAV and RNP specifications (continuous indication of lateral deviation, distance/bearing to active waypoint, GS or time to active waypoint, navigation data storage and failure indication).</t>
  </si>
  <si>
    <t>062.07.02.02.01</t>
  </si>
  <si>
    <t>Navigation functional requirements</t>
  </si>
  <si>
    <t>062.07.02.02</t>
  </si>
  <si>
    <t>State the difference between RNAV and RNP in terms of the requirement for on-board performance monitoring and alerting.</t>
  </si>
  <si>
    <t>062.07.02.01.01</t>
  </si>
  <si>
    <t>Area navigation (RNAV) and required navigation performance (RNP)</t>
  </si>
  <si>
    <t>062.07.02.01</t>
  </si>
  <si>
    <t>Navigation specifications</t>
  </si>
  <si>
    <t>062.07.02.00</t>
  </si>
  <si>
    <t>State that in the approach phases of flight, PBN accommodates both linear and angular laterally guided operations, and explain the difference between the two.</t>
  </si>
  <si>
    <t>062.07.01.03.02</t>
  </si>
  <si>
    <t>State that in oceanic/remote, en-route and terminal phases of flight, PBN is limited to operations with linear lateral performance requirements and time constraints.</t>
  </si>
  <si>
    <t>062.07.01.03.01</t>
  </si>
  <si>
    <t>PBN scope</t>
  </si>
  <si>
    <t>062.07.01.03</t>
  </si>
  <si>
    <t>List the components of PBN as navigational aid (NAVAID) infrastructure, navigation specification and navigation application.</t>
  </si>
  <si>
    <t>062.07.01.02.01</t>
  </si>
  <si>
    <t>PBN components</t>
  </si>
  <si>
    <t>062.07.01.02</t>
  </si>
  <si>
    <t>Define availability as the percentage of time (annually) during which the system is available for use.</t>
  </si>
  <si>
    <t>062.07.01.01.09</t>
  </si>
  <si>
    <t>Explain the difference between raw data and computed data.</t>
  </si>
  <si>
    <t>062.07.01.01.08</t>
  </si>
  <si>
    <t>State that, unlike conventional navigation, PBN is not sensor-specific.</t>
  </si>
  <si>
    <t>062.07.01.01.07</t>
  </si>
  <si>
    <t>Define integrity as a measure of the trust that can be placed in the correctness of the information supplied by the total system. Integrity includes the ability of a system to provide timely and valid alerts to the user.</t>
  </si>
  <si>
    <t>062.07.01.01.06</t>
  </si>
  <si>
    <t>Define continuity as the capability of the system to perform its function without unscheduled interruptions during the intended operation.</t>
  </si>
  <si>
    <t>062.07.01.01.05</t>
  </si>
  <si>
    <t>Define accuracy as the conformance of the true position and the required position.</t>
  </si>
  <si>
    <t>062.07.01.01.04</t>
  </si>
  <si>
    <t>State that it is necessary for flight crew and air traffic controllers to be aware of the on-board RNAV or RNP system capabilities in order to determine whether the performance of the RNAV or RNP system is appropriate for the specific airspace requirements.</t>
  </si>
  <si>
    <t>062.07.01.01.03</t>
  </si>
  <si>
    <t>State that these RNAV and RNP systems are necessary to optimise the utilisation of available airspace.</t>
  </si>
  <si>
    <t>062.07.01.01.02</t>
  </si>
  <si>
    <t>List the factors used to define area navigation (RNAV) or required navigation performance (RNP) system performance requirements (accuracy, integrity and continuity).</t>
  </si>
  <si>
    <t>062.07.01.01.01</t>
  </si>
  <si>
    <t>PBN principles</t>
  </si>
  <si>
    <t>062.07.01.01</t>
  </si>
  <si>
    <t>Performance-based navigation (PBN) concept (as described in ICAO Doc 9613)</t>
  </si>
  <si>
    <t>062.07.01.00</t>
  </si>
  <si>
    <t>PERFORMANCE-BASED NAVIGATION (PBN)</t>
  </si>
  <si>
    <t>062.07.00.00</t>
  </si>
  <si>
    <t>Explain that the typical sensors used are barometric altimeter and inertial reference system (IRS).</t>
  </si>
  <si>
    <t>062.06.02.04.04</t>
  </si>
  <si>
    <t>State that a system using information from additional onboard sensors is named aircraft autonomous integrity monitoring (AAIM).</t>
  </si>
  <si>
    <t>062.06.02.04.03</t>
  </si>
  <si>
    <t>State that the type of ABAS using only GNSS information is named receiver autonomous integrity monitoring (RAIM).</t>
  </si>
  <si>
    <t>062.06.02.04.02</t>
  </si>
  <si>
    <t>Explain the principle of ABAS: to use redundant elements within the GPS constellation (e.g. multiplicity of distance measurements to various satellites) or the combination of GNSS measurements with those of other navigation sensors (such as inertial systems) in order to develop integrity control.</t>
  </si>
  <si>
    <t>062.06.02.04.01</t>
  </si>
  <si>
    <t>Aircraft-based augmentation systems (ABASs)</t>
  </si>
  <si>
    <t>062.06.02.04</t>
  </si>
  <si>
    <t>062.06.02.03</t>
  </si>
  <si>
    <t xml:space="preserve">Explain that integrity and safety are improved by alerting SBAS users within 6 seconds if a GPS malfunction occurs. </t>
  </si>
  <si>
    <t>062.06.02.02.09</t>
  </si>
  <si>
    <t>State that SBAS is designed to significantly improve accuracy and integrity.</t>
  </si>
  <si>
    <t>062.06.02.02.08</t>
  </si>
  <si>
    <t>State the following examples of SBAS: European Geostationary Navigation Overlay Service (EGNOS) in western Europe and the Mediterranean; wide area augmentation system (WAAS) in the USA; multi-functional transport satellite (MTSAT)-based augmentation system (MSAS) in Japan; GPS and geostationary earth orbit augmented navigation (GAGAN) in India.</t>
  </si>
  <si>
    <t>062.06.02.02.07</t>
  </si>
  <si>
    <t>State that SBAS allows the implementation of three-dimensional Type A and Type B approaches.</t>
  </si>
  <si>
    <t>062.06.02.02.06</t>
  </si>
  <si>
    <t>State that SBAS consists of two elements: ground infrastructure (monitoring and processing stations); communication satellites.</t>
  </si>
  <si>
    <t>062.06.02.02.05</t>
  </si>
  <si>
    <t>State that pseudo-range measurements to these geostationary satellites can also be made, as if they were GPS satellites.</t>
  </si>
  <si>
    <t>062.06.02.02.04</t>
  </si>
  <si>
    <t>Explain that the use of geostationary satellites enables messages to be broadcast over very wide areas.</t>
  </si>
  <si>
    <t>062.06.02.02.03</t>
  </si>
  <si>
    <t>State that the frequency band of the data link is identical to that of the GPS signals.</t>
  </si>
  <si>
    <t>062.06.02.02.02</t>
  </si>
  <si>
    <t>Explain the principle of an SBAS: to measure on the ground the errors in the signals received from the satellites and transmit differential corrections and integrity messages for navigation satellites.</t>
  </si>
  <si>
    <t>062.06.02.02.01</t>
  </si>
  <si>
    <t>Satellite-based augmentation systems (SBASs)</t>
  </si>
  <si>
    <t>062.06.02.02</t>
  </si>
  <si>
    <t>State that a GBAS-based approach is called GLS approach (GLS-GNSS landing system).</t>
  </si>
  <si>
    <t>062.06.02.01.09</t>
  </si>
  <si>
    <t>State that GBAS based on GPS is sometimes called local area augmentation system (LAAS).</t>
  </si>
  <si>
    <t>062.06.02.01.08</t>
  </si>
  <si>
    <t>State that outside this area the FAS data of GBAS is not used.</t>
  </si>
  <si>
    <t>062.06.02.01.07</t>
  </si>
  <si>
    <t>State that the minimum software designed coverage area is 10 degrees on either side of the final approach path to a distance between 15 and 20 NM, and 35 degrees on either side of the final approach path up to a distance of 15 NM.</t>
  </si>
  <si>
    <t>062.06.02.01.06</t>
  </si>
  <si>
    <t xml:space="preserve">State that one ground station can support all the aircraft subsystems within its coverage providing the aircraft with approach data, corrections and integrity information for GNSS satellites in view via a VHF data broadcast (VDB). </t>
  </si>
  <si>
    <t>062.06.02.01.05</t>
  </si>
  <si>
    <t xml:space="preserve">State that GBAS provides information for guidance in the terminal area, and for three-dimensional guidance in the final approach segment (FAS) by transmitting the FAS data block. </t>
  </si>
  <si>
    <t>062.06.02.01.04</t>
  </si>
  <si>
    <t>State that for a GBAS station the coverage is about 20 NM.</t>
  </si>
  <si>
    <t>062.06.02.01.03</t>
  </si>
  <si>
    <t>State that the ICAO GBAS standard is based on this technique through the use of a data link in the VHF band of ILS-VOR systems (108-118 MHz).</t>
  </si>
  <si>
    <t>062.06.02.01.02</t>
  </si>
  <si>
    <t>Explain the principle of a GBAS: to measure on the ground the errors in the signals transmitted by GNSS satellites and relay the measured errors to the user for correction.</t>
  </si>
  <si>
    <t>062.06.02.01.01</t>
  </si>
  <si>
    <t>Ground-based augmentation systems (GBASs)</t>
  </si>
  <si>
    <t>062.06.02.01</t>
  </si>
  <si>
    <t xml:space="preserve">Ground-, satellite- and aircraft-based augmentation systems </t>
  </si>
  <si>
    <t>062.06.02.00</t>
  </si>
  <si>
    <t>State that errors in the satellite orbits are due to: solar winds; gravitation of the Sun and the Moon.</t>
  </si>
  <si>
    <t>062.06.01.03.07</t>
  </si>
  <si>
    <t>State that the UERE in combination with the geometric dilution of precision (GDOP) allows for an estimation of position accuracy.</t>
  </si>
  <si>
    <t>062.06.01.03.06</t>
  </si>
  <si>
    <t xml:space="preserve">State that dilution of precision arises from the geometry and number of satellites in view. It is called geometric dilution of precision (GDOP). </t>
  </si>
  <si>
    <t>062.06.01.03.05</t>
  </si>
  <si>
    <t>State that ionospheric delay is the most significant error.</t>
  </si>
  <si>
    <t>062.06.01.03.04</t>
  </si>
  <si>
    <t>State that the error from the ionospheric propagation delay (IPD) can be reduced by modelling, using a model of the ionosphere, or can almost be eliminated by using two frequencies.</t>
  </si>
  <si>
    <t>062.06.01.03.03</t>
  </si>
  <si>
    <t>State that a user equivalent range error (UERE) can be computed from all these factors.</t>
  </si>
  <si>
    <t>062.06.01.03.02</t>
  </si>
  <si>
    <t>List the most significant factors that affect accuracy: ionospheric propagation delay; dilution of precision; satellite clock error; satellite orbital variations; multipath.</t>
  </si>
  <si>
    <t>062.06.01.03.01</t>
  </si>
  <si>
    <t>Errors and factors affecting accuracy</t>
  </si>
  <si>
    <t>062.06.01.03</t>
  </si>
  <si>
    <t>State that the different GNSSs use different data with respect to reference systems, orbital data, and navigation services.</t>
  </si>
  <si>
    <t>062.06.01.02.25</t>
  </si>
  <si>
    <t>State that agreements have been concluded between the appropriate agencies for the compatibility and interoperability by any approved user of NAVSTAR and GLONASS systems.</t>
  </si>
  <si>
    <t>062.06.01.02.24</t>
  </si>
  <si>
    <t>State that basic RAIM requires five satellites. A sixth one is for isolating a faulty satellite from the navigation solution.</t>
  </si>
  <si>
    <t>062.06.01.02.23</t>
  </si>
  <si>
    <t>State that RAIM is achieved by consistency checks among range measurements.</t>
  </si>
  <si>
    <t>062.06.01.02.22</t>
  </si>
  <si>
    <t xml:space="preserve">Define ‘receiver autonomous integrity monitoring (RAIM)’ as a technique that ensures the integrity of the provided data by redundant measurements. </t>
  </si>
  <si>
    <t>062.06.01.02.21</t>
  </si>
  <si>
    <t>NAVigation System with Timing And Ranging Global Positioning System (NAVSTAR GPS) integrity</t>
  </si>
  <si>
    <t xml:space="preserve">State that the receiver is able to calculate aircraft ground speed using the space vehicle (SV) Doppler frequency shift or the change in receiver position over time. </t>
  </si>
  <si>
    <t>062.06.01.02.20</t>
  </si>
  <si>
    <t xml:space="preserve">State that the GNSS receiver is able to synchronise to the correct time reference when receiving four satellites. </t>
  </si>
  <si>
    <t>062.06.01.02.19</t>
  </si>
  <si>
    <t>State that there are four unknown parameters (x, y, z and Delta t) (receiver clock error) which require the measurement of ranges to four different satellites in order to get the position.</t>
  </si>
  <si>
    <t>062.06.01.02.18</t>
  </si>
  <si>
    <t>State that each range defines a sphere with its centre at the satellite.</t>
  </si>
  <si>
    <t>062.06.01.02.17</t>
  </si>
  <si>
    <t>State that the initial distance calculated to the satellites is called pseudo-range because the difference between the GNSS receiver and the satellite time references initially creates an erroneous range.</t>
  </si>
  <si>
    <t>062.06.01.02.16</t>
  </si>
  <si>
    <t>State that a GNSS receiver is able to determine the distance to a satellite by determining the difference between the time of transmission by the satellite and the time of reception.</t>
  </si>
  <si>
    <t>062.06.01.02.15</t>
  </si>
  <si>
    <t>State that GNSS supplies three-dimensional position fixes and speed data, plus a precise time reference.</t>
  </si>
  <si>
    <t>062.06.01.02.14</t>
  </si>
  <si>
    <t>User segment</t>
  </si>
  <si>
    <t>State that the control segment provides: monitoring of the constellation status; correction of orbital parameters; navigation data uploading.</t>
  </si>
  <si>
    <t>062.06.01.02.13</t>
  </si>
  <si>
    <t>State that the control segment comprises: a master control station; a ground antenna; monitoring stations.</t>
  </si>
  <si>
    <t>062.06.01.02.12</t>
  </si>
  <si>
    <t>Control segment</t>
  </si>
  <si>
    <t>State that satellites are equipped with atomic clocks which allow the system to keep very accurate time reference.</t>
  </si>
  <si>
    <t>062.06.01.02.11</t>
  </si>
  <si>
    <t>State that two codes are transmitted on the L1 frequency, namely a coarse acquisition (C/A) code and a precision (P) code. The P code is not used for standard positioning service (SPS).</t>
  </si>
  <si>
    <t>062.06.01.02.10</t>
  </si>
  <si>
    <t xml:space="preserve">State that an ionospheric model is used to calculate the time delay of the signal travelling through the ionosphere. </t>
  </si>
  <si>
    <t>062.06.01.02.09</t>
  </si>
  <si>
    <t>State that the navigation message contains: satellite clock correction parameters; Universal Time Coordinated (UTC) parameters; an ionospheric model; satellite health data.</t>
  </si>
  <si>
    <t>062.06.01.02.08</t>
  </si>
  <si>
    <t>State that the satellites transmit a coded signal used for ranging, identification (satellite individual PRN code), timing and navigation.</t>
  </si>
  <si>
    <t>062.06.01.02.07</t>
  </si>
  <si>
    <t xml:space="preserve">State that PPS uses both frequencies L1 and L2. </t>
  </si>
  <si>
    <t>062.06.01.02.06</t>
  </si>
  <si>
    <t xml:space="preserve">State that SPS is a positioning and timing service provided on frequency L1. </t>
  </si>
  <si>
    <t>062.06.01.02.05</t>
  </si>
  <si>
    <t>State that each satellite broadcasts ranging signals on two UHF frequencies: L1 and L2.</t>
  </si>
  <si>
    <t>062.06.01.02.04</t>
  </si>
  <si>
    <t>Space segment (example: NAVSTAR GPS)</t>
  </si>
  <si>
    <t>Name the three GNSS segments as follows: space segment; control segment; user segment.</t>
  </si>
  <si>
    <t>062.06.01.02.03</t>
  </si>
  <si>
    <t xml:space="preserve">SPS was originally designed to provide civilian users with a less accurate positioning capability than PPS. </t>
  </si>
  <si>
    <t>062.06.01.02.02</t>
  </si>
  <si>
    <t xml:space="preserve">State that there are currently two modes of operation: standard positioning service (SPS) for civilian users, and precise positioning service (PPS) for authorised users. </t>
  </si>
  <si>
    <t>062.06.01.02.01</t>
  </si>
  <si>
    <t>Global navigation satellite system (GNSS)</t>
  </si>
  <si>
    <t>062.06.01.02</t>
  </si>
  <si>
    <t>State that all four systems (will) consist of a constellation of satellites which can be used by a suitably equipped receiver to determine position.</t>
  </si>
  <si>
    <t>062.06.01.01.02</t>
  </si>
  <si>
    <t>State that there are four main GNSSs. These are: USA NAVigation System with Timing And Ranging Global Positioning System (NAVSTAR GPS); Russian GLObal NAvigation Satellite System (GLONASS); European Galileo (under construction); Chinese BeiDou (under construction).</t>
  </si>
  <si>
    <t>062.06.01.01.01</t>
  </si>
  <si>
    <t>062.06.01.01</t>
  </si>
  <si>
    <t>Global navigation satellite systems (GNSSs)</t>
  </si>
  <si>
    <t>062.06.01.00</t>
  </si>
  <si>
    <t>GLOBAL NAVIGATION SATELLITE SYSTEMS (GNSSs)</t>
  </si>
  <si>
    <t>062.06.00.00</t>
  </si>
  <si>
    <t>062.05.00.00</t>
  </si>
  <si>
    <t>062.04.00.00</t>
  </si>
  <si>
    <t>Explain the use and function of the selector modes: OFF, Standby, ON (Mode A), ALT (Mode A, C and S), TEST, and of the reply lamp.</t>
  </si>
  <si>
    <t>062.03.04.03.03</t>
  </si>
  <si>
    <t>State which information can be presented on the ATC display system: pressure altitude; flight level; flight number or aircraft registration number; GS.</t>
  </si>
  <si>
    <t>062.03.04.03.02</t>
  </si>
  <si>
    <t>State that an aircraft can be identified by a unique code.</t>
  </si>
  <si>
    <t>062.03.04.03.01</t>
  </si>
  <si>
    <t>Presentation and interpretation</t>
  </si>
  <si>
    <t>062.03.04.03</t>
  </si>
  <si>
    <t>State that SSR can be used for automatic dependent surveillance - broadcast (ADS-B).</t>
  </si>
  <si>
    <t>062.03.04.02.14</t>
  </si>
  <si>
    <t>State that Mode S can provide enhanced vertical tracking, using a 25-ft altitude increment.</t>
  </si>
  <si>
    <t>062.03.04.02.13</t>
  </si>
  <si>
    <t>Explain that a 24-bit address is used in all Mode S transmissions, so that every interrogation can be directed to a specific aircraft.</t>
  </si>
  <si>
    <t>062.03.04.02.12</t>
  </si>
  <si>
    <t>State that every aircraft is allocated an ICAO aircraft address, which is hard-coded into the Mode S transponder (Mode S address).</t>
  </si>
  <si>
    <t>062.03.04.02.11</t>
  </si>
  <si>
    <t>State that Mode S interrogation contains either the aircraft address, selective call or all-call address.</t>
  </si>
  <si>
    <t>062.03.04.02.10</t>
  </si>
  <si>
    <t>Explain that Mode S transponders receive interrogations from TCAS and SSR ground stations.</t>
  </si>
  <si>
    <t>062.03.04.02.09</t>
  </si>
  <si>
    <t>State the need for compatibility of Mode S with Mode A and C.</t>
  </si>
  <si>
    <t>062.03.04.02.08</t>
  </si>
  <si>
    <t>State that in addition to the information provided, on request from ATC, a special position identification (SPI) pulse can be transmitted but only as a result of a manual selection by the pilot (IDENT button).</t>
  </si>
  <si>
    <t>062.03.04.02.07</t>
  </si>
  <si>
    <t>State that in Mode C reply, the pressure altitude is reported in 100-ft increments.</t>
  </si>
  <si>
    <t>062.03.04.02.06</t>
  </si>
  <si>
    <t>State that Mode A designation is a sequence of four digits which can be manually selected from 4 096 available codes.</t>
  </si>
  <si>
    <t>062.03.04.02.05</t>
  </si>
  <si>
    <t>Explain that the decoding of the time interval between the pulse pairs determines the operating mode of the transponder: Mode A: transmission of aircraft transponder code; Mode C: transmission of aircraft pressure altitude; Mode S: selection of aircraft address and transmission of flight data for the ground surveillance.</t>
  </si>
  <si>
    <t>062.03.04.02.04</t>
  </si>
  <si>
    <t>State that the interrogation frequency and the reply frequency are different.</t>
  </si>
  <si>
    <t>062.03.04.02.03</t>
  </si>
  <si>
    <t>Name the interrogation modes: Mode A; Mode C; Mode S.</t>
  </si>
  <si>
    <t>062.03.04.02.02</t>
  </si>
  <si>
    <t>State that the interrogator transmits its interrogations in the form of a series of pulse pairs.</t>
  </si>
  <si>
    <t>062.03.04.02.01</t>
  </si>
  <si>
    <t>Modes and codes</t>
  </si>
  <si>
    <t>062.03.04.02</t>
  </si>
  <si>
    <t>State the advantages of secondary surveillance radar (SSR) over a primary radar regarding range and collected information due to transponder principal information and active participation of the aircraft.</t>
  </si>
  <si>
    <t>062.03.04.01.04</t>
  </si>
  <si>
    <t>State that an airborne transponder provides coded-reply signals in response to interrogation signals from the ground secondary radar and from aircraft equipped with traffic alert and collision avoidance system (TCAS).</t>
  </si>
  <si>
    <t>062.03.04.01.03</t>
  </si>
  <si>
    <t>State that the ground ATC secondary radar uses techniques which provide the ATC with information that cannot be acquired by the primary radar.</t>
  </si>
  <si>
    <t>062.03.04.01.02</t>
  </si>
  <si>
    <t>State that the ATC system is based on the replies provided by the airborne transponders in response to interrogations from the ATC secondary radar.</t>
  </si>
  <si>
    <t>062.03.04.01.01</t>
  </si>
  <si>
    <t>Principles</t>
  </si>
  <si>
    <t>062.03.04.01</t>
  </si>
  <si>
    <t>Secondary surveillance radar and transponder</t>
  </si>
  <si>
    <t>062.03.04.00</t>
  </si>
  <si>
    <t>Explain how wind shear can be detected by a modern weather radar.</t>
  </si>
  <si>
    <t>062.03.03.06.04</t>
  </si>
  <si>
    <t>Explain how turbulence (not CAT) can be detected by a modern weather radar.</t>
  </si>
  <si>
    <t>062.03.03.06.03</t>
  </si>
  <si>
    <t>Describe the use of the weather radar to avoid a thunderstorm (Cb).</t>
  </si>
  <si>
    <t>062.03.03.06.02</t>
  </si>
  <si>
    <t>Describe the navigation function of the radar in the mapping mode.</t>
  </si>
  <si>
    <t>062.03.03.06.01</t>
  </si>
  <si>
    <t xml:space="preserve">Application for navigation </t>
  </si>
  <si>
    <t>062.03.03.06</t>
  </si>
  <si>
    <t>Explain why a thunderstorm may not be detected when the tilt is set too high.</t>
  </si>
  <si>
    <t>062.03.03.05.03</t>
  </si>
  <si>
    <t>Describe appropriate tilt settings in relation to altitude and thunderstorms.</t>
  </si>
  <si>
    <t>062.03.03.05.02</t>
  </si>
  <si>
    <t>Explain the danger of the area behind heavy rain (shadow area) where no radar waves will penetrate.</t>
  </si>
  <si>
    <t>062.03.03.05.01</t>
  </si>
  <si>
    <t>Factors affecting range and accuracy</t>
  </si>
  <si>
    <t>062.03.03.05</t>
  </si>
  <si>
    <t>Explain why AWR should be used with extreme caution when on the ground.</t>
  </si>
  <si>
    <t>062.03.03.04.01</t>
  </si>
  <si>
    <t>Errors, accuracy, limitations</t>
  </si>
  <si>
    <t>062.03.03.04</t>
  </si>
  <si>
    <t>Explain how the radar is used for weather detection and for mapping (range, tilt and gain, if available).</t>
  </si>
  <si>
    <t>062.03.03.03.01</t>
  </si>
  <si>
    <t>Coverage and range</t>
  </si>
  <si>
    <t>062.03.03.03</t>
  </si>
  <si>
    <t>State the use of azimuth-marker lines and range lines in respect of the relative bearing and the distance to a thunderstorm on the screen.</t>
  </si>
  <si>
    <t>062.03.03.02.03</t>
  </si>
  <si>
    <t>Name, for areas of differing reflection intensity, the colour gradations (green, yellow, red and magenta) indicating the increasing intensity of precipitation.</t>
  </si>
  <si>
    <t>062.03.03.02.02</t>
  </si>
  <si>
    <t>Explain the functions of the following different controls on the radar control panel: off/on switch; function switch with WX, WX plus T and MAP modes; gain-control setting (auto/manual); tilt/autotilt switch.</t>
  </si>
  <si>
    <t>062.03.03.02.01</t>
  </si>
  <si>
    <t>062.03.03.02</t>
  </si>
  <si>
    <t>Describe the cone-shaped pencil beam of about 3 to 5 degrees beam width used for weather detection.</t>
  </si>
  <si>
    <t>062.03.03.01.04</t>
  </si>
  <si>
    <t>State that the antenna is stabilised in the horizontal plane with signals from the aircraft’s attitude reference system.</t>
  </si>
  <si>
    <t>062.03.03.01.03</t>
  </si>
  <si>
    <t>State that modern weather radars employ frequencies that give wavelengths of about 3 cm that reflect best on wet hailstones.</t>
  </si>
  <si>
    <t>062.03.03.01.02</t>
  </si>
  <si>
    <t>List the two main tasks of the weather radar in respect of weather and navigation.</t>
  </si>
  <si>
    <t>062.03.03.01.01</t>
  </si>
  <si>
    <t>062.03.03.01</t>
  </si>
  <si>
    <t>Airborne weather radar</t>
  </si>
  <si>
    <t>062.03.03.00</t>
  </si>
  <si>
    <t>State that modern ATC systems use inputs from various sensors to generate the display.</t>
  </si>
  <si>
    <t>062.03.02.02.01</t>
  </si>
  <si>
    <t xml:space="preserve">Presentation and interpretation </t>
  </si>
  <si>
    <t>062.03.02.02</t>
  </si>
  <si>
    <t>Explain that primary ground radar is used to detect aircraft that are not equipped with a secondary radar transponder.</t>
  </si>
  <si>
    <t>062.03.02.01.02</t>
  </si>
  <si>
    <t>Explain that primary radar provides bearing and distance of targets.</t>
  </si>
  <si>
    <t>062.03.02.01.01</t>
  </si>
  <si>
    <t>062.03.02.01</t>
  </si>
  <si>
    <t>Ground radar</t>
  </si>
  <si>
    <t>062.03.02.00</t>
  </si>
  <si>
    <t>State that the range of a radar depends on pulse repetition frequency (PRF), pulse length, pulse power, height of aircraft, height of antenna and frequency used.</t>
  </si>
  <si>
    <t>062.03.01.01.03</t>
  </si>
  <si>
    <t>Describe the pulse technique and echo principle on which primary radar systems are based.</t>
  </si>
  <si>
    <t>062.03.01.01.02</t>
  </si>
  <si>
    <t>Name the different applications of radar with respect to air traffic control (ATC), weather observations, and airborne weather radar (AWR).</t>
  </si>
  <si>
    <t>062.03.01.01.01</t>
  </si>
  <si>
    <t>Pulse techniques and associated terms</t>
  </si>
  <si>
    <t>062.03.01.01</t>
  </si>
  <si>
    <t xml:space="preserve">Pulse techniques </t>
  </si>
  <si>
    <t>062.03.01.00</t>
  </si>
  <si>
    <t>RADAR</t>
  </si>
  <si>
    <t>062.03.00.00</t>
  </si>
  <si>
    <t>Describe the coverage area for the approach direction as being within a sector of plus/minus 40 degrees of the centre line out to a range of 20 NM from the threshold (according to ICAO Annex 10).</t>
  </si>
  <si>
    <t>062.02.06.03.01</t>
  </si>
  <si>
    <t xml:space="preserve">Coverage and range </t>
  </si>
  <si>
    <t>062.02.06.03</t>
  </si>
  <si>
    <t>Explain why MLS without DME/P gives an ILS lookalike straight-line approach.</t>
  </si>
  <si>
    <t>062.02.06.02.05</t>
  </si>
  <si>
    <t>Explain why aircraft are equipped with a multimode receiver (MMR) in order to be able to receive ILS, MLS and GPS.</t>
  </si>
  <si>
    <t>062.02.06.02.04</t>
  </si>
  <si>
    <t>Illustrate that segmented and curved approaches can only be executed with DME/P installed.</t>
  </si>
  <si>
    <t>062.02.06.02.03</t>
  </si>
  <si>
    <t>Explain that segmented approaches can be carried out with a presentation with two cross bars directed by a computer which has been programmed with the approach to be flown.</t>
  </si>
  <si>
    <t>062.02.06.02.02</t>
  </si>
  <si>
    <t xml:space="preserve">Interpret the display of airborne equipment designed to continuously show the position of the aircraft in relation to a preselected course and glide path, along with distance information, during approach and departure. </t>
  </si>
  <si>
    <t>062.02.06.02.01</t>
  </si>
  <si>
    <t>062.02.06.02</t>
  </si>
  <si>
    <t>Explain the reason why MLS can be installed at aerodromes where, as a result of the effects of surrounding buildings or terrain, ILS siting is difficult.</t>
  </si>
  <si>
    <t>062.02.06.01.03</t>
  </si>
  <si>
    <t>State that MLS operates in the SHF band on any one of 200 channels, on assigned frequencies.</t>
  </si>
  <si>
    <t>062.02.06.01.02</t>
  </si>
  <si>
    <t>Explain the principle of operation: horizontal course guidance during the approach; vertical guidance during the approach; horizontal guidance for departure and missed approach; DME (DME/P) distance; transmission of special information regarding the system and the approach conditions.</t>
  </si>
  <si>
    <t>062.02.06.01.01</t>
  </si>
  <si>
    <t>062.02.06.01</t>
  </si>
  <si>
    <t xml:space="preserve">Microwave landing system (MLS) </t>
  </si>
  <si>
    <t>062.02.06.00</t>
  </si>
  <si>
    <t>Define the ‘ILS-sensitive area’: an area extending beyond the ILS-critical area where the parking or movement of vehicles, including aircraft, is controlled to prevent the possibility of unacceptable interference to the ILS signal during ILS operations.</t>
  </si>
  <si>
    <t>062.02.05.05.02</t>
  </si>
  <si>
    <t>Define the ‘ILS-critical area’: an area of defined dimensions around the LOC and GP antennas where vehicles, including aircraft, are excluded during all ILS operations.</t>
  </si>
  <si>
    <t>062.02.05.05.01</t>
  </si>
  <si>
    <t>062.02.05.05</t>
  </si>
  <si>
    <t>Explain that multipath interference is caused by reflections from objects within the ILS coverage area.</t>
  </si>
  <si>
    <t>062.02.05.04.08</t>
  </si>
  <si>
    <t xml:space="preserve">Describe ILS beam bends as deviations from the nominal LOC and GP respectively which can be assessed by flight test. </t>
  </si>
  <si>
    <t>062.02.05.04.07</t>
  </si>
  <si>
    <t>State that if a pilot deviates by more than half-course deflection on the LOC or by more than half-dot deflection on the GP, an immediate go-around should be executed because obstacle clearance may no longer be guaranteed.</t>
  </si>
  <si>
    <t>062.02.05.04.06</t>
  </si>
  <si>
    <t>Explain the following in accordance with ICAO Doc 8168: the accuracy the pilot has to fly the ILS LOC to be considered established on an ILS track is within the half-full scale deflection of the required track; the aircraft has to be established within the half-scale deflection of the LOC before starting descent on the GP; the pilot has to fly the ILS GP to a maximum of half-scale fly-up deflection of the GP in order to stay in protected airspace.</t>
  </si>
  <si>
    <t>062.02.05.04.05</t>
  </si>
  <si>
    <t xml:space="preserve">Explain why the accuracy requirements are progressively higher for CAT I, CAT II and CAT III ILS. </t>
  </si>
  <si>
    <t>062.02.05.04.04</t>
  </si>
  <si>
    <t>Explain that all Category III ILS operations guidance information is provided from the coverage limits of the facility to, and along, the surface of the runway.</t>
  </si>
  <si>
    <t>062.02.05.04.03</t>
  </si>
  <si>
    <t>Define the following ILS operation categories: Category I; Category II; Category IIIA; Category IIIB; Category IIIC.</t>
  </si>
  <si>
    <t>062.02.05.04.02</t>
  </si>
  <si>
    <t>Explain that ILS approaches are divided into facility performance categories defined in ICAO Annex 10.</t>
  </si>
  <si>
    <t>062.02.05.04.01</t>
  </si>
  <si>
    <t>Errors and accuracy</t>
  </si>
  <si>
    <t>062.02.05.04</t>
  </si>
  <si>
    <t>Sketch the standard coverage area of the LOC and GP with angular sector limits in degrees and distance limits from the transmitter: LOC coverage area is 10 degrees on either side of the centre line to a distance of 25 NM from the runway, and 35 degrees on either side of the centre line to a distance of 17 NM from the runway; GP coverage area is 8 degrees on either side of the centre line to a distance of minimum 10 NM from the runway.</t>
  </si>
  <si>
    <t>062.02.05.03.01</t>
  </si>
  <si>
    <t>062.02.05.03</t>
  </si>
  <si>
    <t>Explain the setting of the course pointer of an HSI and the course selector of an omnibearing indicator (OBI) for front-beam and back-beam approaches.</t>
  </si>
  <si>
    <t>062.02.05.02.08</t>
  </si>
  <si>
    <t>Interpret the aircraft’s position in relation to the extended runway centre line on a back-beam approach.</t>
  </si>
  <si>
    <t>062.02.05.02.07</t>
  </si>
  <si>
    <t>Interpret the indications on a CDI and an HSI: full-scale deflection of the CDI needle corresponds to approximately 2.5 degrees displacement from the ILS centre line; full-scale deflection on the GP corresponds to approximately 0.7 degrees from the ILS GP centre line.</t>
  </si>
  <si>
    <t>062.02.05.02.06</t>
  </si>
  <si>
    <t>Describe the circumstances in which warning flags will appear for both the LOC and the GP: absence of the carrier frequency; absence of the modulation simultaneously; the percentage modulation of the navigation signal reduced to 0.</t>
  </si>
  <si>
    <t>062.02.05.02.05</t>
  </si>
  <si>
    <t>State that warning flags will appear for both the LOC and the GP if the received signal strength is below a threshold value.</t>
  </si>
  <si>
    <t>062.02.05.02.04</t>
  </si>
  <si>
    <t>State that the LOC and GP monitoring system monitors any shift in the LOC and GP mean course line or reduction in signal strength.</t>
  </si>
  <si>
    <t>062.02.05.02.03</t>
  </si>
  <si>
    <t>State that an ILS installation has an automatic ground monitoring system.</t>
  </si>
  <si>
    <t>062.02.05.02.02</t>
  </si>
  <si>
    <t>Describe the ILS identification regarding frequency and Morse code or plain text.</t>
  </si>
  <si>
    <t>062.02.05.02.01</t>
  </si>
  <si>
    <t>062.02.05.02</t>
  </si>
  <si>
    <t>State that the final-approach area contains a fix or facility that permits verification of the ILS GP-altimeter relationship. The outer marker or DME is usually used for this purpose.</t>
  </si>
  <si>
    <t>062.02.05.01.13</t>
  </si>
  <si>
    <t>Name the frequency, modulation and identification assigned to all marker beacons. All marker beacons operate on 75-MHz carrier frequency. The modulation frequencies of the audio are: outer marker: low; middle marker: medium; inner marker: high. The audio frequency modulation (for identification) is the continuous modulation of the audio frequency and is keyed as follows: outer marker: 2 dashes per second continuously; middle marker: a continuous series of alternate dots and dashes; inner marker: 6 dots per second continuously. The outer-marker cockpit indicator is coloured blue, the middle marker amber, and the inner marker white.</t>
  </si>
  <si>
    <t>062.02.05.01.12</t>
  </si>
  <si>
    <t>State that the recommended GP is 3 degrees .</t>
  </si>
  <si>
    <t>062.02.05.01.11</t>
  </si>
  <si>
    <t>Explain that the back beam from the LOC antenna may be used as a published ‘non-precision approach’.</t>
  </si>
  <si>
    <t>062.02.05.01.10</t>
  </si>
  <si>
    <t>Explain that both the LOC and the GP antenna radiates side lobes (false beams) which can give rise to false centre-line and false GP indication.</t>
  </si>
  <si>
    <t>062.02.05.01.09</t>
  </si>
  <si>
    <t>State that the UHF GP frequency is selected automatically by being paired with the LOC frequency.</t>
  </si>
  <si>
    <t>062.02.05.01.08</t>
  </si>
  <si>
    <t>Describe the use of the 90-Hz and the 150-Hz signals in the LOC and GP transmitters/receivers, stating how the signals at the receivers vary with angular deviation.</t>
  </si>
  <si>
    <t>062.02.05.01.07</t>
  </si>
  <si>
    <t xml:space="preserve">State that the GP operates in the UHF band. </t>
  </si>
  <si>
    <t>062.02.05.01.06</t>
  </si>
  <si>
    <t>State that in the ILS LOC frequency assigned band 108.0-111.975 MHz, only frequencies which have an odd number in the first decimal are ILS LOC frequencies.</t>
  </si>
  <si>
    <t>062.02.05.01.05</t>
  </si>
  <si>
    <t>State that marker beacons are sometimes replaced by a DME paired with the LOC frequency.</t>
  </si>
  <si>
    <t>062.02.05.01.04</t>
  </si>
  <si>
    <t>Explain that marker beacons produce radiation patterns to indicate predetermined distances from the threshold along the ILS GP.</t>
  </si>
  <si>
    <t>062.02.05.01.03</t>
  </si>
  <si>
    <t>State the site locations of the ILS components: the LOC antenna should be located on the extension of the runway centre line at the stop-end; the GP antenna should be locate beyond the runway threshold, laterally displaced to the side of the runway centre line.</t>
  </si>
  <si>
    <t>062.02.05.01.02</t>
  </si>
  <si>
    <t>Name the three main components of an ILS: the localiser (LOC); the glide path (GP); range information (markers or DME).</t>
  </si>
  <si>
    <t>062.02.05.01.01</t>
  </si>
  <si>
    <t>062.02.05.01</t>
  </si>
  <si>
    <t>Instrument landing system (ILS)</t>
  </si>
  <si>
    <t>062.02.05.00</t>
  </si>
  <si>
    <t>Explain why the GS read-out from a DME can be less than the actual GS, and is zero when flying a DME arc.</t>
  </si>
  <si>
    <t>062.02.04.05.01</t>
  </si>
  <si>
    <t>062.02.04.05</t>
  </si>
  <si>
    <t>062.02.04.04</t>
  </si>
  <si>
    <t>Explain which aircraft will be denied a DME range first when more than 100 interrogations are being made.</t>
  </si>
  <si>
    <t>062.02.04.03.02</t>
  </si>
  <si>
    <t>Explain why a ground station can generally respond to a maximum of 100 aircraft.</t>
  </si>
  <si>
    <t>062.02.04.03.01</t>
  </si>
  <si>
    <t>062.02.04.03</t>
  </si>
  <si>
    <t>State that a DME system may have a ground speed (GS) and time to station read-out combined with the DME read-out.</t>
  </si>
  <si>
    <t>062.02.04.02.04</t>
  </si>
  <si>
    <t>Describe the use of DME to fly a DME arc in accordance with ICAO Doc 8168 Volume 1.</t>
  </si>
  <si>
    <t>062.02.04.02.03</t>
  </si>
  <si>
    <t>Calculate ground distance from given slant range and altitude.</t>
  </si>
  <si>
    <t>062.02.04.02.02</t>
  </si>
  <si>
    <t>State that when identifying a DME station co-located with a VOR station, the identification signal with the higher-tone frequency is the DME which identifies itself approximately every 40 seconds.</t>
  </si>
  <si>
    <t>062.02.04.02.01</t>
  </si>
  <si>
    <t>062.02.04.02</t>
  </si>
  <si>
    <t>State that military UHF tactical air navigation aid (TACAN) stations may be used for DME information.</t>
  </si>
  <si>
    <t>062.02.04.01.08</t>
  </si>
  <si>
    <t>Describe, in the case of co-location with VOR and ILS, the frequency pairing and identification procedure.</t>
  </si>
  <si>
    <t>062.02.04.01.07</t>
  </si>
  <si>
    <t>State that the pairing of VHF and UHF frequencies (VOR/DME) enables the selection of two items of navigation information from one frequency setting.</t>
  </si>
  <si>
    <t>062.02.04.01.06</t>
  </si>
  <si>
    <t>Illustrate that a position line using DME is a circle with the station at its centre.</t>
  </si>
  <si>
    <t>062.02.04.01.05</t>
  </si>
  <si>
    <t>Explain that the distance measured by DME is slant range.</t>
  </si>
  <si>
    <t>062.02.04.01.04</t>
  </si>
  <si>
    <t>Describe the principle of distance measurement using DME in terms of a timed transmission from the interrogator and reply from the transponder on different frequencies.</t>
  </si>
  <si>
    <t>062.02.04.01.03</t>
  </si>
  <si>
    <t xml:space="preserve">State that the system comprises two basic components: the aircraft component: the interrogator; the ground component: the transponder. </t>
  </si>
  <si>
    <t>062.02.04.01.02</t>
  </si>
  <si>
    <t>State that DME operates in the UHF band.</t>
  </si>
  <si>
    <t>062.02.04.01.01</t>
  </si>
  <si>
    <t>062.02.04.01</t>
  </si>
  <si>
    <t>Distance-measuring equipment (DME)</t>
  </si>
  <si>
    <t>062.02.04.00</t>
  </si>
  <si>
    <t>State that due to reflections from terrain, radials can be bent and lead to wrong or fluctuating indications, which is called ‘scalloping’.</t>
  </si>
  <si>
    <t>062.02.03.04.02</t>
  </si>
  <si>
    <t>Define that the accuracy the pilot has to fly the required bearing in order to be considered established on a VOR track when flying approach procedures, according to ICAO Doc 8168, has to be within the half-full scale deflection of the required track.</t>
  </si>
  <si>
    <t>062.02.03.04.01</t>
  </si>
  <si>
    <t>062.02.03.04</t>
  </si>
  <si>
    <t>062.02.03.03</t>
  </si>
  <si>
    <t>State that when converting a radial into a true bearing, the variation at the VOR station has to be taken into account.</t>
  </si>
  <si>
    <t>062.02.03.02.06</t>
  </si>
  <si>
    <t>Describe the following in-flight VOR procedures: tracking, and explain the influence of wind when tracking; interception of a radial inbound and outbound to/from a VOR; changing from one radial inbound/outbound to another; determining station passage and the abeam point.</t>
  </si>
  <si>
    <t>062.02.03.02.05</t>
  </si>
  <si>
    <t>Interpret VOR information as displayed on HSI, CDI and RMI.</t>
  </si>
  <si>
    <t>062.02.03.02.04</t>
  </si>
  <si>
    <t>Explain the use of the TO/FROM indicator in order to determine aircraft position relative to the VOR considering also the heading of the aircraft.</t>
  </si>
  <si>
    <t>062.02.03.02.03</t>
  </si>
  <si>
    <t>Read off the angular displacement in relation to a preselected radial on a horizontal situation indicator (HSI) or omnibearing indicator (OBI).</t>
  </si>
  <si>
    <t>062.02.03.02.02</t>
  </si>
  <si>
    <t>Read off the radial on an RMI.</t>
  </si>
  <si>
    <t>062.02.03.02.01</t>
  </si>
  <si>
    <t>062.02.03.02</t>
  </si>
  <si>
    <t>State that failure of the VOR station to stay within the required limits can cause the removal of identification and navigation components from the carrier or radiation to cease.</t>
  </si>
  <si>
    <t>062.02.03.01.09</t>
  </si>
  <si>
    <t>State that according to ICAO Annex 10, a VOR station has an automatic ground monitoring system.</t>
  </si>
  <si>
    <t>062.02.03.01.08</t>
  </si>
  <si>
    <t>Describe the identification of a VOR in terms of Morse-code letters and additional plain text.</t>
  </si>
  <si>
    <t>062.02.03.01.07</t>
  </si>
  <si>
    <t>List the three main components of VOR airborne equipment: the antenna; the receiver; the indicator.</t>
  </si>
  <si>
    <t>062.02.03.01.06</t>
  </si>
  <si>
    <t>State that automatic terminal information service (ATIS) information is transmitted on VOR frequencies.</t>
  </si>
  <si>
    <t>062.02.03.01.05</t>
  </si>
  <si>
    <t>State that the following types of VOR are in operation: conventional VOR (CVOR): a first-generation VOR station emitting signals by means of a rotating antenna; Doppler VOR (DVOR): a second-generation VOR station emitting signals by means of a combination of fixed antennas utilising the Doppler principle; en-route VOR for use by IFR traffic; terminal VOR (TVOR): a station with a shorter range used as part of the approach and departure structure at major aerodromes; test VOR (VOT): a VOR station emitting a signal to test VOR indicators in an aircraft.</t>
  </si>
  <si>
    <t>062.02.03.01.04</t>
  </si>
  <si>
    <t>State that frequencies within the allocated VOR range 108.0-111.975 MHz, which have an odd number in the first decimal place, are used by instrument landing system (ILS).</t>
  </si>
  <si>
    <t>062.02.03.01.03</t>
  </si>
  <si>
    <t>State that the frequency band allocated to VOR according to ICAO Annex 10 is VHF, and the frequencies used are 108.0-117.975 MHz.</t>
  </si>
  <si>
    <t>062.02.03.01.02</t>
  </si>
  <si>
    <t>Explain the working principle of VOR using the following general terms: reference phase; variable phase; phase difference.</t>
  </si>
  <si>
    <t>062.02.03.01.01</t>
  </si>
  <si>
    <t>062.02.03.01</t>
  </si>
  <si>
    <t>VHF omnidirectional radio range (VOR): conventional VOR (CVOR) and Doppler VOR (DVOR)</t>
  </si>
  <si>
    <t>062.02.03.00</t>
  </si>
  <si>
    <t>Explain that the bank angle of the aircraft causes a dip error.</t>
  </si>
  <si>
    <t>062.02.02.05.03</t>
  </si>
  <si>
    <t>State that static radiation energy from a cumulonimbus cloud may interfere with the radio wave and influence the ADF bearing indication.</t>
  </si>
  <si>
    <t>062.02.02.05.02</t>
  </si>
  <si>
    <t>Describe diffraction of radio waves in mountainous terrain (mountain effect).</t>
  </si>
  <si>
    <t>062.02.02.05.01</t>
  </si>
  <si>
    <t>062.02.02.05</t>
  </si>
  <si>
    <t>State that interference from other NDB stations on the same frequency may occur at night due to sky-wave contamination.</t>
  </si>
  <si>
    <t>062.02.02.04.03</t>
  </si>
  <si>
    <t xml:space="preserve">Define ‘night/twilight effect’: the influence of sky waves and ground waves arriving at the ADF receiver with a difference of phase and polarisation which introduce bearing errors. </t>
  </si>
  <si>
    <t>062.02.02.04.02</t>
  </si>
  <si>
    <t>Explain ‘coastal refraction’: as a radio wave travelling over land crosses the coast, the wave speeds up over water and the wave front bends.</t>
  </si>
  <si>
    <t>062.02.02.04.01</t>
  </si>
  <si>
    <t>062.02.02.04</t>
  </si>
  <si>
    <t>State that there is no warning indication of NDB failure.</t>
  </si>
  <si>
    <t>062.02.02.03.06</t>
  </si>
  <si>
    <t>Define that the accuracy the pilot has to fly the required bearing in order to be considered established during approach, according to ICAO Doc 8168, has to be within plus/minus 5 degrees.</t>
  </si>
  <si>
    <t>062.02.02.03.05</t>
  </si>
  <si>
    <t>Explain that the interference between sky waves and ground waves leads to ‘fading’.</t>
  </si>
  <si>
    <t>062.02.02.03.04</t>
  </si>
  <si>
    <t>Describe the propagation path of NDB radio waves with respect to the ionosphere and the Earth’s surface.</t>
  </si>
  <si>
    <t>062.02.02.03.03</t>
  </si>
  <si>
    <t xml:space="preserve">Explain the relationship between power and range. </t>
  </si>
  <si>
    <t>062.02.02.03.02</t>
  </si>
  <si>
    <t>State that the power of the transmitter limits the range of an NDB.</t>
  </si>
  <si>
    <t>062.02.02.03.01</t>
  </si>
  <si>
    <t>062.02.02.03</t>
  </si>
  <si>
    <t xml:space="preserve">Describe how to fly the following in-flight ADF procedures: homing and tracking, and explain the influence of wind; interception of inbound QDM and outbound QDR; changing from one QDM/QDR to another; determining station passage and the abeam point. </t>
  </si>
  <si>
    <t>062.02.02.02.06</t>
  </si>
  <si>
    <t>Convert the compass bearing into magnetic bearing and true bearing.</t>
  </si>
  <si>
    <t>062.02.02.02.05</t>
  </si>
  <si>
    <t>Calculate the true bearing from the compass heading and relative bearing.</t>
  </si>
  <si>
    <t>062.02.02.02.04</t>
  </si>
  <si>
    <t>Given a display, interpret the relevant ADF information.</t>
  </si>
  <si>
    <t>062.02.02.02.03</t>
  </si>
  <si>
    <t>Interpret the indications given on RMI, fixed-card and moving-card ADF displays.</t>
  </si>
  <si>
    <t>062.02.02.02.02</t>
  </si>
  <si>
    <t>Name the types of indicators commonly in use: electronic display; radio magnetic indicator (RMI); fixed-card ADF (radio compass); moving-card ADF.</t>
  </si>
  <si>
    <t>062.02.02.02.01</t>
  </si>
  <si>
    <t>062.02.02.02</t>
  </si>
  <si>
    <t>State that on modern aircraft, the BFO is activated automatically.</t>
  </si>
  <si>
    <t>062.02.02.01.16</t>
  </si>
  <si>
    <t>State that in order to identify a N0N/A1A NDB, the BFO circuit of the receiver has to be activated.</t>
  </si>
  <si>
    <t>062.02.02.01.15</t>
  </si>
  <si>
    <t>State the function of the beat frequency oscillator (BFO).</t>
  </si>
  <si>
    <t>062.02.02.01.14</t>
  </si>
  <si>
    <t>State that an NDB station emits a N0N/A1A or a N0N/A2A signal.</t>
  </si>
  <si>
    <t>062.02.02.01.13</t>
  </si>
  <si>
    <t>Interpret the term ‘cone of confusion’ in respect of an NDB.</t>
  </si>
  <si>
    <t>062.02.02.01.12</t>
  </si>
  <si>
    <t>Describe the procedure to identify an NDB station.</t>
  </si>
  <si>
    <t>062.02.02.01.11</t>
  </si>
  <si>
    <t>Describe the use of NDBs for navigation.</t>
  </si>
  <si>
    <t>062.02.02.01.10</t>
  </si>
  <si>
    <t>State that according to ICAO Annex 10, an NDB station has an automatic ground monitoring system.</t>
  </si>
  <si>
    <t>062.02.02.01.09</t>
  </si>
  <si>
    <t>State that certain commercial radio stations transmit within the frequency band of the NDB.</t>
  </si>
  <si>
    <t>062.02.02.01.08</t>
  </si>
  <si>
    <t xml:space="preserve">Define a ‘locator beacon’: an LF/MF NDB used as an aid to final approach usually with a range of 10-25 NM. </t>
  </si>
  <si>
    <t>062.02.02.01.07</t>
  </si>
  <si>
    <t>State that the frequency band assigned to aeronautical NDBs according to ICAO Annex 10 is 190-1750 kHz.</t>
  </si>
  <si>
    <t>062.02.02.01.06</t>
  </si>
  <si>
    <t>State that the NDB operates in the LF and MF frequency bands.</t>
  </si>
  <si>
    <t>062.02.02.01.05</t>
  </si>
  <si>
    <t>State that the ADF is the airborne part of the system.</t>
  </si>
  <si>
    <t>062.02.02.01.04</t>
  </si>
  <si>
    <t>State that the NDB is the ground part of the system.</t>
  </si>
  <si>
    <t>062.02.02.01.03</t>
  </si>
  <si>
    <t>Define the acronym ‘ADF’: automatic direction-finding equipment.</t>
  </si>
  <si>
    <t>062.02.02.01.02</t>
  </si>
  <si>
    <t>Define the acronym ‘NDB’: non-directional radio beacon.</t>
  </si>
  <si>
    <t>062.02.02.01.01</t>
  </si>
  <si>
    <t>062.02.02.01</t>
  </si>
  <si>
    <t>Non-directional radio beacon (NDB)/automatic direction finding (ADF)</t>
  </si>
  <si>
    <t>062.02.02.00</t>
  </si>
  <si>
    <t>Explain that VDF information is divided into the following classes according to ICAO Annex 10: Class A: accurate to a range within plus/minus 2 degrees ; Class B: accurate to a range within plus/minus 5 degrees ; Class C: accurate to a range within plus/minus 10 degrees ; Class D: accurate to less than Class C.</t>
  </si>
  <si>
    <t>062.02.01.04.03</t>
  </si>
  <si>
    <t>Describe the effect of ‘multipath signals’.</t>
  </si>
  <si>
    <t>062.02.01.04.02</t>
  </si>
  <si>
    <t>Explain why synchronous transmissions will cause errors.</t>
  </si>
  <si>
    <t>062.02.01.04.01</t>
  </si>
  <si>
    <t>062.02.01.04</t>
  </si>
  <si>
    <t>Use the formula: 1.23 × sqrt transmitter height in feet plus 1.23 × sqrt receiver height in feet to calculate the range in NM.</t>
  </si>
  <si>
    <t>062.02.01.03.01</t>
  </si>
  <si>
    <t>062.02.01.03</t>
  </si>
  <si>
    <t>Explain that by using more than one ground station, the position of an aircraft can be determined and transmitted to the pilot.</t>
  </si>
  <si>
    <t>062.02.01.02.03</t>
  </si>
  <si>
    <t>Define the term ‘QDR’: the magnetic bearing from the station.</t>
  </si>
  <si>
    <t>062.02.01.02.02</t>
  </si>
  <si>
    <t>Define the term ‘QDM’: the magnetic bearing to the station.</t>
  </si>
  <si>
    <t>062.02.01.02.01</t>
  </si>
  <si>
    <t>062.02.01.02</t>
  </si>
  <si>
    <t>Explain the limitation of range because of the path of the VHF signal.</t>
  </si>
  <si>
    <t>062.02.01.01.02</t>
  </si>
  <si>
    <t>Describe the use of a ground DF.</t>
  </si>
  <si>
    <t>062.02.01.01.01</t>
  </si>
  <si>
    <t>062.02.01.01</t>
  </si>
  <si>
    <t>Ground direction finding (DF)</t>
  </si>
  <si>
    <t>062.02.01.00</t>
  </si>
  <si>
    <t>RADIO AIDS</t>
  </si>
  <si>
    <t>062.02.00.00</t>
  </si>
  <si>
    <t>State that multipath is when the signal arrives at the receiver via more than one path (the signal being reflected from surfaces near the receiver).</t>
  </si>
  <si>
    <t>062.01.03.06.06</t>
  </si>
  <si>
    <t>Describe the physical phenomena ‘reflection’, ‘refraction’, ‘diffraction’, ‘absorption’ and ‘interference’.</t>
  </si>
  <si>
    <t>062.01.03.06.05</t>
  </si>
  <si>
    <t>State that radio waves in the VHF band and above are limited in range as they are not reflected by the ionosphere and do not have a surface wave.</t>
  </si>
  <si>
    <t>062.01.03.06.04</t>
  </si>
  <si>
    <t>Describe ‘fading’: when a receiver picks up two signals with the same frequency, and the signals will interfere with each other causing changes in the resultant signal strength and polarisation.</t>
  </si>
  <si>
    <t>062.01.03.06.03</t>
  </si>
  <si>
    <t>State that skip zone/dead space is the distance between the limit of the surface wave and the sky wave.</t>
  </si>
  <si>
    <t>062.01.03.06.02</t>
  </si>
  <si>
    <t>Define ‘skip distance’: the distance between the transmitter and the point on the surface of the Earth where the first sky wave return arrives.</t>
  </si>
  <si>
    <t>062.01.03.06.01</t>
  </si>
  <si>
    <t>Factors affecting propagation</t>
  </si>
  <si>
    <t>062.01.03.06</t>
  </si>
  <si>
    <t>State that the Doppler effect is the phenomenon where the frequency of a wave will increase or decrease if there is relative motion between the transmitter and the receiver.</t>
  </si>
  <si>
    <t>062.01.03.05.01</t>
  </si>
  <si>
    <t>Doppler principle</t>
  </si>
  <si>
    <t>062.01.03.05</t>
  </si>
  <si>
    <t>State that radio waves in LF, MF and HF propagate as surface/ground waves and sky waves.</t>
  </si>
  <si>
    <t>062.01.03.04.02</t>
  </si>
  <si>
    <t>State that radio waves in VHF, UHF, SHF and EHF propagate as space waves.</t>
  </si>
  <si>
    <t>062.01.03.04.01</t>
  </si>
  <si>
    <t>Propagation with the frequency bands</t>
  </si>
  <si>
    <t>062.01.03.04</t>
  </si>
  <si>
    <t>Define ‘space waves’: the electromagnetic waves travelling through the air directly from the transmitter to the receiver.</t>
  </si>
  <si>
    <t>062.01.03.03.01</t>
  </si>
  <si>
    <t>Space waves</t>
  </si>
  <si>
    <t>062.01.03.03</t>
  </si>
  <si>
    <t>Define ‘ground or surface waves’: the electromagnetic waves travelling along the surface of the Earth.</t>
  </si>
  <si>
    <t>062.01.03.02.01</t>
  </si>
  <si>
    <t>Ground waves</t>
  </si>
  <si>
    <t>062.01.03.02</t>
  </si>
  <si>
    <t>Explain how the different layers of the ionosphere influence wave propagation.</t>
  </si>
  <si>
    <t>062.01.03.01.04</t>
  </si>
  <si>
    <t>State that electromagnetic waves refracted from the E and F layers of the ionosphere are called sky waves.</t>
  </si>
  <si>
    <t>062.01.03.01.03</t>
  </si>
  <si>
    <t>State that the layers of the ionosphere are named D, E and F layers, and their depth varies with time.</t>
  </si>
  <si>
    <t>062.01.03.01.02</t>
  </si>
  <si>
    <t>State that the ionosphere is the ionised component of the Earth’s upper atmosphere from approximately 60 to 400 km above the surface, which is vertically structured in three regions or layers.</t>
  </si>
  <si>
    <t>062.01.03.01.01</t>
  </si>
  <si>
    <t>Structure of the ionosphere and its effect on radio waves</t>
  </si>
  <si>
    <t>062.01.03.01</t>
  </si>
  <si>
    <t>Wave propagation</t>
  </si>
  <si>
    <t>062.01.03.00</t>
  </si>
  <si>
    <t>Explain the importance of antenna placement on aircraft.</t>
  </si>
  <si>
    <t>062.01.02.03.03</t>
  </si>
  <si>
    <t>Explain ‘antenna shadowing’.</t>
  </si>
  <si>
    <t>062.01.02.03.02</t>
  </si>
  <si>
    <t>Name the common different types of directional antennas: loop antenna used in old automatic direction-finding (ADF) receivers; parabolic antenna used in weather radars; slotted planar array used in more modern weather radars.</t>
  </si>
  <si>
    <t>062.01.02.03.01</t>
  </si>
  <si>
    <t>Types of antennas</t>
  </si>
  <si>
    <t>062.01.02.03</t>
  </si>
  <si>
    <t>State that the polarisation of an electromagnetic wave describes the orientation of the plane of oscillation of the electrical component of the wave with regard to its direction of propagation.</t>
  </si>
  <si>
    <t>062.01.02.02.01</t>
  </si>
  <si>
    <t>Polarisation</t>
  </si>
  <si>
    <t>062.01.02.02</t>
  </si>
  <si>
    <t>State that the E and H fields are perpendicular to each other. The oscillations are perpendicular to the propagation direction and are in-phase.</t>
  </si>
  <si>
    <t>062.01.02.01.04</t>
  </si>
  <si>
    <t>State that an electromagnetic wave always consists of an oscillating electric (E) and an oscillating magnetic (H) field which propagates at the speed of light.</t>
  </si>
  <si>
    <t>062.01.02.01.03</t>
  </si>
  <si>
    <t>State that the simplest type of antenna is a dipole, which is a wire of length equal to one half of the wavelength.</t>
  </si>
  <si>
    <t>062.01.02.01.02</t>
  </si>
  <si>
    <t>Define ‘antenna’: an antenna or aerial is an electrical device which converts electric power into radio waves, and vice versa.</t>
  </si>
  <si>
    <t>062.01.02.01.01</t>
  </si>
  <si>
    <t>Characteristics</t>
  </si>
  <si>
    <t>062.01.02.01</t>
  </si>
  <si>
    <t>Antennas</t>
  </si>
  <si>
    <t>062.01.02.00</t>
  </si>
  <si>
    <t>Describe ‘phase modulation’: a modulation form used in GPS where the phase of the carrier wave is reversed.</t>
  </si>
  <si>
    <t>062.01.01.06.04</t>
  </si>
  <si>
    <t>Describe ‘pulse modulation’: a modulation form used in radar by transmitting short pulses followed by larger interruptions.</t>
  </si>
  <si>
    <t>062.01.01.06.03</t>
  </si>
  <si>
    <t>Define ‘frequency modulation’: the information that is impressed onto the carrier wave by altering the frequency of the carrier.</t>
  </si>
  <si>
    <t>062.01.01.06.02</t>
  </si>
  <si>
    <t xml:space="preserve">Define ‘amplitude modulation’: the information that is impressed onto the carrier wave by altering the amplitude of the carrier. </t>
  </si>
  <si>
    <t>062.01.01.06.01</t>
  </si>
  <si>
    <t>Kinds of modulation (amplitude, frequency, pulse, phase)</t>
  </si>
  <si>
    <t>062.01.01.06</t>
  </si>
  <si>
    <t>Define ‘modulation’: the technical term for the process of impressing and transporting information by radio waves.</t>
  </si>
  <si>
    <t>062.01.01.05.02</t>
  </si>
  <si>
    <t>Define ‘carrier wave’: the radio wave acting as the carrier or transporter.</t>
  </si>
  <si>
    <t>062.01.01.05.01</t>
  </si>
  <si>
    <t>Carrier, modulation</t>
  </si>
  <si>
    <t>062.01.01.05</t>
  </si>
  <si>
    <t>Define the following terms that are associated with a pulse string: pulse length; pulse power; continuous power.</t>
  </si>
  <si>
    <t>062.01.01.04.01</t>
  </si>
  <si>
    <t xml:space="preserve">Pulse characteristics </t>
  </si>
  <si>
    <t>062.01.01.04</t>
  </si>
  <si>
    <t>State that the following abbreviations (classifications according to International Telecommunication Union (ITU) regulations) are used for aviation applications: N0N: carrier without modulation as used by non-directional radio beacons (NDBs); A1A: carrier with keyed Morse code modulation as used by NDBs; A2A: carrier with amplitude modulated Morse code as used by NDBs; A3E: carrier with amplitude modulated speech used for communication (VHF-COM).</t>
  </si>
  <si>
    <t>062.01.01.03.04</t>
  </si>
  <si>
    <t>State that HF meteorological information for aircraft in flight (VOLMET) and HF two-way communication use a single sideband.</t>
  </si>
  <si>
    <t>062.01.01.03.03</t>
  </si>
  <si>
    <t>State that when a carrier wave is modulated, the resultant radiation consists of the carrier frequency plus additional upper and lower sidebands.</t>
  </si>
  <si>
    <t>062.01.01.03.02</t>
  </si>
  <si>
    <t>List the bands of the frequency spectrum for electromagnetic waves: very low frequency (VLF): 3-30 kHz; low frequency (LF): 30-300 kHz; medium frequency (MF): 300-3 000 kHz; high frequency (HF): 3-30 MHz; very high frequency (VHF): 30-300 MHz; ultra-high frequency (UHF): 300-3 000 MHz; super high frequency (SHF): 3-30 GHz; extremely high frequency (EHF): 30-300 GHz.</t>
  </si>
  <si>
    <t>062.01.01.03.01</t>
  </si>
  <si>
    <t>Frequency bands, sidebands, single sideband</t>
  </si>
  <si>
    <t>062.01.01.03</t>
  </si>
  <si>
    <t>Define ‘phase angle difference/shift’: the angular difference between the corresponding points of two cycles of equal wavelength, which is measurable in degrees.</t>
  </si>
  <si>
    <t>062.01.01.02.06</t>
  </si>
  <si>
    <t>Define ‘phase angle’: the fraction of one wavelength expressed in degrees from 000 degrees to 360 degrees .</t>
  </si>
  <si>
    <t>062.01.01.02.05</t>
  </si>
  <si>
    <t>State that the relationship between wavelength and frequency is: wavelength (lamda) = speed of light (c) / frequency (f).</t>
  </si>
  <si>
    <t>062.01.01.02.04</t>
  </si>
  <si>
    <t>Define ‘amplitude’: the maximum deflection in an oscillation or wave.</t>
  </si>
  <si>
    <t>062.01.01.02.03</t>
  </si>
  <si>
    <t>Define ‘wavelength’: the physical distance travelled by a radio wave during one cycle of transmission.</t>
  </si>
  <si>
    <t>062.01.01.02.02</t>
  </si>
  <si>
    <t>Define ‘frequency’: the number of cycles occurring in 1 second expressed in Hertz (Hz).</t>
  </si>
  <si>
    <t>062.01.01.02.01</t>
  </si>
  <si>
    <t xml:space="preserve">Frequency, wavelength, amplitude, phase angle </t>
  </si>
  <si>
    <t>062.01.01.02</t>
  </si>
  <si>
    <t>Define a ‘cycle’: a complete series of values of a periodical process.</t>
  </si>
  <si>
    <t>062.01.01.01.02</t>
  </si>
  <si>
    <t>State that radio waves travel at the speed of light, being approximately 300 000 km/s.</t>
  </si>
  <si>
    <t>062.01.01.01.01</t>
  </si>
  <si>
    <t>Electromagnetic waves</t>
  </si>
  <si>
    <t>062.01.01.01</t>
  </si>
  <si>
    <t>062.01.01.00</t>
  </si>
  <si>
    <t>BASIC RADIO PROPAGATION THEORY</t>
  </si>
  <si>
    <t>062.01.00.00</t>
  </si>
  <si>
    <t>RADIO NAVIGATION</t>
  </si>
  <si>
    <t>062.00.00.00</t>
  </si>
  <si>
    <t>Explain the standard operating procedures and equipment requirements.</t>
  </si>
  <si>
    <t>071.04.01.04.01</t>
  </si>
  <si>
    <t>Human external cargo operations (HEC)  (Annex VIII (Part-SPO), Subpart E)</t>
  </si>
  <si>
    <t>071.04.01.04</t>
  </si>
  <si>
    <t>071.04.01.03.01</t>
  </si>
  <si>
    <t>Helicopter external sling load operations (HESLO)  (Annex VIII (Part-SPO), Subpart E)</t>
  </si>
  <si>
    <t>071.04.01.03</t>
  </si>
  <si>
    <t>Explain the task specialist’s responsibilities.</t>
  </si>
  <si>
    <t>071.04.01.02.01</t>
  </si>
  <si>
    <t>General requirements (Annex VIII (Part-SPO), Subpart A)</t>
  </si>
  <si>
    <t>071.04.01.02</t>
  </si>
  <si>
    <t>Explain the requirements related to flight crew recurrent training and checking and operator proficiency check.</t>
  </si>
  <si>
    <t>071.04.01.01.01</t>
  </si>
  <si>
    <t>Additional requirements for commercial specialised operations and CAT operations  (Annex III (Part-ORO), Subpart FC, Section 3)</t>
  </si>
  <si>
    <t>071.04.01.01</t>
  </si>
  <si>
    <t>SPECIALISED OPERATIONS (Regulation (EU) No 965/2012 on air operations, as amended)</t>
  </si>
  <si>
    <t>071.04.01.00</t>
  </si>
  <si>
    <t>SPECIALISED OPERATIONS</t>
  </si>
  <si>
    <t>071.04.00.00</t>
  </si>
  <si>
    <t>Describe potential conditions of the ‘conducive to’ and ‘avoidance of’ effect.</t>
  </si>
  <si>
    <t>071.03.01.10.01</t>
  </si>
  <si>
    <t>Mast bumping</t>
  </si>
  <si>
    <t>071.03.01.10</t>
  </si>
  <si>
    <t>Describe potential conditions for this event and recovery action.</t>
  </si>
  <si>
    <t>071.03.01.09.01</t>
  </si>
  <si>
    <t>Dynamic rollover</t>
  </si>
  <si>
    <t>071.03.01.09</t>
  </si>
  <si>
    <t>Describe overspeed control.</t>
  </si>
  <si>
    <t>071.03.01.08.01</t>
  </si>
  <si>
    <t>Overspeed: rotor/engine</t>
  </si>
  <si>
    <t>071.03.01.08</t>
  </si>
  <si>
    <t>Describe recovery actions.</t>
  </si>
  <si>
    <t>071.03.01.07.01</t>
  </si>
  <si>
    <t>Overpitch</t>
  </si>
  <si>
    <t>071.03.01.07</t>
  </si>
  <si>
    <t>Describe potential conditions for this event and recovery actions.</t>
  </si>
  <si>
    <t>071.03.01.06.01</t>
  </si>
  <si>
    <t>Settling with power (vortex ring)</t>
  </si>
  <si>
    <t>071.03.01.06</t>
  </si>
  <si>
    <t>Describe cause of and recovery actions when encountering retreating blade stall.</t>
  </si>
  <si>
    <t>071.03.01.05.01</t>
  </si>
  <si>
    <t>Blade stall</t>
  </si>
  <si>
    <t>071.03.01.05</t>
  </si>
  <si>
    <t>071.03.01.04.01</t>
  </si>
  <si>
    <t>Ground resonance</t>
  </si>
  <si>
    <t>071.03.01.04</t>
  </si>
  <si>
    <t>Describe the basic actions following loss of directional control.</t>
  </si>
  <si>
    <t>071.03.01.03.02</t>
  </si>
  <si>
    <t>Describe the basic actions following loss of tail rotor.</t>
  </si>
  <si>
    <t>071.03.01.03.01</t>
  </si>
  <si>
    <t>Tail-rotor directional control failure</t>
  </si>
  <si>
    <t>071.03.01.03</t>
  </si>
  <si>
    <t>Describe the basic actions when encountering fire in the cabin, flight deck or engine(s).</t>
  </si>
  <si>
    <t>071.03.01.02.01</t>
  </si>
  <si>
    <t>Fire in the cabin, in the flight crew compartment and in the engine(s)</t>
  </si>
  <si>
    <t>071.03.01.02</t>
  </si>
  <si>
    <t>Describe recovery techniques in the event of engine failure during hover, climb, cruise, approach.</t>
  </si>
  <si>
    <t>071.03.01.01.01</t>
  </si>
  <si>
    <t>Engine failure</t>
  </si>
  <si>
    <t>071.03.01.01</t>
  </si>
  <si>
    <t>Influence of technical problems</t>
  </si>
  <si>
    <t>071.03.01.00</t>
  </si>
  <si>
    <t>EMERGENCY PROCEDURES (HELICOPTER)</t>
  </si>
  <si>
    <t>071.03.00.00</t>
  </si>
  <si>
    <t>Describe constraints associated with mountain environment.</t>
  </si>
  <si>
    <t>071.02.15.03.01</t>
  </si>
  <si>
    <t>Mountain environment</t>
  </si>
  <si>
    <t>071.02.15.03</t>
  </si>
  <si>
    <t>Describe vertical speed problems.</t>
  </si>
  <si>
    <t>071.02.15.02.03</t>
  </si>
  <si>
    <t>Describe wind operating envelopes.</t>
  </si>
  <si>
    <t>071.02.15.02.02</t>
  </si>
  <si>
    <t>Describe blade sailing.</t>
  </si>
  <si>
    <t>071.02.15.02.01</t>
  </si>
  <si>
    <t>Strong winds</t>
  </si>
  <si>
    <t>071.02.15.02</t>
  </si>
  <si>
    <t>Describe take-off and landing techniques.</t>
  </si>
  <si>
    <t>071.02.15.01.03</t>
  </si>
  <si>
    <t>Describe loss of spatial orientation.</t>
  </si>
  <si>
    <t>071.02.15.01.02</t>
  </si>
  <si>
    <t>Give the definition of ‘white-out’.</t>
  </si>
  <si>
    <t>071.02.15.01.01</t>
  </si>
  <si>
    <t>White-out/sand/dust</t>
  </si>
  <si>
    <t>071.02.15.01</t>
  </si>
  <si>
    <t>Operation influence by meteorological conditions (helicopter)</t>
  </si>
  <si>
    <t>071.02.15.00</t>
  </si>
  <si>
    <t>Explain its effects: soil erosion, water dispersal and spray, recirculation, damage to property, loose articles.</t>
  </si>
  <si>
    <t>071.02.14.02.01</t>
  </si>
  <si>
    <t>Effects</t>
  </si>
  <si>
    <t>071.02.14.02</t>
  </si>
  <si>
    <t xml:space="preserve">Describe the downwash. </t>
  </si>
  <si>
    <t>071.02.14.01.01</t>
  </si>
  <si>
    <t>Describe downwash</t>
  </si>
  <si>
    <t>071.02.14.01</t>
  </si>
  <si>
    <t>Rotor downwash</t>
  </si>
  <si>
    <t>071.02.14.00</t>
  </si>
  <si>
    <t>Explain which hazards can be identified from the SNOWTAM/METAR and how to mitigate them.</t>
  </si>
  <si>
    <t>071.02.13.05.02</t>
  </si>
  <si>
    <t>Interpret from a SNOWTAM the contamination and braking action on a runway, taxiways and apron.</t>
  </si>
  <si>
    <t>071.02.13.05.01</t>
  </si>
  <si>
    <t>SNOWTAM and contamination on the aerodrome</t>
  </si>
  <si>
    <t>071.02.13.05</t>
  </si>
  <si>
    <t>071.02.13.04</t>
  </si>
  <si>
    <t xml:space="preserve">State that it is the spin-up speed rather than the spin-down speed which represents the actual tire situation for aircraft touchdown on flooded runways. </t>
  </si>
  <si>
    <t>071.02.13.03.03</t>
  </si>
  <si>
    <t>Compute the two dynamic hydroplaning speeds using the following formulas:  spin-down speed (rotating tire) (kt) equals 9 square root (pressure in PSI) spin-up speed (non-rotating tire) (kt) equals 7.7 square root (pressure in PSI).</t>
  </si>
  <si>
    <t>071.02.13.03.02</t>
  </si>
  <si>
    <t>071.02.13.03.01</t>
  </si>
  <si>
    <t xml:space="preserve">Hydroplaning principles and effects </t>
  </si>
  <si>
    <t>071.02.13.03</t>
  </si>
  <si>
    <t>State the runway condition codes for good braking action, and when a special air report is required.</t>
  </si>
  <si>
    <t>071.02.13.02.02</t>
  </si>
  <si>
    <t>071.02.13.02.01</t>
  </si>
  <si>
    <r>
      <t>Runway condition, braking action</t>
    </r>
    <r>
      <rPr>
        <b/>
        <i/>
        <strike/>
        <sz val="10"/>
        <color theme="1"/>
        <rFont val="Calibri"/>
        <family val="2"/>
        <scheme val="minor"/>
      </rPr>
      <t xml:space="preserve"> </t>
    </r>
  </si>
  <si>
    <t>071.02.13.02</t>
  </si>
  <si>
    <t>071.02.13.01</t>
  </si>
  <si>
    <t>Contaminated runways</t>
  </si>
  <si>
    <t>071.02.13.00</t>
  </si>
  <si>
    <t>Explain how misdeclared or undeclared dangerous goods found in baggage are to be reported.</t>
  </si>
  <si>
    <t>071.02.12.03.14</t>
  </si>
  <si>
    <t>Explain why some dangerous goods are designated for carriage only on cargo aircraft.</t>
  </si>
  <si>
    <t>071.02.12.03.13</t>
  </si>
  <si>
    <t xml:space="preserve">Explain the need for an inspection prior to loading dangerous goods on an aircraft. </t>
  </si>
  <si>
    <t>071.02.12.03.12</t>
  </si>
  <si>
    <t>Explain why packing must comply with the specifications of the Technical Instructions.</t>
  </si>
  <si>
    <t>071.02.12.03.11</t>
  </si>
  <si>
    <t>Explain why some articles and substances may be forbidden for transport by air.</t>
  </si>
  <si>
    <t>071.02.12.03.10</t>
  </si>
  <si>
    <t xml:space="preserve">State that some articles and substances, which would otherwise be classed as dangerous goods, can be exempted if they are part of the aircraft equipment, or required for use during aeromedical flights. </t>
  </si>
  <si>
    <t>071.02.12.03.09</t>
  </si>
  <si>
    <t>Explain the requirements for dangerous goods incident and accident reports.</t>
  </si>
  <si>
    <t>071.02.12.03.08</t>
  </si>
  <si>
    <t xml:space="preserve">Explain the requirement for the provision of information to flight crew. </t>
  </si>
  <si>
    <t>071.02.12.03.07</t>
  </si>
  <si>
    <t>Explain the requirements regarding inspection for damage, leakage or contamination.</t>
  </si>
  <si>
    <t>071.02.12.03.06</t>
  </si>
  <si>
    <t>Explain the requirements for the acceptance of dangerous goods.</t>
  </si>
  <si>
    <t>071.02.12.03.05</t>
  </si>
  <si>
    <t xml:space="preserve">Explain the limitations on the transport of dangerous goods by air. </t>
  </si>
  <si>
    <t>071.02.12.03.04</t>
  </si>
  <si>
    <t>Explain why the transport of dangerous goods by air is subject to operator approval.</t>
  </si>
  <si>
    <t>071.02.12.03.03</t>
  </si>
  <si>
    <t>Explain the scope of that Regulation.</t>
  </si>
  <si>
    <t>071.02.12.03.02</t>
  </si>
  <si>
    <t xml:space="preserve">Explain the terminology relevant to dangerous goods. </t>
  </si>
  <si>
    <t>071.02.12.03.01</t>
  </si>
  <si>
    <t>Regulation (EU) No 965/2012 - Annex IV (Part-CAT) and Annex V (Part-SPA)</t>
  </si>
  <si>
    <t>071.02.12.03</t>
  </si>
  <si>
    <t xml:space="preserve">Identify the labels. </t>
  </si>
  <si>
    <t>071.02.12.02.04</t>
  </si>
  <si>
    <t xml:space="preserve">Explain the use of the dangerous goods list. </t>
  </si>
  <si>
    <t>071.02.12.02.03</t>
  </si>
  <si>
    <t xml:space="preserve">Explain the special requirements for the loading of radioactive materials. </t>
  </si>
  <si>
    <t>071.02.12.02.02</t>
  </si>
  <si>
    <t>Explain the principle of dangerous goods compatibility and segregation.</t>
  </si>
  <si>
    <t>071.02.12.02.01</t>
  </si>
  <si>
    <t>Technical Instructions for the Safe Transport of Dangerous Goods by Air (ICAO Doc 9284)</t>
  </si>
  <si>
    <t>071.02.12.02</t>
  </si>
  <si>
    <t>State that in the event of an in-flight emergency, the pilot-in-command must inform the ATC of the transport of dangerous goods by air.</t>
  </si>
  <si>
    <t>071.02.12.01.03</t>
  </si>
  <si>
    <t>Explain that detailed provisions for the transport of dangerous goods by air are contained in the Technical Instructions for the Safe Transport of Dangerous Goods by Air.</t>
  </si>
  <si>
    <t>071.02.12.01.02</t>
  </si>
  <si>
    <t>Define the following terms:  ‘dangerous goods’, ‘dangerous goods accident’, ‘dangerous goods incident’, ‘exemption’, ‘incompatible’, ‘packaging’, ‘UN number’.</t>
  </si>
  <si>
    <t>071.02.12.01.01</t>
  </si>
  <si>
    <t xml:space="preserve">ICAO Annex 18 </t>
  </si>
  <si>
    <t>071.02.12.01</t>
  </si>
  <si>
    <t>Transport of dangerous goods by air</t>
  </si>
  <si>
    <t>071.02.12.00</t>
  </si>
  <si>
    <t>Explain why a fuel-jettisoning system must be capable of jettisoning enough fuel within 15 minutes.</t>
  </si>
  <si>
    <t>071.02.11.02.01</t>
  </si>
  <si>
    <t>Requirements</t>
  </si>
  <si>
    <t>071.02.11.02</t>
  </si>
  <si>
    <t>Explain how flaps and slats may adversely affect fuel jettisoning.</t>
  </si>
  <si>
    <t>071.02.11.01.03</t>
  </si>
  <si>
    <t>Explain that when an aircraft that operates within controlled airspace needs to jettison fuel, the flight crew shall coordinate with ATC the following:  route to be flown which, if possible, should be clear of cities and towns, preferably over water and away from areas where thunderstorms have been reported or are expected; the flight level to be used, which should be not less than 1 800 m (6 000 ft); and the duration of fuel jettisoning.</t>
  </si>
  <si>
    <t>071.02.11.01.02</t>
  </si>
  <si>
    <t>Explain why an aircraft may need to jettison fuel so as to reduce its landing mass in order to make a safe landing.</t>
  </si>
  <si>
    <t>071.02.11.01.01</t>
  </si>
  <si>
    <t>Safety aspects</t>
  </si>
  <si>
    <t>071.02.11.01</t>
  </si>
  <si>
    <t>Fuel jettisoning</t>
  </si>
  <si>
    <t>071.02.11.00</t>
  </si>
  <si>
    <t>Explain the CS-25 requirements regarding evacuation procedures.</t>
  </si>
  <si>
    <t>071.02.10.05.02</t>
  </si>
  <si>
    <t>Explain why the aircraft must be stopped and the engine(s) shut down before launching an emergency evacuation.</t>
  </si>
  <si>
    <t>071.02.10.05.01</t>
  </si>
  <si>
    <t>Evacuation</t>
  </si>
  <si>
    <t>071.02.10.05</t>
  </si>
  <si>
    <t>Describe the actions and responsibilities of crew members after landing.</t>
  </si>
  <si>
    <t>071.02.10.04.01</t>
  </si>
  <si>
    <t>Action after a precautionary/emergency landing or ditching</t>
  </si>
  <si>
    <t>071.02.10.04</t>
  </si>
  <si>
    <t>Describe the briefing to be given to passengers before conducting a precautionary/emergency landing or ditching (including evacuation).</t>
  </si>
  <si>
    <t>071.02.10.03.01</t>
  </si>
  <si>
    <t>Passenger information</t>
  </si>
  <si>
    <t>071.02.10.03</t>
  </si>
  <si>
    <t>List some circumstances that may require a ditching, a precautionary landing or an emergency landing.</t>
  </si>
  <si>
    <t>071.02.10.02.01</t>
  </si>
  <si>
    <t>Cause</t>
  </si>
  <si>
    <t>071.02.10.02</t>
  </si>
  <si>
    <t>Explain the factors to be considered when deciding to conduct a precautionary/emergency landing or ditching.</t>
  </si>
  <si>
    <t>071.02.10.01.05</t>
  </si>
  <si>
    <t>Describe an emergency landing procedure.</t>
  </si>
  <si>
    <t>071.02.10.01.04</t>
  </si>
  <si>
    <t>Describe a precautionary landing procedure.</t>
  </si>
  <si>
    <t>071.02.10.01.03</t>
  </si>
  <si>
    <t>Describe a ditching procedure.</t>
  </si>
  <si>
    <t>071.02.10.01.02</t>
  </si>
  <si>
    <t>Describe the meaning of: ‘ditching’, ‘precautionary landing’, and ‘emergency landing’.</t>
  </si>
  <si>
    <t>071.02.10.01.01</t>
  </si>
  <si>
    <t>Descriptions</t>
  </si>
  <si>
    <t>071.02.10.01</t>
  </si>
  <si>
    <t>Emergency and precautionary landing, and ditching</t>
  </si>
  <si>
    <t>071.02.10.00</t>
  </si>
  <si>
    <t>State the requirements regarding aircraft search procedures.</t>
  </si>
  <si>
    <t>071.02.09.03.04</t>
  </si>
  <si>
    <t>State the requirements regarding reporting acts of unlawful interference.</t>
  </si>
  <si>
    <t>071.02.09.03.03</t>
  </si>
  <si>
    <t>Explain the requirements regarding training programmes.</t>
  </si>
  <si>
    <t>071.02.09.03.02</t>
  </si>
  <si>
    <t>Describe the relationship between Regulation (EC) No 300/2008 and ICAO Annex 17.</t>
  </si>
  <si>
    <t>071.02.09.03.01</t>
  </si>
  <si>
    <t>Security (Regulation (EC) No 300/2008 and ICAO Annex 17)</t>
  </si>
  <si>
    <t>071.02.09.03</t>
  </si>
  <si>
    <t>Describe the commander’s responsibilities concerning the action required or being requested by an ATS unit to confirm SSR code and ATS interpretation response.</t>
  </si>
  <si>
    <t>071.02.09.02.04</t>
  </si>
  <si>
    <t>Describe the commander’s responsibilities concerning departing from assigned track or cruising level.</t>
  </si>
  <si>
    <t>071.02.09.02.03</t>
  </si>
  <si>
    <t>Describe the commander’s responsibilities concerning operation of SSR.</t>
  </si>
  <si>
    <t>071.02.09.02.02</t>
  </si>
  <si>
    <t>Describe the commander’s responsibilities concerning notifying the appropriate ATS unit.</t>
  </si>
  <si>
    <t>071.02.09.02.01</t>
  </si>
  <si>
    <t>Use of secondary surveillance radar (SSR)</t>
  </si>
  <si>
    <t>071.02.09.02</t>
  </si>
  <si>
    <t>071.02.09.01.02</t>
  </si>
  <si>
    <t xml:space="preserve">Define the following terms:  ‘aircraft security check’, ‘screening’, ‘security’, ‘security-restricted area’, ‘unidentified baggage’. </t>
  </si>
  <si>
    <t>071.02.09.01.01</t>
  </si>
  <si>
    <t>ICAO Annex 17 and Regulation (EC) No 300/2008</t>
  </si>
  <si>
    <t>071.02.09.01</t>
  </si>
  <si>
    <t>Security (unlawful events)</t>
  </si>
  <si>
    <t>071.02.09.00</t>
  </si>
  <si>
    <t>Describe the actions to be taken to avoid wake turbulence, specifically separations.</t>
  </si>
  <si>
    <t>071.02.08.03.01</t>
  </si>
  <si>
    <t>Actions to be taken when crossing traffic, during take-off and landing</t>
  </si>
  <si>
    <t>071.02.08.03</t>
  </si>
  <si>
    <t>Describe the wind conditions which are worst for wake turbulence near the ground.</t>
  </si>
  <si>
    <t>071.02.08.02.02</t>
  </si>
  <si>
    <t>List the three main factors which, when combined, give the strongest vortices (heavy, clean, slow).</t>
  </si>
  <si>
    <t>071.02.08.02.01</t>
  </si>
  <si>
    <t>List of relevant parameters</t>
  </si>
  <si>
    <t>071.02.08.02</t>
  </si>
  <si>
    <t>Describe vortex circulation on the ground with and without crosswind.</t>
  </si>
  <si>
    <t>071.02.08.01.04</t>
  </si>
  <si>
    <t>State when vortex generation begins and ends.</t>
  </si>
  <si>
    <t>071.02.08.01.03</t>
  </si>
  <si>
    <t>Describe tip vortex circulation.</t>
  </si>
  <si>
    <t>071.02.08.01.02</t>
  </si>
  <si>
    <t>Describe the term ‘wake turbulence’.</t>
  </si>
  <si>
    <t>071.02.08.01.01</t>
  </si>
  <si>
    <t>071.02.08.01</t>
  </si>
  <si>
    <t>071.02.08.00</t>
  </si>
  <si>
    <t>Describe a microburst and its effects.</t>
  </si>
  <si>
    <t>071.02.07.02.04</t>
  </si>
  <si>
    <t>Describe the effects of wind shear and the actions required following entry into a strong downdraft wind shear.</t>
  </si>
  <si>
    <t>071.02.07.02.03</t>
  </si>
  <si>
    <t>Describe the precautions to be taken when wind shear is suspected at take-off and approach.</t>
  </si>
  <si>
    <t>071.02.07.02.02</t>
  </si>
  <si>
    <t xml:space="preserve">Describe the effects of wind shear and the actions required when wind shear is encountered at take-off and approach. </t>
  </si>
  <si>
    <t>071.02.07.02.01</t>
  </si>
  <si>
    <t>Actions to avoid and actions to take when encountering wind shear</t>
  </si>
  <si>
    <t>071.02.07.02</t>
  </si>
  <si>
    <t>Explain how to identify low-level wind shear.</t>
  </si>
  <si>
    <t>071.02.07.01.01</t>
  </si>
  <si>
    <t>Effects and recognition during departure and approach</t>
  </si>
  <si>
    <t>071.02.07.01</t>
  </si>
  <si>
    <t>Wind shear and microburst</t>
  </si>
  <si>
    <t>071.02.07.00</t>
  </si>
  <si>
    <t>Describe the effects on aircraft occupants of a slow decompression and of a rapid or explosive decompression.</t>
  </si>
  <si>
    <t>071.02.06.03.02</t>
  </si>
  <si>
    <t>Describe the actions required following a rapid or explosive decompression.</t>
  </si>
  <si>
    <t>071.02.06.03.01</t>
  </si>
  <si>
    <t>Dangers and action to be taken</t>
  </si>
  <si>
    <t>071.02.06.03</t>
  </si>
  <si>
    <t>Explain what can cause, and how to detect, a rapid or an explosive decompression.</t>
  </si>
  <si>
    <t>071.02.06.02.01</t>
  </si>
  <si>
    <t>Rapid and explosive decompression</t>
  </si>
  <si>
    <t>071.02.06.02</t>
  </si>
  <si>
    <t>Describe the actions required following a slow decompression.</t>
  </si>
  <si>
    <t>071.02.06.01.02</t>
  </si>
  <si>
    <t>Explain what can cause, and how to detect, a slow decompression or an automatic pressurisation system failure.</t>
  </si>
  <si>
    <t>071.02.06.01.01</t>
  </si>
  <si>
    <t>Slow decompression</t>
  </si>
  <si>
    <t>071.02.06.01</t>
  </si>
  <si>
    <t>Decompression of pressurised cabin</t>
  </si>
  <si>
    <t>071.02.06.00</t>
  </si>
  <si>
    <t>Explain the difference in the way steel and carbon brakes react to energy absorption and the operational consequences.</t>
  </si>
  <si>
    <t>071.02.05.05.02</t>
  </si>
  <si>
    <t>Describe the problems and safety precautions in the event that brakes overheat after a heavy-weight landing or a rejected take-off.</t>
  </si>
  <si>
    <t>071.02.05.05.01</t>
  </si>
  <si>
    <t xml:space="preserve">Actions in case of overheated brakes </t>
  </si>
  <si>
    <t>071.02.05.05</t>
  </si>
  <si>
    <t>Explain which actions should be taken in the event of smoke in the flight crew compartment or in the cabin, why these actions may be type-specific, and why they should be known by the pilot.</t>
  </si>
  <si>
    <t>071.02.05.04.01</t>
  </si>
  <si>
    <t>Smoke in the flight crew compartment and in the cabin</t>
  </si>
  <si>
    <t>071.02.05.04</t>
  </si>
  <si>
    <t>Identify the appropriate handheld fire extinguishers to be used in the flight crew compartment, the passenger cabin and lavatories, and in the cargo compartments.</t>
  </si>
  <si>
    <t>071.02.05.03.03</t>
  </si>
  <si>
    <t>Describe the precautions to be considered when applying fire extinguishants.</t>
  </si>
  <si>
    <t>071.02.05.03.02</t>
  </si>
  <si>
    <t>Identify the different types of extinguishants used in handheld fire extinguishers and the type of fire for which each one may be used.</t>
  </si>
  <si>
    <t>071.02.05.03.01</t>
  </si>
  <si>
    <t>Fire in the cabin, in the flight crew compartment and in the cargo compartment</t>
  </si>
  <si>
    <t>071.02.05.03</t>
  </si>
  <si>
    <t>Explain that the actions to be taken in the event of an engine fire may be type-specific and should be known by the pilot.</t>
  </si>
  <si>
    <t>071.02.05.02.01</t>
  </si>
  <si>
    <t>Engine fire</t>
  </si>
  <si>
    <t>071.02.05.02</t>
  </si>
  <si>
    <t>Explain that the actions to be taken in the event of a carburettor fire may be type-specific and should be known by the pilot.</t>
  </si>
  <si>
    <t>071.02.05.01.01</t>
  </si>
  <si>
    <t>Carburettor fire</t>
  </si>
  <si>
    <t>071.02.05.01</t>
  </si>
  <si>
    <t>Fire and smoke</t>
  </si>
  <si>
    <t>071.02.05.00</t>
  </si>
  <si>
    <t xml:space="preserve">List the adverse operating conditions under which noise-abatement procedures in the form of reduced-power take-off should not be required. </t>
  </si>
  <si>
    <t>071.02.04.04.01</t>
  </si>
  <si>
    <t>Influence by the pilot (power setting, track of helicopter)</t>
  </si>
  <si>
    <t>071.02.04.04</t>
  </si>
  <si>
    <t>State the rule regarding the use of reverse thrust on landing.</t>
  </si>
  <si>
    <t>071.02.04.03.03</t>
  </si>
  <si>
    <t>List the adverse operating conditions under which noise-abatement procedures during approach should not be required.</t>
  </si>
  <si>
    <t>071.02.04.03.02</t>
  </si>
  <si>
    <t xml:space="preserve">List the adverse operating conditions under which noise-abatement procedures in the form of reduced-power take-off should not be required </t>
  </si>
  <si>
    <t>071.02.04.03.01</t>
  </si>
  <si>
    <t>Influence by the pilot (power setting, low drag)</t>
  </si>
  <si>
    <t>071.02.04.03</t>
  </si>
  <si>
    <t>State that detailed information about noise-abatement procedures is to be found in Part ‘Aerodromes’ (AD), Sections 2 and 3 of the AIP.</t>
  </si>
  <si>
    <t>071.02.04.02.03</t>
  </si>
  <si>
    <t>State that a runway lead-in lighting system should be provided where it is desired to provide visual guidance along a specific approach path for noise-abatement purposes.</t>
  </si>
  <si>
    <t>071.02.04.02.02</t>
  </si>
  <si>
    <t>List the main parameters for NADP 1 and NADP 2 (i.e. speeds, heights and configuration).</t>
  </si>
  <si>
    <t>071.02.04.02.01</t>
  </si>
  <si>
    <t>Influence of the flight procedure (departure, cruise, approach)</t>
  </si>
  <si>
    <t>071.02.04.02</t>
  </si>
  <si>
    <t>State that the PIC/commander has the authority to decide not to execute an NADP if conditions preclude the safe execution of the procedure.</t>
  </si>
  <si>
    <t>071.02.04.01.03</t>
  </si>
  <si>
    <t xml:space="preserve">State the main purpose of noise-abatement departure procedure (NADP) 1 and NADP 2. </t>
  </si>
  <si>
    <t>071.02.04.01.02</t>
  </si>
  <si>
    <t xml:space="preserve">Define the operator’s responsibilities regarding the establishment of noise-abatement procedures. </t>
  </si>
  <si>
    <t>071.02.04.01.01</t>
  </si>
  <si>
    <t>Noise-abatement procedures</t>
  </si>
  <si>
    <t>071.02.04.01</t>
  </si>
  <si>
    <t>Noise abatement</t>
  </si>
  <si>
    <t>071.02.04.00</t>
  </si>
  <si>
    <t xml:space="preserve">State that birds tend to flock to areas where food is plentiful. Such areas include: rubbish (garbage) facilities; open sewage treatment works; recently ploughed land; as well as their natural habitats. </t>
  </si>
  <si>
    <t>071.02.03.01.07</t>
  </si>
  <si>
    <t xml:space="preserve">Define the commander’s responsibilities regarding the reporting of bird hazards and bird strikes. </t>
  </si>
  <si>
    <t>071.02.03.01.06</t>
  </si>
  <si>
    <t xml:space="preserve">Explain why birds constitute a hazard to aircraft (damage to probes, sensors, engines, windscreens, airframes, degradation in vision, etc.). </t>
  </si>
  <si>
    <t>071.02.03.01.05</t>
  </si>
  <si>
    <t>Explain significant data regarding bird strikes contained in ICAO Doc 9137 ‘Airport Services Manual’.</t>
  </si>
  <si>
    <t>071.02.03.01.04</t>
  </si>
  <si>
    <t>Explain that the Aeronautical Information Publication (AIP) Section En-route (ENR) 5.6 contains information regarding bird migrations.</t>
  </si>
  <si>
    <t>071.02.03.01.03</t>
  </si>
  <si>
    <t>Explain how information concerning the presence of birds observed by aircrews is made available to the aeronautical information service (AIS) for distribution as the circumstances dictate.</t>
  </si>
  <si>
    <t>071.02.03.01.02</t>
  </si>
  <si>
    <t>Explain that the presence of birds that constitute a potential hazard to aircraft operations is part of the pre-flight information.</t>
  </si>
  <si>
    <t>071.02.03.01.01</t>
  </si>
  <si>
    <t>Bird-strike risk and avoidance</t>
  </si>
  <si>
    <t>071.02.03.01</t>
  </si>
  <si>
    <t xml:space="preserve">Bird-strike risk </t>
  </si>
  <si>
    <t>071.02.03.00</t>
  </si>
  <si>
    <t xml:space="preserve">Explain where procedures and performances regarding flight in expected or actual icing conditions can be found. </t>
  </si>
  <si>
    <t>071.02.02.02.07</t>
  </si>
  <si>
    <t xml:space="preserve">Explain that flight in known icing conditions is subject to limitations that are contained in Part B of the operations manual. </t>
  </si>
  <si>
    <t>071.02.02.02.06</t>
  </si>
  <si>
    <t xml:space="preserve">Explain that ice, frost and snow formed on the critical surfaces on the ground can have a totally different effect on aircraft flight characteristics than ice, frost and snow formed in flight. </t>
  </si>
  <si>
    <t>071.02.02.02.05</t>
  </si>
  <si>
    <t>Explain that ice forming on pitot tubes and static ports or on angle-of-attack vanes may give false altitude, airspeed, angle-of-attack and engine-power information for air-data systems.</t>
  </si>
  <si>
    <t>071.02.02.02.04</t>
  </si>
  <si>
    <t xml:space="preserve">Explain that ice on critical surfaces and on the airframe may also break away during take-off and be ingested into engines, possibly damaging fan and compressor blades. </t>
  </si>
  <si>
    <t>071.02.02.02.03</t>
  </si>
  <si>
    <t>Explain that in icing conditions, for a given speed and a given angle of attack, wing lift can be reduced by as much as 30 % and drag increased by up to 40 %. State that these changes in lift and drag will significantly increase stall speed, reduce controllability, and alter flight characteristics.</t>
  </si>
  <si>
    <t>071.02.02.02.02</t>
  </si>
  <si>
    <t>Explain that the effects of icing are wide-ranging, unpredictable and dependent upon individual aircraft design. The magnitude of these effects is dependent upon many variables, but the effects can be both significant and dangerous.</t>
  </si>
  <si>
    <t>071.02.02.02.01</t>
  </si>
  <si>
    <t>Procedure to apply in case of performance deterioration, on ground/in flight</t>
  </si>
  <si>
    <t>071.02.02.02</t>
  </si>
  <si>
    <t xml:space="preserve">Explain why safety must come before commercial pressures in relation to de-icing and anti-icing of aircraft.  (Consider time and financial cost versus direct and indirect effects of an incident/accident). </t>
  </si>
  <si>
    <t>071.02.02.01.11</t>
  </si>
  <si>
    <t>Explain the requirements for operations in icing conditions.</t>
  </si>
  <si>
    <t>071.02.02.01.10</t>
  </si>
  <si>
    <t xml:space="preserve">Explain why a commander shall not commence take-off unless the external surfaces are clear of any deposit which might adversely affect the performance or controllability of the aircraft except as permitted in the flight manual. </t>
  </si>
  <si>
    <t>071.02.02.01.09</t>
  </si>
  <si>
    <t xml:space="preserve">Explain why an operator shall establish procedures to be followed when ground de-icing and anti-icing and related inspections of the aircraft are necessary. </t>
  </si>
  <si>
    <t>071.02.02.01.08</t>
  </si>
  <si>
    <t>Explain why an aircraft has to be treated symmetrically.</t>
  </si>
  <si>
    <t>071.02.02.01.07</t>
  </si>
  <si>
    <t xml:space="preserve">Explain how the pre-take-off check, which is the responsibility of the pilot-in-command, ensures that the critical surfaces of the aircraft are free of ice, snow, slush or frost just prior to take-off. This check shall be accomplished as close to the time of take-off as possible and is normally made from within the aeroplane by visually checking the wings. </t>
  </si>
  <si>
    <t>071.02.02.01.06</t>
  </si>
  <si>
    <t>Interpret the guidelines for fluid holdover times and list the factors which can reduce the fluid protection time.</t>
  </si>
  <si>
    <t>071.02.02.01.05</t>
  </si>
  <si>
    <t>Explain the procedure to be followed when an aeroplane has exceeded the holdover time.</t>
  </si>
  <si>
    <t>071.02.02.01.04</t>
  </si>
  <si>
    <t xml:space="preserve">List the types of de-icing/anti-icing fluids available. </t>
  </si>
  <si>
    <t>071.02.02.01.03</t>
  </si>
  <si>
    <t>Describe ‘the clean aircraft concept’ as presented in the relevant chapter of ICAO Doc 9640.</t>
  </si>
  <si>
    <t>071.02.02.01.02</t>
  </si>
  <si>
    <t xml:space="preserve">Define the following terms:  ‘anti-icing’, ‘de-icing’, ‘one-step de-icing/anti-icing’, ‘two-step de-icing/anti-icing’, ‘holdover time’. </t>
  </si>
  <si>
    <t>071.02.02.01.01</t>
  </si>
  <si>
    <t>On-ground de-icing/anti-icing procedures,  types of de-icing/anti-icing fluids</t>
  </si>
  <si>
    <t>071.02.02.01</t>
  </si>
  <si>
    <t>Icing conditions</t>
  </si>
  <si>
    <t>071.02.02.00</t>
  </si>
  <si>
    <t>Explain the responsibilities of the commander with regard to MEL.</t>
  </si>
  <si>
    <t>071.02.01.03.06</t>
  </si>
  <si>
    <t>Explain the responsibilities of the flight crew members with regard to MEL.</t>
  </si>
  <si>
    <t>071.02.01.03.05</t>
  </si>
  <si>
    <t>Explain the responsibilities of the operator and the competent authority with regard to MEL and MMEL.</t>
  </si>
  <si>
    <t>071.02.01.03.04</t>
  </si>
  <si>
    <t>Define the ‘extent of the MEL’.</t>
  </si>
  <si>
    <t>071.02.01.03.03</t>
  </si>
  <si>
    <t>Explain the relation between MMEL and MEL.</t>
  </si>
  <si>
    <t>071.02.01.03.02</t>
  </si>
  <si>
    <t>Describe the following terms: ‘commencement of flight’, ‘inoperative’, ‘MEL’, ‘MMEL’, ‘rectification interval’.</t>
  </si>
  <si>
    <t>071.02.01.03.01</t>
  </si>
  <si>
    <t>Minimum equipment list (MEL) and master minimum equipment list (MMEL)</t>
  </si>
  <si>
    <t>071.02.01.03</t>
  </si>
  <si>
    <t xml:space="preserve">State that the following items are included into Part B: emergency procedures;  configuration deviation list (CDL);  minimum equipment list (MEL);  emergency evacuation procedures.  </t>
  </si>
  <si>
    <t>071.02.01.02.03</t>
  </si>
  <si>
    <t xml:space="preserve">State that the following items are included into Part B: abnormal and emergency procedures;  configuration deviation list (CDL);  minimum equipment list (MEL);  emergency evacuation procedures.  </t>
  </si>
  <si>
    <t>071.02.01.02.02</t>
  </si>
  <si>
    <t xml:space="preserve">State that all type-related instructions and procedures required for a safe operation are included in Part B of the operations manual. They take account of any differences between types, variants or individual aircraft used by an operator. </t>
  </si>
  <si>
    <t>071.02.01.02.01</t>
  </si>
  <si>
    <t>Aeroplane/helicopter operating matters - type-related</t>
  </si>
  <si>
    <t>071.02.01.02</t>
  </si>
  <si>
    <t>State that rotor downwash is included into Part A.</t>
  </si>
  <si>
    <t>071.02.01.01.09</t>
  </si>
  <si>
    <t>State that the following items are included into Part A: altitude alerting system procedures;  ground proximity warning system procedures;  policy and procedures for the use of traffic alert and collision avoidance system (TCAS)/airborne collision avoidance system (ACAS).</t>
  </si>
  <si>
    <t>071.02.01.01.08</t>
  </si>
  <si>
    <t>State that the following items are included into Part A:  de-icing and anti-icing on the ground;  adverse and potentially hazardous atmospheric conditions; wake turbulence;  incapacitation of crew members;  use of the minimum equipment list (MEL) and configuration deviation list(s) (CDL);  security;  handling of accidents and occurrences.</t>
  </si>
  <si>
    <t>071.02.01.01.07</t>
  </si>
  <si>
    <t xml:space="preserve">Explain that all non-type-related operational policies, instructions and procedures required for a safe operation are included in Part A of the operations manual. </t>
  </si>
  <si>
    <t>071.02.01.01.06</t>
  </si>
  <si>
    <t xml:space="preserve">Explain the requirements for document-storage periods. </t>
  </si>
  <si>
    <t>071.02.01.01.05</t>
  </si>
  <si>
    <t xml:space="preserve">Describe the requirements regarding the operational flight plan. </t>
  </si>
  <si>
    <t>071.02.01.01.04</t>
  </si>
  <si>
    <t xml:space="preserve">Explain the requirements for a journey log or equivalent. </t>
  </si>
  <si>
    <t>071.02.01.01.03</t>
  </si>
  <si>
    <t>Explain the structure and subject headings of the operations manual.</t>
  </si>
  <si>
    <t>071.02.01.01.02</t>
  </si>
  <si>
    <t>Explain the general rules for the operations manual.</t>
  </si>
  <si>
    <t>071.02.01.01.01</t>
  </si>
  <si>
    <t>Operating procedures</t>
  </si>
  <si>
    <t>071.02.01.01</t>
  </si>
  <si>
    <t xml:space="preserve">Operations manual </t>
  </si>
  <si>
    <t>071.02.01.00</t>
  </si>
  <si>
    <t>SPECIAL OPERATIONAL PROCEDURES AND HAZARDS - GENERAL ASPECTS</t>
  </si>
  <si>
    <t>071.02.00.00</t>
  </si>
  <si>
    <t xml:space="preserve">State the requirement for alternate aerodrome accessibility check for ETOPS operations. </t>
  </si>
  <si>
    <t>071.01.03.04.09</t>
  </si>
  <si>
    <t xml:space="preserve">State the maximum distance from an adequate aerodrome for two-engined aeroplanes without an ETOPS approval. </t>
  </si>
  <si>
    <t>071.01.03.04.08</t>
  </si>
  <si>
    <t xml:space="preserve">Selection of alternate aerodrome. State the maximum flight distance of a take-off alternate for: two-engined aeroplanes;  ETOPS-approved aeroplanes;  three- or four-engined aeroplanes. </t>
  </si>
  <si>
    <t>071.01.03.04.07</t>
  </si>
  <si>
    <t>Selection of a route. Describe the limitations on extended-range operations with two-engined aeroplanes with and without ETOPS approval.</t>
  </si>
  <si>
    <t>071.01.03.04.06</t>
  </si>
  <si>
    <t xml:space="preserve">Navigation-planning procedures.  Describe the operator’s responsibilities concerning ETOPS routes. </t>
  </si>
  <si>
    <t>071.01.03.04.05</t>
  </si>
  <si>
    <t xml:space="preserve">State the planning minima for ETOPS en-route alternate. </t>
  </si>
  <si>
    <t>071.01.03.04.04</t>
  </si>
  <si>
    <t xml:space="preserve">State the requirements for take-off alternate. </t>
  </si>
  <si>
    <t>071.01.03.04.03</t>
  </si>
  <si>
    <t xml:space="preserve">State that prior to conducting an ETOPS flight, an operator shall ensure that a suitable ETOPS en-route alternate is available, within either the approved diversion time or a diversion time based on the MEL-generated serviceability status of the aeroplane, whichever is shorter. </t>
  </si>
  <si>
    <t>071.01.03.04.02</t>
  </si>
  <si>
    <t>State that ETOPS approval is part of an AOC.</t>
  </si>
  <si>
    <t>071.01.03.04.01</t>
  </si>
  <si>
    <t>Extended-range operations with two-engined aeroplanes (ETOPS)</t>
  </si>
  <si>
    <t>071.01.03.04</t>
  </si>
  <si>
    <t>State that if the deviation around severe weather is to be greater than 5 NM, the assigned flight level must be changed by plus/minus 300 ft depending on the followed track and the direction of the deviation.</t>
  </si>
  <si>
    <t>071.01.03.03.51</t>
  </si>
  <si>
    <t>State all the factors which may affect the direction of turn including:  direction to an alternate aerodrome;  terrain clearance;  levels allocated on adjacent routes or tracks and any known SLOP offsets adopted by other nearby traffic.</t>
  </si>
  <si>
    <t>071.01.03.03.50</t>
  </si>
  <si>
    <t xml:space="preserve">State the general procedures and also state that the general concept of these NAT in-flight contingency procedures is, whenever operationally feasible, to offset the assigned route by 5 NM and climb or descend to a level which differs from those normally used by 500 ft if below FL 410 or by 1 000 ft if above FL 410. </t>
  </si>
  <si>
    <t>071.01.03.03.49</t>
  </si>
  <si>
    <t xml:space="preserve">Special procedures for in-flight contingencies </t>
  </si>
  <si>
    <t xml:space="preserve">For this part, consider aircraft equipped with only two operational LRNSs and state the requirements for the following situations:  one system fails before take-off;  one system fails before the OCA boundary is reached;  one system fails after the OCA boundary is crossed; and  the remaining system fails after entering NAT HLA. </t>
  </si>
  <si>
    <t>071.01.03.03.48</t>
  </si>
  <si>
    <t xml:space="preserve">Navigation system degradation </t>
  </si>
  <si>
    <t xml:space="preserve">Navigation planning procedures  List the factors to be considered by the commander before commencing the flight. </t>
  </si>
  <si>
    <t>071.01.03.03.47</t>
  </si>
  <si>
    <t xml:space="preserve">State that flight crew should report when a 300-ft deviation or more occurs. </t>
  </si>
  <si>
    <t>071.01.03.03.46</t>
  </si>
  <si>
    <t xml:space="preserve">State that pilots not using controller–pilot data-link communications (CPDLC)/ADS-C always report to ATC immediately on leaving the current cruising level and on reaching any new cruising level. </t>
  </si>
  <si>
    <t>071.01.03.03.45</t>
  </si>
  <si>
    <t xml:space="preserve">State the altimeter cross-check to be performed when entering and flying in NAT HLA. </t>
  </si>
  <si>
    <t>071.01.03.03.44</t>
  </si>
  <si>
    <t xml:space="preserve">Reduced vertical separation minima (RVSM) flight in NAT HLA  State the altimeter cross-check to be performed before entering NAT HLA. </t>
  </si>
  <si>
    <t>071.01.03.03.43</t>
  </si>
  <si>
    <t xml:space="preserve">State that RNP 10 is the minimum navigation specification for the application of 93 km (50 NM) lateral separation. </t>
  </si>
  <si>
    <t>071.01.03.03.42</t>
  </si>
  <si>
    <t xml:space="preserve">State that both aircraft and operators must be RNP 10- or RNP 4-approved by the State of the Operator or the State of Registry, as appropriate. </t>
  </si>
  <si>
    <t>071.01.03.03.41</t>
  </si>
  <si>
    <t xml:space="preserve">State that RNAV 10 retains the RNP 10 designation, as specified in the Performance-based Navigation Manual (ICAO Doc 9613) (ICAO Doc 7030, NAT Chapter 4). </t>
  </si>
  <si>
    <t>071.01.03.03.40</t>
  </si>
  <si>
    <t xml:space="preserve">Describe the strategic lateral offset procedure (SLOP) and state that along a route or track there will be three positions that an aircraft may fly: centre line, or up to 2 NM right. </t>
  </si>
  <si>
    <t>071.01.03.03.39</t>
  </si>
  <si>
    <t xml:space="preserve">Describe the pre-flight procedures for:  the alignment of IRS;  the satellite navigation availability prediction programme for flights using global navigation satellite long-range navigation system (GNSS LRNS);  loading of initial waypoints; and  flight plan check. </t>
  </si>
  <si>
    <t>071.01.03.03.38</t>
  </si>
  <si>
    <t xml:space="preserve">State the requirements for position plotting. </t>
  </si>
  <si>
    <t>071.01.03.03.37</t>
  </si>
  <si>
    <t xml:space="preserve">Describe the function and use of the master document. </t>
  </si>
  <si>
    <t>071.01.03.03.36</t>
  </si>
  <si>
    <t>NAT HLA flight operation and navigation procedures  State that the pre-flight procedures for any NAT HLA flight must include a Universal Time Coordinated (UTC) time check.</t>
  </si>
  <si>
    <t>071.01.03.03.35</t>
  </si>
  <si>
    <t xml:space="preserve">North Atlantic High Level Airspace (NAT HLA) flight operation and navigation procedures </t>
  </si>
  <si>
    <t xml:space="preserve">State that after leaving oceanic airspace, pilots must maintain their assigned Mach number in domestic controlled airspace unless and until the appropriate ATC unit authorises a change. </t>
  </si>
  <si>
    <t>071.01.03.03.34</t>
  </si>
  <si>
    <t xml:space="preserve">Application of the Mach number technique (NAT HLA)  State that practical experience has shown that when two or more turbojet aircraft, operating along the same route at the same flight level, maintain the same Mach number, they are more likely to maintain a constant time interval between each other than when using other methods. </t>
  </si>
  <si>
    <t>071.01.03.03.33</t>
  </si>
  <si>
    <t>State that even with the growing use of data-link communications, a significant volume of NAT air–ground communications are conducted using voice on single sideband (SSB) HF frequencies. To support air–ground ATC communications in the North Atlantic Region, 24 HF frequencies have been allocated, in bands ranging from 2.8 to 18 MHz.</t>
  </si>
  <si>
    <t>071.01.03.03.32</t>
  </si>
  <si>
    <t xml:space="preserve">State that all turbine-engined aeroplanes having a maximum certified take-off mass exceeding 5 700 kg or authorised to carry more than 19 passengers are required to carry and operate airborne collision avoidance system (ACAS) II in the NAT Region. </t>
  </si>
  <si>
    <t>071.01.03.03.31</t>
  </si>
  <si>
    <t xml:space="preserve">State that any pilot, who provides position reports via data link and encounters significant meteorological phenomena (such as moderate/severe turbulence or icing, volcanic ash or thunderstorms), should report this information. </t>
  </si>
  <si>
    <t>071.01.03.03.30</t>
  </si>
  <si>
    <t xml:space="preserve">State that an air-to-air VHF frequency has been established for worldwide use when aircraft are out of range of VHF ground stations which utilise the same or adjacent frequencies. This frequency, 123.450 MHz, is intended for pilot-to-pilot exchanges of operationally significant information. </t>
  </si>
  <si>
    <t>071.01.03.03.29</t>
  </si>
  <si>
    <t xml:space="preserve">State that since oceanic traffic typically communicates with ATC through aeradio facilities, a satellite communication (SATVOICE) call, made due to unforeseen inability to communicate by other means, should be made to such a facility rather than the ATC centre, unless the urgency of the communication dictates otherwise. </t>
  </si>
  <si>
    <t>071.01.03.03.28</t>
  </si>
  <si>
    <t xml:space="preserve">State that frequencies from the lower HF bands tend to be used for communications during night-time and those from the higher bands during daytime. When initiating contact with an aeradio station, the pilot should state the HF frequency in use. </t>
  </si>
  <si>
    <t>071.01.03.03.27</t>
  </si>
  <si>
    <t xml:space="preserve">State that messages are relayed from the ground station to the air traffic controllers of the relevant OACC for action. </t>
  </si>
  <si>
    <t>071.01.03.03.26</t>
  </si>
  <si>
    <t xml:space="preserve">Communications and position-reporting procedures  State that pilots communicate with OACCs via aeradio stations staffed by communicators who have no executive ATC authority. </t>
  </si>
  <si>
    <t>071.01.03.03.25</t>
  </si>
  <si>
    <t xml:space="preserve">State that there are three elements to an oceanic clearance: route, speed, and flight level, and that these elements serve to provide for the three basic elements of separation: lateral, longitudinal, and vertical. </t>
  </si>
  <si>
    <t>071.01.03.03.24</t>
  </si>
  <si>
    <t xml:space="preserve">State that if the entry point of the oceanic route for which the flight is cleared differs from that originally requested or the oceanic flight level differs from the current flight level, the pilot is responsible for requesting and obtaining the necessary domestic re-clearance. </t>
  </si>
  <si>
    <t>071.01.03.03.23</t>
  </si>
  <si>
    <t xml:space="preserve">State that pilots should pay particular attention when the issued clearance differs from the flight plan as a significant proportion of navigation errors investigated in the NAT Region involve aircraft which have followed their flight plan rather than the differing clearance. </t>
  </si>
  <si>
    <t>071.01.03.03.22</t>
  </si>
  <si>
    <t>State that after obtaining and reading back the clearance, the pilot should monitor the forward estimate for oceanic entry, and if this changes by 3 minutes or more, unless providing position reports via automatic dependent surveillance - contract (ADS-C), the pilot must pass a revised estimate on to ATC.</t>
  </si>
  <si>
    <t>071.01.03.03.21</t>
  </si>
  <si>
    <t>State that if an aircraft encounters, whilst en-route to the NAT Oceanic Airspace, an in-flight equipment failure relevant to the airspace, then the pilot must advise ATC when requesting oceanic clearance.</t>
  </si>
  <si>
    <t>071.01.03.03.20</t>
  </si>
  <si>
    <t xml:space="preserve">State that at some aerodromes which are situated close to oceanic boundaries, the oceanic clearance must be obtained before departure. </t>
  </si>
  <si>
    <t>071.01.03.03.19</t>
  </si>
  <si>
    <t xml:space="preserve">State that pilots should notify the oceanic area control centre (OAC) of the maximum acceptable flight level possible at the boundary. </t>
  </si>
  <si>
    <t>071.01.03.03.18</t>
  </si>
  <si>
    <t>071.01.03.03.17</t>
  </si>
  <si>
    <t xml:space="preserve">Selection of cruising altitude. Specify the appropriate cruising levels for normal long-range IFR flights and for those operating on the North Atlantic OTS. </t>
  </si>
  <si>
    <t>071.01.03.03.16</t>
  </si>
  <si>
    <t xml:space="preserve">State which flight levels are to be planned on random tracks or outside OTS periods. </t>
  </si>
  <si>
    <t>071.01.03.03.15</t>
  </si>
  <si>
    <t xml:space="preserve">State which flight levels are available on OTS tracks during OTS periods. </t>
  </si>
  <si>
    <t>071.01.03.03.14</t>
  </si>
  <si>
    <t xml:space="preserve">State that during the hours of validity of the OTS, operators are encouraged to plan flights:  in accordance with the OTS;  or along a route to join or leave an outer track of the OTS;  or on a random route to remain clear of the OTS, either laterally or vertically. </t>
  </si>
  <si>
    <t>071.01.03.03.13</t>
  </si>
  <si>
    <t xml:space="preserve">State that all flights should plan to operate on great-circle tracks joining successive significant waypoints. </t>
  </si>
  <si>
    <t>071.01.03.03.12</t>
  </si>
  <si>
    <t xml:space="preserve">Describe the function of the North American Routes (NARs) and Shannon Oceanic Transition Area (SOTA) and Northern Oceanic Transition Area (NOTA). </t>
  </si>
  <si>
    <t>071.01.03.03.11</t>
  </si>
  <si>
    <t xml:space="preserve">Illustrate routes between northern Europe and the Spain/Canaries/Lisbon flight information region (FIR) within NAT HLA. </t>
  </si>
  <si>
    <t>071.01.03.03.10</t>
  </si>
  <si>
    <t xml:space="preserve">Describe the NAT track message. </t>
  </si>
  <si>
    <t>071.01.03.03.09</t>
  </si>
  <si>
    <t xml:space="preserve">State the OTS changeover periods. </t>
  </si>
  <si>
    <t>071.01.03.03.08</t>
  </si>
  <si>
    <t xml:space="preserve">Describe the organised track system (OTS). </t>
  </si>
  <si>
    <t>071.01.03.03.07</t>
  </si>
  <si>
    <t>Explain why the horizontal (i.e. latitudinal and longitudinal) and vertical navigation performance of operators within NAT HLA is monitored on a continual basis.</t>
  </si>
  <si>
    <t>071.01.03.03.06</t>
  </si>
  <si>
    <t>Describe the routes for aircraft with short-range navigation equipment only.</t>
  </si>
  <si>
    <t>071.01.03.03.05</t>
  </si>
  <si>
    <t>Describe the routes for aircraft with only one long-range navigation system (LRNS).</t>
  </si>
  <si>
    <t>071.01.03.03.04</t>
  </si>
  <si>
    <t>State the NAT HLA operations.</t>
  </si>
  <si>
    <t>071.01.03.03.03</t>
  </si>
  <si>
    <t xml:space="preserve">Define the following acronyms:  LRNS, MASPS, NAT HLA, OCA, OTS, PRM, RVSM, SLOP, and WATRS. </t>
  </si>
  <si>
    <t>071.01.03.03.02</t>
  </si>
  <si>
    <t>State the lateral dimensions (in general terms) and vertical limits of the NAT HLA.</t>
  </si>
  <si>
    <t>071.01.03.03.01</t>
  </si>
  <si>
    <t>NAT Region  North Atlantic Operations and Airspace Manual</t>
  </si>
  <si>
    <t>North Atlantic High Level Airspace (NAT HLA)</t>
  </si>
  <si>
    <t>071.01.03.03</t>
  </si>
  <si>
    <t xml:space="preserve">Describe what precautions can be taken when operating in the area of compass unreliability as a contingency against INS failure.  </t>
  </si>
  <si>
    <t>071.01.03.02.13</t>
  </si>
  <si>
    <t xml:space="preserve">Describe how the desired random route must be specified in the ATC flight plan. </t>
  </si>
  <si>
    <t>071.01.03.02.12</t>
  </si>
  <si>
    <t xml:space="preserve">Specify the method by which planned tracks for random routes are defined for flights operating predominantly in a north–south direction. </t>
  </si>
  <si>
    <t>071.01.03.02.11</t>
  </si>
  <si>
    <t>State the maximum flight time recommended between significant points on random routes.</t>
  </si>
  <si>
    <t>071.01.03.02.10</t>
  </si>
  <si>
    <t>Specify the method by which planned tracks are defined (by latitude and longitude) in the NAT airspace: when operating predominately in an east–west direction south of 70 degrees N, and when operating predominately in an east–west direction north of 70 degrees N.</t>
  </si>
  <si>
    <t>071.01.03.02.09</t>
  </si>
  <si>
    <t xml:space="preserve">Describe determination of tracks and courses for random routes in NAT airspace. </t>
  </si>
  <si>
    <t>071.01.03.02.08</t>
  </si>
  <si>
    <t xml:space="preserve">Describe the subsequent action for aircraft able to maintain assigned flight level and for aircraft unable to maintain assigned flight level. </t>
  </si>
  <si>
    <t>071.01.03.02.07</t>
  </si>
  <si>
    <t xml:space="preserve">Describe the recommended initial action if an aircraft is unable to obtain a revised ATC clearance. </t>
  </si>
  <si>
    <t>071.01.03.02.06</t>
  </si>
  <si>
    <t xml:space="preserve">Describe the ICAO procedures applicable in NAT airspace in case of radio-communication failure. </t>
  </si>
  <si>
    <t>071.01.03.02.05</t>
  </si>
  <si>
    <t xml:space="preserve">Describe the general ICAO procedures applicable in NAT airspace if the aircraft is unable to continue the flight in accordance with its air traffic control (ATC) clearance. </t>
  </si>
  <si>
    <t>071.01.03.02.04</t>
  </si>
  <si>
    <t xml:space="preserve">Describe by what emergency means course and inertial navigation system (INS) can be cross-checked in the case of three navigation systems and two navigation systems. </t>
  </si>
  <si>
    <t>071.01.03.02.03</t>
  </si>
  <si>
    <t xml:space="preserve">Describe the possible indications of navigation system degradation, including any system-generated warning. </t>
  </si>
  <si>
    <t>071.01.03.02.02</t>
  </si>
  <si>
    <t xml:space="preserve">According to ICAO Doc 7030, explain that special rules apply to the North Atlantic (NAT) Region, and crews need to be specifically trained before flying in this area. </t>
  </si>
  <si>
    <t>071.01.03.02.01</t>
  </si>
  <si>
    <t>Transoceanic and polar flights  (ICAO Doc 7030 ‘Regional Supplementary Procedures - North Atlantic Operations and Airspace Manual’)</t>
  </si>
  <si>
    <t>071.01.03.02</t>
  </si>
  <si>
    <t>State the factors to be considered in the selection of an en-route alternate aerodrome.</t>
  </si>
  <si>
    <t>071.01.03.01.08</t>
  </si>
  <si>
    <t>State the factors to be considered in the selection of a destination alternate aerodrome.</t>
  </si>
  <si>
    <t>071.01.03.01.07</t>
  </si>
  <si>
    <t>State when two destination alternates must be selected.</t>
  </si>
  <si>
    <t>071.01.03.01.06</t>
  </si>
  <si>
    <t>State when a destination alternate need not be selected.</t>
  </si>
  <si>
    <t>071.01.03.01.05</t>
  </si>
  <si>
    <t>State the factors to be considered in the selection of a take-off alternate.</t>
  </si>
  <si>
    <t>071.01.03.01.04</t>
  </si>
  <si>
    <t>State the maximum flight distance of a take-off alternate for: two-engined aeroplanes;  ETOPS-approved aeroplanes;  three- or four-engined aeroplanes.</t>
  </si>
  <si>
    <t>071.01.03.01.03</t>
  </si>
  <si>
    <t>State the circumstances in which a take-off alternate must be selected.</t>
  </si>
  <si>
    <t>071.01.03.01.02</t>
  </si>
  <si>
    <t>Minimum time routes: define and interpret minimum time route (route that gives the shortest flight time from departure to destination adhering to all ATC and airspace restrictions).</t>
  </si>
  <si>
    <t>071.01.03.01.01</t>
  </si>
  <si>
    <t>Flight management</t>
  </si>
  <si>
    <t>071.01.03.01</t>
  </si>
  <si>
    <t>Long-range flights</t>
  </si>
  <si>
    <t>071.01.03.00</t>
  </si>
  <si>
    <t>Explain the requirement regarding standby.</t>
  </si>
  <si>
    <t>071.01.02.12.07</t>
  </si>
  <si>
    <t>Explain that it is the captain’s discretion to extend flight duty in case of unforeseen circumstances in actual flight operations.</t>
  </si>
  <si>
    <t>071.01.02.12.06</t>
  </si>
  <si>
    <t>Explain the possible extension of flight duty period due to in-flight rest.</t>
  </si>
  <si>
    <t>071.01.02.12.05</t>
  </si>
  <si>
    <t>Explain the requirements regarding rest periods.</t>
  </si>
  <si>
    <t>071.01.02.12.04</t>
  </si>
  <si>
    <t>Explain the requirements regarding the maximum daily flight duty period.</t>
  </si>
  <si>
    <t>071.01.02.12.03</t>
  </si>
  <si>
    <t>Explain the flight and duty time limitations.</t>
  </si>
  <si>
    <t>071.01.02.12.02</t>
  </si>
  <si>
    <t>Explain the definitions used for the regulation of flight time limitations.</t>
  </si>
  <si>
    <t>071.01.02.12.01</t>
  </si>
  <si>
    <t xml:space="preserve">Flight and duty time limitations and rest requirements </t>
  </si>
  <si>
    <t>071.01.02.12</t>
  </si>
  <si>
    <t>071.01.02.11</t>
  </si>
  <si>
    <t>Explain what is the operator’s responsibility regarding the distinction between cabin crew members and additional crew members.</t>
  </si>
  <si>
    <t>071.01.02.10.06</t>
  </si>
  <si>
    <t>Explain the conditions for operating on more than one aircraft type or variant.</t>
  </si>
  <si>
    <t>071.01.02.10.05</t>
  </si>
  <si>
    <t>Explain the requirements regarding senior cabin crew members.</t>
  </si>
  <si>
    <t>071.01.02.10.04</t>
  </si>
  <si>
    <t>Explain the conditions and the additional conditions for assignment to duties.</t>
  </si>
  <si>
    <t>071.01.02.10.03</t>
  </si>
  <si>
    <t>Detail the requirements regarding the number and composition of cabin crew.</t>
  </si>
  <si>
    <t>071.01.02.10.02</t>
  </si>
  <si>
    <t>Explain who is regarded as cabin crew member.</t>
  </si>
  <si>
    <t>071.01.02.10.01</t>
  </si>
  <si>
    <t>Cabin crew/crew members other than flight crew</t>
  </si>
  <si>
    <t>071.01.02.10</t>
  </si>
  <si>
    <t>Explain the requirements for the initial operator’s crew resource management (CRM) training.</t>
  </si>
  <si>
    <t>071.01.02.09.15</t>
  </si>
  <si>
    <t>Explain the operator’s and commander’s responsibilities regarding persons on board, admission to the flight crew compartment and carriage of unauthorised persons or cargo.</t>
  </si>
  <si>
    <t>071.01.02.09.14</t>
  </si>
  <si>
    <t>Explain the crew members’ responsibilities in the execution of their duties, and define the commander’s authority.</t>
  </si>
  <si>
    <t>071.01.02.09.13</t>
  </si>
  <si>
    <t>Explain the requirement(s) for training records.</t>
  </si>
  <si>
    <t>071.01.02.09.12</t>
  </si>
  <si>
    <t>Explain that when a flight crew member operates both helicopters and aeroplanes, the operations are limited to one of each type.</t>
  </si>
  <si>
    <t>071.01.02.09.11</t>
  </si>
  <si>
    <t>Explain the requirement to operate on more than one aircraft type or variant.</t>
  </si>
  <si>
    <t>071.01.02.09.10</t>
  </si>
  <si>
    <t>Specify the route and aerodrome/heliport knowledge required for a PIC/commander.</t>
  </si>
  <si>
    <t>071.01.02.09.09</t>
  </si>
  <si>
    <t>Explain the minimum recent experience requirements for the commander and the co-pilot.</t>
  </si>
  <si>
    <t>071.01.02.09.08</t>
  </si>
  <si>
    <t>Explain the requirement for a pilot to operate on either pilot’s seat.</t>
  </si>
  <si>
    <t>071.01.02.09.07</t>
  </si>
  <si>
    <t>Explain the requirement for recurrent training and checking.</t>
  </si>
  <si>
    <t>071.01.02.09.06</t>
  </si>
  <si>
    <t>Explain the minimum qualification requirements to operate as a commander.</t>
  </si>
  <si>
    <t>071.01.02.09.05</t>
  </si>
  <si>
    <t xml:space="preserve">Explain the conditions for upgrade from co-pilot to commander. </t>
  </si>
  <si>
    <t>071.01.02.09.04</t>
  </si>
  <si>
    <t xml:space="preserve">Explain the requirement for differences training and familiarisation training. </t>
  </si>
  <si>
    <t>071.01.02.09.03</t>
  </si>
  <si>
    <t xml:space="preserve">Explain the requirement for conversion training and checking. </t>
  </si>
  <si>
    <t>071.01.02.09.02</t>
  </si>
  <si>
    <t>Explain the requirement regarding flight crew composition and in-flight relief.</t>
  </si>
  <si>
    <t>071.01.02.09.01</t>
  </si>
  <si>
    <t>Flight crew</t>
  </si>
  <si>
    <t>071.01.02.09</t>
  </si>
  <si>
    <t>071.01.02.08</t>
  </si>
  <si>
    <t>Explain the requirements regarding the management of aeronautical databases.</t>
  </si>
  <si>
    <t>071.01.02.07.11</t>
  </si>
  <si>
    <t>Explain the requirements regarding the provision of a transponder.</t>
  </si>
  <si>
    <t>071.01.02.07.10</t>
  </si>
  <si>
    <t>List the equipment for operations that require a radio navigation system.</t>
  </si>
  <si>
    <t>071.01.02.07.09</t>
  </si>
  <si>
    <t>List the equipment for operations requiring a radio communication.</t>
  </si>
  <si>
    <t>071.01.02.07.08</t>
  </si>
  <si>
    <t>Explain the conditions under which a crew member interphone system and public address system are mandatory.</t>
  </si>
  <si>
    <t>071.01.02.07.07</t>
  </si>
  <si>
    <t>Explain what equipment is required to operate in airspace with reduced vertical separation minima (RVSM).</t>
  </si>
  <si>
    <t>071.01.02.07.06</t>
  </si>
  <si>
    <t xml:space="preserve">List the requirements for communication and navigation equipment when operating under IFR or under VFR over routes not navigated by reference to visual landmarks. </t>
  </si>
  <si>
    <t>071.01.02.07.05</t>
  </si>
  <si>
    <t xml:space="preserve">List the requirements for radio equipment when flying under VFR by reference to visual landmarks. </t>
  </si>
  <si>
    <t>071.01.02.07.04</t>
  </si>
  <si>
    <t>Explain the requirements regarding the provision of an audio selector panel.</t>
  </si>
  <si>
    <t>071.01.02.07.03</t>
  </si>
  <si>
    <t>Explain why the radio-communication equipment must be able to send and receive on 121.5 MHz.</t>
  </si>
  <si>
    <t>071.01.02.07.02</t>
  </si>
  <si>
    <t>Explain the general requirements for communication and navigation equipment.</t>
  </si>
  <si>
    <t>071.01.02.07.01</t>
  </si>
  <si>
    <t>Communication and navigation equipment</t>
  </si>
  <si>
    <t>071.01.02.07</t>
  </si>
  <si>
    <t>Explain the requirements for emergency flotation equipment.</t>
  </si>
  <si>
    <t>071.01.02.06.33</t>
  </si>
  <si>
    <t>Explain the additional requirements for helicopters operating to or from helidecks located in hostile sea areas.</t>
  </si>
  <si>
    <t>071.01.02.06.32</t>
  </si>
  <si>
    <t>Explain the requirements for survival equipment.</t>
  </si>
  <si>
    <t>071.01.02.06.31</t>
  </si>
  <si>
    <t>Explain the requirements for crew survival suit.</t>
  </si>
  <si>
    <t>071.01.02.06.30</t>
  </si>
  <si>
    <t>Explain the requirements for life jackets, life rafts, survival kits, and ELTs.</t>
  </si>
  <si>
    <t>071.01.02.06.29</t>
  </si>
  <si>
    <t>Explain the requirements for an emergency locator transmitter (ELT).</t>
  </si>
  <si>
    <t>071.01.02.06.28</t>
  </si>
  <si>
    <t>Explain the requirements for emergency lighting and marking.</t>
  </si>
  <si>
    <t>071.01.02.06.27</t>
  </si>
  <si>
    <t>Explain the requirements for megaphones.</t>
  </si>
  <si>
    <t>071.01.02.06.26</t>
  </si>
  <si>
    <t>Explain the requirements for means of emergency evacuation.</t>
  </si>
  <si>
    <t>071.01.02.06.25</t>
  </si>
  <si>
    <t>Specify the colours and markings used to indicate break-in points.</t>
  </si>
  <si>
    <t>071.01.02.06.24</t>
  </si>
  <si>
    <t>Describe the location of crash axes and crowbars.</t>
  </si>
  <si>
    <t>071.01.02.06.23</t>
  </si>
  <si>
    <t>Describe the type and location of handheld fire extinguishers.</t>
  </si>
  <si>
    <t>071.01.02.06.22</t>
  </si>
  <si>
    <t>Detail the rules regarding crew protective breathing equipment.</t>
  </si>
  <si>
    <t>071.01.02.06.21</t>
  </si>
  <si>
    <t>Explain the requirements regarding emergency medical kits and first-aid oxygen.</t>
  </si>
  <si>
    <t>071.01.02.06.20</t>
  </si>
  <si>
    <t>Explain the requirements regarding first-aid kits.</t>
  </si>
  <si>
    <t>071.01.02.06.19</t>
  </si>
  <si>
    <t>First-aid and emergency equipment</t>
  </si>
  <si>
    <t>Explain the requirements regarding internal doors and curtains.</t>
  </si>
  <si>
    <t>071.01.02.06.18</t>
  </si>
  <si>
    <t>Explain the requirements about ‘Fasten seat belt’ and ‘No smoking’ signs.</t>
  </si>
  <si>
    <t>071.01.02.06.17</t>
  </si>
  <si>
    <t>Explain the requirements about seats, seat safety belts, harnesses, and child-restraint devices.</t>
  </si>
  <si>
    <t>071.01.02.06.16</t>
  </si>
  <si>
    <t>State the rules regarding the location, construction, installation, and operation of flight data recorders (FDRs) (after 1998).</t>
  </si>
  <si>
    <t>071.01.02.06.15</t>
  </si>
  <si>
    <t>State the circumstances under which a flight data recorder (FDR) is compulsory (after 1998).</t>
  </si>
  <si>
    <t>071.01.02.06.14</t>
  </si>
  <si>
    <t>State the rules regarding the location, construction, installation, and operation of cockpit voice recorders (CVRs) (after 1998).</t>
  </si>
  <si>
    <t>071.01.02.06.13</t>
  </si>
  <si>
    <t>State the circumstances under which a cockpit voice recorder (CVR) is compulsory (after 1998).</t>
  </si>
  <si>
    <t>071.01.02.06.12</t>
  </si>
  <si>
    <t xml:space="preserve">State the conditions under which an aircraft must be fitted with a weather radar. </t>
  </si>
  <si>
    <t>071.01.02.06.11</t>
  </si>
  <si>
    <t xml:space="preserve">State the requirements for airborne collision avoidance system (ACAS). </t>
  </si>
  <si>
    <t>071.01.02.06.10</t>
  </si>
  <si>
    <t>State the requirements for ground proximity warning system (GPWS)/terrain awareness and warning system (TAWS).</t>
  </si>
  <si>
    <t>071.01.02.06.09</t>
  </si>
  <si>
    <t>State the requirements for radio altimeters.</t>
  </si>
  <si>
    <t>071.01.02.06.08</t>
  </si>
  <si>
    <t>State the requirements for an altitude alerting system.</t>
  </si>
  <si>
    <t>071.01.02.06.07</t>
  </si>
  <si>
    <t>Explain the required additional equipment for single-pilot operations under IFR.</t>
  </si>
  <si>
    <t>071.01.02.06.06</t>
  </si>
  <si>
    <t>List the minimum equipment required for IFR flights.</t>
  </si>
  <si>
    <t>071.01.02.06.05</t>
  </si>
  <si>
    <t>List the minimum equipment required for day and night VFR flights.</t>
  </si>
  <si>
    <t>071.01.02.06.04</t>
  </si>
  <si>
    <t>Explain the requirements regarding windshield wipers.</t>
  </si>
  <si>
    <t>071.01.02.06.03</t>
  </si>
  <si>
    <t xml:space="preserve">Explain the requirements regarding availability of spare electrical fuses. </t>
  </si>
  <si>
    <t>071.01.02.06.02</t>
  </si>
  <si>
    <t>Explain which items do not require an equipment approval.</t>
  </si>
  <si>
    <t>071.01.02.06.01</t>
  </si>
  <si>
    <t>Instruments and equipment</t>
  </si>
  <si>
    <t>071.01.02.06</t>
  </si>
  <si>
    <t>Aerodrome operating minima: explain under which conditions an airborne radar approach can be performed and state the relevant minima.</t>
  </si>
  <si>
    <t>071.01.02.05.21</t>
  </si>
  <si>
    <t xml:space="preserve">Aerodrome operating minima: explain the RVR value and cloud ceiling depending on the aerodrome. </t>
  </si>
  <si>
    <t>071.01.02.05.20</t>
  </si>
  <si>
    <t>Aerodrome operating minima: explain the lowest minima for circling and visual approach.</t>
  </si>
  <si>
    <t>071.01.02.05.19</t>
  </si>
  <si>
    <t>Aerodrome operating minima: explain the lowest minima for precision approach category 3 operations.</t>
  </si>
  <si>
    <t>071.01.02.05.18</t>
  </si>
  <si>
    <t xml:space="preserve">Aerodrome operating minima: explain the lowest minima for precision approach category 2 operations. </t>
  </si>
  <si>
    <t>071.01.02.05.17</t>
  </si>
  <si>
    <t>Aerodrome operating minima: explain the lowest minima for precision approach category 1 (including single-pilot operations).</t>
  </si>
  <si>
    <t>071.01.02.05.16</t>
  </si>
  <si>
    <t>Aerodrome operating minima: explain under which conditions a pilot can continue the approach below MDA/H or DA/H.</t>
  </si>
  <si>
    <t>071.01.02.05.15</t>
  </si>
  <si>
    <t>Aerodrome operating minima: explain the system minima for non-precision approach (NPA) (minimum descent altitude/height (MDA/H) and decision altitude/height (DA/H), not RVR).</t>
  </si>
  <si>
    <t>071.01.02.05.14</t>
  </si>
  <si>
    <t xml:space="preserve">Aerodrome operating minima: explain the take-off RVR value depending on the aerodrome facilities. </t>
  </si>
  <si>
    <t>071.01.02.05.13</t>
  </si>
  <si>
    <t xml:space="preserve">Aerodrome operating minima: explain that take-off minima are expressed as visibility or runway visual range (RVR). </t>
  </si>
  <si>
    <t>071.01.02.05.12</t>
  </si>
  <si>
    <t xml:space="preserve">Aerodrome operating minima: explain under which conditions the commander can commence take-off. </t>
  </si>
  <si>
    <t>071.01.02.05.11</t>
  </si>
  <si>
    <t>Explain the VFR operating minima.</t>
  </si>
  <si>
    <t>071.01.02.05.10</t>
  </si>
  <si>
    <t>Explain the operator’s and commander’s responsibilities regarding minimum equipment for low-visibility operations.</t>
  </si>
  <si>
    <t>071.01.02.05.09</t>
  </si>
  <si>
    <t xml:space="preserve">Explain the operating procedures for low-visibility operations. </t>
  </si>
  <si>
    <t>071.01.02.05.08</t>
  </si>
  <si>
    <t xml:space="preserve">Explain the training and qualification requirements for flight crew to conduct low-visibility operations. </t>
  </si>
  <si>
    <t>071.01.02.05.07</t>
  </si>
  <si>
    <t>Define aerodrome/heliport considerations regarding low-visibility operations.</t>
  </si>
  <si>
    <t>071.01.02.05.06</t>
  </si>
  <si>
    <t>Explain the general operating requirements for low-visibility operations.</t>
  </si>
  <si>
    <t>071.01.02.05.05</t>
  </si>
  <si>
    <t xml:space="preserve">Define the following terms: ‘final approach and take-off area’. </t>
  </si>
  <si>
    <t>071.01.02.05.04</t>
  </si>
  <si>
    <t>Define the following terms: ‘flight control system’, ‘fail-passive flight control system’, ‘fail-operational flight control system’, ‘fail-operational hybrid landing system’.</t>
  </si>
  <si>
    <t>071.01.02.05.03</t>
  </si>
  <si>
    <t>Define the following terms: ‘circling’, ‘low-visibility procedures’, ‘low-visibility take-off’, ‘visual approach’.</t>
  </si>
  <si>
    <t>071.01.02.05.02</t>
  </si>
  <si>
    <t xml:space="preserve">Explain the operator’s responsibility regarding aerodrome/heliport operating minima. </t>
  </si>
  <si>
    <t>071.01.02.05.01</t>
  </si>
  <si>
    <t>All-weather operations</t>
  </si>
  <si>
    <t>071.01.02.05</t>
  </si>
  <si>
    <t>Explain the circumstances under which a report shall be submitted.</t>
  </si>
  <si>
    <t>071.01.02.04.28</t>
  </si>
  <si>
    <t xml:space="preserve">Explain the commander’s responsibility regarding approach and landing. </t>
  </si>
  <si>
    <t>071.01.02.04.27</t>
  </si>
  <si>
    <t>Flight preparation</t>
  </si>
  <si>
    <t xml:space="preserve">Detail the rules regarding carriage and use of supplemental oxygen for passengers and aircrew. </t>
  </si>
  <si>
    <t>071.01.02.04.26</t>
  </si>
  <si>
    <t xml:space="preserve">Explain the commander’s responsibility regarding fuel to be carried and in-flight fuel management. </t>
  </si>
  <si>
    <t>071.01.02.04.25</t>
  </si>
  <si>
    <t xml:space="preserve">Explain the commander’s responsibility regarding ice and other contaminants. </t>
  </si>
  <si>
    <t>071.01.02.04.24</t>
  </si>
  <si>
    <t>State under which conditions a commander can commence or continue a flight regarding meteorological conditions.</t>
  </si>
  <si>
    <t>071.01.02.04.23</t>
  </si>
  <si>
    <t>Explain the commander’s responsibility regarding smoking on board.</t>
  </si>
  <si>
    <t>071.01.02.04.22</t>
  </si>
  <si>
    <t xml:space="preserve">Explain the requirements for securing passenger cabin and galley. </t>
  </si>
  <si>
    <t>071.01.02.04.21</t>
  </si>
  <si>
    <t xml:space="preserve">Explain the use of seats, safety belts and harnesses. </t>
  </si>
  <si>
    <t>071.01.02.04.20</t>
  </si>
  <si>
    <t xml:space="preserve">Explain the ‘crew members at station’ policy. </t>
  </si>
  <si>
    <t>071.01.02.04.19</t>
  </si>
  <si>
    <t>Explain the rules for refuelling/defueling with passengers on board.</t>
  </si>
  <si>
    <t>071.01.02.04.18</t>
  </si>
  <si>
    <t>Explain the planning minima for instrument flight rule (IFR) flights.</t>
  </si>
  <si>
    <t>071.01.02.04.17</t>
  </si>
  <si>
    <t xml:space="preserve">State the rules for aerodrome/heliport selection. </t>
  </si>
  <si>
    <t>071.01.02.04.16</t>
  </si>
  <si>
    <t>State the commander’s responsibilities during flight preparation.</t>
  </si>
  <si>
    <t>071.01.02.04.15</t>
  </si>
  <si>
    <t>State the flight preparation forms to be completed before flight.</t>
  </si>
  <si>
    <t>071.01.02.04.14</t>
  </si>
  <si>
    <t xml:space="preserve">Detail the procedures for passenger briefing in respect of emergency equipment and exits. </t>
  </si>
  <si>
    <t>071.01.02.04.13</t>
  </si>
  <si>
    <t>Explain the requirements regarding passenger seating and emergency evacuation.</t>
  </si>
  <si>
    <t>071.01.02.04.12</t>
  </si>
  <si>
    <t>Explain the operator’s responsibilities for the carriage of inadmissible passengers, deportees or persons in custody.</t>
  </si>
  <si>
    <t>071.01.02.04.11</t>
  </si>
  <si>
    <t>Explain the requirements for carrying persons with reduced mobility.</t>
  </si>
  <si>
    <t>071.01.02.04.10</t>
  </si>
  <si>
    <t>List the factors to be considered when establishing minimum flight altitude.</t>
  </si>
  <si>
    <t>071.01.02.04.09</t>
  </si>
  <si>
    <t xml:space="preserve">Explain the requirements for flights in reduced vertical separation minima (RVSM) airspace. </t>
  </si>
  <si>
    <t>071.01.02.04.08</t>
  </si>
  <si>
    <t xml:space="preserve">Explain which elements should be considered regarding routes and areas of operation. </t>
  </si>
  <si>
    <t>071.01.02.04.07</t>
  </si>
  <si>
    <t xml:space="preserve">Explain which parameters should be considered in noise-abatement procedures. </t>
  </si>
  <si>
    <t>071.01.02.04.06</t>
  </si>
  <si>
    <t xml:space="preserve">Explain what the operator’s responsibilities are regarding departure and approach procedures. </t>
  </si>
  <si>
    <t>071.01.02.04.05</t>
  </si>
  <si>
    <t xml:space="preserve">Explain which elements must be considered by the operator when specifying aerodrome/heliport operating minima. </t>
  </si>
  <si>
    <t>071.01.02.04.04</t>
  </si>
  <si>
    <t xml:space="preserve">State the operator’s responsibilities regarding authorisation of aerodromes/heliports by the operator. </t>
  </si>
  <si>
    <t>071.01.02.04.03</t>
  </si>
  <si>
    <t>State the operator’s responsibilities regarding the use of air traffic services (ATS).</t>
  </si>
  <si>
    <t>071.01.02.04.02</t>
  </si>
  <si>
    <t xml:space="preserve">Define the terms used for operational procedures. </t>
  </si>
  <si>
    <t>071.01.02.04.01</t>
  </si>
  <si>
    <t>Operational procedures (except preparation for long-range flight)</t>
  </si>
  <si>
    <t>071.01.02.04</t>
  </si>
  <si>
    <t xml:space="preserve">Explain the contents and conditions of the AOC. </t>
  </si>
  <si>
    <t>071.01.02.03.04</t>
  </si>
  <si>
    <t xml:space="preserve">Explain the conditions to be met for the issue or revalidation of an AOC. </t>
  </si>
  <si>
    <t>071.01.02.03.03</t>
  </si>
  <si>
    <t xml:space="preserve">Explain what the rules applicable to air operator certification are. </t>
  </si>
  <si>
    <t>071.01.02.03.02</t>
  </si>
  <si>
    <t xml:space="preserve">Explain what requirement has to be satisfied for the issue of an air operator certificate (AOC).   </t>
  </si>
  <si>
    <t>071.01.02.03.01</t>
  </si>
  <si>
    <t>Operator certification and supervision</t>
  </si>
  <si>
    <t>071.01.02.03</t>
  </si>
  <si>
    <t xml:space="preserve">Explain what responsibilities the operator and the commander have regarding the production of and access to records and documents. </t>
  </si>
  <si>
    <t>071.01.02.02.17</t>
  </si>
  <si>
    <t>List the copies of items of information to be retained on the ground by the operator.</t>
  </si>
  <si>
    <t>071.01.02.02.16</t>
  </si>
  <si>
    <t xml:space="preserve">List the additional information and forms to be carried on board an aircraft. </t>
  </si>
  <si>
    <t>071.01.02.02.15</t>
  </si>
  <si>
    <t>Explain the operator’s responsibility regarding manuals to be carried on board an aircraft.</t>
  </si>
  <si>
    <t>071.01.02.02.14</t>
  </si>
  <si>
    <t xml:space="preserve">List the documents to be carried on each flight. </t>
  </si>
  <si>
    <t>071.01.02.02.13</t>
  </si>
  <si>
    <t>Explain the regulations concerning the endangerment of safety.</t>
  </si>
  <si>
    <t>071.01.02.02.12</t>
  </si>
  <si>
    <t>Explain the operator’s and commander’s responsibility regarding admission in an aircraft of a person under the influence of drug or alcohol.</t>
  </si>
  <si>
    <t>071.01.02.02.11</t>
  </si>
  <si>
    <t>Explain the operator’s and commander’s responsibility concerning portable electronic devices (PEDs).</t>
  </si>
  <si>
    <t>071.01.02.02.10</t>
  </si>
  <si>
    <t>Explain which are the regulations concerning the carriage of persons on an aircraft.</t>
  </si>
  <si>
    <t>071.01.02.02.09</t>
  </si>
  <si>
    <t>Explain which are the operator requirements regarding accident prevention and the flight safety programme.</t>
  </si>
  <si>
    <t>071.01.02.02.08</t>
  </si>
  <si>
    <t>Explain which are the operator requirements regarding the management system.</t>
  </si>
  <si>
    <t>071.01.02.02.07</t>
  </si>
  <si>
    <t>Explain the requirements about language used for crew communication and in the operations manual.</t>
  </si>
  <si>
    <t>071.01.02.02.06</t>
  </si>
  <si>
    <t xml:space="preserve">Define ‘local area operations - approval’. </t>
  </si>
  <si>
    <t>071.01.02.02.05</t>
  </si>
  <si>
    <t>Define ‘operations over a hostile environment - applicability’.  Explain that there are certain areas which should not be overflown and state possible sources of that information (e.g. governmental warnings, operator risk assessment).</t>
  </si>
  <si>
    <t>071.01.02.02.04</t>
  </si>
  <si>
    <t xml:space="preserve">Define ‘helicopter emergency medical service (HEMS)’. </t>
  </si>
  <si>
    <t>071.01.02.02.03</t>
  </si>
  <si>
    <t xml:space="preserve">Define ‘flight manual limitations - flight through the height velocity (HV) envelope’. </t>
  </si>
  <si>
    <t>071.01.02.02.02</t>
  </si>
  <si>
    <t>Explain why CAT flights must meet the applicable operational requirements.</t>
  </si>
  <si>
    <t>071.01.02.02.01</t>
  </si>
  <si>
    <t xml:space="preserve">General </t>
  </si>
  <si>
    <t>071.01.02.02</t>
  </si>
  <si>
    <t xml:space="preserve">State the nature of CAT operations and exceptions. </t>
  </si>
  <si>
    <t>071.01.02.01.02</t>
  </si>
  <si>
    <t xml:space="preserve">State the operational regulations applicable to CAT and other activities (e.g. specialised operations (SPO)). </t>
  </si>
  <si>
    <t>071.01.02.01.01</t>
  </si>
  <si>
    <t>Applicability</t>
  </si>
  <si>
    <t>071.01.02.01</t>
  </si>
  <si>
    <t xml:space="preserve">Operational requirements </t>
  </si>
  <si>
    <t>071.01.02.00</t>
  </si>
  <si>
    <t xml:space="preserve">List and describe the lights to be displayed by aircraft. </t>
  </si>
  <si>
    <t>071.01.01.03.05</t>
  </si>
  <si>
    <t xml:space="preserve">Explain what is maintenance release. </t>
  </si>
  <si>
    <t>071.01.01.03.04</t>
  </si>
  <si>
    <t>Explain what is a flight safety documents system.</t>
  </si>
  <si>
    <t>071.01.01.03.03</t>
  </si>
  <si>
    <t>State the condition(s) required for the establishment of a flight data analysis programme, and state what this programme is part of.</t>
  </si>
  <si>
    <t>071.01.01.03.02</t>
  </si>
  <si>
    <t xml:space="preserve">Explain the compliance with laws, regulations and procedures. </t>
  </si>
  <si>
    <t>071.01.01.03.01</t>
  </si>
  <si>
    <t>071.01.01.03</t>
  </si>
  <si>
    <t>State that Part III shall be applicable to all helicopters engaged in international CAT operations or in international general aviation operations, except helicopters engaged in aerial work.</t>
  </si>
  <si>
    <t>071.01.01.02.02</t>
  </si>
  <si>
    <t>State that Part I shall be applicable to the operation of aeroplanes by operators authorised to conduct international commercial air transport (CAT) operations.</t>
  </si>
  <si>
    <t>071.01.01.02.01</t>
  </si>
  <si>
    <t>071.01.01.02</t>
  </si>
  <si>
    <t xml:space="preserve">Define ‘alternate heliport’; ‘flight time (helicopters)’. </t>
  </si>
  <si>
    <t>071.01.01.01.02</t>
  </si>
  <si>
    <t>Define the following: alternate aerodrome: flight time (aeroplanes); take-off alternate; en-route alternate; destination alternate.</t>
  </si>
  <si>
    <t>071.01.01.01.01</t>
  </si>
  <si>
    <t>071.01.01.01</t>
  </si>
  <si>
    <t>ICAO Annex 6</t>
  </si>
  <si>
    <t>071.01.01.00</t>
  </si>
  <si>
    <t xml:space="preserve">GENERAL REQUIREMENTS </t>
  </si>
  <si>
    <t>071.01.00.00</t>
  </si>
  <si>
    <t>OPERATIONAL PROCEDURES</t>
  </si>
  <si>
    <t>070.00.00.00</t>
  </si>
  <si>
    <t xml:space="preserve">Identify and explain the significant points on a polar curve. </t>
  </si>
  <si>
    <t>081.08.03.01.01</t>
  </si>
  <si>
    <t>Identify and explain</t>
  </si>
  <si>
    <t>081.08.03.01</t>
  </si>
  <si>
    <t>Significant points on a polar curve</t>
  </si>
  <si>
    <t>081.08.03.00</t>
  </si>
  <si>
    <r>
      <t>Explain why VMC, VMCL and VMCG reduce with</t>
    </r>
    <r>
      <rPr>
        <sz val="10"/>
        <color rgb="FF000000"/>
        <rFont val="Calibri"/>
        <family val="2"/>
        <scheme val="minor"/>
      </rPr>
      <t xml:space="preserve"> a </t>
    </r>
    <r>
      <rPr>
        <sz val="10"/>
        <color theme="1"/>
        <rFont val="Calibri"/>
        <family val="2"/>
        <scheme val="minor"/>
      </rPr>
      <t>reduction in thrust.</t>
    </r>
  </si>
  <si>
    <t>081.08.02.11.02</t>
  </si>
  <si>
    <t>Describe the influence of density on thrust during asymmetric flight.</t>
  </si>
  <si>
    <t>081.08.02.11.01</t>
  </si>
  <si>
    <t>Influence of density</t>
  </si>
  <si>
    <t>081.08.02.11</t>
  </si>
  <si>
    <t>Explain the influence of the CG location.</t>
  </si>
  <si>
    <t>081.08.02.10.03</t>
  </si>
  <si>
    <t xml:space="preserve">Describe how VMCG is determined. </t>
  </si>
  <si>
    <t>081.08.02.10.02</t>
  </si>
  <si>
    <t>Define ‘VMCG’.</t>
  </si>
  <si>
    <t>081.08.02.10.01</t>
  </si>
  <si>
    <t>Minimum control speed on the ground (VMCG)</t>
  </si>
  <si>
    <t>081.08.02.10</t>
  </si>
  <si>
    <t>081.08.02.09.03</t>
  </si>
  <si>
    <t>Describe how VMCL is determined.</t>
  </si>
  <si>
    <t>081.08.02.09.02</t>
  </si>
  <si>
    <t>Define ‘VMCL’.</t>
  </si>
  <si>
    <t>081.08.02.09.01</t>
  </si>
  <si>
    <t>Minimum control speed during approach and landing (VMCL)</t>
  </si>
  <si>
    <t>081.08.02.09</t>
  </si>
  <si>
    <t xml:space="preserve">Explain the influence of the CG location. </t>
  </si>
  <si>
    <t>081.08.02.08.03</t>
  </si>
  <si>
    <t>Describe how VMC is determined.</t>
  </si>
  <si>
    <t>081.08.02.08.02</t>
  </si>
  <si>
    <t>Define ‘VMC’.</t>
  </si>
  <si>
    <t>081.08.02.08.01</t>
  </si>
  <si>
    <t>Minimum control speed (VMC)</t>
  </si>
  <si>
    <t>081.08.02.08</t>
  </si>
  <si>
    <t>081.08.02.07</t>
  </si>
  <si>
    <t>081.08.02.06</t>
  </si>
  <si>
    <t>081.08.02.05</t>
  </si>
  <si>
    <t>Explain why controllability with one-engine-inoperative is a typical problem arising from the low speeds associated with low aeroplane mass.</t>
  </si>
  <si>
    <t>081.08.02.04.01</t>
  </si>
  <si>
    <t>Influence of aeroplane mass</t>
  </si>
  <si>
    <t>081.08.02.04</t>
  </si>
  <si>
    <t>Explain the effect on fin alpha due to sideslip.</t>
  </si>
  <si>
    <t>081.08.02.03.03</t>
  </si>
  <si>
    <r>
      <t xml:space="preserve">Explain </t>
    </r>
    <r>
      <rPr>
        <sz val="10"/>
        <color rgb="FF000000"/>
        <rFont val="Calibri"/>
        <family val="2"/>
        <scheme val="minor"/>
      </rPr>
      <t>the flight hazards at VMC:</t>
    </r>
    <r>
      <rPr>
        <sz val="10"/>
        <color theme="1"/>
        <rFont val="Calibri"/>
        <family val="2"/>
        <scheme val="minor"/>
      </rPr>
      <t xml:space="preserve"> alpha; side slip; loads on the fin; alpha on the fin.</t>
    </r>
  </si>
  <si>
    <t>081.08.02.03.02</t>
  </si>
  <si>
    <t>Explain: the force on the vertical fin; the fuselage side force due to sideslip (using wing-level method); the use of bank angle to tilt the lift vector (in wing-down method).</t>
  </si>
  <si>
    <t>081.08.02.03.01</t>
  </si>
  <si>
    <t>Forces parallel to the lateral axis</t>
  </si>
  <si>
    <t>081.08.02.03</t>
  </si>
  <si>
    <t>Describe the methods to achieve directional balance following engine loss.</t>
  </si>
  <si>
    <t>081.08.02.02.04</t>
  </si>
  <si>
    <t>Describe the changes to the yaw moment caused by engine distance from CG.</t>
  </si>
  <si>
    <t>081.08.02.02.03</t>
  </si>
  <si>
    <t>Explain the change to the yaw moment caused by the effect of air density on thrust.</t>
  </si>
  <si>
    <t>081.08.02.02.02</t>
  </si>
  <si>
    <t>Explain the yaw moments about the CG.</t>
  </si>
  <si>
    <t>081.08.02.02.01</t>
  </si>
  <si>
    <t>Balanced moments about the normal axis</t>
  </si>
  <si>
    <t>081.08.02.02</t>
  </si>
  <si>
    <t>Explain the effect of a crosswind on asymmetric flight.</t>
  </si>
  <si>
    <t>081.08.02.01.04</t>
  </si>
  <si>
    <t>Explain the effect of steady, asymmetric flight on a conventional (ball) slip indicator/turn indicator.</t>
  </si>
  <si>
    <t>081.08.02.01.03</t>
  </si>
  <si>
    <t>Explain critical engine, and explain, for a propeller-driven aeroplane, the effect of the direction of propeller rotation.</t>
  </si>
  <si>
    <t>081.08.02.01.02</t>
  </si>
  <si>
    <t>Describe the effects on the aeroplane of asymmetric thrust during flight, for both jet-engined and propeller-driven aeroplanes.</t>
  </si>
  <si>
    <t>081.08.02.01.01</t>
  </si>
  <si>
    <t>Jet-engined and propeller-driven aeroplanes</t>
  </si>
  <si>
    <t>081.08.02.01</t>
  </si>
  <si>
    <t>Asymmetric thrust</t>
  </si>
  <si>
    <t>081.08.02.00</t>
  </si>
  <si>
    <t xml:space="preserve">Describe the hazards of excessive use of rudder to increase the rate of turn in a swept-wing aeroplane. </t>
  </si>
  <si>
    <t>081.08.01.05.13</t>
  </si>
  <si>
    <t>Explain situations in which turn radius is relevant for safety, such as maximum speed limits on departure or arrival plates, or outbound speed categories on approach plates, and the implications/hazards of exceeding given speeds.</t>
  </si>
  <si>
    <t>081.08.01.05.12</t>
  </si>
  <si>
    <t>Calculate the load factor and stall speed in a turn given angle of bank and 1g stall speed.</t>
  </si>
  <si>
    <t>081.08.01.05.11</t>
  </si>
  <si>
    <t>Explain the influence of TAS on rate of turn at a given bank angle.</t>
  </si>
  <si>
    <t>081.08.01.05.10</t>
  </si>
  <si>
    <t>Define ‘rate of turn’ and ‘rate-1 turn’.</t>
  </si>
  <si>
    <t>081.08.01.05.09</t>
  </si>
  <si>
    <t>Define ‘angular velocity’.</t>
  </si>
  <si>
    <t>081.08.01.05.08</t>
  </si>
  <si>
    <t>Explain the effects of bank angle on: load factor (LF equals 1 over cos phi); alpha; thrust; drag.</t>
  </si>
  <si>
    <t>081.08.01.05.07</t>
  </si>
  <si>
    <t>Calculate the turn radius of a steady turn given TAS and angle of bank.</t>
  </si>
  <si>
    <t>081.08.01.05.06</t>
  </si>
  <si>
    <t>Resolve the forces to show that for a given angle of bank the radius of turn is determined solely by airspeed (tan phi equals V squared over gR).</t>
  </si>
  <si>
    <t>081.08.01.05.05</t>
  </si>
  <si>
    <t>Explain why the angle of bank is independent of mass, and that it only depends on TAS and radius of turn.</t>
  </si>
  <si>
    <t>081.08.01.05.04</t>
  </si>
  <si>
    <t>Describe the difference between a coordinated and an uncoordinated turn, and describe how to correct an uncoordinated turn using turn and slip indicator or turn coordinator.</t>
  </si>
  <si>
    <t>081.08.01.05.03</t>
  </si>
  <si>
    <t xml:space="preserve">Resolve the forces that act horizontally and vertically during a coordinated turn (tan phi equals V squared over gR). </t>
  </si>
  <si>
    <t>081.08.01.05.02</t>
  </si>
  <si>
    <t>Describe the forces that act on an aeroplane in a steady, coordinated turn.</t>
  </si>
  <si>
    <t>081.08.01.05.01</t>
  </si>
  <si>
    <t>Steady, coordinated turn</t>
  </si>
  <si>
    <t>081.08.01.05</t>
  </si>
  <si>
    <t>Discuss when a pilot could elect to fly for minimum glide rate of descent or minimum glide angle, and why speed stability or headwinds/tailwinds may favour a speed that is faster or slower than the optimum airspeed in still air.</t>
  </si>
  <si>
    <t>081.08.01.04.10</t>
  </si>
  <si>
    <t>Define VMP (speed for minimum power) and describe that the minimum rate of descent in the glide will be at VMP, and explain the relationship of this speed to the optimum speed for minimum glide angle.</t>
  </si>
  <si>
    <t>081.08.01.04.09</t>
  </si>
  <si>
    <t>Describe the relation between TAS, gradient of descent, and rate of descent.</t>
  </si>
  <si>
    <t>081.08.01.04.08</t>
  </si>
  <si>
    <t>Explain the effect of configuration change on glide angle and duration.</t>
  </si>
  <si>
    <t>081.08.01.04.07</t>
  </si>
  <si>
    <t>Explain the effect of mass change on glide angle, duration, and distance, given that the aeroplane remains at either the same airspeed or at VMD.</t>
  </si>
  <si>
    <t>081.08.01.04.06</t>
  </si>
  <si>
    <t>Explain the effect of wind component on glide angle, duration, and distance.</t>
  </si>
  <si>
    <t>081.08.01.04.05</t>
  </si>
  <si>
    <t>Define VMD (speed for minimum drag) and explain the relationship between alpha, VMD and the best lift-drag ratio.</t>
  </si>
  <si>
    <t>081.08.01.04.04</t>
  </si>
  <si>
    <t>Describe the relationship between the glide gradient and the lift-drag ratio, and calculate glide range given: initial height; L-D ratio; glide speed and wind speed.</t>
  </si>
  <si>
    <t>081.08.01.04.03</t>
  </si>
  <si>
    <t>Name the forces parallel and perpendicular to the direction of flight. Apply the formula for forces parallel to the direction of flight (D equals W sin gamma). Apply the formula for forces perpendicular to the direction of flight (L equals W cos gamma).</t>
  </si>
  <si>
    <t>081.08.01.04.02</t>
  </si>
  <si>
    <t>Describe the forces that act on an aeroplane in a straight, steady glide.</t>
  </si>
  <si>
    <t>081.08.01.04.01</t>
  </si>
  <si>
    <t>Straight, steady glide</t>
  </si>
  <si>
    <t>081.08.01.04</t>
  </si>
  <si>
    <t>Explain why thrust is less than drag.</t>
  </si>
  <si>
    <t>081.08.01.03.04</t>
  </si>
  <si>
    <t>Explain why lift is less than weight.</t>
  </si>
  <si>
    <t>081.08.01.03.03</t>
  </si>
  <si>
    <t>Name the forces parallel and perpendicular to the direction of flight. Apply the formula for forces parallel to the direction of flight (T equals D - W sin gamma). Apply the formula relating to the perpendicular forces (L equals W cos gamma).</t>
  </si>
  <si>
    <t>081.08.01.03.02</t>
  </si>
  <si>
    <t>Describe the forces that act on an aeroplane in a straight, steady descent.</t>
  </si>
  <si>
    <t>081.08.01.03.01</t>
  </si>
  <si>
    <t>Straight, steady descent</t>
  </si>
  <si>
    <t>081.08.01.03</t>
  </si>
  <si>
    <t>Explain how IAS, alpha, and gamma change in a climb performed with constant vertical speed and constant thrust setting.</t>
  </si>
  <si>
    <t>081.08.01.02.08</t>
  </si>
  <si>
    <t>Explain the formula (for small angles) that gives the relationship between gamma, thrust, weight, and lift-drag ratio, and use this formula for simple calculations.</t>
  </si>
  <si>
    <t>081.08.01.02.07</t>
  </si>
  <si>
    <t>081.08.01.02.06</t>
  </si>
  <si>
    <t>Explain why thrust is greater than drag.</t>
  </si>
  <si>
    <t>081.08.01.02.05</t>
  </si>
  <si>
    <t>Name the forces parallel and perpendicular to the direction of flight. Apply the formula relating to the parallel forces (T equals D plus W sin gamma). Apply the formula relating to the perpendicular forces (L equals W cos gamma).</t>
  </si>
  <si>
    <t>081.08.01.02.04</t>
  </si>
  <si>
    <t>Describe the forces that act on an aeroplane in a straight, steady climb.</t>
  </si>
  <si>
    <t>081.08.01.02.03</t>
  </si>
  <si>
    <t>Describe the relationship between pitch attitude, gamma and alpha for zero-wind and zero-bank conditions.</t>
  </si>
  <si>
    <t>081.08.01.02.02</t>
  </si>
  <si>
    <t>Define ‘flight-path angle’ (gamma).</t>
  </si>
  <si>
    <t>081.08.01.02.01</t>
  </si>
  <si>
    <t>Straight, steady climb</t>
  </si>
  <si>
    <t>081.08.01.02</t>
  </si>
  <si>
    <t>Explain how the four forces are balanced, including the function of the tailplane.</t>
  </si>
  <si>
    <t>081.08.01.01.03</t>
  </si>
  <si>
    <t>List the four forces and state where they act on.</t>
  </si>
  <si>
    <t>081.08.01.01.02</t>
  </si>
  <si>
    <t>Describe the forces that act on an aeroplane in straight, horizontal, and steady flight.</t>
  </si>
  <si>
    <t>081.08.01.01.01</t>
  </si>
  <si>
    <t>Straight, horizontal, steady flight</t>
  </si>
  <si>
    <t>081.08.01.01</t>
  </si>
  <si>
    <t>Forces acting on an aeroplane</t>
  </si>
  <si>
    <t>081.08.01.00</t>
  </si>
  <si>
    <t>FLIGHT MECHANICS</t>
  </si>
  <si>
    <t>081.08.00.00</t>
  </si>
  <si>
    <t>Explain how propeller effects during go-around can be affected by: high engine performance conditions and their effect on the VMC speeds; loss of the critical engine; crosswind; high flap setting;</t>
  </si>
  <si>
    <t>081.07.04.05.03</t>
  </si>
  <si>
    <t>Describe, given the direction of propeller rotation, the propeller effects during a go-around and their consequence on controllability.</t>
  </si>
  <si>
    <t>081.07.04.05.02</t>
  </si>
  <si>
    <t>Describe, given direction of propeller rotation, the propeller effects during take-off run, rotation and initial climb, and their consequence on controllability.</t>
  </si>
  <si>
    <t>081.07.04.05.01</t>
  </si>
  <si>
    <t>Consideration of propeller effects</t>
  </si>
  <si>
    <t>081.07.04.05</t>
  </si>
  <si>
    <t>Explain the influence of direction of rotation on the critical engine on twin-engine aeroplanes.</t>
  </si>
  <si>
    <t>081.07.04.04.02</t>
  </si>
  <si>
    <t>Explain the asymmetric blade effect (also called P factor).</t>
  </si>
  <si>
    <t>081.07.04.04.01</t>
  </si>
  <si>
    <t>Asymmetric blade effect</t>
  </si>
  <si>
    <t>081.07.04.04</t>
  </si>
  <si>
    <t>Describe the possible effects of the rotating propeller slipstream.</t>
  </si>
  <si>
    <t>081.07.04.03.01</t>
  </si>
  <si>
    <t>Slipstream effect</t>
  </si>
  <si>
    <t>081.07.04.03</t>
  </si>
  <si>
    <t>Describe the effect on the aeroplane due to the gyroscopic effect.</t>
  </si>
  <si>
    <t>081.07.04.02.02</t>
  </si>
  <si>
    <t>Describe what causes gyroscopic precession.</t>
  </si>
  <si>
    <t>081.07.04.02.01</t>
  </si>
  <si>
    <t>Gyroscopic precession</t>
  </si>
  <si>
    <t>081.07.04.02</t>
  </si>
  <si>
    <t>Describe the following methods for counteracting engine/propeller torque: counter-rotating propellers; contra-rotating propellers.</t>
  </si>
  <si>
    <t>081.07.04.01.02</t>
  </si>
  <si>
    <t>Describe the effects of engine/propeller torque.</t>
  </si>
  <si>
    <t>081.07.04.01.01</t>
  </si>
  <si>
    <t>Torque reaction</t>
  </si>
  <si>
    <t>081.07.04.01</t>
  </si>
  <si>
    <t>Secondary effects of propellers</t>
  </si>
  <si>
    <t>081.07.04.00</t>
  </si>
  <si>
    <t>Describe how propeller noise can be minimised.</t>
  </si>
  <si>
    <t>081.07.03.04.01</t>
  </si>
  <si>
    <t>Propeller noise</t>
  </si>
  <si>
    <t>081.07.03.04</t>
  </si>
  <si>
    <t>Describe the advantages and disadvantages of increasing the number of blades.</t>
  </si>
  <si>
    <t>081.07.03.03.02</t>
  </si>
  <si>
    <t>Define ‘solidity’.</t>
  </si>
  <si>
    <t>081.07.03.03.01</t>
  </si>
  <si>
    <t>Number of blades</t>
  </si>
  <si>
    <t>081.07.03.03</t>
  </si>
  <si>
    <t>Explain the reasons for restricting propeller diameter.</t>
  </si>
  <si>
    <t>081.07.03.02.01</t>
  </si>
  <si>
    <t>Diameter of propeller</t>
  </si>
  <si>
    <t>081.07.03.02</t>
  </si>
  <si>
    <t>Name the propeller design characteristics that increase power absorption.</t>
  </si>
  <si>
    <t>081.07.03.01.01</t>
  </si>
  <si>
    <t>Propeller design characteristics that increase power absorption</t>
  </si>
  <si>
    <t>081.07.03.01</t>
  </si>
  <si>
    <t>Design features for power absorption</t>
  </si>
  <si>
    <t>081.07.03.00</t>
  </si>
  <si>
    <t>Explain the reasons for feathering a propeller, including the effect on the yaw moment, performance and controllability.</t>
  </si>
  <si>
    <t>081.07.02.02.01</t>
  </si>
  <si>
    <t>Feathering</t>
  </si>
  <si>
    <t>081.07.02.02</t>
  </si>
  <si>
    <t>Describe the effects of an inoperative engine on the performance and controllability of an aeroplane: thrust loss/drag increase; influence on yaw moment during asymmetric power.</t>
  </si>
  <si>
    <t>081.07.02.01.01</t>
  </si>
  <si>
    <t>Windmilling drag</t>
  </si>
  <si>
    <t>081.07.02.01</t>
  </si>
  <si>
    <t>081.07.02.00</t>
  </si>
  <si>
    <t>Describe the effects and hazards of ice on a propeller.</t>
  </si>
  <si>
    <t>081.07.01.06.01</t>
  </si>
  <si>
    <t>Effects of ice on propeller</t>
  </si>
  <si>
    <t>081.07.01.06</t>
  </si>
  <si>
    <t>Explain the relationship between blade angle and thrust.</t>
  </si>
  <si>
    <t>081.07.01.05.03</t>
  </si>
  <si>
    <t>Explain and describe the relationship between propeller efficiency and speed (TAS) for different types of propellers.</t>
  </si>
  <si>
    <t>081.07.01.05.02</t>
  </si>
  <si>
    <t>Define ‘propeller efficiency’.</t>
  </si>
  <si>
    <t>081.07.01.05.01</t>
  </si>
  <si>
    <t>Propeller efficiency versus speed</t>
  </si>
  <si>
    <t>081.07.01.05</t>
  </si>
  <si>
    <t>Explain the effects of changing propeller pitch at constant IAS.</t>
  </si>
  <si>
    <t>081.07.01.04.06</t>
  </si>
  <si>
    <t>Describe and explain the forces that act on a rotating blade element in normal, feathered, windmilling, and reverse operation.</t>
  </si>
  <si>
    <t>081.07.01.04.05</t>
  </si>
  <si>
    <t>Explain the relationship between blade angle, blade angle of attack, and airspeed for fixed and variable pitch propellers.</t>
  </si>
  <si>
    <t>081.07.01.04.04</t>
  </si>
  <si>
    <t>Discuss climb and cruise propellers.</t>
  </si>
  <si>
    <t>081.07.01.04.03</t>
  </si>
  <si>
    <t>Discuss the advantages and disadvantages of fixed-pitch and constant-speed propellers.</t>
  </si>
  <si>
    <t>081.07.01.04.02</t>
  </si>
  <si>
    <t>List the different types of propellers: fixed pitch; adjustable pitch or variable pitch (non-governing); variable pitch (governing)/constant speed.</t>
  </si>
  <si>
    <t>081.07.01.04.01</t>
  </si>
  <si>
    <t>Fixed pitch and variable pitch/constant speed</t>
  </si>
  <si>
    <t>081.07.01.04</t>
  </si>
  <si>
    <t>Explain why blade twist is necessary.</t>
  </si>
  <si>
    <t>081.07.01.03.02</t>
  </si>
  <si>
    <t>Define ‘blade twist’.</t>
  </si>
  <si>
    <t>081.07.01.03.01</t>
  </si>
  <si>
    <t>Blade twist</t>
  </si>
  <si>
    <t>081.07.01.03</t>
  </si>
  <si>
    <t>Describe how the terms ‘fine pitch’ and ‘coarse pitch’ can be used to express blade angle.</t>
  </si>
  <si>
    <t>081.07.01.02.02</t>
  </si>
  <si>
    <t>Describe the geometry of a typical propeller blade element at the reference section: blade chord line; propeller rotational velocity vector; true airspeed vector; blade angle of attack; pitch or blade angle; advance or helix angle. Define ‘geometric pitch’, ‘effective pitch’, and ‘propeller slip’. Remark: For theoretical knowledge examination purposes, the following definition is used for geometric pitch: the theoretical distance a propeller would advance in one revolution at zero blade angle of attack.</t>
  </si>
  <si>
    <t>081.07.01.02.01</t>
  </si>
  <si>
    <t>Relevant propeller parameters</t>
  </si>
  <si>
    <t>081.07.01.02</t>
  </si>
  <si>
    <t>Describe how propeller thrust and aerodynamic torque vary with IAS.</t>
  </si>
  <si>
    <t>081.07.01.01.02</t>
  </si>
  <si>
    <t>Explain the resolution of aerodynamic force on a propeller blade element into lift and drag or into thrust and torque.</t>
  </si>
  <si>
    <t>081.07.01.01.01</t>
  </si>
  <si>
    <t>Explain conversion of aerodynamic force on a propeller blade</t>
  </si>
  <si>
    <t>081.07.01.01</t>
  </si>
  <si>
    <t>Conversion of engine torque to thrust</t>
  </si>
  <si>
    <t>081.07.01.00</t>
  </si>
  <si>
    <t>PROPELLERS</t>
  </si>
  <si>
    <t>081.07.00.00</t>
  </si>
  <si>
    <t>Describe and explain the relationship between the gust-load factor and the following: lift-curve slope, aspect ratio, angle of sweep, altitude, wing loading, weight, wing area, equivalent airspeed (EAS), and speed of vertical gust. (Note: For examination purposes, the ECQB questions will not be calculation based.)</t>
  </si>
  <si>
    <t>081.06.03.02.01</t>
  </si>
  <si>
    <t>Factors affecting the gust-load diagram</t>
  </si>
  <si>
    <t>081.06.03.02</t>
  </si>
  <si>
    <t>Explain the adverse effects on the aeroplane when flying in turbulence.</t>
  </si>
  <si>
    <t>081.06.03.01.03</t>
  </si>
  <si>
    <t>Discuss considerations for the selection of VRA.</t>
  </si>
  <si>
    <t>081.06.03.01.02</t>
  </si>
  <si>
    <t xml:space="preserve">Recognise a typical gust-load diagram, and state the minimum gust speeds in ft/s, m/s and kt that the aeroplane must be designed to withstand at VB to VC and VD. </t>
  </si>
  <si>
    <t>081.06.03.01.01</t>
  </si>
  <si>
    <t>Gust-load diagram</t>
  </si>
  <si>
    <t>081.06.03.01</t>
  </si>
  <si>
    <t>Gust envelope</t>
  </si>
  <si>
    <t>081.06.03.00</t>
  </si>
  <si>
    <t>Define ‘MC’ and ‘MD’.</t>
  </si>
  <si>
    <t>081.06.02.02.04</t>
  </si>
  <si>
    <t>Explain why VA loses significance at higher altitude.</t>
  </si>
  <si>
    <t>081.06.02.02.03</t>
  </si>
  <si>
    <t>Calculate the change of VA with changing mass.</t>
  </si>
  <si>
    <t>081.06.02.02.02</t>
  </si>
  <si>
    <t>State the relationship of mass to load-factor limits and accelerated stall speed boundary limit.</t>
  </si>
  <si>
    <t>081.06.02.02.01</t>
  </si>
  <si>
    <t>Factors affecting the manoeuvring-load diagram</t>
  </si>
  <si>
    <t>081.06.02.02</t>
  </si>
  <si>
    <t>Explain the significance of VA and the adverse consequences of applying full, abrupt nose-up elevator deflection when exceeding VA.</t>
  </si>
  <si>
    <t>081.06.02.01.08</t>
  </si>
  <si>
    <t>Explain the relationship between VA and VS in a formula, and calculate the values.</t>
  </si>
  <si>
    <t>081.06.02.01.07</t>
  </si>
  <si>
    <t>State all the manoeuvring load-factors limits applicable to CS-23 and CS-25 aeroplanes.</t>
  </si>
  <si>
    <t>081.06.02.01.06</t>
  </si>
  <si>
    <t>Describe the relationship between VMO or VNE and VC.</t>
  </si>
  <si>
    <t>081.06.02.01.05</t>
  </si>
  <si>
    <t>Identify and explain the varying features on the VN diagram: load factor ‘n’; speed scale, equivalent airspeed; equivalent airspeed envelope; 1g stall speed; stall boundary (refer to 081 03 01 02).</t>
  </si>
  <si>
    <t>081.06.02.01.04</t>
  </si>
  <si>
    <t>Define ‘VA’, ‘VB’, ‘VC’, and ‘VD’.</t>
  </si>
  <si>
    <t>081.06.02.01.03</t>
  </si>
  <si>
    <t>Define limit and ultimate load factor, and explain what can happen if these values are exceeded.</t>
  </si>
  <si>
    <t>081.06.02.01.02</t>
  </si>
  <si>
    <t>Describe the manoeuvring-load diagram.</t>
  </si>
  <si>
    <t>081.06.02.01.01</t>
  </si>
  <si>
    <t>Manoeuvring-load diagram</t>
  </si>
  <si>
    <t>081.06.02.01</t>
  </si>
  <si>
    <t>Manoeuvring envelope</t>
  </si>
  <si>
    <t>081.06.02.00</t>
  </si>
  <si>
    <t>Define ‘MMO’ and state its limiting factors.</t>
  </si>
  <si>
    <t>081.06.01.05.01</t>
  </si>
  <si>
    <t>MMO</t>
  </si>
  <si>
    <t>081.06.01.05</t>
  </si>
  <si>
    <t>Explain the hazards of flying at speeds above VNE and VMO.</t>
  </si>
  <si>
    <t>081.06.01.04.03</t>
  </si>
  <si>
    <t>Explain the significance of VMO, VNO and VNE, and the differences between these airspeeds.</t>
  </si>
  <si>
    <t>081.06.01.04.02</t>
  </si>
  <si>
    <t>Define ‘VMO’, ‘VNO’, and ‘VNE’.</t>
  </si>
  <si>
    <t>081.06.01.04.01</t>
  </si>
  <si>
    <t>VMO, VNO, and VNE</t>
  </si>
  <si>
    <t>081.06.01.04</t>
  </si>
  <si>
    <t>Describe flap design features, procedures and warnings to prevent overload.</t>
  </si>
  <si>
    <t>081.06.01.03.04</t>
  </si>
  <si>
    <t>Define ‘VFE’ and describe flap limiting speeds.</t>
  </si>
  <si>
    <t>081.06.01.03.03</t>
  </si>
  <si>
    <t>Explain why there is a difference between VLO and VLE in the case of some aeroplane types.</t>
  </si>
  <si>
    <t>081.06.01.03.02</t>
  </si>
  <si>
    <t>Describe the reason for flap/landing gear limitations. Define ‘VLO’. Define ‘VLE’.</t>
  </si>
  <si>
    <t>081.06.01.03.01</t>
  </si>
  <si>
    <t>Landing gear/flap operating</t>
  </si>
  <si>
    <t>081.06.01.03</t>
  </si>
  <si>
    <t>081.06.01.02.01</t>
  </si>
  <si>
    <t>081.06.01.02</t>
  </si>
  <si>
    <t>Explain what is the flight envelope free of flutter.</t>
  </si>
  <si>
    <t>081.06.01.01.03</t>
  </si>
  <si>
    <t>Describe the use of mass balance to alleviate the flutter problem by adjusting the mass distribution: wing-mounted engines on pylons; control surface mass balance.</t>
  </si>
  <si>
    <t>081.06.01.01.02</t>
  </si>
  <si>
    <t xml:space="preserve">Describe the phenomenon of flutter and how IAS and mass distribution affects the likelihood of flutter occurrence. </t>
  </si>
  <si>
    <t>081.06.01.01.01</t>
  </si>
  <si>
    <t>Flutter</t>
  </si>
  <si>
    <t>081.06.01.01</t>
  </si>
  <si>
    <t>Operating limitations</t>
  </si>
  <si>
    <t>081.06.01.00</t>
  </si>
  <si>
    <t>LIMITATIONS</t>
  </si>
  <si>
    <t>081.06.00.00</t>
  </si>
  <si>
    <t>Explain the consequences of a jammed stabiliser during take-off, landing, and go-around.</t>
  </si>
  <si>
    <t>081.05.08.03.06</t>
  </si>
  <si>
    <t>Discuss the effects of jammed and runaway stabiliser.</t>
  </si>
  <si>
    <t>081.05.08.03.05</t>
  </si>
  <si>
    <t>Explain the effect of errors in the take-off stabiliser trim setting on the rotation characteristics and stick force during take-off rotation.</t>
  </si>
  <si>
    <t>081.05.08.03.04</t>
  </si>
  <si>
    <t>Explain the relationship between CG position, take-off trim setting, and stabiliser trim position.</t>
  </si>
  <si>
    <t>081.05.08.03.03</t>
  </si>
  <si>
    <t>Explain the advantages and disadvantages of a stabiliser trim compared to a trim tab.</t>
  </si>
  <si>
    <t>081.05.08.03.02</t>
  </si>
  <si>
    <r>
      <t xml:space="preserve">Describe the working principle of </t>
    </r>
    <r>
      <rPr>
        <sz val="10"/>
        <color rgb="FF000000"/>
        <rFont val="Calibri"/>
        <family val="2"/>
        <scheme val="minor"/>
      </rPr>
      <t>a</t>
    </r>
    <r>
      <rPr>
        <sz val="10"/>
        <color rgb="FFFF0000"/>
        <rFont val="Calibri"/>
        <family val="2"/>
        <scheme val="minor"/>
      </rPr>
      <t xml:space="preserve"> </t>
    </r>
    <r>
      <rPr>
        <sz val="10"/>
        <color theme="1"/>
        <rFont val="Calibri"/>
        <family val="2"/>
        <scheme val="minor"/>
      </rPr>
      <t>stabiliser trim including the flight deck indications.</t>
    </r>
  </si>
  <si>
    <t>081.05.08.03.01</t>
  </si>
  <si>
    <t>Stabiliser trim</t>
  </si>
  <si>
    <t>081.05.08.03</t>
  </si>
  <si>
    <t>Describe the working principle of a trim tab including cockpit indications.</t>
  </si>
  <si>
    <t>081.05.08.02.01</t>
  </si>
  <si>
    <t>Trim tabs</t>
  </si>
  <si>
    <t>081.05.08.02</t>
  </si>
  <si>
    <t>Explain the difference between a trim tab and the various balance tabs.</t>
  </si>
  <si>
    <t>081.05.08.01.02</t>
  </si>
  <si>
    <t>State the reasons for using trimming devices.</t>
  </si>
  <si>
    <t>081.05.08.01.01</t>
  </si>
  <si>
    <t>Reasons to trim</t>
  </si>
  <si>
    <t>081.05.08.01</t>
  </si>
  <si>
    <t>Trimming</t>
  </si>
  <si>
    <t>081.05.08.00</t>
  </si>
  <si>
    <t>Explain what are hard and soft protections.</t>
  </si>
  <si>
    <t>081.05.07.01.04</t>
  </si>
  <si>
    <t>Explain what type of flight-degraded control laws may be available in case of failure.</t>
  </si>
  <si>
    <t>081.05.07.01.03</t>
  </si>
  <si>
    <t>Explain the advantages of using the CG position in the FBW system.</t>
  </si>
  <si>
    <t>081.05.07.01.02</t>
  </si>
  <si>
    <t>Explain which parameters may be controlled in level flight with the pitch control law.</t>
  </si>
  <si>
    <t>081.05.07.01.01</t>
  </si>
  <si>
    <t>Control laws</t>
  </si>
  <si>
    <t>081.05.07.01</t>
  </si>
  <si>
    <t>Fly-by-wire (FBW)</t>
  </si>
  <si>
    <t>081.05.07.00</t>
  </si>
  <si>
    <t>Describe the advantages of artificial feel in fully powered control.</t>
  </si>
  <si>
    <t>081.05.06.02.03</t>
  </si>
  <si>
    <t>Describe power-assisted controls.</t>
  </si>
  <si>
    <t>081.05.06.02.02</t>
  </si>
  <si>
    <t>State the differences between fully powered controls and power-assisted controls.</t>
  </si>
  <si>
    <t>081.05.06.02.01</t>
  </si>
  <si>
    <t>Artificial means</t>
  </si>
  <si>
    <t>081.05.06.02</t>
  </si>
  <si>
    <t>Describe the working principle and application of: balance tab; anti-balance tab; spring tab; servo tab.</t>
  </si>
  <si>
    <t>081.05.06.01.04</t>
  </si>
  <si>
    <t>Describe the working principle of the internal balance.</t>
  </si>
  <si>
    <t>081.05.06.01.03</t>
  </si>
  <si>
    <t>Describe the working principle of the horn balance.</t>
  </si>
  <si>
    <t>081.05.06.01.02</t>
  </si>
  <si>
    <t>Describe the purpose of aerodynamic balance.</t>
  </si>
  <si>
    <t>081.05.06.01.01</t>
  </si>
  <si>
    <t>Aerodynamic balance</t>
  </si>
  <si>
    <t>081.05.06.01</t>
  </si>
  <si>
    <t>Means to reduce control forces</t>
  </si>
  <si>
    <t>081.05.06.00</t>
  </si>
  <si>
    <t>Explain the secondary effect of yaw.</t>
  </si>
  <si>
    <t>081.05.05.01.02</t>
  </si>
  <si>
    <t>Explain the secondary effect of roll.</t>
  </si>
  <si>
    <t>081.05.05.01.01</t>
  </si>
  <si>
    <t>Explain roll/yaw interaction</t>
  </si>
  <si>
    <t>081.05.05.01</t>
  </si>
  <si>
    <t>Roll/yaw interaction</t>
  </si>
  <si>
    <t>081.05.05.00</t>
  </si>
  <si>
    <t>Explain how the following reduce adverse yaw: Frise ailerons; differential aileron deflection; rudder aileron cross-coupling; roll spoilers.</t>
  </si>
  <si>
    <t>081.05.04.05.01</t>
  </si>
  <si>
    <t>Means to avoid adverse yaw</t>
  </si>
  <si>
    <t>081.05.04.05</t>
  </si>
  <si>
    <t>Explain why the use of ailerons induces adverse yaw.</t>
  </si>
  <si>
    <t>081.05.04.04.01</t>
  </si>
  <si>
    <t>Adverse yaw</t>
  </si>
  <si>
    <t>081.05.04.04</t>
  </si>
  <si>
    <t>Explain how spoilers can be used to control the rolling movement in combination with or instead of the ailerons.</t>
  </si>
  <si>
    <t>081.05.04.03.01</t>
  </si>
  <si>
    <t>Spoilers</t>
  </si>
  <si>
    <t>081.05.04.03</t>
  </si>
  <si>
    <t>081.05.04.02</t>
  </si>
  <si>
    <t>Describe flaperons and aileron droop.</t>
  </si>
  <si>
    <t>081.05.04.01.08</t>
  </si>
  <si>
    <t>List the factors that affect roll rate.</t>
  </si>
  <si>
    <t>081.05.04.01.07</t>
  </si>
  <si>
    <t>Define ‘roll rate’.</t>
  </si>
  <si>
    <t>081.05.04.01.06</t>
  </si>
  <si>
    <t>Describe the use of aileron deflection in normal flight, flight with sideslip, crosswind landings, horizontal turns, flight with one-engine-inoperative.</t>
  </si>
  <si>
    <t>081.05.04.01.05</t>
  </si>
  <si>
    <t>State that the outboard ailerons are locked beyond a given speed to prevent: over-control; exceeding structural limitations; aeroelastic phenomena (flutter, divergence and aileron reversal).</t>
  </si>
  <si>
    <t>081.05.04.01.04</t>
  </si>
  <si>
    <t>Explain why some aeroplanes have inboard and outboard ailerons.</t>
  </si>
  <si>
    <t>081.05.04.01.03</t>
  </si>
  <si>
    <t>Describe the adverse effects of aileron deflection. (Refer to Subjects 081 05 04 04 and 081 06 01 02)</t>
  </si>
  <si>
    <t>081.05.04.01.02</t>
  </si>
  <si>
    <t>Explain the functioning of ailerons.</t>
  </si>
  <si>
    <t>081.05.04.01.01</t>
  </si>
  <si>
    <t>Ailerons</t>
  </si>
  <si>
    <t>081.05.04.01</t>
  </si>
  <si>
    <t>Roll (lateral) control</t>
  </si>
  <si>
    <t>081.05.04.00</t>
  </si>
  <si>
    <t>Explain why and how rudder deflection is limited on CAT aeroplanes.</t>
  </si>
  <si>
    <t>081.05.03.02.01</t>
  </si>
  <si>
    <t>Rudder limiting</t>
  </si>
  <si>
    <t>081.05.03.02</t>
  </si>
  <si>
    <t>Explain the working principle of the rudder and describe its function. State the relationship between rudder deflection and the moment about the normal axis. Describe the effect of sideslip on the moment about the normal axis.</t>
  </si>
  <si>
    <t>081.05.03.01.01</t>
  </si>
  <si>
    <t>The rudder</t>
  </si>
  <si>
    <t>081.05.03.01</t>
  </si>
  <si>
    <t>Yaw (directional) control</t>
  </si>
  <si>
    <t>081.05.03.00</t>
  </si>
  <si>
    <t>Describe the effect of engine thrust on pitching moments for different engine locations.</t>
  </si>
  <si>
    <t>081.05.02.05.01</t>
  </si>
  <si>
    <t>Moments due to engine thrust</t>
  </si>
  <si>
    <t>081.05.02.05</t>
  </si>
  <si>
    <t>Explain the effect of forward CG limit on pitch control.</t>
  </si>
  <si>
    <t>081.05.02.04.02</t>
  </si>
  <si>
    <t>Explain the relationship between elevator deflection and CG location to produce a given aeroplane response.</t>
  </si>
  <si>
    <t>081.05.02.04.01</t>
  </si>
  <si>
    <t>Location of centre of gravity (CG)</t>
  </si>
  <si>
    <t>081.05.02.04</t>
  </si>
  <si>
    <t>081.05.02.03</t>
  </si>
  <si>
    <t>081.05.02.02.02</t>
  </si>
  <si>
    <t>Explain the effect of downwash on the tailplane alpha.</t>
  </si>
  <si>
    <t>081.05.02.02.01</t>
  </si>
  <si>
    <t>Downwash effects</t>
  </si>
  <si>
    <t>081.05.02.02</t>
  </si>
  <si>
    <t>Explain the working principle of the elevator/all-flying tail and describe its function.</t>
  </si>
  <si>
    <t>081.05.02.01.01</t>
  </si>
  <si>
    <t>Elevator/all-flying tails</t>
  </si>
  <si>
    <t>081.05.02.01</t>
  </si>
  <si>
    <t>Pitch (longitudinal) control</t>
  </si>
  <si>
    <t>081.05.02.00</t>
  </si>
  <si>
    <t>Explain the influence of local alpha change by movement of a control surface.</t>
  </si>
  <si>
    <t>081.05.01.03.01</t>
  </si>
  <si>
    <t>Angle-of-attack (alpha) change</t>
  </si>
  <si>
    <t>081.05.01.03</t>
  </si>
  <si>
    <t>State that camber is changed by movement of a control surface and explain the effect.</t>
  </si>
  <si>
    <t>081.05.01.02.01</t>
  </si>
  <si>
    <t>Camber change</t>
  </si>
  <si>
    <t>081.05.01.02</t>
  </si>
  <si>
    <t>Name and describe the devices that control these motions.</t>
  </si>
  <si>
    <t>081.05.01.01.04</t>
  </si>
  <si>
    <t>Describe the motion about the three axes.</t>
  </si>
  <si>
    <t>081.05.01.01.03</t>
  </si>
  <si>
    <t>Define: pitch angle; bank angle (PHI); yaw angle.</t>
  </si>
  <si>
    <t>081.05.01.01.02</t>
  </si>
  <si>
    <t>Define: lateral axis; longitudinal axis; normal axis.</t>
  </si>
  <si>
    <t>081.05.01.01.01</t>
  </si>
  <si>
    <t>Basics - The three planes and three axes</t>
  </si>
  <si>
    <t>081.05.01.01</t>
  </si>
  <si>
    <t>081.05.01.00</t>
  </si>
  <si>
    <t>CONTROL</t>
  </si>
  <si>
    <t>081.05.00.00</t>
  </si>
  <si>
    <t>Explain that increased pressure altitude reduces dynamic lateral/directional stability.</t>
  </si>
  <si>
    <t>081.04.06.04.01</t>
  </si>
  <si>
    <t>Effects of altitude on dynamic stability</t>
  </si>
  <si>
    <t>081.04.06.04</t>
  </si>
  <si>
    <t>Describe how the asymmetric nature of shock waves on both wings, at high Mach numbers, can lead to Dutch roll.</t>
  </si>
  <si>
    <t>081.04.06.03.03</t>
  </si>
  <si>
    <t>Explain: why Dutch roll occurs when the static lateral stability is higher than static directional stability; the conditions for a stable, neutral or unstable Dutch roll motion; the function of the yaw damper; the actions to be taken when the yaw damper is not available.</t>
  </si>
  <si>
    <t>081.04.06.03.02</t>
  </si>
  <si>
    <t>Describe Dutch roll.</t>
  </si>
  <si>
    <t>081.04.06.03.01</t>
  </si>
  <si>
    <t>Dutch roll</t>
  </si>
  <si>
    <t>081.04.06.03</t>
  </si>
  <si>
    <t>Describe an unstable spiral dive mode with respect to deviations in speed, bank angle, nose low-pitch attitude, and decreasing altitude.</t>
  </si>
  <si>
    <t>081.04.06.02.03</t>
  </si>
  <si>
    <t>Explain how high static directional stability and low static lateral stability may cause spiral divergence (unstable spiral dive), and under which conditions the spiral dive mode is neutral or stable.</t>
  </si>
  <si>
    <t>081.04.06.02.02</t>
  </si>
  <si>
    <t>Explain how lateral and directional stability are coupled.</t>
  </si>
  <si>
    <t>081.04.06.02.01</t>
  </si>
  <si>
    <t>Tendency to spiral dive</t>
  </si>
  <si>
    <t>081.04.06.02</t>
  </si>
  <si>
    <t>081.04.06.01</t>
  </si>
  <si>
    <t>Dynamic lateral/directional stability</t>
  </si>
  <si>
    <t>081.04.06.00</t>
  </si>
  <si>
    <t>Explain the contribution to the static lateral stability of: dihedral, anhedral; high wing, low wing; sweep angle of the wing; ventral fin; vertical tail.</t>
  </si>
  <si>
    <t>081.04.05.06.01</t>
  </si>
  <si>
    <t>Factors affecting static lateral stability</t>
  </si>
  <si>
    <t>081.04.05.06</t>
  </si>
  <si>
    <t>Identify how the slope of the Cl-beta graph is affected by altitude.</t>
  </si>
  <si>
    <t>081.04.05.05.03</t>
  </si>
  <si>
    <t>Identify the slope of the Cl-beta graph as a measure for static lateral stability.</t>
  </si>
  <si>
    <t>081.04.05.05.02</t>
  </si>
  <si>
    <t>Describe the Cl-beta graph.</t>
  </si>
  <si>
    <t>081.04.05.05.01</t>
  </si>
  <si>
    <t xml:space="preserve">The Cl-beta graph </t>
  </si>
  <si>
    <t>081.04.05.05</t>
  </si>
  <si>
    <t>Explain how without coordination the bank angle (phi) creates sideslip angle (beta).</t>
  </si>
  <si>
    <t>081.04.05.04.01</t>
  </si>
  <si>
    <t>Contribution of sideslip angle (beta)</t>
  </si>
  <si>
    <t>081.04.05.04</t>
  </si>
  <si>
    <t>Define the ‘roll-moment coefficient Cl’.</t>
  </si>
  <si>
    <t>081.04.05.03.01</t>
  </si>
  <si>
    <t xml:space="preserve">The roll-moment coefficient Cl </t>
  </si>
  <si>
    <t>081.04.05.03</t>
  </si>
  <si>
    <t>Define ‘bank angle phi’.</t>
  </si>
  <si>
    <t>081.04.05.02.01</t>
  </si>
  <si>
    <t>Bank angle phi</t>
  </si>
  <si>
    <t>081.04.05.02</t>
  </si>
  <si>
    <t>Explain the effects of static lateral stability being too weak or too strong.</t>
  </si>
  <si>
    <t>081.04.05.01.02</t>
  </si>
  <si>
    <t>Define ‘static lateral stability’.</t>
  </si>
  <si>
    <t>081.04.05.01.01</t>
  </si>
  <si>
    <t>Definition and effects of static lateral stability</t>
  </si>
  <si>
    <t>081.04.05.01</t>
  </si>
  <si>
    <t>Static lateral stability</t>
  </si>
  <si>
    <t>081.04.05.00</t>
  </si>
  <si>
    <t>Explain the reduction in static directional stability when the CG moves aft.</t>
  </si>
  <si>
    <t>081.04.04.05.02</t>
  </si>
  <si>
    <t>Describe how the following aeroplane components contribute to static directional stability: wing; fin; dorsal fin; ventral fin; angle of sweep of the wing; angle of sweep of the fin; fuselage at high alpha; strakes.</t>
  </si>
  <si>
    <t>081.04.04.05.01</t>
  </si>
  <si>
    <t>Factors affecting static directional stability</t>
  </si>
  <si>
    <t>081.04.04.05</t>
  </si>
  <si>
    <t xml:space="preserve">Identify how the slope of the Cn-beta graph is affected by altitude. </t>
  </si>
  <si>
    <t>081.04.04.04.03</t>
  </si>
  <si>
    <t>Identify how the slope of the Cn-beta graph is a measure for static directional stability.</t>
  </si>
  <si>
    <t>081.04.04.04.02</t>
  </si>
  <si>
    <t>Explain why: Cn depends on beta; Cn equals zero for that beta that provides static equilibrium about the aeroplane’s normal axis; if no asymmetric engine thrust, flight control or loading condition prevails, the equilibrium beta equals zero.</t>
  </si>
  <si>
    <t>081.04.04.04.01</t>
  </si>
  <si>
    <t xml:space="preserve">Cn-beta graph </t>
  </si>
  <si>
    <t>081.04.04.04</t>
  </si>
  <si>
    <t>Define the relationship between Cn and beta for an aeroplane with static directional stability.</t>
  </si>
  <si>
    <t>081.04.04.03.02</t>
  </si>
  <si>
    <t>Define the ‘yawing-moment coefficient Cn’.</t>
  </si>
  <si>
    <t>081.04.04.03.01</t>
  </si>
  <si>
    <t xml:space="preserve">Yaw-moment coefficient Cn </t>
  </si>
  <si>
    <t>081.04.04.03</t>
  </si>
  <si>
    <t>Identify beta as the symbol used for the sideslip angle.</t>
  </si>
  <si>
    <t>081.04.04.02.02</t>
  </si>
  <si>
    <t>Define ‘sideslip angle’.</t>
  </si>
  <si>
    <t>081.04.04.02.01</t>
  </si>
  <si>
    <t xml:space="preserve">Sideslip angle </t>
  </si>
  <si>
    <t>081.04.04.02</t>
  </si>
  <si>
    <t>Explain the effects of static directional stability being too weak or too strong.</t>
  </si>
  <si>
    <t>081.04.04.01.02</t>
  </si>
  <si>
    <t>Define ‘static directional stability’.</t>
  </si>
  <si>
    <t>081.04.04.01.01</t>
  </si>
  <si>
    <t>Definition and effects of static directional stability</t>
  </si>
  <si>
    <t>081.04.04.01</t>
  </si>
  <si>
    <t>Static directional stability</t>
  </si>
  <si>
    <t>081.04.04.00</t>
  </si>
  <si>
    <t>Describe the influence of the CG location on the dynamic longitudinal stability of the aeroplane.</t>
  </si>
  <si>
    <t>081.04.03.16.05</t>
  </si>
  <si>
    <t>Explain the effect of high altitude on dynamic stability.</t>
  </si>
  <si>
    <t>081.04.03.16.04</t>
  </si>
  <si>
    <t>Describe ‘pilot-induced oscillations’.</t>
  </si>
  <si>
    <t>081.04.03.16.03</t>
  </si>
  <si>
    <t>Explain why the short-period motion is more hazardous than the phugoid.</t>
  </si>
  <si>
    <t>081.04.03.16.02</t>
  </si>
  <si>
    <t>Describe the phugoid and short-period motion in terms of period, damping, variations (if applicable) in speed, altitude, and alpha.</t>
  </si>
  <si>
    <t>081.04.03.16.01</t>
  </si>
  <si>
    <t>Dynamic longitudinal stability</t>
  </si>
  <si>
    <t>081.04.03.16</t>
  </si>
  <si>
    <t>081.04.03.15</t>
  </si>
  <si>
    <t>Explain the influence on stick force per g of: CG location; trim setting.</t>
  </si>
  <si>
    <t>081.04.03.14.01</t>
  </si>
  <si>
    <t>Factors affecting the manoeuvring stability/stick force per g</t>
  </si>
  <si>
    <t>081.04.03.14</t>
  </si>
  <si>
    <t>081.04.03.13</t>
  </si>
  <si>
    <t>Explain why: the stick force per g has a prescribed minimum and maximum value; the stick force per g decreases with pressure altitude.</t>
  </si>
  <si>
    <t>081.04.03.12.02</t>
  </si>
  <si>
    <t>Define the ‘stick force per g’, and describe that the stick force increases linearly with increase in g.</t>
  </si>
  <si>
    <t>081.04.03.12.01</t>
  </si>
  <si>
    <t>The manoeuvring stability/stick force per g</t>
  </si>
  <si>
    <t>081.04.03.12</t>
  </si>
  <si>
    <t>081.04.03.11</t>
  </si>
  <si>
    <t>Explain how a pilot perceives stable static longitudinal stick force stability regarding changes in: speed; altitude; mass distribution (CG location).</t>
  </si>
  <si>
    <t>081.04.03.10.01</t>
  </si>
  <si>
    <t xml:space="preserve">The stick force versus speed graph (IAS) </t>
  </si>
  <si>
    <t>081.04.03.10</t>
  </si>
  <si>
    <t>081.04.03.09</t>
  </si>
  <si>
    <t>081.04.03.08</t>
  </si>
  <si>
    <t>Explain: the effect on the Cm-alpha graph of a shift of CG in the forward and aft direction; the effect on the Cm-alpha graph when the elevator is moved up or down; the effect on the Cm-alpha graph when the trim is moved; the effect of the wing contribution; the tail contribution.</t>
  </si>
  <si>
    <t>081.04.03.07.01</t>
  </si>
  <si>
    <t xml:space="preserve">Factors affecting the Cm-alpha graph </t>
  </si>
  <si>
    <t>081.04.03.07</t>
  </si>
  <si>
    <t xml:space="preserve">Describe the Cm-alpha graph with respect to the relationship between the slope of the graph and static stability. </t>
  </si>
  <si>
    <t>081.04.03.06.01</t>
  </si>
  <si>
    <t>The Cm-alpha graph</t>
  </si>
  <si>
    <t>081.04.03.06</t>
  </si>
  <si>
    <t>Define ‘static margin’.</t>
  </si>
  <si>
    <t>081.04.03.05.03</t>
  </si>
  <si>
    <t>Explain the CG forward and aft limits with respect to: longitudinal control forces; elevator effectiveness; stability.</t>
  </si>
  <si>
    <t>081.04.03.05.02</t>
  </si>
  <si>
    <t>Explain the influence of the CG location on the static longitudinal stability of the aeroplane.</t>
  </si>
  <si>
    <t>081.04.03.05.01</t>
  </si>
  <si>
    <t>081.04.03.05</t>
  </si>
  <si>
    <t>Describe the location of the neutral point relative to the locations of the aerodynamic centre of the wing and tail.</t>
  </si>
  <si>
    <t>081.04.03.04.01</t>
  </si>
  <si>
    <t>Factors affecting neutral point</t>
  </si>
  <si>
    <t>081.04.03.04</t>
  </si>
  <si>
    <t>Explain why the location of the neutral point is only dependent on the aerodynamic design of the aeroplane.</t>
  </si>
  <si>
    <t>081.04.03.03.02</t>
  </si>
  <si>
    <t>Define ‘neutral point’.</t>
  </si>
  <si>
    <t>081.04.03.03.01</t>
  </si>
  <si>
    <t>Neutral point</t>
  </si>
  <si>
    <t>081.04.03.03</t>
  </si>
  <si>
    <t>Discuss the effect of the CG location on pitch manoeuvrability and longitudinal stability.</t>
  </si>
  <si>
    <t>081.04.03.02.01</t>
  </si>
  <si>
    <t>Static longitudinal stability</t>
  </si>
  <si>
    <t>081.04.03.02</t>
  </si>
  <si>
    <t>Explain the elevator deflection required to balance thrust change as a function of engine position.</t>
  </si>
  <si>
    <t>081.04.03.01.05</t>
  </si>
  <si>
    <t>Explain the use of the elevator deflection or stabiliser angle for the generation of the balancing force and its direction.</t>
  </si>
  <si>
    <t>081.04.03.01.04</t>
  </si>
  <si>
    <t>Explain the influence of the indicated airspeed on the magnitude and direction of the balancing force on the stabiliser.</t>
  </si>
  <si>
    <t>081.04.03.01.03</t>
  </si>
  <si>
    <t>Explain the influence of the location of the wing CP relative to the CG on the magnitude and direction of the balancing force on the stabiliser.</t>
  </si>
  <si>
    <t>081.04.03.01.02</t>
  </si>
  <si>
    <t>Explain the stabiliser as the means to satisfy the condition of nullifying the total sum of the moments about the lateral axis.</t>
  </si>
  <si>
    <t>081.04.03.01.01</t>
  </si>
  <si>
    <t>Methods for achieving balance</t>
  </si>
  <si>
    <t>081.04.03.01</t>
  </si>
  <si>
    <t>Static and dynamic longitudinal stability</t>
  </si>
  <si>
    <t>081.04.03.00</t>
  </si>
  <si>
    <t>081.04.02.00</t>
  </si>
  <si>
    <t>Discuss the effect of sum of moments not being zero.</t>
  </si>
  <si>
    <t>081.04.01.04.02</t>
  </si>
  <si>
    <t>Identify the moments about all three axes considered in the equilibrium of moments.</t>
  </si>
  <si>
    <t>081.04.01.04.01</t>
  </si>
  <si>
    <t>Sum of moments</t>
  </si>
  <si>
    <t>081.04.01.04</t>
  </si>
  <si>
    <t>Identify the forces considered in the equilibrium of forces.</t>
  </si>
  <si>
    <t>081.04.01.03.01</t>
  </si>
  <si>
    <t>Sum of forces</t>
  </si>
  <si>
    <t>081.04.01.03</t>
  </si>
  <si>
    <t xml:space="preserve">Explain an equilibrium of forces and moments as the initial condition for static stability. </t>
  </si>
  <si>
    <t>081.04.01.02.01</t>
  </si>
  <si>
    <t>Precondition for static stability</t>
  </si>
  <si>
    <t>081.04.01.02</t>
  </si>
  <si>
    <t>081.04.01.01.05</t>
  </si>
  <si>
    <t>Define ‘dynamic stability’: describe/identify a dynamically stable, neutral, and unstable motion (positive, neutral, and negative dynamic stability); describe/identify periodic and aperiodic motion.</t>
  </si>
  <si>
    <t>081.04.01.01.04</t>
  </si>
  <si>
    <t>Explain the relationship between static stability and manoeuvrability.</t>
  </si>
  <si>
    <t>081.04.01.01.03</t>
  </si>
  <si>
    <t>Explain manoeuvrability.</t>
  </si>
  <si>
    <t>081.04.01.01.02</t>
  </si>
  <si>
    <t>Define ‘static stability’: describe/identify a statically stable, neutral, and unstable condition (positive, neutral, and negative static stability), and explain why aeroplanes are statically stable.</t>
  </si>
  <si>
    <t>081.04.01.01.01</t>
  </si>
  <si>
    <t>Basics and definitions</t>
  </si>
  <si>
    <t>081.04.01.01</t>
  </si>
  <si>
    <t>Static and dynamic stability</t>
  </si>
  <si>
    <t>081.04.01.00</t>
  </si>
  <si>
    <t>STABILITY</t>
  </si>
  <si>
    <t>081.04.00.00</t>
  </si>
  <si>
    <t>Explain that ‘stall warning’ means a natural or synthetic indication provided when approaching the stall that may include one or more of the following indications: aerodynamic buffeting; reduced roll stability and aileron effectiveness; visual or aural clues and warnings; reduced elevator (pitch) authority; inability to maintain altitude or arrest a rate of descent; stick-shaker activation.</t>
  </si>
  <si>
    <t>081.03.04.01.03</t>
  </si>
  <si>
    <t>Explain that a stall may be recognised by continuous stall-warning activation accompanied by at least one of the following: buffet, that can be heavy; lack of pitch authority; uncommanded pitch down and uncommanded roll; inability to arrest the descent rate.</t>
  </si>
  <si>
    <t>081.03.04.01.02</t>
  </si>
  <si>
    <t>Explain why a stalled condition can occur at any airspeed, or attitude or altitude.</t>
  </si>
  <si>
    <t>081.03.04.01.01</t>
  </si>
  <si>
    <t>Recognition and explanation of stalled condition</t>
  </si>
  <si>
    <t>081.03.04.01</t>
  </si>
  <si>
    <t>Recognition of stalled condition</t>
  </si>
  <si>
    <t>081.03.04.00</t>
  </si>
  <si>
    <t>Explain why buffet or stall could occur in the following situations, and how to mitigate them: inappropriate autopilot climb mode; loss of, or unreliable, airspeed indication.</t>
  </si>
  <si>
    <t>081.03.03.01.04</t>
  </si>
  <si>
    <t>Explain why buffet or stall could occur in the following environmental conditions at high altitude, and how to mitigate them: thunderstorms in the intertropical convergence zone (ITCZ); jet streams; clear-air turbulence.</t>
  </si>
  <si>
    <t>081.03.03.01.03</t>
  </si>
  <si>
    <t>Explain why buffet or stall could occur in the following environmental conditions at low altitude, and how to mitigate them: thunderstorms; wind shear and microburst; turbulence; wake turbulence; icing conditions.</t>
  </si>
  <si>
    <t>081.03.03.01.02</t>
  </si>
  <si>
    <t>Explain why buffet or stall could occur in the following pilot-induced situations, and the methods to mitigate them: inappropriate take-off configuration, detailing the consequences of errors associated with leading-edge devices; steep turns; go-around using take-off/go-around (TOGA) setting (underslung engines).</t>
  </si>
  <si>
    <t>081.03.03.01.01</t>
  </si>
  <si>
    <t>Explain why buffet or stall occurs</t>
  </si>
  <si>
    <t>081.03.03.01</t>
  </si>
  <si>
    <t>Situations in which buffet or stall could occur</t>
  </si>
  <si>
    <t>081.03.03.00</t>
  </si>
  <si>
    <t>Explain why descent increases the buffet free range.</t>
  </si>
  <si>
    <t>081.03.02.02.07</t>
  </si>
  <si>
    <t>Find (using an example graph): buffet free range; aerodynamic ceiling at a given mass; load factor and bank angle at which buffet occurs at a given mass, Mach number, and pressure altitude.</t>
  </si>
  <si>
    <t>081.03.02.02.06</t>
  </si>
  <si>
    <t>Explain the concept of the ‘1.3g’ buffet margin altitude.</t>
  </si>
  <si>
    <t>081.03.02.02.05</t>
  </si>
  <si>
    <t>Explain ‘aerodynamic ceiling’ and ‘coffin corner’.</t>
  </si>
  <si>
    <t>081.03.02.02.04</t>
  </si>
  <si>
    <t>Describe the consequences of exceeding MMO: light buffet, buffet onset.</t>
  </si>
  <si>
    <t>081.03.02.02.03</t>
  </si>
  <si>
    <t>Explain how the buffet onset boundary chart can be used to determine: manoeuvrability; buffet margin.</t>
  </si>
  <si>
    <t>081.03.02.02.02</t>
  </si>
  <si>
    <t>Explain the concept of buffet margin, and describe the influence of the following parameters on the concept of buffet margin: alpha; Mach number; pressure altitude; mass; load factor; angle of bank; CG location.</t>
  </si>
  <si>
    <t>081.03.02.02.01</t>
  </si>
  <si>
    <t>Buffet onset</t>
  </si>
  <si>
    <t>081.03.02.02</t>
  </si>
  <si>
    <t>081.03.02.01.02</t>
  </si>
  <si>
    <t>Explain shock-induced separation, and describe its relationship with Mach buffet (high speed buffet) and Mach tuck.</t>
  </si>
  <si>
    <t>081.03.02.01.01</t>
  </si>
  <si>
    <t>Mach buffet</t>
  </si>
  <si>
    <t>081.03.02.01</t>
  </si>
  <si>
    <t>Buffet onset boundary</t>
  </si>
  <si>
    <t>081.03.02.00</t>
  </si>
  <si>
    <t xml:space="preserve">Describe the differences in spin attitude with forward and aft CG. </t>
  </si>
  <si>
    <t>081.03.01.06.04</t>
  </si>
  <si>
    <t>Describe an ‘incipient’ and ‘developed’ spin, recognition and recovery.</t>
  </si>
  <si>
    <t>081.03.01.06.03</t>
  </si>
  <si>
    <t>List the factors that cause a spin to develop.</t>
  </si>
  <si>
    <t>081.03.01.06.02</t>
  </si>
  <si>
    <t>Explain how to avoid spins.</t>
  </si>
  <si>
    <t>081.03.01.06.01</t>
  </si>
  <si>
    <t>The spin</t>
  </si>
  <si>
    <t>081.03.01.06</t>
  </si>
  <si>
    <t>Describe the aerodynamic effects of heavy tropical rain on stall speed and drag, and the appropriate mitigation in such conditions.</t>
  </si>
  <si>
    <t>081.03.01.05.15</t>
  </si>
  <si>
    <t>Explain de-icing/anti-icing holdover time and the likely hazards after it has expired.</t>
  </si>
  <si>
    <t>081.03.01.05.14</t>
  </si>
  <si>
    <t>Explain the hazards associated with airframe contamination when parked and during ground operations in winter conditions, and the aerodynamic effects when attempting a take-off.</t>
  </si>
  <si>
    <t>081.03.01.05.13</t>
  </si>
  <si>
    <t>Explain the effect of a contaminated wing on the stall speed and alphaCRIT.</t>
  </si>
  <si>
    <t>081.03.01.05.12</t>
  </si>
  <si>
    <t>081.03.01.05.11</t>
  </si>
  <si>
    <t>Explain how the effect is changed when retracting/extending lift-augmentation devices.</t>
  </si>
  <si>
    <t>081.03.01.05.10</t>
  </si>
  <si>
    <t>Describe when to expect in-flight icing.</t>
  </si>
  <si>
    <t>081.03.01.05.09</t>
  </si>
  <si>
    <t>Describe the indications and explain the consequences of premature stabiliser stall due to ice contamination (negative tail stall).</t>
  </si>
  <si>
    <t>081.03.01.05.08</t>
  </si>
  <si>
    <t>Describe the factors that can lead to the absence of stall warning and explain the associated risks.</t>
  </si>
  <si>
    <t>081.03.01.05.07</t>
  </si>
  <si>
    <t>Describe the philosophy behind the stick-pusher system.</t>
  </si>
  <si>
    <t>081.03.01.05.06</t>
  </si>
  <si>
    <t>Describe super stall or deep stall.</t>
  </si>
  <si>
    <t>081.03.01.05.05</t>
  </si>
  <si>
    <t>Describe the pitch-up effect on a swept wing aeroplane and also an aeroplane with a T-tail.</t>
  </si>
  <si>
    <t>081.03.01.05.04</t>
  </si>
  <si>
    <t>Describe stall and recovery in a climbing and descending turn.</t>
  </si>
  <si>
    <t>081.03.01.05.03</t>
  </si>
  <si>
    <t>Explain the difference between power-off and power-on stalls and recovery.</t>
  </si>
  <si>
    <t>081.03.01.05.02</t>
  </si>
  <si>
    <t>081.03.01.05.01</t>
  </si>
  <si>
    <t>Special phenomena of stall</t>
  </si>
  <si>
    <t>081.03.01.05</t>
  </si>
  <si>
    <t>Describe the recovery after: stall warning; stall; stick-pusher actuation.</t>
  </si>
  <si>
    <t>081.03.01.04.05</t>
  </si>
  <si>
    <t>Describe: buffet; stall strip; flapper switch (leading-edge stall-warning vane); angle-of-attack vane; angle-of-attack probe; stick shaker.</t>
  </si>
  <si>
    <t>081.03.01.04.04</t>
  </si>
  <si>
    <t>Explain why CS-23 and CS-25 require a margin to stall speed for take-off and landing speeds.</t>
  </si>
  <si>
    <t>081.03.01.04.03</t>
  </si>
  <si>
    <t>Explain when aerodynamic and artificial stall warnings are used.</t>
  </si>
  <si>
    <t>081.03.01.04.02</t>
  </si>
  <si>
    <t>Explain why stall warning is necessary.</t>
  </si>
  <si>
    <t>081.03.01.04.01</t>
  </si>
  <si>
    <t>Stall warning</t>
  </si>
  <si>
    <t>081.03.01.04</t>
  </si>
  <si>
    <t>Explain the influence of fences, vortilons, saw teeth, vortex generators, and strakes on engine nacelles.</t>
  </si>
  <si>
    <t>081.03.01.03.04</t>
  </si>
  <si>
    <t>081.03.01.03.03</t>
  </si>
  <si>
    <t>Explain the purpose of aerodynamic and geometric twist (washout).</t>
  </si>
  <si>
    <t>081.03.01.03.02</t>
  </si>
  <si>
    <t>Explain the initial stall sequence on the following planforms: elliptical; rectangular; moderate and high taper; sweepback or delta.</t>
  </si>
  <si>
    <t>081.03.01.03.01</t>
  </si>
  <si>
    <t>The initial stall in spanwise direction</t>
  </si>
  <si>
    <t>081.03.01.03</t>
  </si>
  <si>
    <t>Calculate the change of stall speed as a function of the gross mass.</t>
  </si>
  <si>
    <t>081.03.01.02.11</t>
  </si>
  <si>
    <t>Calculate the increase of stall speed in a horizontal coordinated turn as a function of bank angle.</t>
  </si>
  <si>
    <t>081.03.01.02.10</t>
  </si>
  <si>
    <t>Calculate the change of stall speed as a function of the load factor.</t>
  </si>
  <si>
    <t>081.03.01.02.09</t>
  </si>
  <si>
    <t>Explain the expression ‘accelerated stall’. Remark: Sometimes, accelerated stall is also erroneously referred to as high-speed stall. This latter expression will not be used for Subject 081.</t>
  </si>
  <si>
    <t>081.03.01.02.08</t>
  </si>
  <si>
    <t>Describe and explain the influence of the ‘load factor n’ on stall speed.</t>
  </si>
  <si>
    <t>081.03.01.02.07</t>
  </si>
  <si>
    <t>Explain why the load factor increases in a pull-up and decreases in a push-over manoeuvre.</t>
  </si>
  <si>
    <t>081.03.01.02.06</t>
  </si>
  <si>
    <t>Explain why the load factor increases in a turn.</t>
  </si>
  <si>
    <t>081.03.01.02.05</t>
  </si>
  <si>
    <t>Define the ‘load factor n’.</t>
  </si>
  <si>
    <t>081.03.01.02.04</t>
  </si>
  <si>
    <t>Describe and explain the influence of the following parameters on stall speed: CG; thrust component; slipstream; wing loading; mass; wing contamination; angle of sweep; altitude (for compressibility effects, see 081 02 03 02).</t>
  </si>
  <si>
    <t>081.03.01.02.03</t>
  </si>
  <si>
    <t>Solve VS1G from the lift formula given varying CL.</t>
  </si>
  <si>
    <t>081.03.01.02.02</t>
  </si>
  <si>
    <t>Explain VS0, VS1, VSR, and VS1G.</t>
  </si>
  <si>
    <t>081.03.01.02.01</t>
  </si>
  <si>
    <t>The stall speed</t>
  </si>
  <si>
    <t>081.03.01.02</t>
  </si>
  <si>
    <t>Explain the occurrence of the deterrent buffet and why this phenomenon is considered to be a stall limit.</t>
  </si>
  <si>
    <t>081.03.01.01.16</t>
  </si>
  <si>
    <t>Describe the deterrent buffet.</t>
  </si>
  <si>
    <t>081.03.01.01.15</t>
  </si>
  <si>
    <t>Describe the effect and dangers of using the controls close to the stall.</t>
  </si>
  <si>
    <t>081.03.01.01.14</t>
  </si>
  <si>
    <t>Describe and explain the normal post-stall behaviour of a straight-wing aeroplane.</t>
  </si>
  <si>
    <t>081.03.01.01.13</t>
  </si>
  <si>
    <t>Describe the effectiveness of the flight controls in a pre-stall condition.</t>
  </si>
  <si>
    <t>081.03.01.01.12</t>
  </si>
  <si>
    <t>Explain what causes the possible natural buffet on the aeroplane in a pre-stall condition.</t>
  </si>
  <si>
    <t>081.03.01.01.11</t>
  </si>
  <si>
    <t>Describe in straight and level flight the influence of increasing the alpha and the phenomenon that may occur regarding: the forward stagnation point; the pressure distribution; the CP location (straight and swept-back wing); CL; CD and D (drag); the pitching moment (straight and swept-back wing); buffet onset; deterrent buffet for a clean wing at high Mach number; lack of pitch authority; uncommanded pitch down; uncommanded roll.</t>
  </si>
  <si>
    <t>081.03.01.01.10</t>
  </si>
  <si>
    <t>Define alphaCRIT.</t>
  </si>
  <si>
    <t>081.03.01.01.09</t>
  </si>
  <si>
    <t>Define the ‘separation point’ and describe its location as a function of alpha.</t>
  </si>
  <si>
    <t>081.03.01.01.08</t>
  </si>
  <si>
    <t>Describe why the airflow over the aft part of a wing slows down as the alpha increases.</t>
  </si>
  <si>
    <t>081.03.01.01.07</t>
  </si>
  <si>
    <t>Explain why the laminar boundary layer separates easier than the turbulent boundary layer does.</t>
  </si>
  <si>
    <t>081.03.01.01.06</t>
  </si>
  <si>
    <t>Define the ‘transition point’.</t>
  </si>
  <si>
    <t>081.03.01.01.05</t>
  </si>
  <si>
    <t>Describe the properties, advantages and disadvantages of the turbulent boundary layer.</t>
  </si>
  <si>
    <t>081.03.01.01.04</t>
  </si>
  <si>
    <t>Describe the properties, advantages and disadvantages of the laminar boundary layer.</t>
  </si>
  <si>
    <t>081.03.01.01.03</t>
  </si>
  <si>
    <t>Describe the thickness of a typical laminar and turbulent boundary layer.</t>
  </si>
  <si>
    <t>081.03.01.01.02</t>
  </si>
  <si>
    <t>Define the ‘boundary layer’.</t>
  </si>
  <si>
    <t>081.03.01.01.01</t>
  </si>
  <si>
    <t>Flow separation at increasing alpha</t>
  </si>
  <si>
    <t>081.03.01.01</t>
  </si>
  <si>
    <t>The stall</t>
  </si>
  <si>
    <t>081.03.01.00</t>
  </si>
  <si>
    <t>Stall, Mach tuck, and upset prevention and recovery</t>
  </si>
  <si>
    <t>081.03.00.00</t>
  </si>
  <si>
    <t>Explain the use of vortex generators as a means to avoid or restrict flow separation caused by the presence of a normal shock wave.</t>
  </si>
  <si>
    <t>081.02.05.03.01</t>
  </si>
  <si>
    <t>Vortex generators</t>
  </si>
  <si>
    <t>081.02.05.03</t>
  </si>
  <si>
    <t>Explain the advantages and disadvantages of supercritical aerofoils for wing design.</t>
  </si>
  <si>
    <t>081.02.05.02.04</t>
  </si>
  <si>
    <t>081.02.05.02.03</t>
  </si>
  <si>
    <t>Explain the main purpose of supercritical aerofoils.</t>
  </si>
  <si>
    <t>081.02.05.02.02</t>
  </si>
  <si>
    <t>Explain the use of thin aerofoils with reduced camber.</t>
  </si>
  <si>
    <t>081.02.05.02.01</t>
  </si>
  <si>
    <t>Aerofoil shape</t>
  </si>
  <si>
    <t>081.02.05.02</t>
  </si>
  <si>
    <t>Discuss the effect of wing sweepback on drag.</t>
  </si>
  <si>
    <t>081.02.05.01.03</t>
  </si>
  <si>
    <t>Describe the influence of the angle of sweepback at subsonic speed on: CLMAX; efficiency of and requirement for high-lift devices; pitch-up stall behaviour.</t>
  </si>
  <si>
    <t>081.02.05.01.02</t>
  </si>
  <si>
    <t>Explain the influence of the angle of sweep on: MCRIT; effective thickness/chord change or velocity component perpendicular to the quarter chord line.</t>
  </si>
  <si>
    <t>081.02.05.01.01</t>
  </si>
  <si>
    <t>Wing sweep</t>
  </si>
  <si>
    <t>081.02.05.01</t>
  </si>
  <si>
    <t>Means to influence critical Mach number (MCRIT)</t>
  </si>
  <si>
    <t>081.02.05.00</t>
  </si>
  <si>
    <t>081.02.04.00</t>
  </si>
  <si>
    <t>Discuss the effects on the effectiveness of control surfaces.</t>
  </si>
  <si>
    <t>081.02.03.05.01</t>
  </si>
  <si>
    <t>Effect on control effectiveness</t>
  </si>
  <si>
    <t>081.02.03.05</t>
  </si>
  <si>
    <t>Discuss the corrective measures if the Mach trim fails.</t>
  </si>
  <si>
    <t>081.02.03.04.05</t>
  </si>
  <si>
    <t>Discuss the aerodynamic functioning of the Mach trim system.</t>
  </si>
  <si>
    <t>081.02.03.04.04</t>
  </si>
  <si>
    <t>State the requirement for a Mach trim system to compensate for the effect of the CP movement and ‘tuck under’ effect.</t>
  </si>
  <si>
    <t>081.02.03.04.03</t>
  </si>
  <si>
    <r>
      <t xml:space="preserve">Describe the overall change in pitching moment </t>
    </r>
    <r>
      <rPr>
        <sz val="10"/>
        <color rgb="FF000000"/>
        <rFont val="Calibri"/>
        <family val="2"/>
        <scheme val="minor"/>
      </rPr>
      <t xml:space="preserve">above MCRIT </t>
    </r>
    <r>
      <rPr>
        <sz val="10"/>
        <color theme="1"/>
        <rFont val="Calibri"/>
        <family val="2"/>
        <scheme val="minor"/>
      </rPr>
      <t>and explain the ‘tuck under’ or ‘Mach tuck’ effect.</t>
    </r>
  </si>
  <si>
    <t>081.02.03.04.02</t>
  </si>
  <si>
    <t xml:space="preserve">Discuss the effect of Mach number on the CP location. </t>
  </si>
  <si>
    <t>081.02.03.04.01</t>
  </si>
  <si>
    <t>Effect on pitching moment</t>
  </si>
  <si>
    <t>081.02.03.04</t>
  </si>
  <si>
    <t>State the relation between MCRIT and MDRAG DIVERGENCE.</t>
  </si>
  <si>
    <t>081.02.03.03.05</t>
  </si>
  <si>
    <t>Describe the effects and hazards of exceeding MDRAG DIVERGENCE, namely: drag rise; instability; Mach tuck; shock stall.</t>
  </si>
  <si>
    <t>081.02.03.03.04</t>
  </si>
  <si>
    <t>Explain the effect of Mach number on the CL-CD graph.</t>
  </si>
  <si>
    <t>081.02.03.03.03</t>
  </si>
  <si>
    <t>Describe the behaviour of CD versus Mach number at constant alpha.</t>
  </si>
  <si>
    <t>081.02.03.03.02</t>
  </si>
  <si>
    <t>Describe wave drag.</t>
  </si>
  <si>
    <t>081.02.03.03.01</t>
  </si>
  <si>
    <t>Effect on drag</t>
  </si>
  <si>
    <t>081.02.03.03</t>
  </si>
  <si>
    <t>Explain the advantages of exceeding MCRIT in aeroplanes with supercritical aerofoils with respect to: speed versus drag ratio; specific range; optimum altitude.</t>
  </si>
  <si>
    <t>081.02.03.02.05</t>
  </si>
  <si>
    <t>Discuss the effect on alphaCRIT.</t>
  </si>
  <si>
    <t>081.02.03.02.04</t>
  </si>
  <si>
    <t>Explain the change in stall indicated airspeed (IAS) with altitude.</t>
  </si>
  <si>
    <t>081.02.03.02.03</t>
  </si>
  <si>
    <t xml:space="preserve">Explain the consequences of exceeding MCRIT with respect to CL and CLMAX. </t>
  </si>
  <si>
    <t>081.02.03.02.02</t>
  </si>
  <si>
    <t>Describe the behaviour of CL versus Mach number at constant alpha.</t>
  </si>
  <si>
    <t>081.02.03.02.01</t>
  </si>
  <si>
    <t>Effect on lift</t>
  </si>
  <si>
    <t>081.02.03.02</t>
  </si>
  <si>
    <t>Explain how a change in alpha, aeroplane weight, manoeuvres, and centre-of-gravity (CG) position influences MCRIT.</t>
  </si>
  <si>
    <t>081.02.03.01.02</t>
  </si>
  <si>
    <t>Define ‘MCRIT’.</t>
  </si>
  <si>
    <t>081.02.03.01.01</t>
  </si>
  <si>
    <t>Critical Mach number (MCRIT)</t>
  </si>
  <si>
    <t>081.02.03.01</t>
  </si>
  <si>
    <t>Effects of exceeding the critical Mach number (MCRIT)</t>
  </si>
  <si>
    <t>081.02.03.00</t>
  </si>
  <si>
    <t>Explain the influence of alpha on shock-wave intensity and shock-wave location at constant Mach number.</t>
  </si>
  <si>
    <t>081.02.02.02.04</t>
  </si>
  <si>
    <t>Explain the influence of increasing Mach number on a normal shock wave, at positive lift, with respect to: strength; position relative to the wing; second shock wave at the lower surface.</t>
  </si>
  <si>
    <t>081.02.02.02.03</t>
  </si>
  <si>
    <t>Describe a normal shock wave with respect to orientation relative to the wing surface.</t>
  </si>
  <si>
    <t>081.02.02.02.02</t>
  </si>
  <si>
    <t>Describe a normal shock wave with respect to changes in: static temperature; static and total pressure; velocity; local speed of sound; Mach number; density.</t>
  </si>
  <si>
    <t>081.02.02.02.01</t>
  </si>
  <si>
    <t>Normal shock waves</t>
  </si>
  <si>
    <t>081.02.02.02</t>
  </si>
  <si>
    <t>Define a ‘shock wave’.</t>
  </si>
  <si>
    <t>081.02.02.01.01</t>
  </si>
  <si>
    <t>Definition of shock wave</t>
  </si>
  <si>
    <t>081.02.02.01</t>
  </si>
  <si>
    <t>Shock waves</t>
  </si>
  <si>
    <t>081.02.02.00</t>
  </si>
  <si>
    <t>Explain why some transport aeroplanes cruise at Mach numbers above the critical Mach number (MCRIT).</t>
  </si>
  <si>
    <t>081.02.01.05.03</t>
  </si>
  <si>
    <t>Describe the characteristics of the flow regimes listed above.</t>
  </si>
  <si>
    <t>081.02.01.05.02</t>
  </si>
  <si>
    <t>List the subdivision of aerodynamic flow: subsonic flow below compressibility; subsonic flow above compressibility; transonic flow; supersonic flow.</t>
  </si>
  <si>
    <t>081.02.01.05.01</t>
  </si>
  <si>
    <t>Subdivision of aerodynamic flow</t>
  </si>
  <si>
    <t>081.02.01.05</t>
  </si>
  <si>
    <t>Describe that compressibility increases low-speed stall speed and decreases alphaCRIT.</t>
  </si>
  <si>
    <t>081.02.01.04.04</t>
  </si>
  <si>
    <t>State that Mach number is a measure of compressibility.</t>
  </si>
  <si>
    <t>081.02.01.04.03</t>
  </si>
  <si>
    <t>State that compressibility negatively affects the pressure gradient, leading to an overall reduction of the CL.</t>
  </si>
  <si>
    <t>081.02.01.04.02</t>
  </si>
  <si>
    <t>State that compressibility means that density can change along a streamline, and that this occurs in the high subsonic (from Mach 0.4), transonic, and supersonic flow.</t>
  </si>
  <si>
    <t>081.02.01.04.01</t>
  </si>
  <si>
    <t>Compressibility</t>
  </si>
  <si>
    <t>081.02.01.04</t>
  </si>
  <si>
    <t>Explain: risk of exceeding the maximum operation speed (VMO) when descending at constant Mach number; risk of exceeding the maximum operating Mach number (MMO) when climbing at constant IAS; risk of a low-speed stall at high altitude when climbing at a too low Mach number.</t>
  </si>
  <si>
    <t>081.02.01.03.03</t>
  </si>
  <si>
    <t>Explain the relationship between Mach number, TAS and IAS during climb and descent at constant Mach number or IAS, and explain variation of lift coefficient, alpha, pitch and flight-path angle.</t>
  </si>
  <si>
    <t>081.02.01.03.02</t>
  </si>
  <si>
    <t>Explain the absence of change of Mach number with varying temperature at constant flight level and calibrated airspeed.</t>
  </si>
  <si>
    <t>081.02.01.03.01</t>
  </si>
  <si>
    <t>Influence of temperature and altitude on Mach number</t>
  </si>
  <si>
    <t>081.02.01.03</t>
  </si>
  <si>
    <t>Define ‘Mach number’ as a function of TAS and speed of sound.</t>
  </si>
  <si>
    <t>081.02.01.02.01</t>
  </si>
  <si>
    <t>Mach number</t>
  </si>
  <si>
    <t>081.02.01.02</t>
  </si>
  <si>
    <t>Explain the influence of temperature on the speed of sound.</t>
  </si>
  <si>
    <t>081.02.01.01.03</t>
  </si>
  <si>
    <t>Explain the variation of the speed of sound with altitude.</t>
  </si>
  <si>
    <t>081.02.01.01.02</t>
  </si>
  <si>
    <t>Define ‘speed of sound’.</t>
  </si>
  <si>
    <t>081.02.01.01.01</t>
  </si>
  <si>
    <t>Speed of sound</t>
  </si>
  <si>
    <t>081.02.01.01</t>
  </si>
  <si>
    <t>Speeds</t>
  </si>
  <si>
    <t>081.02.01.00</t>
  </si>
  <si>
    <t>HIGH-SPEED AERODYNAMICS</t>
  </si>
  <si>
    <t>081.02.00.00</t>
  </si>
  <si>
    <t>Explain the effect on boundary layer condition of an ageing aeroplane.</t>
  </si>
  <si>
    <t>081.01.12.02.02</t>
  </si>
  <si>
    <t>Describe the effect of airframe deformation and modification of an ageing aeroplane on aeroplane performance.</t>
  </si>
  <si>
    <t>081.01.12.02.01</t>
  </si>
  <si>
    <t>Deformation and modification of airframe, ageing aeroplanes</t>
  </si>
  <si>
    <t>081.01.12.02</t>
  </si>
  <si>
    <t>Explain the aerodynamic effects of icing during take-off.</t>
  </si>
  <si>
    <t>081.01.12.01.03</t>
  </si>
  <si>
    <t>Explain the aerodynamic effects of ice and other contaminants on: lift (maximum CL); drag; stall speed; alphaCRIT; stability and controllability.</t>
  </si>
  <si>
    <t>081.01.12.01.02</t>
  </si>
  <si>
    <t>Describe the locations on an aeroplane where ice build-up will occur during flight.</t>
  </si>
  <si>
    <t>081.01.12.01.01</t>
  </si>
  <si>
    <t>Ice and other contaminants</t>
  </si>
  <si>
    <t>081.01.12.01</t>
  </si>
  <si>
    <t>Aerodynamic degradation</t>
  </si>
  <si>
    <t>081.01.12.00</t>
  </si>
  <si>
    <t>081.01.11.00</t>
  </si>
  <si>
    <t>Describe their effect on rate and angle of descent.</t>
  </si>
  <si>
    <t>081.01.10.02.05</t>
  </si>
  <si>
    <t>Describe how speed brakes affect the minimum drag speed.</t>
  </si>
  <si>
    <t>081.01.10.02.04</t>
  </si>
  <si>
    <t>Explain how speed brakes increase parasite drag.</t>
  </si>
  <si>
    <t>081.01.10.02.03</t>
  </si>
  <si>
    <t>State their influence on the CL-CD graph and lift-drag ratio.</t>
  </si>
  <si>
    <t>081.01.10.02.02</t>
  </si>
  <si>
    <t>Describe speed brakes and the reasons for using them in the different phases of flight.</t>
  </si>
  <si>
    <t>081.01.10.02.01</t>
  </si>
  <si>
    <t>Speed brakes and the reasons for their use in the different phases of flight</t>
  </si>
  <si>
    <t>081.01.10.02</t>
  </si>
  <si>
    <t>Describe the influence of spoilers on the CL-CD graph and lift-drag ratio.</t>
  </si>
  <si>
    <t>081.01.10.01.03</t>
  </si>
  <si>
    <t>Describe the effect of spoilers on the CL-alpha graph and stall speed.</t>
  </si>
  <si>
    <t>081.01.10.01.02</t>
  </si>
  <si>
    <t>Describe the aerodynamic functioning of spoilers: roll spoilers; flight spoilers (speed brakes); ground spoilers (lift dumpers).</t>
  </si>
  <si>
    <t>081.01.10.01.01</t>
  </si>
  <si>
    <t>Spoilers and the reasons for their use in the different phases of flight</t>
  </si>
  <si>
    <t>081.01.10.01</t>
  </si>
  <si>
    <t>Means to reduce the CL-CD ratio</t>
  </si>
  <si>
    <t>081.01.10.00</t>
  </si>
  <si>
    <t>State their advantages and disadvantages.</t>
  </si>
  <si>
    <t>081.01.09.03.03</t>
  </si>
  <si>
    <t>Describe the basic operating principle of vortex generators.</t>
  </si>
  <si>
    <t>081.01.09.03.02</t>
  </si>
  <si>
    <t>Explain the purpose of vortex generators.</t>
  </si>
  <si>
    <t>081.01.09.03.01</t>
  </si>
  <si>
    <t>081.01.09.03</t>
  </si>
  <si>
    <t>Explain the reasons for using leading-edge high-lift devices on take-off and landing: explain the disadvantage of increased nose-up attitudes; explain why take-off and landing speeds/distances are reduced.</t>
  </si>
  <si>
    <t>081.01.09.02.08</t>
  </si>
  <si>
    <t>Describe slat asymmetry: describe the effect on aeroplane controllability.</t>
  </si>
  <si>
    <t>081.01.09.02.07</t>
  </si>
  <si>
    <t>Compare their influence on the CL-CD graph.</t>
  </si>
  <si>
    <t>081.01.09.02.06</t>
  </si>
  <si>
    <t>Compare their influence on the CL-alpha graph, compared with trailing-edge flaps and a clean wing: indicate the effect of leading-edge devices on CLMAX; explain how the CL curve differs from that of a clean wing; indicate the effect of leading-edge devices on alphaCRIT.</t>
  </si>
  <si>
    <t>081.01.09.02.05</t>
  </si>
  <si>
    <t>Explain the effect of leading-edge flaps on the stall speed, also in comparison with trailing-edge flaps.</t>
  </si>
  <si>
    <t>081.01.09.02.04</t>
  </si>
  <si>
    <t>Describe how the wing’s effective camber increases with a leading-edge flap.</t>
  </si>
  <si>
    <t>081.01.09.02.03</t>
  </si>
  <si>
    <t>Describe the function of the slot.</t>
  </si>
  <si>
    <t>081.01.09.02.02</t>
  </si>
  <si>
    <t>From the given relevant diagrams, describe or identify the different types of leading-edge high-lift devices: Krueger flaps; variable camber flaps; slats.</t>
  </si>
  <si>
    <t>081.01.09.02.01</t>
  </si>
  <si>
    <t>Leading-edge devices and the reasons for their use in take-off and landing</t>
  </si>
  <si>
    <t>081.01.09.02</t>
  </si>
  <si>
    <t>Explain the effects of flap-setting errors, such as mis-selection and premature/late extension or retraction of flaps, on: take-off and landing distance and speeds; climb and descent performance; stall buffet margins.</t>
  </si>
  <si>
    <t>081.01.09.01.09</t>
  </si>
  <si>
    <t>Describe trailing-edge flap effect on take-off and landing: explain the advantages of lower-nose attitudes; explain why take-off and landing speeds/distances are reduced.</t>
  </si>
  <si>
    <t>081.01.09.01.08</t>
  </si>
  <si>
    <t>Describe flap asymmetry: explain the effect on aeroplane controllability.</t>
  </si>
  <si>
    <t>081.01.09.01.07</t>
  </si>
  <si>
    <t>Explain the influence of trailing-edge flap deflection on the glide angle.</t>
  </si>
  <si>
    <t>081.01.09.01.06</t>
  </si>
  <si>
    <t>Compare their influence on the CL-CD graph: indicate how the (CL/CD)MAX differs from that of a clean wing.</t>
  </si>
  <si>
    <t>081.01.09.01.05</t>
  </si>
  <si>
    <t>Compare their influence on the CL-alpha graph: indicate the variation in CL at any given alpha; indicate their effect on CLMAX; indicate their effect on critical alpha; indicate their effect on the alpha at a given CL.</t>
  </si>
  <si>
    <t>081.01.09.01.04</t>
  </si>
  <si>
    <t>Describe their effect on: the location of CP; pitching moments (due to wing CP movement); stall speed.</t>
  </si>
  <si>
    <t>081.01.09.01.03</t>
  </si>
  <si>
    <t>Describe how the wing’s effective camber increases the CL and CD, and the reasons why this can be beneficial.</t>
  </si>
  <si>
    <t>081.01.09.01.02</t>
  </si>
  <si>
    <t>From the given relevant diagrams, describe or identify the following types of trailing-edge flaps: split flaps; plain flaps; slotted flaps; Fowler flaps.</t>
  </si>
  <si>
    <t>081.01.09.01.01</t>
  </si>
  <si>
    <t>Trailing-edge flaps and the reasons for their use in take-off and landing</t>
  </si>
  <si>
    <t>081.01.09.01</t>
  </si>
  <si>
    <t>CLMAX augmentation</t>
  </si>
  <si>
    <t>081.01.09.00</t>
  </si>
  <si>
    <t>081.01.08.00</t>
  </si>
  <si>
    <t>Explain, by using a graph, the effect on speed of CL changes at a given weight.</t>
  </si>
  <si>
    <t>081.01.07.02.01</t>
  </si>
  <si>
    <t>Represented by a graph</t>
  </si>
  <si>
    <t>081.01.07.02</t>
  </si>
  <si>
    <t>Explain the effect on CL during speed increase/decrease in steady, straight, and level flight, and perform simple calculations.</t>
  </si>
  <si>
    <t>081.01.07.01.01</t>
  </si>
  <si>
    <t>Represented by an equation</t>
  </si>
  <si>
    <t>081.01.07.01</t>
  </si>
  <si>
    <t>The relationship between lift coefficient and speed in steady, straight, and level flight</t>
  </si>
  <si>
    <t>081.01.07.00</t>
  </si>
  <si>
    <t>Describe the difference in take-off and landing characteristics of high- and low-wing aeroplanes.</t>
  </si>
  <si>
    <t>081.01.06.04.02</t>
  </si>
  <si>
    <t>Describe the influence of ground effect on take-off and landing characteristics and performance of an aeroplane.</t>
  </si>
  <si>
    <t>081.01.06.04.01</t>
  </si>
  <si>
    <t>Effect on take-off and landing characteristics of an aeroplane</t>
  </si>
  <si>
    <t>081.01.06.04</t>
  </si>
  <si>
    <t>Describe the influence of ground effect on the effective alpha and CL.</t>
  </si>
  <si>
    <t>081.01.06.03.01</t>
  </si>
  <si>
    <t>Effect on lift coefficient (CL)</t>
  </si>
  <si>
    <t>081.01.06.03</t>
  </si>
  <si>
    <t>Describe the influence of ground effect on alphaCRIT.</t>
  </si>
  <si>
    <t>081.01.06.02.01</t>
  </si>
  <si>
    <t>Effect on stalling angle of attack (alphaCRIT)</t>
  </si>
  <si>
    <t>081.01.06.02</t>
  </si>
  <si>
    <t>Explain the effects of entering and leaving ground effect.</t>
  </si>
  <si>
    <t>081.01.06.01.03</t>
  </si>
  <si>
    <t>Describe the influence of ground effect on induced alpha and the coefficient of induced drag (CDi).</t>
  </si>
  <si>
    <t>081.01.06.01.02</t>
  </si>
  <si>
    <t>Explain the influence of ground effect on wing tip vortices, downwash, airflow pattern, lift, and drag.</t>
  </si>
  <si>
    <t>081.01.06.01.01</t>
  </si>
  <si>
    <t xml:space="preserve">Influence of ground effect </t>
  </si>
  <si>
    <t>081.01.06.01</t>
  </si>
  <si>
    <t>Ground effect</t>
  </si>
  <si>
    <t>081.01.06.00</t>
  </si>
  <si>
    <t>Explain what happens to the IAS and drag in the non-stable region if speed suddenly decreases and why this could occur.</t>
  </si>
  <si>
    <t>081.01.05.07.05</t>
  </si>
  <si>
    <t>Describe non-stable, neutral, and stable IAS regions.</t>
  </si>
  <si>
    <t>081.01.05.07.04</t>
  </si>
  <si>
    <t>Describe speed stability from the graph.</t>
  </si>
  <si>
    <t>081.01.05.07.03</t>
  </si>
  <si>
    <t>Describe the effect of pressure altitude on: drag-IAS graph; drag-TAS graph.</t>
  </si>
  <si>
    <t>081.01.05.07.02</t>
  </si>
  <si>
    <t>Describe the effect of aeroplane gross mass on the graph.</t>
  </si>
  <si>
    <t>081.01.05.07.01</t>
  </si>
  <si>
    <t>Variables affecting the total drag-speed graph</t>
  </si>
  <si>
    <t>081.01.05.07</t>
  </si>
  <si>
    <t>081.01.05.06</t>
  </si>
  <si>
    <t>Indicate the speed for minimum drag.</t>
  </si>
  <si>
    <t>081.01.05.05.02</t>
  </si>
  <si>
    <t>Explain the total drag-speed graph and the constituent drag components.</t>
  </si>
  <si>
    <t>081.01.05.05.01</t>
  </si>
  <si>
    <t xml:space="preserve">Total drag </t>
  </si>
  <si>
    <t>081.01.05.05</t>
  </si>
  <si>
    <t xml:space="preserve">Induced drag and speed (Refer to 081 01 04 03) </t>
  </si>
  <si>
    <t>081.01.05.04</t>
  </si>
  <si>
    <t>Describe the relationship between parasite drag and speed.</t>
  </si>
  <si>
    <t>081.01.05.03.01</t>
  </si>
  <si>
    <t>Parasite drag and speed</t>
  </si>
  <si>
    <t>081.01.05.03</t>
  </si>
  <si>
    <t>Describe friction drag and the factors which affect its magnitude.</t>
  </si>
  <si>
    <t>081.01.05.02.04</t>
  </si>
  <si>
    <t>Describe interference drag and the factors which affect its magnitude.</t>
  </si>
  <si>
    <t>081.01.05.02.03</t>
  </si>
  <si>
    <t>Describe form (pressure) drag and the factors which affect its magnitude.</t>
  </si>
  <si>
    <t>081.01.05.02.02</t>
  </si>
  <si>
    <t>Describe the types of drag that are included in parasite drag.</t>
  </si>
  <si>
    <t>081.01.05.02.01</t>
  </si>
  <si>
    <t>Parasite drag</t>
  </si>
  <si>
    <t>081.01.05.02</t>
  </si>
  <si>
    <t>State that total drag consists of parasite drag and induced drag.</t>
  </si>
  <si>
    <t>081.01.05.01.01</t>
  </si>
  <si>
    <t>Total drag in relation to parasite drag and induced drag</t>
  </si>
  <si>
    <t>081.01.05.01</t>
  </si>
  <si>
    <t>Total drag</t>
  </si>
  <si>
    <t>081.01.05.00</t>
  </si>
  <si>
    <t>081.01.04.03.16</t>
  </si>
  <si>
    <t>Explain why the CL-CD ratio is important as a measure of performance.</t>
  </si>
  <si>
    <t>081.01.04.03.15</t>
  </si>
  <si>
    <t>Indicate minimum drag on the graph.</t>
  </si>
  <si>
    <t>081.01.04.03.14</t>
  </si>
  <si>
    <t>Describe the CL-CD graph (polar).</t>
  </si>
  <si>
    <t>081.01.04.03.13</t>
  </si>
  <si>
    <t>Explain the influence of induced drag on: the CL-alpha graph, and show the effect on the graph when comparing high- and low-aspect ratio wings; the CL-CD (aeroplane polar), and show the effect on the graph when comparing high- and low-aspect ratio wings; the parabolic aeroplane polar in a graph and as a formula [CD equals CPD plus kCL2], where CD equals coefficient of drag and CPD equals coefficient of parasite drag.</t>
  </si>
  <si>
    <t>081.01.04.03.12</t>
  </si>
  <si>
    <t>Explain the induced drag coefficient and its relationship with the lift coefficient and aspect ratio.</t>
  </si>
  <si>
    <t>081.01.04.03.11</t>
  </si>
  <si>
    <t>Explain the relationship between induced drag and: speed; aspect ratio; wing planform; bank angle in a horizontal coordinated turn.</t>
  </si>
  <si>
    <t>081.01.04.03.10</t>
  </si>
  <si>
    <t>Explain the influence of the induced alpha on the direction of the lift vector.</t>
  </si>
  <si>
    <t>081.01.04.03.09</t>
  </si>
  <si>
    <t>Explain induced and effective local alpha.</t>
  </si>
  <si>
    <t>081.01.04.03.08</t>
  </si>
  <si>
    <t>Describe the influence of downwash on the effective airflow.</t>
  </si>
  <si>
    <t>081.01.04.03.07</t>
  </si>
  <si>
    <t>Describe the influence of lift distribution on induced drag.</t>
  </si>
  <si>
    <t>081.01.04.03.06</t>
  </si>
  <si>
    <t>Describe the means to reduce induced drag: aspect ratio; winglets; tip tanks; wing twist; camber change.</t>
  </si>
  <si>
    <t>081.01.04.03.05</t>
  </si>
  <si>
    <t>Describe the effect of mass on induced drag at a given IAS.</t>
  </si>
  <si>
    <t>081.01.04.03.04</t>
  </si>
  <si>
    <t>Describe the relationship between induced drag and total drag in straight and level flight with variable speed.</t>
  </si>
  <si>
    <t>081.01.04.03.03</t>
  </si>
  <si>
    <t>Describe the approximate formula for the induced drag coefficient (including variables but excluding constants).</t>
  </si>
  <si>
    <t>081.01.04.03.02</t>
  </si>
  <si>
    <t>Explain the factors that cause induced drag.</t>
  </si>
  <si>
    <t>081.01.04.03.01</t>
  </si>
  <si>
    <t>Induced drag</t>
  </si>
  <si>
    <t>081.01.04.03</t>
  </si>
  <si>
    <t>Describe the parameters that influence wake turbulence.</t>
  </si>
  <si>
    <t>081.01.04.02.08</t>
  </si>
  <si>
    <t>Describe the influence of flap deflection on the wing tip vortex.</t>
  </si>
  <si>
    <t>081.01.04.02.07</t>
  </si>
  <si>
    <t>Describe the causes, distribution and duration of the wake turbulence behind an aeroplane.</t>
  </si>
  <si>
    <t>081.01.04.02.06</t>
  </si>
  <si>
    <t>Describe spanwise lift distribution including the effect of wing planform.</t>
  </si>
  <si>
    <t>081.01.04.02.05</t>
  </si>
  <si>
    <t>Explain why wing tip vortices vary with alpha.</t>
  </si>
  <si>
    <t>081.01.04.02.04</t>
  </si>
  <si>
    <t>Describe wing tip vortices and their contribution to downwash behind the wing.</t>
  </si>
  <si>
    <t>081.01.04.02.03</t>
  </si>
  <si>
    <t>Explain and describe the causes of spanwise flow over top and bottom surfaces.</t>
  </si>
  <si>
    <t>081.01.04.02.02</t>
  </si>
  <si>
    <t>Describe the general streamline pattern around the wing, tail section, and fuselage.</t>
  </si>
  <si>
    <t>081.01.04.02.01</t>
  </si>
  <si>
    <t>Streamline pattern</t>
  </si>
  <si>
    <t>081.01.04.02</t>
  </si>
  <si>
    <t>Explain the difference between the alpha and the attitude of an aeroplane.</t>
  </si>
  <si>
    <t>081.01.04.01.02</t>
  </si>
  <si>
    <t>Define ‘angle of attack’ (alpha). Remark: For theoretical knowledge examination purposes, the angle-of-attack definition requires a reference line. This reference line for 3D has been chosen to be the longitudinal axis and for 2D the chord line.</t>
  </si>
  <si>
    <t>081.01.04.01.01</t>
  </si>
  <si>
    <t>Angle of attack (alpha)</t>
  </si>
  <si>
    <t>081.01.04.01</t>
  </si>
  <si>
    <t>Three-dimensional airflow around an aeroplane</t>
  </si>
  <si>
    <t>081.01.04.00</t>
  </si>
  <si>
    <t>Discuss the effect of the shape of a body, cross-sectional area, and surface roughness on the drag coefficient.</t>
  </si>
  <si>
    <t>081.01.03.03.02</t>
  </si>
  <si>
    <t>Describe the two-dimensional drag formula.</t>
  </si>
  <si>
    <t>081.01.03.03.01</t>
  </si>
  <si>
    <t xml:space="preserve">Drag </t>
  </si>
  <si>
    <t>081.01.03.03</t>
  </si>
  <si>
    <t>Describe CL and explain the variables that affect it in low subsonic flight.</t>
  </si>
  <si>
    <t>081.01.03.02.05</t>
  </si>
  <si>
    <t>Define ‘CLMAX’ (maximum lift coefficient) and ‘alphaCRIT’ (stalling alpha) on the graph.</t>
  </si>
  <si>
    <t>081.01.03.02.04</t>
  </si>
  <si>
    <t>Describe the typical difference in the CL-alpha graph for fast and slow aerofoil design.</t>
  </si>
  <si>
    <t>081.01.03.02.03</t>
  </si>
  <si>
    <t>Describe the effect of camber on the CL-alpha graph (symmetrical and positively/negatively cambered aerofoils).</t>
  </si>
  <si>
    <t>081.01.03.02.02</t>
  </si>
  <si>
    <t>Explain the lift formula, the factors that affect lift, and perform simple calculations.</t>
  </si>
  <si>
    <t>081.01.03.02.01</t>
  </si>
  <si>
    <t xml:space="preserve">The lift coefficient (CL) </t>
  </si>
  <si>
    <t>081.01.03.02</t>
  </si>
  <si>
    <t>Explain why coefficients are used in general.</t>
  </si>
  <si>
    <t>081.01.03.01.01</t>
  </si>
  <si>
    <t>General use of coefficients</t>
  </si>
  <si>
    <t>081.01.03.01</t>
  </si>
  <si>
    <t>Coefficients</t>
  </si>
  <si>
    <t>081.01.03.00</t>
  </si>
  <si>
    <t>Explain the significant points: point where the curve crosses the horizontal axis (zero lift); point where the curve crosses the vertical axis (alpha equals 0); point where the curve reaches its maximum (CLMAX).</t>
  </si>
  <si>
    <t>081.01.02.09.02</t>
  </si>
  <si>
    <t>Describe the CL-alpha graph.</t>
  </si>
  <si>
    <t>081.01.02.09.01</t>
  </si>
  <si>
    <t>The lift coefficient (CL) - angle of attack (alpha) graph</t>
  </si>
  <si>
    <t>081.01.02.09</t>
  </si>
  <si>
    <t>081.01.02.08</t>
  </si>
  <si>
    <t>Explain the influence of alpha on lift.</t>
  </si>
  <si>
    <t>081.01.02.07.01</t>
  </si>
  <si>
    <t>Influence of angle of attack (alpha)</t>
  </si>
  <si>
    <t>081.01.02.07</t>
  </si>
  <si>
    <t>Explain why drag and wake cause loss of energy (momentum).</t>
  </si>
  <si>
    <t>081.01.02.06.04</t>
  </si>
  <si>
    <t>Describe form (pressure) drag.</t>
  </si>
  <si>
    <t>081.01.02.06.03</t>
  </si>
  <si>
    <t>Describe skin friction drag.</t>
  </si>
  <si>
    <t>081.01.02.06.02</t>
  </si>
  <si>
    <t>List two physical phenomena that cause drag.</t>
  </si>
  <si>
    <t>081.01.02.06.01</t>
  </si>
  <si>
    <t>Drag and wake</t>
  </si>
  <si>
    <t>081.01.02.06</t>
  </si>
  <si>
    <t>081.01.02.05</t>
  </si>
  <si>
    <t>Explain CP and AC.</t>
  </si>
  <si>
    <t>081.01.02.04.01</t>
  </si>
  <si>
    <t>Centre of pressure (CP) and aerodynamic centre (AC)</t>
  </si>
  <si>
    <t>081.01.02.04</t>
  </si>
  <si>
    <t>081.01.02.03.02</t>
  </si>
  <si>
    <t xml:space="preserve">Describe pressure distribution and local speeds around an aerofoil including effects of camber and alpha. </t>
  </si>
  <si>
    <t>081.01.02.03.01</t>
  </si>
  <si>
    <t>Pressure distribution</t>
  </si>
  <si>
    <t>081.01.02.03</t>
  </si>
  <si>
    <t>Describe the movement of the stagnation point as the alpha changes.</t>
  </si>
  <si>
    <t>081.01.02.02.02</t>
  </si>
  <si>
    <t>Describe the stagnation point.</t>
  </si>
  <si>
    <t>081.01.02.02.01</t>
  </si>
  <si>
    <t>Stagnation point</t>
  </si>
  <si>
    <t>081.01.02.02</t>
  </si>
  <si>
    <t>Describe upwash and downwash.</t>
  </si>
  <si>
    <t>081.01.02.01.03</t>
  </si>
  <si>
    <t>Describe converging and diverging streamlines, and their effect on static pressure and velocity.</t>
  </si>
  <si>
    <t>081.01.02.01.02</t>
  </si>
  <si>
    <t>Describe the streamline pattern around an aerofoil.</t>
  </si>
  <si>
    <t>081.01.02.01.01</t>
  </si>
  <si>
    <t>081.01.02.01</t>
  </si>
  <si>
    <t>Two-dimensional airflow around an aerofoil</t>
  </si>
  <si>
    <t>081.01.02.00</t>
  </si>
  <si>
    <t>Describe the following parameter of a wing: angle of incidence. Remark: In certain textbooks, angle of incidence is used as angle of attack (alpha). For Part-FCL theoretical knowledge examination purposes, this use is discontinued, and the angle of incidence is defined as the angle between the aeroplane longitudinal axis and the wing-root chord line.</t>
  </si>
  <si>
    <t>081.01.01.05.12</t>
  </si>
  <si>
    <t>Describe the following parameter of a wing: wing twist, geometric and aerodynamic.</t>
  </si>
  <si>
    <t>081.01.01.05.11</t>
  </si>
  <si>
    <t>Describe the following parameter of a wing: sweep angle.</t>
  </si>
  <si>
    <t>081.01.01.05.10</t>
  </si>
  <si>
    <t>Describe the following parameter of a wing: dihedral angle.</t>
  </si>
  <si>
    <t>081.01.01.05.09</t>
  </si>
  <si>
    <t>Describe the following parameter of a wing: aspect ratio.</t>
  </si>
  <si>
    <t>081.01.01.05.08</t>
  </si>
  <si>
    <t>Describe the following parameter of a wing: mean aerodynamic chord (MAC).</t>
  </si>
  <si>
    <t>081.01.01.05.07</t>
  </si>
  <si>
    <t>Describe the following parameter of a wing: mean geometric chord.</t>
  </si>
  <si>
    <t>081.01.01.05.06</t>
  </si>
  <si>
    <t>Describe the following parameter of a wing: wing planform.</t>
  </si>
  <si>
    <t>081.01.01.05.05</t>
  </si>
  <si>
    <t>Describe the following parameter of a wing: wing area.</t>
  </si>
  <si>
    <t>081.01.01.05.04</t>
  </si>
  <si>
    <t>Describe the following parameter of a wing: taper ratio.</t>
  </si>
  <si>
    <t>081.01.01.05.03</t>
  </si>
  <si>
    <t>Describe the following parameter of a wing: tip and root chord.</t>
  </si>
  <si>
    <t>081.01.01.05.02</t>
  </si>
  <si>
    <t>Describe the following parameter of a wing: span.</t>
  </si>
  <si>
    <t>081.01.01.05.01</t>
  </si>
  <si>
    <t>Wing shape</t>
  </si>
  <si>
    <t>081.01.01.05</t>
  </si>
  <si>
    <t>Describe a symmetrical and an asymmetrical aerofoil section.</t>
  </si>
  <si>
    <t>081.01.01.04.09</t>
  </si>
  <si>
    <t>Describe the following parameter of an aerofoil section: nose radius.</t>
  </si>
  <si>
    <t>081.01.01.04.08</t>
  </si>
  <si>
    <t>Describe the following parameter of an aerofoil section: camber.</t>
  </si>
  <si>
    <t>081.01.01.04.07</t>
  </si>
  <si>
    <t>Describe the following parameter of an aerofoil section: camber line.</t>
  </si>
  <si>
    <t>081.01.01.04.06</t>
  </si>
  <si>
    <t>Describe the following parameter of an aerofoil section: location of maximum thickness.</t>
  </si>
  <si>
    <t>081.01.01.04.05</t>
  </si>
  <si>
    <t>Describe the following parameter of an aerofoil section: thickness-to-chord ratio or relative thickness.</t>
  </si>
  <si>
    <t>081.01.01.04.04</t>
  </si>
  <si>
    <t>Describe the following parameter of an aerofoil section: chord line.</t>
  </si>
  <si>
    <t>081.01.01.04.03</t>
  </si>
  <si>
    <t>Describe the following parameter of an aerofoil section: trailing edge.</t>
  </si>
  <si>
    <t>081.01.01.04.02</t>
  </si>
  <si>
    <t>Describe the following parameter of an aerofoil section: leading edge.</t>
  </si>
  <si>
    <t>081.01.01.04.01</t>
  </si>
  <si>
    <t>Shape of an aerofoil section</t>
  </si>
  <si>
    <t>081.01.01.04</t>
  </si>
  <si>
    <t>Define ‘angle of attack’ (alpha).</t>
  </si>
  <si>
    <t>081.01.01.03.08</t>
  </si>
  <si>
    <t xml:space="preserve">Describe the aerodynamic moment for a positively and negatively cambered aerofoil. </t>
  </si>
  <si>
    <t>081.01.01.03.07</t>
  </si>
  <si>
    <t>Describe the aerodynamic moment for a symmetrical aerofoil.</t>
  </si>
  <si>
    <t>081.01.01.03.06</t>
  </si>
  <si>
    <t>List the factors that affect the aerodynamic moment.</t>
  </si>
  <si>
    <t>081.01.01.03.05</t>
  </si>
  <si>
    <t>Define the ‘aerodynamic moment’.</t>
  </si>
  <si>
    <t>081.01.01.03.04</t>
  </si>
  <si>
    <t>Describe the direction of lift and drag.</t>
  </si>
  <si>
    <t>081.01.01.03.03</t>
  </si>
  <si>
    <t>Resolve the resultant force into the components ‘lift’ and ‘drag’.</t>
  </si>
  <si>
    <t>081.01.01.03.02</t>
  </si>
  <si>
    <t>Describe the originating point and direction of the resultant force caused by the pressure distribution around an aerofoil.</t>
  </si>
  <si>
    <t>081.01.01.03.01</t>
  </si>
  <si>
    <t xml:space="preserve">Aerodynamic forces on aerofoils </t>
  </si>
  <si>
    <t>081.01.01.03</t>
  </si>
  <si>
    <t>Explain the difference between two- and three-dimensional airflow.</t>
  </si>
  <si>
    <t>081.01.01.02.04</t>
  </si>
  <si>
    <t>Describe and explain airflow through a stream tube.</t>
  </si>
  <si>
    <t>081.01.01.02.03</t>
  </si>
  <si>
    <t>Explain the concept of a streamline and a stream tube.</t>
  </si>
  <si>
    <t>081.01.01.02.02</t>
  </si>
  <si>
    <t xml:space="preserve">Describe steady and unsteady airflow. </t>
  </si>
  <si>
    <t>081.01.01.02.01</t>
  </si>
  <si>
    <t>Basics of airflow</t>
  </si>
  <si>
    <t>081.01.01.02</t>
  </si>
  <si>
    <t>Define ‘IAS’, ‘CAS’, ‘EAS’, and ‘TAS’.</t>
  </si>
  <si>
    <t>081.01.01.01.17</t>
  </si>
  <si>
    <t>Explain the equation of continuity and its application to the flow through a stream tube.</t>
  </si>
  <si>
    <t>081.01.01.01.16</t>
  </si>
  <si>
    <t xml:space="preserve">Describe the relationship between density, temperature, and pressure for air. </t>
  </si>
  <si>
    <t>081.01.01.01.15</t>
  </si>
  <si>
    <t>Describe how IAS is acquired from the pitot static system.</t>
  </si>
  <si>
    <t>081.01.01.01.14</t>
  </si>
  <si>
    <t>Apply Bernoulli’s equation to flow through a venturi stream tube for incompressible flow.</t>
  </si>
  <si>
    <t>081.01.01.01.13</t>
  </si>
  <si>
    <t>Define ‘total pressure’ and explain that the total pressure differs in different systems.</t>
  </si>
  <si>
    <t>081.01.01.01.12</t>
  </si>
  <si>
    <t xml:space="preserve">State Bernoulli’s equation for incompressible flow. </t>
  </si>
  <si>
    <t>081.01.01.01.11</t>
  </si>
  <si>
    <t>Describe dynamic pressure in terms of an indication of the energy in the system, and how it is related to indicated airspeed (IAS) and air density for a given altitude and speed.</t>
  </si>
  <si>
    <t>081.01.01.01.10</t>
  </si>
  <si>
    <t xml:space="preserve">State the formula for ‘dynamic pressure’. </t>
  </si>
  <si>
    <t>081.01.01.01.09</t>
  </si>
  <si>
    <t>Define ‘dynamic pressure’.</t>
  </si>
  <si>
    <t>081.01.01.01.08</t>
  </si>
  <si>
    <t>Define ‘static pressure’.</t>
  </si>
  <si>
    <t>081.01.01.01.07</t>
  </si>
  <si>
    <t>Explain how temperature and pressure changes affect air density.</t>
  </si>
  <si>
    <t>081.01.01.01.06</t>
  </si>
  <si>
    <t>List the atmospheric properties that effect air density.</t>
  </si>
  <si>
    <t>081.01.01.01.05</t>
  </si>
  <si>
    <t>Explain air density.</t>
  </si>
  <si>
    <t>081.01.01.01.04</t>
  </si>
  <si>
    <t>State and interpret Newton’s three laws of motion.</t>
  </si>
  <si>
    <t>081.01.01.01.03</t>
  </si>
  <si>
    <t>Define ‘mass’, ‘force’, ‘acceleration’, and ‘weight’.</t>
  </si>
  <si>
    <t>081.01.01.01.02</t>
  </si>
  <si>
    <t>List the international system of units of measurement (SI) for mass, acceleration, weight, velocity, energy, density, temperature, pressure, force, wing loading, and power.</t>
  </si>
  <si>
    <t>081.01.01.01.01</t>
  </si>
  <si>
    <t>Laws and definitions</t>
  </si>
  <si>
    <t>081.01.01.01</t>
  </si>
  <si>
    <t>Basics, laws and definitions</t>
  </si>
  <si>
    <t>081.01.01.00</t>
  </si>
  <si>
    <t>SUBSONIC AERODYNAMICS</t>
  </si>
  <si>
    <t>081.01.00.00</t>
  </si>
  <si>
    <t>PRINCIPLES OF FLIGHT - AEROPLANES</t>
  </si>
  <si>
    <t>081.00.00.00</t>
  </si>
  <si>
    <t>Describe situations likely to lead to overtorquing.</t>
  </si>
  <si>
    <t>082.08.02.02.04</t>
  </si>
  <si>
    <t>Describe overtorquing and show the consequences.</t>
  </si>
  <si>
    <t>082.08.02.02.03</t>
  </si>
  <si>
    <t>Describe situations likely to lead to overpitching.</t>
  </si>
  <si>
    <t>082.08.02.02.02</t>
  </si>
  <si>
    <t>Describe overpitching and show the consequences.</t>
  </si>
  <si>
    <t>082.08.02.02.01</t>
  </si>
  <si>
    <t xml:space="preserve">Overpitch, overtorque </t>
  </si>
  <si>
    <t>082.08.02.02</t>
  </si>
  <si>
    <t>Describe manoeuvres with limited power.</t>
  </si>
  <si>
    <t>082.08.02.01.02</t>
  </si>
  <si>
    <t>Explain operations with limited power, use the power graph to show the limitations on vertical and level flight, and describe power checks and procedures for take-off and landing.</t>
  </si>
  <si>
    <t>082.08.02.01.01</t>
  </si>
  <si>
    <t>Operating with limited power</t>
  </si>
  <si>
    <t>082.08.02.01</t>
  </si>
  <si>
    <t>Special conditions</t>
  </si>
  <si>
    <t>082.08.02.00</t>
  </si>
  <si>
    <t>Explain the influence of AUM, pressure and temperature, density altitude, and humidity.</t>
  </si>
  <si>
    <t>082.08.01.03.03</t>
  </si>
  <si>
    <t>Explain the relationship between the angle of bank, the airspeed and the radius of turn, and between the angle of bank and the load factor.</t>
  </si>
  <si>
    <t>082.08.01.03.02</t>
  </si>
  <si>
    <t>Define the load factor, the radius, and the rate of turn.</t>
  </si>
  <si>
    <t>082.08.01.03.01</t>
  </si>
  <si>
    <t xml:space="preserve">Manoeuvring </t>
  </si>
  <si>
    <t>082.08.01.03</t>
  </si>
  <si>
    <t>Explain the effects of AUM, pressure and temperature, density altitude, and humidity.</t>
  </si>
  <si>
    <t>082.08.01.02.05</t>
  </si>
  <si>
    <t>Use the power graph to define true airspeed (TAS) for maximum range and maximum endurance, and consider the case of piston engine and turbine engine. Explain the effects of tailwind or headwind on the speed for maximum range.</t>
  </si>
  <si>
    <t>082.08.01.02.04</t>
  </si>
  <si>
    <t>Use the power graph to determine the speeds of maximum rate of climb and the maximum angle of climb.</t>
  </si>
  <si>
    <t>082.08.01.02.03</t>
  </si>
  <si>
    <t>Define the maximum speed limited by power and the value relative to VNE and VNO.</t>
  </si>
  <si>
    <t>082.08.01.02.02</t>
  </si>
  <si>
    <t>Compare the power required and the power available as a function of speed in straight and level flight.</t>
  </si>
  <si>
    <t>082.08.01.02.01</t>
  </si>
  <si>
    <t>Forward flight</t>
  </si>
  <si>
    <t>082.08.01.02</t>
  </si>
  <si>
    <t>Describe the rate of climb in a vertical flight.</t>
  </si>
  <si>
    <t>082.08.01.01.03</t>
  </si>
  <si>
    <t>Explain the effects of AUM, ambient temperature and pressure, density altitude, and moisture.</t>
  </si>
  <si>
    <t>082.08.01.01.02</t>
  </si>
  <si>
    <t>Show the power required for HOGE and HIGE, and the power available.</t>
  </si>
  <si>
    <t>082.08.01.01.01</t>
  </si>
  <si>
    <t>Hover and vertical flight</t>
  </si>
  <si>
    <t>082.08.01.01</t>
  </si>
  <si>
    <t>Flight limits</t>
  </si>
  <si>
    <t>082.08.01.00</t>
  </si>
  <si>
    <t>HELICOPTER FLIGHT MECHANICS</t>
  </si>
  <si>
    <t>082.08.00.00</t>
  </si>
  <si>
    <t>Explain the required pilot action when dynamic rollover is starting to develop.</t>
  </si>
  <si>
    <t>082.07.03.03.02</t>
  </si>
  <si>
    <t>Explain the mechanism which causes dynamic rollover.</t>
  </si>
  <si>
    <t>082.07.03.03.01</t>
  </si>
  <si>
    <t>Static and dynamic rollover</t>
  </si>
  <si>
    <t>082.07.03.03</t>
  </si>
  <si>
    <t>Explain the influence of hinge offset on controllability.</t>
  </si>
  <si>
    <t>082.07.03.02.03</t>
  </si>
  <si>
    <t>Explain the importance of the CG position on the control moment.</t>
  </si>
  <si>
    <t>082.07.03.02.02</t>
  </si>
  <si>
    <t>Explain the meaning of the control moment.</t>
  </si>
  <si>
    <t>082.07.03.02.01</t>
  </si>
  <si>
    <t>Control power</t>
  </si>
  <si>
    <t>082.07.03.02</t>
  </si>
  <si>
    <t>Explain how the CG position influences the remaining stick travel.</t>
  </si>
  <si>
    <t>082.07.03.01.02</t>
  </si>
  <si>
    <t>Explain how helicopter control can be limited because of available stick travel.</t>
  </si>
  <si>
    <t>082.07.03.01.01</t>
  </si>
  <si>
    <t>Manoeuvre stability</t>
  </si>
  <si>
    <t>082.07.03.01</t>
  </si>
  <si>
    <t>Control</t>
  </si>
  <si>
    <t>082.07.03.00</t>
  </si>
  <si>
    <t>Know that a large static roll stability together with a small directional stability may lead to a Dutch roll.</t>
  </si>
  <si>
    <t>082.07.02.05.01</t>
  </si>
  <si>
    <t>Roll stability and directional stability</t>
  </si>
  <si>
    <t>082.07.02.05</t>
  </si>
  <si>
    <t>Explain the individual contributions of alpha and speed stability together with the stabiliser and fuselage to dynamic longitudinal stability.</t>
  </si>
  <si>
    <t>082.07.02.04.01</t>
  </si>
  <si>
    <t>Longitudinal stability</t>
  </si>
  <si>
    <t>082.07.02.04</t>
  </si>
  <si>
    <t>Explain why static stability is a precondition for dynamic stability.</t>
  </si>
  <si>
    <t>082.07.02.03.02</t>
  </si>
  <si>
    <t>Define dynamic stability; give an example of dynamic stability and of dynamic instability.</t>
  </si>
  <si>
    <t>082.07.02.03.01</t>
  </si>
  <si>
    <t>Dynamic stability</t>
  </si>
  <si>
    <t>082.07.02.03</t>
  </si>
  <si>
    <t>Describe the initial movements of a hovering helicopter after the occurrence of a horizontal gust.</t>
  </si>
  <si>
    <t>082.07.02.02.01</t>
  </si>
  <si>
    <t>Static stability in the hover</t>
  </si>
  <si>
    <t>082.07.02.02</t>
  </si>
  <si>
    <t>Describe the influence of the longitudinal position of the CG on static longitudinal stability.</t>
  </si>
  <si>
    <t>082.07.02.01.08</t>
  </si>
  <si>
    <t>Explain the influence of the main rotor on static roll stability.</t>
  </si>
  <si>
    <t>082.07.02.01.07</t>
  </si>
  <si>
    <t>Describe the influence of the vertical stabiliser on static directional stability.</t>
  </si>
  <si>
    <t>082.07.02.01.06</t>
  </si>
  <si>
    <t>Describe the influence of the tail rotor on static directional stability.</t>
  </si>
  <si>
    <t>082.07.02.01.05</t>
  </si>
  <si>
    <t>Explain the effect of hinge offset on static stability.</t>
  </si>
  <si>
    <t>082.07.02.01.04</t>
  </si>
  <si>
    <t>Describe the influence of the horizontal stabiliser on static longitudinal stability.</t>
  </si>
  <si>
    <t>082.07.02.01.03</t>
  </si>
  <si>
    <t>Explain the contribution of the main rotor to speed stability.</t>
  </si>
  <si>
    <t>082.07.02.01.02</t>
  </si>
  <si>
    <t>Define static stability; give an example of static stability and of static instability.</t>
  </si>
  <si>
    <t>082.07.02.01.01</t>
  </si>
  <si>
    <t>Static longitudinal, roll and directional stability</t>
  </si>
  <si>
    <t>082.07.02.01</t>
  </si>
  <si>
    <t>Stability</t>
  </si>
  <si>
    <t>082.07.02.00</t>
  </si>
  <si>
    <t>Describe and explain the inflow roll effect.</t>
  </si>
  <si>
    <t>082.07.01.02.07</t>
  </si>
  <si>
    <t>Explain how forward speed influences the fuselage attitude.</t>
  </si>
  <si>
    <t>082.07.01.02.06</t>
  </si>
  <si>
    <t>Explain the role of the cyclic stick position in creating equilibrium of forces and moments about the lateral axis in forward flight.</t>
  </si>
  <si>
    <t>082.07.01.02.05</t>
  </si>
  <si>
    <t>Explain the influence of the CG position on the forces and moments about the lateral axis in forward flight.</t>
  </si>
  <si>
    <t>082.07.01.02.04</t>
  </si>
  <si>
    <t>Explain the influence of AUM on the forces and moments about the lateral axis in forward flight.</t>
  </si>
  <si>
    <t>082.07.01.02.03</t>
  </si>
  <si>
    <t>Indicate the forces and the moments about the lateral axis in steady straight and level flight.</t>
  </si>
  <si>
    <t>082.07.01.02.02</t>
  </si>
  <si>
    <t>Explain why the vector sum of forces and of moments must be zero in unaccelerated flight.</t>
  </si>
  <si>
    <t>082.07.01.02.01</t>
  </si>
  <si>
    <t>082.07.01.02</t>
  </si>
  <si>
    <t>Explain the influence of density altitude on the equilibrium of forces and moments in a steady hover.</t>
  </si>
  <si>
    <t>082.07.01.01.07</t>
  </si>
  <si>
    <t>Explain the consequence of the cyclic stick reaching its forward or aft limit during an attempt to take off to the hover.</t>
  </si>
  <si>
    <t>082.07.01.01.06</t>
  </si>
  <si>
    <t>Explain how the cyclic is used to equalise moments about the lateral axis in a steady hover.</t>
  </si>
  <si>
    <t>082.07.01.01.05</t>
  </si>
  <si>
    <t>Deduce how the roll angle in a steady hover without wind results from the moments about the longitudinal axis.</t>
  </si>
  <si>
    <t>082.07.01.01.04</t>
  </si>
  <si>
    <t>Indicate the forces and the moments about the longitudinal axis in a steady hover.</t>
  </si>
  <si>
    <t>082.07.01.01.03</t>
  </si>
  <si>
    <t>Indicate the forces and the moments about the lateral axis in a steady hover.</t>
  </si>
  <si>
    <t>082.07.01.01.02</t>
  </si>
  <si>
    <t>Explain why the vector sum of forces and moments must be zero in any acceleration-free situation.</t>
  </si>
  <si>
    <t>082.07.01.01.01</t>
  </si>
  <si>
    <t>Hover</t>
  </si>
  <si>
    <t>082.07.01.01</t>
  </si>
  <si>
    <t>Equilibrium and helicopter attitudes</t>
  </si>
  <si>
    <t>082.07.01.00</t>
  </si>
  <si>
    <t>EQUILIBRIUM, STABILITY AND CONTROL</t>
  </si>
  <si>
    <t>082.07.00.00</t>
  </si>
  <si>
    <t>Describe the strake and explain its function.</t>
  </si>
  <si>
    <t>082.06.01.03.01</t>
  </si>
  <si>
    <t>Strakes on the tail boom</t>
  </si>
  <si>
    <t>082.06.01.03</t>
  </si>
  <si>
    <t>Explain the loss of tail-rotor effectiveness (LTE), tail-rotor vortex-ring state, causes, crosswind, and yaw speed.</t>
  </si>
  <si>
    <t>082.06.01.02.07</t>
  </si>
  <si>
    <t>Explain the effects of tail-rotor failure.</t>
  </si>
  <si>
    <t>082.06.01.02.06</t>
  </si>
  <si>
    <t>Describe the roll moment and drift as side effects of the tail rotor.</t>
  </si>
  <si>
    <t>082.06.01.02.05</t>
  </si>
  <si>
    <t>Explain tail-rotor flapback, and the effects of Delta 3.</t>
  </si>
  <si>
    <t>082.06.01.02.04</t>
  </si>
  <si>
    <t>Explain tail-rotor thrust and the control through pitch alterations (feathering).</t>
  </si>
  <si>
    <t>082.06.01.02.03</t>
  </si>
  <si>
    <t>Explain the effect of wind on tail-rotor aerodynamics and thrust in the hover, and any problems.</t>
  </si>
  <si>
    <t>082.06.01.02.02</t>
  </si>
  <si>
    <t>Explain the airflow around the blades in the hover and in forward flight, and the effects of the tip speeds on noise production and compressibility.</t>
  </si>
  <si>
    <t>082.06.01.02.01</t>
  </si>
  <si>
    <t xml:space="preserve">Tail-rotor aerodynamics </t>
  </si>
  <si>
    <t>082.06.01.02</t>
  </si>
  <si>
    <t>082.06.01.01</t>
  </si>
  <si>
    <t>Conventional tail rotor</t>
  </si>
  <si>
    <t>082.06.01.00</t>
  </si>
  <si>
    <t>TAIL ROTORS</t>
  </si>
  <si>
    <t>082.06.00.00</t>
  </si>
  <si>
    <t>082.05.06.02</t>
  </si>
  <si>
    <t>082.05.06.01</t>
  </si>
  <si>
    <t>Vibrations due to main rotor</t>
  </si>
  <si>
    <t>082.05.06.00</t>
  </si>
  <si>
    <t>Explain the purpose of droop stops, and their retraction.</t>
  </si>
  <si>
    <t>082.05.05.03.01</t>
  </si>
  <si>
    <t>Droop stops</t>
  </si>
  <si>
    <t>082.05.05.03</t>
  </si>
  <si>
    <t>Describe actions that minimise danger and the demonstrated wind envelope for engaging and disengaging rotors.</t>
  </si>
  <si>
    <t>082.05.05.02.01</t>
  </si>
  <si>
    <t>Minimising the danger</t>
  </si>
  <si>
    <t>082.05.05.02</t>
  </si>
  <si>
    <t>Define blade sailing, the influence of low rotor rpm and of a headwind.</t>
  </si>
  <si>
    <t>082.05.05.01.01</t>
  </si>
  <si>
    <t>Blade sailing and causes</t>
  </si>
  <si>
    <t>082.05.05.01</t>
  </si>
  <si>
    <t>Blade sailing</t>
  </si>
  <si>
    <t>082.05.05.00</t>
  </si>
  <si>
    <t>Show the forces on the flapping hinges with a large offset (virtual hinge) and the resulting moments, and compare them with other rotor systems.</t>
  </si>
  <si>
    <t>082.05.04.03.01</t>
  </si>
  <si>
    <t>Hingeless rotor, bearingless rotor</t>
  </si>
  <si>
    <t>082.05.04.03</t>
  </si>
  <si>
    <t>082.05.04.02</t>
  </si>
  <si>
    <t>Explain that a teetering rotor is prone to mast bumping in low-G situations, and that it is difficult to counteract because there is no lift force to provide sideways movement.</t>
  </si>
  <si>
    <t>082.05.04.01.01</t>
  </si>
  <si>
    <t>See-saw or teetering rotor</t>
  </si>
  <si>
    <t>082.05.04.01</t>
  </si>
  <si>
    <t>Rotor systems</t>
  </si>
  <si>
    <t>082.05.04.00</t>
  </si>
  <si>
    <t>Show the effect on the fuselage and the danger of resonance between this force and the fuselage and undercarriage when the gear touches the ground.</t>
  </si>
  <si>
    <t>082.05.03.03.02</t>
  </si>
  <si>
    <t>Explain the movement of the CG of the blades due to lead-lag movements in the multi-bladed rotor.</t>
  </si>
  <si>
    <t>082.05.03.03.01</t>
  </si>
  <si>
    <t>082.05.03.03</t>
  </si>
  <si>
    <t>082.05.03.02</t>
  </si>
  <si>
    <t>Describe the profile drag forces on the blade elements and the periodic variation of these forces.</t>
  </si>
  <si>
    <t>082.05.03.01.02</t>
  </si>
  <si>
    <t>Explain the Coriolis force due to flapping, the resulting periodic moments in the hub plane, and the resulting periodic stresses which make lead-lag hinges necessary to avoid material fatigue.</t>
  </si>
  <si>
    <t>082.05.03.01.01</t>
  </si>
  <si>
    <t>Forces on the blade in the disc plane (tip path plane) in forward flight</t>
  </si>
  <si>
    <t>082.05.03.01</t>
  </si>
  <si>
    <t>Blade-lag motion in forward flight</t>
  </si>
  <si>
    <t>082.05.03.00</t>
  </si>
  <si>
    <t>Justify the increase of the tilt angle of the thrust vector and of the disc in order to increase the speed.</t>
  </si>
  <si>
    <t>082.05.02.02.08</t>
  </si>
  <si>
    <t>Explain the translational lift effect when the speed increases.</t>
  </si>
  <si>
    <t>082.05.02.02.07</t>
  </si>
  <si>
    <t>Describe the mechanism by which the desired cyclic blade pitch can be produced by tilting the swash plate with the cyclic stick.</t>
  </si>
  <si>
    <t>082.05.02.02.06</t>
  </si>
  <si>
    <t>Describe the swash plates, the pitch links and horns. Explain how the collective lever moves the non-rotating swash plate up or down the shaft axis.</t>
  </si>
  <si>
    <t>082.05.02.02.05</t>
  </si>
  <si>
    <t>Define the reference system in which the movements are defined: the shaft axis and the hub plane.</t>
  </si>
  <si>
    <t>082.05.02.02.04</t>
  </si>
  <si>
    <t>Show the cone described by the blades and define the virtual axis of rotation. Define the plane of rotation.</t>
  </si>
  <si>
    <t>082.05.02.02.03</t>
  </si>
  <si>
    <t>Show how the applied cyclic pitch modifies the lift on the advancing and retreating blades and produces the required forward tilting of the tip path plane and the total rotor thrust.</t>
  </si>
  <si>
    <t>082.05.02.02.02</t>
  </si>
  <si>
    <t>Show that in order to assume and maintain forward flight, the total rotor thrust vector must obtain a forward component by tilting the tip path plane.</t>
  </si>
  <si>
    <t>082.05.02.02.01</t>
  </si>
  <si>
    <t>Cyclic pitch (feathering) in forward flight</t>
  </si>
  <si>
    <t>082.05.02.02</t>
  </si>
  <si>
    <t>State the azimuthal phase lag (90 degrees or less) between the input (applied pitch) and the output (flapping angle). Explain flapback (the rearward tilting of the tip path plane and total rotor thrust).</t>
  </si>
  <si>
    <t>082.05.02.01.03</t>
  </si>
  <si>
    <t>Assume no cyclic pitch and describe the lift on the advancing and retreating blades.</t>
  </si>
  <si>
    <t>082.05.02.01.02</t>
  </si>
  <si>
    <t>Assume rigid attachments of the blade to the hub and show the periodic lift, moment and stresses on the attachment, the ensuing metal fatigue, the roll moment on the helicopter, and justify the necessity for a flapping hinge.</t>
  </si>
  <si>
    <t>082.05.02.01.01</t>
  </si>
  <si>
    <t>Forces on the blade in forward flight without cyclic feathering</t>
  </si>
  <si>
    <t>082.05.02.01</t>
  </si>
  <si>
    <t>Flapping angles of the blade in forward flight</t>
  </si>
  <si>
    <t>082.05.02.00</t>
  </si>
  <si>
    <t>Explain the effect of the mass of a blade on the tip path and the tracking.</t>
  </si>
  <si>
    <t>082.05.01.03.04</t>
  </si>
  <si>
    <t>Justify the lower limit of rotor rpm.</t>
  </si>
  <si>
    <t>082.05.01.03.03</t>
  </si>
  <si>
    <t>Show how the equilibrium of the moments about the flapping hinge of lift (thrust) and of the centrifugal force determine the coning angle of the blade (the blade mass being negligible).</t>
  </si>
  <si>
    <t>082.05.01.03.02</t>
  </si>
  <si>
    <t>Define the tip path plane and the coning angle.</t>
  </si>
  <si>
    <t>082.05.01.03.01</t>
  </si>
  <si>
    <t>Coning angle in the hover</t>
  </si>
  <si>
    <t>082.05.01.03</t>
  </si>
  <si>
    <t>Explain the methods of counteracting CTM with hydraulics, bias springs, and balance masses.</t>
  </si>
  <si>
    <t>082.05.01.02.02</t>
  </si>
  <si>
    <t>Describe the centrifugal forces on the mass elements of a blade with pitch applied and the components of those forces. Show how the forces generate a moment that tries to reduce the blade pitch angle.</t>
  </si>
  <si>
    <t>082.05.01.02.01</t>
  </si>
  <si>
    <t>Centrifugal turning moment (CTM)</t>
  </si>
  <si>
    <t>082.05.01.02</t>
  </si>
  <si>
    <t>082.05.01.01</t>
  </si>
  <si>
    <t>Flapping of the blade in hover</t>
  </si>
  <si>
    <t>082.05.01.00</t>
  </si>
  <si>
    <t>MAIN-ROTOR MECHANICS</t>
  </si>
  <si>
    <t>082.05.00.00</t>
  </si>
  <si>
    <t>Explain the height-velocity curves.</t>
  </si>
  <si>
    <t>082.04.06.02.04</t>
  </si>
  <si>
    <t>Explain the manoeuvres for turning and touchdown.</t>
  </si>
  <si>
    <t>082.04.06.02.03</t>
  </si>
  <si>
    <t>Explain the effects of gross weight, rotor rpm, and altitude (density) on endurance and range.</t>
  </si>
  <si>
    <t>082.04.06.02.02</t>
  </si>
  <si>
    <t>Show the effect of forward speed on the vertical descent speed.</t>
  </si>
  <si>
    <t>082.04.06.02.01</t>
  </si>
  <si>
    <t>Flight and landing</t>
  </si>
  <si>
    <t>082.04.06.02</t>
  </si>
  <si>
    <t>Explain the factors that affect inflow angle and alpha, the autorotative power distribution, and the dissymmetry over the rotor disc in forward flight.</t>
  </si>
  <si>
    <t>082.04.06.01.01</t>
  </si>
  <si>
    <t>Airflow at the rotor disc</t>
  </si>
  <si>
    <t>082.04.06.01</t>
  </si>
  <si>
    <t>Forward flight - autorotation</t>
  </si>
  <si>
    <t>082.04.06.00</t>
  </si>
  <si>
    <t>Explain the final increase in rotor thrust caused by raising the collective pitch to decrease the vertical descent speed and the decay in rotor rpm.</t>
  </si>
  <si>
    <t>082.04.05.02.07</t>
  </si>
  <si>
    <t>Show the need for negative tail-rotor thrust with yaw control.</t>
  </si>
  <si>
    <t>082.04.05.02.06</t>
  </si>
  <si>
    <t>Explain the control of the rotor rpm with collective pitch.</t>
  </si>
  <si>
    <t>082.04.05.02.05</t>
  </si>
  <si>
    <t>Show how the aerodynamic forces on the blade elements vary from root to tip and distinguish three zones: the inner stalled region, the middle driving region, and the driven region.</t>
  </si>
  <si>
    <t>082.04.05.02.04</t>
  </si>
  <si>
    <t>Show the induced flow through the rotor disc, the rotational velocity and relative airflow, the inflow and inflow angles.</t>
  </si>
  <si>
    <t>082.04.05.02.03</t>
  </si>
  <si>
    <t>Explain that the collective lever must be lowered quickly enough to avoid a rapid decay of rotor rpm due to drag on the blades, and explain the influence of rotational inertia of the rotor on the rate of decay.</t>
  </si>
  <si>
    <t>082.04.05.02.02</t>
  </si>
  <si>
    <t>State the need for early recognition and for a quick initiation of recovery. Describe the recovery actions.</t>
  </si>
  <si>
    <t>082.04.05.02.01</t>
  </si>
  <si>
    <t>Autorotation</t>
  </si>
  <si>
    <t>082.04.05.02</t>
  </si>
  <si>
    <t>Describe the airflow relative to the blades, the root stall, the loss of lift at the blade tip, and the turbulence. Show the effect of raising the lever and describe the effects on the controls.</t>
  </si>
  <si>
    <t>082.04.05.01.03</t>
  </si>
  <si>
    <t>Explain the vortex-ring state, also known as settling with power. State the approximate vertical descent speeds that allow the formation of vortex ring, related to the values of the induced velocities.</t>
  </si>
  <si>
    <t>082.04.05.01.02</t>
  </si>
  <si>
    <t>Describe the airflow around the rotor disc in a trouble-free vertical descent, power on, the airflow opposing the helicopter’s velocity, the relative airflow, and alpha.</t>
  </si>
  <si>
    <t>082.04.05.01.01</t>
  </si>
  <si>
    <t>Vertical descent, power on</t>
  </si>
  <si>
    <t>082.04.05.01</t>
  </si>
  <si>
    <t>Vertical descent</t>
  </si>
  <si>
    <t>082.04.05.00</t>
  </si>
  <si>
    <t>Explain how the vicinity of the ground changes the downward flow pattern and the consequences on lift (thrust) at constant rotor power. Show that ground effect depends on the height of the rotor above the ground and the rotor diameter. Show the required rotor power at constant all-up mass (AUM) as a function of height above the ground. Describe the influence of forward speed.</t>
  </si>
  <si>
    <t>082.04.04.01.01</t>
  </si>
  <si>
    <t>Airflow in ground effect, downwash</t>
  </si>
  <si>
    <t>082.04.04.01</t>
  </si>
  <si>
    <t xml:space="preserve">Hover and forward flight in ground effect </t>
  </si>
  <si>
    <t>082.04.04.00</t>
  </si>
  <si>
    <t>Describe translational lift and show the decrease in required total power as the helicopter increases its speed from the hover.</t>
  </si>
  <si>
    <t>082.04.03.04.08</t>
  </si>
  <si>
    <t>Explain the influence of helicopter mass, air density, and additional external equipment on the partial powers and the total power required.</t>
  </si>
  <si>
    <t>082.04.03.04.07</t>
  </si>
  <si>
    <t>Define the total power requirement as a sum of the above partial powers, and explain how it varies with the speed of the helicopter.</t>
  </si>
  <si>
    <t>082.04.03.04.06</t>
  </si>
  <si>
    <t>Describe the power required for the tail rotor and the power required by ancillary equipment.</t>
  </si>
  <si>
    <t>082.04.03.04.05</t>
  </si>
  <si>
    <t>Define total drag and its increase with the speed of the helicopter.</t>
  </si>
  <si>
    <t>082.04.03.04.04</t>
  </si>
  <si>
    <t>Define parasite drag and parasite power, and the increase in their values with the speed of the helicopter.</t>
  </si>
  <si>
    <t>082.04.03.04.03</t>
  </si>
  <si>
    <t>Define profile drag and profile power, and the increase in their values with the speed of the helicopter.</t>
  </si>
  <si>
    <t>082.04.03.04.02</t>
  </si>
  <si>
    <t>Explain that the induced velocities and power values decrease as the speed of the helicopter increases.</t>
  </si>
  <si>
    <t>082.04.03.04.01</t>
  </si>
  <si>
    <t>Power and maximum speed</t>
  </si>
  <si>
    <t>082.04.03.04</t>
  </si>
  <si>
    <t>Describe the inflow distribution which modifies alpha and L especially on the advancing and retreating blades.</t>
  </si>
  <si>
    <t>082.04.03.03.01</t>
  </si>
  <si>
    <t>Non-uniform inflow distribution in relation to inflow roll</t>
  </si>
  <si>
    <t>082.04.03.03</t>
  </si>
  <si>
    <t>Explain the increase in rotor rpm for a non-governed rotor.</t>
  </si>
  <si>
    <t>082.04.03.02.03</t>
  </si>
  <si>
    <t>State the increase in thrust due to the upward inflow, and show the modifications in the alpha.</t>
  </si>
  <si>
    <t>082.04.03.02.02</t>
  </si>
  <si>
    <t>Explain the flare in powered flight, the rearward tilt of the rotor disc and the thrust vector. Show the horizontal thrust component that is in the opposite direction to forward velocity.</t>
  </si>
  <si>
    <t>082.04.03.02.01</t>
  </si>
  <si>
    <t>The flare (powered flight)</t>
  </si>
  <si>
    <t>082.04.03.02</t>
  </si>
  <si>
    <t>Explain the conditions of equilibrium in steady straight and level flight.</t>
  </si>
  <si>
    <t>082.04.03.01.09</t>
  </si>
  <si>
    <t>Explain the total rotor thrust that is perpendicular to the rotor disc and the need for tilting the thrust vector forward.</t>
  </si>
  <si>
    <t>082.04.03.01.08</t>
  </si>
  <si>
    <t>Define the blade tip speed ratio.</t>
  </si>
  <si>
    <t>082.04.03.01.07</t>
  </si>
  <si>
    <t>Describe the low air velocity on the retreating blade tip resulting from the difference between the circumferential speed and forward speed, the need for high alpha, and the onset of stall.</t>
  </si>
  <si>
    <t>082.04.03.01.06</t>
  </si>
  <si>
    <t>Describe the high air velocity at the advancing blade tip and the compressibility effects which limit maximum speed.</t>
  </si>
  <si>
    <t>082.04.03.01.05</t>
  </si>
  <si>
    <t xml:space="preserve">Show that through cyclic feathering this imbalance could be eliminated by a low alpha (accomplished by a low pitch angle) on the advancing blade, and a high alpha (accomplished by a high pitch angle) on the retreating blade. </t>
  </si>
  <si>
    <t>082.04.03.01.04</t>
  </si>
  <si>
    <t>Assuming constant pitch angles and rigid blade attachments, explain the roll moment from the asymmetric distribution of L.</t>
  </si>
  <si>
    <t>082.04.03.01.03</t>
  </si>
  <si>
    <t>Show the upstream air velocities relative to the blade elements and the different effects on the advancing and retreating blades. Define the area of reverse flow. Explain the influence of forward speed on the circumferential speed of the blade tip.</t>
  </si>
  <si>
    <t>082.04.03.01.02</t>
  </si>
  <si>
    <t>Explain the assumption of a uniform inflow distribution on the rotor disc.</t>
  </si>
  <si>
    <t>082.04.03.01.01</t>
  </si>
  <si>
    <t>Airflow and forces in uniform inflow distribution</t>
  </si>
  <si>
    <t>082.04.03.01</t>
  </si>
  <si>
    <t>082.04.03.00</t>
  </si>
  <si>
    <t>Explain why the total main-rotor power required increases when the rate of climb increases.</t>
  </si>
  <si>
    <t>082.04.02.02.02</t>
  </si>
  <si>
    <t>Define total main-rotor power as the sum of parasite power, induced power, climb power, and rotor profile power.</t>
  </si>
  <si>
    <t>082.04.02.02.01</t>
  </si>
  <si>
    <t>Power and vertical speed</t>
  </si>
  <si>
    <t>082.04.02.02</t>
  </si>
  <si>
    <t>Explain how alpha is controlled by the collective pitch angle control.</t>
  </si>
  <si>
    <t>082.04.02.01.02</t>
  </si>
  <si>
    <t>Describe the dependence of the vertical climb speed on the opposite vertical air velocity relative to the rotor disk.</t>
  </si>
  <si>
    <t>082.04.02.01.01</t>
  </si>
  <si>
    <t>Relative airflow and angles of attack (alpha)</t>
  </si>
  <si>
    <t>082.04.02.01</t>
  </si>
  <si>
    <t>Vertical climb</t>
  </si>
  <si>
    <t>082.04.02.00</t>
  </si>
  <si>
    <t>Describe the influence of ambient pressure, temperature and moisture on the required power.</t>
  </si>
  <si>
    <t>082.04.01.03.03</t>
  </si>
  <si>
    <t>Define the total power required.</t>
  </si>
  <si>
    <t>082.04.01.03.02</t>
  </si>
  <si>
    <t>Define ancillary equipment and its power requirement.</t>
  </si>
  <si>
    <t>082.04.01.03.01</t>
  </si>
  <si>
    <t>Total power required and hover outside ground effect (HOGE)</t>
  </si>
  <si>
    <t>082.04.01.03</t>
  </si>
  <si>
    <t>Explain the necessity for feathering of the tail-rotor blades and their control by the yaw pedals, and the maximum and minimum values of the pitch angles of the blades.</t>
  </si>
  <si>
    <t>082.04.01.02.02</t>
  </si>
  <si>
    <t>Using Newton’s third law (motion), explain the need for tail-rotor thrust, the required value being proportional to main-rotor torque. Show that tail-rotor power is proportional to tail-rotor thrust.</t>
  </si>
  <si>
    <t>082.04.01.02.01</t>
  </si>
  <si>
    <t>Anti-torque force and tail rotor</t>
  </si>
  <si>
    <t>082.04.01.02</t>
  </si>
  <si>
    <t>Explain the influence of air density on the required powers.</t>
  </si>
  <si>
    <t>082.04.01.01.09</t>
  </si>
  <si>
    <t>Explain how profile drag on the blade elements generates a torque on the main shaft, and define the resulting rotor profile power.</t>
  </si>
  <si>
    <t>082.04.01.01.08</t>
  </si>
  <si>
    <t>Describe the different blade shapes (as viewed from above).</t>
  </si>
  <si>
    <t>082.04.01.01.07</t>
  </si>
  <si>
    <t>Explain the necessity for collective pitch angle changes, the influence on the alpha and rotor thrust, and the need for blade feathering.</t>
  </si>
  <si>
    <t>082.04.01.01.06</t>
  </si>
  <si>
    <t>Explain L and D relating to a blade element (including induced and profile drag).</t>
  </si>
  <si>
    <t>082.04.01.01.05</t>
  </si>
  <si>
    <t>Define the pitch angle and the alpha of a blade element.</t>
  </si>
  <si>
    <t>082.04.01.01.04</t>
  </si>
  <si>
    <t>Explain why vertical rotor thrust must be higher than the weight of the helicopter because of the vertical drag on the fuselage.</t>
  </si>
  <si>
    <t>082.04.01.01.03</t>
  </si>
  <si>
    <t>Explain why the production of the induced flow requires power applied to the shaft, i.e. induced power. Induced power is least if the induced velocities have the same value on the whole disc (i.e. there is uniformity of flow over the disc).</t>
  </si>
  <si>
    <t>082.04.01.01.02</t>
  </si>
  <si>
    <t>Based on Newton’s second law (momentum), explain that the upward vertical force from the disc, i.e. the rotor thrust, is the result of vertical downward velocities inside the rotor disc.</t>
  </si>
  <si>
    <t>082.04.01.01.01</t>
  </si>
  <si>
    <t>Airflow through the rotor disc and around the blades</t>
  </si>
  <si>
    <t>082.04.01.01</t>
  </si>
  <si>
    <t xml:space="preserve">Hover flight outside ground effect </t>
  </si>
  <si>
    <t>082.04.01.00</t>
  </si>
  <si>
    <t>MAIN-ROTOR AERODYNAMICS</t>
  </si>
  <si>
    <t>082.04.00.00</t>
  </si>
  <si>
    <t>Define gross weight and gross mass (and the units involved), disc and blade loading.</t>
  </si>
  <si>
    <t>082.03.02.02.05</t>
  </si>
  <si>
    <t>Define the fuselage centre line and the three axes: roll, pitch, and normal (yaw).</t>
  </si>
  <si>
    <t>082.03.02.02.04</t>
  </si>
  <si>
    <t>Describe the teetering rotor with its hinge axis on the shaft axis, and rotors with more than two blades with offset hinge axes.</t>
  </si>
  <si>
    <t>082.03.02.02.03</t>
  </si>
  <si>
    <t>Define the rotor disc area and the blade area.</t>
  </si>
  <si>
    <t>082.03.02.02.02</t>
  </si>
  <si>
    <t xml:space="preserve">Mention the tail rotor, the Fenestron, and the no tail rotor (NOTAR). </t>
  </si>
  <si>
    <t>082.03.02.02.01</t>
  </si>
  <si>
    <t>The helicopter, characteristics and associated terminology</t>
  </si>
  <si>
    <t>082.03.02.02</t>
  </si>
  <si>
    <t>Describe (briefly) the single-main-rotor helicopter and other configurations: tandem, coaxial, side-by-side, synchrocopter (with intermeshing blades), the compound helicopter and tilt rotor.</t>
  </si>
  <si>
    <t>082.03.02.01.01</t>
  </si>
  <si>
    <t>Helicopter configurations</t>
  </si>
  <si>
    <t>082.03.02.01</t>
  </si>
  <si>
    <t>Helicopters</t>
  </si>
  <si>
    <t>082.03.02.00</t>
  </si>
  <si>
    <t>Explain the difference between an autogyro and a helicopter.</t>
  </si>
  <si>
    <t>082.03.01.01.01</t>
  </si>
  <si>
    <t>Rotorcraft types</t>
  </si>
  <si>
    <t>082.03.01.01</t>
  </si>
  <si>
    <t>Rotorcraft</t>
  </si>
  <si>
    <t>082.03.01.00</t>
  </si>
  <si>
    <t>ROTORCRAFT TYPES</t>
  </si>
  <si>
    <t>082.03.00.00</t>
  </si>
  <si>
    <t>Explain the different shapes that allow higher Mach numbers without generating a shock wave on the upper surface, such as: reducing the section thickness-to-chord ratio; a planform with a sweep angle.</t>
  </si>
  <si>
    <t>082.02.01.03.01</t>
  </si>
  <si>
    <t>Influence of aerofoil section and blade planform</t>
  </si>
  <si>
    <t>082.02.01.03</t>
  </si>
  <si>
    <t>Describe the appearance of local supersonic flows on the surfaces of a blade.</t>
  </si>
  <si>
    <t>082.02.01.02.02</t>
  </si>
  <si>
    <t>Describe shock waves in a supersonic flow and the changes in pressure and speed.</t>
  </si>
  <si>
    <t>082.02.01.02.01</t>
  </si>
  <si>
    <t>082.02.01.02</t>
  </si>
  <si>
    <t>Define high subsonic, transonic and supersonic flows in relation to the value of the Mach number.</t>
  </si>
  <si>
    <t>082.02.01.01.06</t>
  </si>
  <si>
    <t>Explain the meaning of incompressibility and compressibility of air; relate this to the value of the Mach number.</t>
  </si>
  <si>
    <t>082.02.01.01.05</t>
  </si>
  <si>
    <t>Define Mach number.</t>
  </si>
  <si>
    <t>082.02.01.01.04</t>
  </si>
  <si>
    <t>Explain the variation in the speed of sound with altitude.</t>
  </si>
  <si>
    <t>082.02.01.01.03</t>
  </si>
  <si>
    <t>State that the speed of sound is proportional to the square root of the absolute temperature (in Kelvins).</t>
  </si>
  <si>
    <t>082.02.01.01.02</t>
  </si>
  <si>
    <t>Define the speed of sound in air.</t>
  </si>
  <si>
    <t>082.02.01.01.01</t>
  </si>
  <si>
    <t>Speeds and Mach number</t>
  </si>
  <si>
    <t>082.02.01.01</t>
  </si>
  <si>
    <t>Airflow speeds and velocities</t>
  </si>
  <si>
    <t>082.02.01.00</t>
  </si>
  <si>
    <t>TRANSONIC AERODYNAMICS and COMPRESSIBILITY EFFECTS</t>
  </si>
  <si>
    <t>082.02.00.00</t>
  </si>
  <si>
    <t>Know the drag formula.</t>
  </si>
  <si>
    <t>082.01.03.04.04</t>
  </si>
  <si>
    <t>Define ‘interference drag’.</t>
  </si>
  <si>
    <t>082.01.03.04.03</t>
  </si>
  <si>
    <t>Define profile drag as the sum of pressure (form) drag and skin friction drag.</t>
  </si>
  <si>
    <t>082.01.03.04.02</t>
  </si>
  <si>
    <t>Describe the fuselage and the external components that cause (parasite) drag, the airflow around the fuselage, and the influence of the pitch angle of the fuselage. Describe fuselage shapes that minimise drag.</t>
  </si>
  <si>
    <t>082.01.03.04.01</t>
  </si>
  <si>
    <t>The airflow around the fuselage</t>
  </si>
  <si>
    <t>082.01.03.04</t>
  </si>
  <si>
    <t>Explain induced drag and the influence of alpha and aspect ratio.</t>
  </si>
  <si>
    <t>082.01.03.03.01</t>
  </si>
  <si>
    <t>082.01.03.03</t>
  </si>
  <si>
    <t>Explain the spanwise L distribution and the way in which it can be modified by twist (washout).</t>
  </si>
  <si>
    <t>082.01.03.02.05</t>
  </si>
  <si>
    <t>Define the relative airflow as the resultant of the undisturbed air velocity and induced velocity, and define alpha.</t>
  </si>
  <si>
    <t>082.01.03.02.04</t>
  </si>
  <si>
    <t>Show that downwash causes vortices.</t>
  </si>
  <si>
    <t>082.01.03.02.03</t>
  </si>
  <si>
    <t>Show that the strength of the vortices increases as alpha and L increase.</t>
  </si>
  <si>
    <t>082.01.03.02.02</t>
  </si>
  <si>
    <t>Explain the spanwise flow around a blade and the appearance of blade tip vortices which are a loss of energy.</t>
  </si>
  <si>
    <t>082.01.03.02.01</t>
  </si>
  <si>
    <t>Airflow pattern and influence on lift (L)</t>
  </si>
  <si>
    <t>082.01.03.02</t>
  </si>
  <si>
    <t>Define aspect ratio and blade twist.</t>
  </si>
  <si>
    <t>082.01.03.01.02</t>
  </si>
  <si>
    <t>Describe the various blade planforms.</t>
  </si>
  <si>
    <t>082.01.03.01.01</t>
  </si>
  <si>
    <t>The blade</t>
  </si>
  <si>
    <t>082.01.03.01</t>
  </si>
  <si>
    <t xml:space="preserve">Three-dimensional airflow around a blade </t>
  </si>
  <si>
    <t>082.01.03.00</t>
  </si>
  <si>
    <t>Explain the effect of erosion by heavy rain on the blade and subsequent increase in profile drag.</t>
  </si>
  <si>
    <t>082.01.02.04.02</t>
  </si>
  <si>
    <t>Explain ice contamination, the modification of the section profile and surfaces due to ice and snow, the influence on L and D and the L-D ratio, the influence on alpha (at stall onset), and the effect of the increase in weight.</t>
  </si>
  <si>
    <t>082.01.02.04.01</t>
  </si>
  <si>
    <t>Disturbances due to profile contamination</t>
  </si>
  <si>
    <t>082.01.02.04</t>
  </si>
  <si>
    <t>Explain the boundary layer separation when alpha increases beyond the onset of stall and the decrease of lift and the increase of drag. Define the ‘separation point’.</t>
  </si>
  <si>
    <t>082.01.02.03.01</t>
  </si>
  <si>
    <t>Stall</t>
  </si>
  <si>
    <t>082.01.02.03</t>
  </si>
  <si>
    <t xml:space="preserve">Know that symmetrical aerofoils have a CP that is approximately a quarter chord behind the leading edge. </t>
  </si>
  <si>
    <t>082.01.02.02.10</t>
  </si>
  <si>
    <t>Define the action line of the aerodynamic force and the CP.</t>
  </si>
  <si>
    <t>082.01.02.02.09</t>
  </si>
  <si>
    <t>Use the lift and drag equations to show the influence of speed and density on lift and drag for a given alpha.</t>
  </si>
  <si>
    <t>082.01.02.02.08</t>
  </si>
  <si>
    <t>Define the L-D ratio.</t>
  </si>
  <si>
    <t>082.01.02.02.07</t>
  </si>
  <si>
    <t>Explain how drag is caused by pressure forces on the surfaces of an aerofoil and by friction in the boundary layers. Define the term ‘profile drag’.</t>
  </si>
  <si>
    <t>082.01.02.02.06</t>
  </si>
  <si>
    <t>Show that the CL is a function of the alpha.</t>
  </si>
  <si>
    <t>082.01.02.02.05</t>
  </si>
  <si>
    <t>Define the lift coefficient (CL) and the drag coefficient (CD).</t>
  </si>
  <si>
    <t>082.01.02.02.04</t>
  </si>
  <si>
    <t>Resolve the aerodynamic force into the components of lift (L) and drag (D).</t>
  </si>
  <si>
    <t>082.01.02.02.03</t>
  </si>
  <si>
    <t>Describe: the resultant force from the pressure distribution and the friction at the element; the resultant force from the boundary layers and the velocities in the wake; and the loss of momentum due to friction forces.</t>
  </si>
  <si>
    <t>082.01.02.02.02</t>
  </si>
  <si>
    <t>Define the angle of attack (alpha).</t>
  </si>
  <si>
    <t>082.01.02.02.01</t>
  </si>
  <si>
    <t>Aerodynamic forces on aerofoil elements</t>
  </si>
  <si>
    <t>082.01.02.02</t>
  </si>
  <si>
    <t>Describe symmetrical and asymmetrical aerofoil sections.</t>
  </si>
  <si>
    <t>082.01.02.01.02</t>
  </si>
  <si>
    <t>Define the terms: ‘aerofoil section’, ‘aerofoil element’, ‘chord line’, ‘chord’, ‘thickness’, ‘thickness-to-chord ratio, ‘camber line’, ‘camber’, and ‘leading-edge radius’.</t>
  </si>
  <si>
    <t>082.01.02.01.01</t>
  </si>
  <si>
    <t>Aerofoil section geometry</t>
  </si>
  <si>
    <t>082.01.02.01</t>
  </si>
  <si>
    <t>Two-dimensional airflow</t>
  </si>
  <si>
    <t>082.01.02.00</t>
  </si>
  <si>
    <t>Describe laminar and turbulent boundary layers and the transition from laminar to turbulent. Show the influence of the roughness of the surface on the position of the transition point.</t>
  </si>
  <si>
    <t>082.01.01.04.12</t>
  </si>
  <si>
    <t>Explain the tangential friction between air and the surface of an aerofoil, and the development of a boundary layer.</t>
  </si>
  <si>
    <t>082.01.01.04.11</t>
  </si>
  <si>
    <t>Explain that viscosity is a feature of any fluid (gas or liquid).</t>
  </si>
  <si>
    <t>082.01.01.04.10</t>
  </si>
  <si>
    <t>Define two-dimensional airflow and its relationship to an aerofoil of infinite span (i.e. no blade tip vortices and, therefore, no induced drag). Explain the difference between two- and three-dimensional airflows.</t>
  </si>
  <si>
    <t>082.01.01.04.09</t>
  </si>
  <si>
    <t>Define ‘TAS’, ‘IAS’, and ‘CAS’.</t>
  </si>
  <si>
    <t>082.01.01.04.08</t>
  </si>
  <si>
    <t>Use the pitot system to explain the measurement of airspeed (no compressibility effects).</t>
  </si>
  <si>
    <t>082.01.01.04.07</t>
  </si>
  <si>
    <t>Define the stagnation point in the flow around an aerofoil, and explain the pressure obtained at the stagnation point.</t>
  </si>
  <si>
    <t>082.01.01.04.06</t>
  </si>
  <si>
    <t>State Bernoulli’s equation and use it to explain and define the relationship between static, dynamic and total pressure.</t>
  </si>
  <si>
    <t>082.01.01.04.05</t>
  </si>
  <si>
    <t>Describe the mass flow rate through a stream tube section.</t>
  </si>
  <si>
    <t>082.01.01.04.04</t>
  </si>
  <si>
    <t xml:space="preserve">Explain the principle of the continuity equation or the conservation of mass. </t>
  </si>
  <si>
    <t>082.01.01.04.03</t>
  </si>
  <si>
    <t>Define ‘streamline’ and ‘stream tube’.</t>
  </si>
  <si>
    <t>082.01.01.04.02</t>
  </si>
  <si>
    <t>Describe steady and unsteady airflow.</t>
  </si>
  <si>
    <t>082.01.01.04.01</t>
  </si>
  <si>
    <t>Basic concepts of airflow</t>
  </si>
  <si>
    <t>082.01.01.04</t>
  </si>
  <si>
    <t>Distinguish between mass and weight, and their units.</t>
  </si>
  <si>
    <t>082.01.01.03.02</t>
  </si>
  <si>
    <t xml:space="preserve">State and interpret Newton’s three laws of motion. </t>
  </si>
  <si>
    <t>082.01.01.03.01</t>
  </si>
  <si>
    <t>Newton’s laws</t>
  </si>
  <si>
    <t>082.01.01.03</t>
  </si>
  <si>
    <t>Define pressure altitude and air density altitude.</t>
  </si>
  <si>
    <t>082.01.01.02.05</t>
  </si>
  <si>
    <t>Explain the influence of moisture content on air density.</t>
  </si>
  <si>
    <t>082.01.01.02.04</t>
  </si>
  <si>
    <t>Define air density, and explain the relationship between air density, pressure, and temperature.</t>
  </si>
  <si>
    <t>082.01.01.02.03</t>
  </si>
  <si>
    <t>Define the International Standard Atmosphere (ISA).</t>
  </si>
  <si>
    <t>082.01.01.02.02</t>
  </si>
  <si>
    <t>Describe air temperature and pressure as functions of height.</t>
  </si>
  <si>
    <t>082.01.01.02.01</t>
  </si>
  <si>
    <t>Definitions and basic concepts of air</t>
  </si>
  <si>
    <t>082.01.01.02</t>
  </si>
  <si>
    <t xml:space="preserve">Be able to convert imperial units to SI units and vice versa. </t>
  </si>
  <si>
    <t>082.01.01.01.02</t>
  </si>
  <si>
    <t>List the fundamental quantities and units in SI, such as mass (kg), length (m), time (s).</t>
  </si>
  <si>
    <t>082.01.01.01.01</t>
  </si>
  <si>
    <t>International system of units of measurement (SI) and conversion of SI units</t>
  </si>
  <si>
    <t>082.01.01.01</t>
  </si>
  <si>
    <t>Basic concepts, laws and definitions</t>
  </si>
  <si>
    <t>082.01.01.00</t>
  </si>
  <si>
    <t xml:space="preserve">SUBSONIC AERODYNAMICS </t>
  </si>
  <si>
    <t>082.01.00.00</t>
  </si>
  <si>
    <t>PRINCIPLES OF FLIGHT - HELICOPTERS</t>
  </si>
  <si>
    <t>082.00.00.00</t>
  </si>
  <si>
    <t>Find the Morse code identifiers of radio navigation aids (VHF omnidirectional radio range (VOR), distance-measuring equipment (DME), non-directional radio beacon (NDB), instrument landing system (ILS)) using aeronautical charts.</t>
  </si>
  <si>
    <t>090.07.01.02.02</t>
  </si>
  <si>
    <t>Describe and list Morse code.</t>
  </si>
  <si>
    <t>090.07.01.02.01</t>
  </si>
  <si>
    <t>Use of Morse code</t>
  </si>
  <si>
    <t>090.07.01.02</t>
  </si>
  <si>
    <t>Explain when aircraft special meteorological observations should be made.</t>
  </si>
  <si>
    <t>090.07.01.01.02</t>
  </si>
  <si>
    <t>Explain when aircraft routine meteorological observations should be made.</t>
  </si>
  <si>
    <t>090.07.01.01.01</t>
  </si>
  <si>
    <t>Meteorological observations</t>
  </si>
  <si>
    <t>090.07.01.01</t>
  </si>
  <si>
    <t>Weather observations, Morse code</t>
  </si>
  <si>
    <t>090.07.01.00</t>
  </si>
  <si>
    <t>Other communications</t>
  </si>
  <si>
    <t>090.07.00.00</t>
  </si>
  <si>
    <t>List the factors which reduce the effective range and quality of VHF radio transmissions.</t>
  </si>
  <si>
    <t>090.06.01.01.06</t>
  </si>
  <si>
    <t>State the frequency separation allocated between consecutive VHF frequencies.</t>
  </si>
  <si>
    <t>090.06.01.01.05</t>
  </si>
  <si>
    <t>State the band normally used for aeronautical mobile service (AMS) voice communication.</t>
  </si>
  <si>
    <t>090.06.01.01.04</t>
  </si>
  <si>
    <t>Identify the frequency range of the VHF band.</t>
  </si>
  <si>
    <t>090.06.01.01.03</t>
  </si>
  <si>
    <t>Describe the radio-frequency spectrum of the bands into which the radio-frequency spectrum is divided.</t>
  </si>
  <si>
    <t>090.06.01.01.02</t>
  </si>
  <si>
    <t>Describe the radio-frequency spectrum with particular reference to VHF.</t>
  </si>
  <si>
    <t>090.06.01.01.01</t>
  </si>
  <si>
    <t>Spectrum, bands, range</t>
  </si>
  <si>
    <t>090.06.01.01</t>
  </si>
  <si>
    <t>090.06.01.00</t>
  </si>
  <si>
    <t>VHF PROPAGATION AND ALLOCATION OF FREQUENCIES</t>
  </si>
  <si>
    <t>090.06.00.00</t>
  </si>
  <si>
    <t>State that URGENCY messages take priority over all other messages except DISTRESS.</t>
  </si>
  <si>
    <t>090.05.01.02.07</t>
  </si>
  <si>
    <t>List the correctly sequenced elements of an URGENCY signal/message and describe the message content.</t>
  </si>
  <si>
    <t>090.05.01.02.06</t>
  </si>
  <si>
    <t xml:space="preserve">Describe the action to be taken by all other stations when an URGENCY procedure is in progress. </t>
  </si>
  <si>
    <t>090.05.01.02.05</t>
  </si>
  <si>
    <t>Describe the action to be taken by the station which receives an URGENCY message.</t>
  </si>
  <si>
    <t>090.05.01.02.04</t>
  </si>
  <si>
    <t>Identify the frequencies that should be used by aircraft in URGENCY.</t>
  </si>
  <si>
    <t>090.05.01.02.03</t>
  </si>
  <si>
    <t>Define ‘URGENCY’.</t>
  </si>
  <si>
    <t>090.05.01.02.02</t>
  </si>
  <si>
    <t>State the URGENCY signal(s) and URGENCY procedure(s).</t>
  </si>
  <si>
    <t>090.05.01.02.01</t>
  </si>
  <si>
    <t xml:space="preserve">Urgency </t>
  </si>
  <si>
    <t>090.05.01.02</t>
  </si>
  <si>
    <t>State that DISTRESS messages take priority over all other messages.</t>
  </si>
  <si>
    <t>090.05.01.01.09</t>
  </si>
  <si>
    <t>Describe the use of discrete frequencies (DEF) in case of distress or urgency.</t>
  </si>
  <si>
    <t>090.05.01.01.08</t>
  </si>
  <si>
    <t>List the correctly sequenced elements of a DISTRESS signal/message and describe the message content.</t>
  </si>
  <si>
    <t>090.05.01.01.07</t>
  </si>
  <si>
    <t>Describe the action to be taken by all other stations when a DISTRESS procedure is in progress.</t>
  </si>
  <si>
    <t>090.05.01.01.06</t>
  </si>
  <si>
    <t>Describe the action to be taken by the station which receives a DISTRESS message.</t>
  </si>
  <si>
    <t>090.05.01.01.05</t>
  </si>
  <si>
    <t>Specify the emergency SSR codes that may be used by aircraft, and the meaning of the codes.</t>
  </si>
  <si>
    <t>090.05.01.01.04</t>
  </si>
  <si>
    <t>Identify the frequencies that should be used by aircraft in DISTRESS.</t>
  </si>
  <si>
    <t>090.05.01.01.03</t>
  </si>
  <si>
    <t>Define ‘DISTRESS’.</t>
  </si>
  <si>
    <t>090.05.01.01.02</t>
  </si>
  <si>
    <t>State the DISTRESS signal(s) and DISTRESS procedure(s).</t>
  </si>
  <si>
    <t>090.05.01.01.01</t>
  </si>
  <si>
    <t>Distress</t>
  </si>
  <si>
    <t>090.05.01.01</t>
  </si>
  <si>
    <t>Signals and procedures</t>
  </si>
  <si>
    <t>090.05.01.00</t>
  </si>
  <si>
    <t>DISTRESS AND URGENCY PROCEDURES</t>
  </si>
  <si>
    <t>090.05.00.00</t>
  </si>
  <si>
    <t>Explain the causes and possible safety impacts of a blocked frequency.</t>
  </si>
  <si>
    <t>090.04.01.01.09</t>
  </si>
  <si>
    <t>Describe the action to be taken in case of communication failure on an IFR flight when flying in instrument meteorological conditions (IMC).</t>
  </si>
  <si>
    <t>090.04.01.01.08</t>
  </si>
  <si>
    <t>Describe the action to be taken in case of communication failure on an IFR flight when flying in visual meteorological conditions (VMC) and the flight will be terminated in VMC.</t>
  </si>
  <si>
    <t>090.04.01.01.07</t>
  </si>
  <si>
    <t>Describe the action to be taken in case of communication failure on an IFR flight.</t>
  </si>
  <si>
    <t>090.04.01.01.06</t>
  </si>
  <si>
    <t>Explain the action to be taken by a pilot that experiences a communication failure in the aerodrome traffic pattern at controlled aerodromes.</t>
  </si>
  <si>
    <t>090.04.01.01.05</t>
  </si>
  <si>
    <t>Identify the SSR code that may be used to indicate communication failure.</t>
  </si>
  <si>
    <t>090.04.01.01.04</t>
  </si>
  <si>
    <t>State the additional information that should be transmitted in the event of receiver failure.</t>
  </si>
  <si>
    <t>090.04.01.01.03</t>
  </si>
  <si>
    <t>Identify the frequencies to be used in an attempt to establish communication.</t>
  </si>
  <si>
    <t>090.04.01.01.02</t>
  </si>
  <si>
    <t>State the action to be taken in case of communication failure on a controlled VFR flight.</t>
  </si>
  <si>
    <t>090.04.01.01.01</t>
  </si>
  <si>
    <t>Action required to be taken in case of communication failure</t>
  </si>
  <si>
    <t>090.04.01.01</t>
  </si>
  <si>
    <t>Required action</t>
  </si>
  <si>
    <t>090.04.01.00</t>
  </si>
  <si>
    <t>VOICE COMMUNICATION FAILURE</t>
  </si>
  <si>
    <t>090.04.00.00</t>
  </si>
  <si>
    <t>Explain and demonstrate how to decode D-ATIS messages.</t>
  </si>
  <si>
    <t>090.03.01.02.04</t>
  </si>
  <si>
    <t>Explain and demonstrate how to decode ATIS messages.</t>
  </si>
  <si>
    <t>090.03.01.02.03</t>
  </si>
  <si>
    <t>Explain the meaning of the acronyms ‘D-ATIS’, ‘ATIS’, and ‘VOLMET’.</t>
  </si>
  <si>
    <t>090.03.01.02.02</t>
  </si>
  <si>
    <t>List the sources (VOLMET and ATIS units) of weather information available for aircraft in flight, and describe situation(s) in which a pilot would normally obtain each.</t>
  </si>
  <si>
    <t>090.03.01.02.01</t>
  </si>
  <si>
    <t>Weather broadcast</t>
  </si>
  <si>
    <t>090.03.01.02</t>
  </si>
  <si>
    <t>List the contents of aerodrome weather reports and state units of measurement used for each item: wind direction and speed; variation of wind direction and speed; visibility; present weather; cloud amount and type (including the definition of cloud and visibility OK (CAVOK); air temperature and dew point; pressure values (QNH, QFE); supplementary information (aerodrome warnings, landing runway, runway conditions, restrictions, obstructions, wind-shear warnings, etc.).</t>
  </si>
  <si>
    <t>090.03.01.01.01</t>
  </si>
  <si>
    <t>Aerodrome weather terms</t>
  </si>
  <si>
    <t>090.03.01.01</t>
  </si>
  <si>
    <t>Aerodrome weather</t>
  </si>
  <si>
    <t>090.03.01.00</t>
  </si>
  <si>
    <t xml:space="preserve">RELEVANT WEATHER INFORMATION </t>
  </si>
  <si>
    <t>090.03.00.00</t>
  </si>
  <si>
    <t>Explain the phrases to be used: when voice communication is used to correct a CPDLC message; in case of single CPDLC message failure; when CPDLC has failed; when reverting from CPDLC to voice communication.</t>
  </si>
  <si>
    <t>090.02.01.13.03</t>
  </si>
  <si>
    <t>Describe a notification phase (LOG ON) and state its purpose.</t>
  </si>
  <si>
    <t>090.02.01.13.02</t>
  </si>
  <si>
    <t>List the different types of messages of the controller–pilot data link communications (CPDLC) function and give examples of data link messages.</t>
  </si>
  <si>
    <t>090.02.01.13.01</t>
  </si>
  <si>
    <t>Data link messages</t>
  </si>
  <si>
    <t>090.02.01.13</t>
  </si>
  <si>
    <t>Use the correct term to describe vertical position in relation to: flight level (standard pressure setting); altitude (metres/feet on QNH); height (metres/feet on QFE).</t>
  </si>
  <si>
    <t>090.02.01.12.01</t>
  </si>
  <si>
    <t>Level changes and reports</t>
  </si>
  <si>
    <t>090.02.01.12</t>
  </si>
  <si>
    <t>Use the correct phraseology for an aircraft receiving a radar service: radar identification; radar vectoring; traffic information and avoidance; SSR procedures.</t>
  </si>
  <si>
    <t>090.02.01.11.01</t>
  </si>
  <si>
    <t>Radar procedural phraseology</t>
  </si>
  <si>
    <t>090.02.01.11</t>
  </si>
  <si>
    <t>Describe the requirement to read back other data such as runway, secondary surveillance radar (SSR) codes, etc.</t>
  </si>
  <si>
    <t>090.02.01.10.04</t>
  </si>
  <si>
    <t>Describe the requirement to read back other clearances including conditional clearances.</t>
  </si>
  <si>
    <t>090.02.01.10.03</t>
  </si>
  <si>
    <t>Describe the requirement to read back clearances related to the runway in use.</t>
  </si>
  <si>
    <t>090.02.01.10.02</t>
  </si>
  <si>
    <t>Describe the requirement to read back ATC route clearances.</t>
  </si>
  <si>
    <t>090.02.01.10.01</t>
  </si>
  <si>
    <t>Read-back and acknowledgement requirements</t>
  </si>
  <si>
    <t>090.02.01.10</t>
  </si>
  <si>
    <t>State the readability scale and explain its meaning.</t>
  </si>
  <si>
    <t>090.02.01.09.02</t>
  </si>
  <si>
    <t>Explain how to test radio transmission and reception.</t>
  </si>
  <si>
    <t>090.02.01.09.01</t>
  </si>
  <si>
    <t>Test procedures including readability scale</t>
  </si>
  <si>
    <t>090.02.01.09</t>
  </si>
  <si>
    <t>Describe the procedure for transfer of communication: by ground station; by aircraft.</t>
  </si>
  <si>
    <t>090.02.01.08.01</t>
  </si>
  <si>
    <t>Transfer of communication</t>
  </si>
  <si>
    <t>090.02.01.08</t>
  </si>
  <si>
    <t>Explain the use of the phrase ‘Revert to flight plan call sign’.</t>
  </si>
  <si>
    <t>090.02.01.07.06</t>
  </si>
  <si>
    <t>Explain the use of the phrase ‘Change your call sign to…’.</t>
  </si>
  <si>
    <t>090.02.01.07.05</t>
  </si>
  <si>
    <t>Explain when the suffix ‘HEAVY’ or ‘SUPER’ is used with an aircraft call sign.</t>
  </si>
  <si>
    <t>090.02.01.07.04</t>
  </si>
  <si>
    <t>Explain when aircraft call signs may be abbreviated.</t>
  </si>
  <si>
    <t>090.02.01.07.03</t>
  </si>
  <si>
    <t>Describe the abbreviated forms for aircraft call signs.</t>
  </si>
  <si>
    <t>090.02.01.07.02</t>
  </si>
  <si>
    <t>Describe the three different ways to compose an aircraft call sign.</t>
  </si>
  <si>
    <t>090.02.01.07.01</t>
  </si>
  <si>
    <t>RT call signs for aircraft including use of abbreviated call signs</t>
  </si>
  <si>
    <t>090.02.01.07</t>
  </si>
  <si>
    <t>Explain when the call sign may be omitted or abbreviated to the use of suffix only.</t>
  </si>
  <si>
    <t>090.02.01.06.03</t>
  </si>
  <si>
    <t>Identify the call-sign suffixes for aeronautical stations.</t>
  </si>
  <si>
    <t>090.02.01.06.02</t>
  </si>
  <si>
    <t>Name the two parts of the call sign of an aeronautical station.</t>
  </si>
  <si>
    <t>090.02.01.06.01</t>
  </si>
  <si>
    <t>RT call signs for aeronautical stations including use of abbreviated call signs</t>
  </si>
  <si>
    <t>090.02.01.06</t>
  </si>
  <si>
    <t xml:space="preserve">Explain traffic alert and collision avoidance system (TCAS) phraseology. </t>
  </si>
  <si>
    <t>090.02.01.05.05</t>
  </si>
  <si>
    <t>Explain phraseology for the selective calling system (SELCAL) and aircraft communications addressing and reporting system (ACARS).</t>
  </si>
  <si>
    <t>090.02.01.05.04</t>
  </si>
  <si>
    <t xml:space="preserve">Recognise, describe and use the correct standard phraseology for each phase of an IFR flight, including PBN operations (consider communication with each type of aeronautical station): before pushback or taxi; pushback; taxi; departure; en route; approach; final approach; landing; after landing. </t>
  </si>
  <si>
    <t>090.02.01.05.03</t>
  </si>
  <si>
    <t>Recognise, describe and use the correct standard phraseology for each phase of a VFR flight (consider communication with each type of aeronautical station): before taxi; taxi; departure; en route; circuit; final; landing; after landing.</t>
  </si>
  <si>
    <t>090.02.01.05.02</t>
  </si>
  <si>
    <t>Define the meaning of standard words and phrases.</t>
  </si>
  <si>
    <t>090.02.01.05.01</t>
  </si>
  <si>
    <t xml:space="preserve">Standard words and phrases </t>
  </si>
  <si>
    <t>090.02.01.05</t>
  </si>
  <si>
    <t>Explain the techniques used for making good RT transmissions.</t>
  </si>
  <si>
    <t>090.02.01.04.01</t>
  </si>
  <si>
    <t>Transmission techniques</t>
  </si>
  <si>
    <t>090.02.01.04</t>
  </si>
  <si>
    <t>Describe the different ways in which time is to be transmitted.</t>
  </si>
  <si>
    <t>090.02.01.03.02</t>
  </si>
  <si>
    <t>Describe the ways of transmitting time: the standard time reference is the Coordinated Universal Time (UTC); using only minutes, or minutes and hours, when required.</t>
  </si>
  <si>
    <t>090.02.01.03.01</t>
  </si>
  <si>
    <t>Transmission of time</t>
  </si>
  <si>
    <t>090.02.01.03</t>
  </si>
  <si>
    <t>Describe the method of transmission of numbers: pronunciation; single digits, whole hundreds and whole thousands; state how numbers are transmitted in different circumstances.</t>
  </si>
  <si>
    <t>090.02.01.02.01</t>
  </si>
  <si>
    <t xml:space="preserve">Transmission of numbers </t>
  </si>
  <si>
    <t>090.02.01.02</t>
  </si>
  <si>
    <t>Identify the circumstances when words should be spelt out.</t>
  </si>
  <si>
    <t>090.02.01.01.02</t>
  </si>
  <si>
    <t>Know the phonetic alphabet used in RT.</t>
  </si>
  <si>
    <t>090.02.01.01.01</t>
  </si>
  <si>
    <t>Transmission of letters</t>
  </si>
  <si>
    <t>090.02.01.01</t>
  </si>
  <si>
    <t>Transmission standards</t>
  </si>
  <si>
    <t>090.02.01.00</t>
  </si>
  <si>
    <t>GENERAL OPERATING PROCEDURES</t>
  </si>
  <si>
    <t>090.02.00.00</t>
  </si>
  <si>
    <t xml:space="preserve">Identify to which category of messages a type of message belongs and identify the associated priority indicator. </t>
  </si>
  <si>
    <t>090.01.01.04.01</t>
  </si>
  <si>
    <t xml:space="preserve">Categories of messages </t>
  </si>
  <si>
    <t>090.01.01.04</t>
  </si>
  <si>
    <t>State the procedure for obtaining bearing information in flight.</t>
  </si>
  <si>
    <t>090.01.01.03.02</t>
  </si>
  <si>
    <t>Define Q-code groups commonly used in RT air-ground communications: pressure settings; directions and bearings.</t>
  </si>
  <si>
    <t>090.01.01.03.01</t>
  </si>
  <si>
    <t>Q-code groups commonly used in radiotelephony (RT) air-ground communications</t>
  </si>
  <si>
    <t>090.01.01.03</t>
  </si>
  <si>
    <t xml:space="preserve">Define commonly used ATS abbreviations: flight conditions; airspace; services; time; VFR-related terms; IFR-related terms; miscellaneous. </t>
  </si>
  <si>
    <t>090.01.01.02.01</t>
  </si>
  <si>
    <t>Air traffic services (ATS) abbreviations</t>
  </si>
  <si>
    <t>090.01.01.02</t>
  </si>
  <si>
    <t>Recognise the terms used in conjunction with the approach and holding procedures.</t>
  </si>
  <si>
    <t>090.01.01.01.03</t>
  </si>
  <si>
    <t xml:space="preserve">Define commonly used ATS terms for communication methods. </t>
  </si>
  <si>
    <t>090.01.01.01.02</t>
  </si>
  <si>
    <t>Define commonly used air traffic services (ATS) terms for stations.</t>
  </si>
  <si>
    <t>090.01.01.01.01</t>
  </si>
  <si>
    <t>Meanings and significance</t>
  </si>
  <si>
    <t>090.01.01.01</t>
  </si>
  <si>
    <t>Associated terms</t>
  </si>
  <si>
    <t>090.01.01.00</t>
  </si>
  <si>
    <t>CONCEPTS</t>
  </si>
  <si>
    <t>090.01.00.00</t>
  </si>
  <si>
    <t>COMMUNICATIONS</t>
  </si>
  <si>
    <t>090.00.00.00</t>
  </si>
  <si>
    <t>TK Syllabus Comparison Document</t>
  </si>
  <si>
    <t>Version:</t>
  </si>
  <si>
    <t>Date:</t>
  </si>
  <si>
    <r>
      <rPr>
        <b/>
        <sz val="11"/>
        <color theme="1"/>
        <rFont val="Calibri"/>
        <family val="2"/>
        <scheme val="minor"/>
      </rPr>
      <t>Feedback:</t>
    </r>
    <r>
      <rPr>
        <sz val="11"/>
        <color theme="1"/>
        <rFont val="Calibri"/>
        <family val="2"/>
        <scheme val="minor"/>
      </rPr>
      <t xml:space="preserve"> the Agency welcomes feedback on this TK syllabus comparison from stakeholders via email to ECQB@easa.europa.eu 
Proposals for amendments / improvements to the TK syllabus and LOs should be communicated to the Agency following the "Rulemaking proposals" process as described on the Agency website: https://www.easa.europa.eu/document-library/rulemaking-programmes/rulemaking-proposal</t>
    </r>
  </si>
  <si>
    <r>
      <t xml:space="preserve">A standard format has been applied to each sheet. In addition there are filters to allow the information to be sorted in the original sequence, or according to the old or new syllabus structure, and to apply filters relating to the nature of the modification, and the licence/rating type. Each sheet has the following structure, starting from column A: </t>
    </r>
    <r>
      <rPr>
        <b/>
        <sz val="11"/>
        <color theme="1"/>
        <rFont val="Calibri"/>
        <family val="2"/>
        <scheme val="minor"/>
      </rPr>
      <t/>
    </r>
  </si>
  <si>
    <r>
      <rPr>
        <b/>
        <sz val="11"/>
        <color theme="1"/>
        <rFont val="Calibri"/>
        <family val="2"/>
        <scheme val="minor"/>
      </rPr>
      <t>Index:</t>
    </r>
    <r>
      <rPr>
        <sz val="11"/>
        <color theme="1"/>
        <rFont val="Calibri"/>
        <family val="2"/>
        <scheme val="minor"/>
      </rPr>
      <t xml:space="preserve"> each row has a unique number. The sequence is primarily based on that of The new syllabus.</t>
    </r>
  </si>
  <si>
    <r>
      <rPr>
        <b/>
        <sz val="11"/>
        <color theme="1"/>
        <rFont val="Calibri"/>
        <family val="2"/>
        <scheme val="minor"/>
      </rPr>
      <t>Moved to/from another subject</t>
    </r>
    <r>
      <rPr>
        <sz val="11"/>
        <color theme="1"/>
        <rFont val="Calibri"/>
        <family val="2"/>
        <scheme val="minor"/>
      </rPr>
      <t xml:space="preserve">: a brief comment is made where this is the case. </t>
    </r>
  </si>
  <si>
    <r>
      <rPr>
        <b/>
        <sz val="11"/>
        <color theme="1"/>
        <rFont val="Calibri"/>
        <family val="2"/>
        <scheme val="minor"/>
      </rPr>
      <t>Reworded, intent the same</t>
    </r>
    <r>
      <rPr>
        <sz val="11"/>
        <color theme="1"/>
        <rFont val="Calibri"/>
        <family val="2"/>
        <scheme val="minor"/>
      </rPr>
      <t xml:space="preserve">: an “x” indicates that the revised working does not alter the specific issue or depth of knowledge that the candidate is expected to know/understand (e.g. grammatical improvements, abbreviations written out or terms abbreviated). </t>
    </r>
  </si>
  <si>
    <r>
      <rPr>
        <b/>
        <sz val="11"/>
        <color theme="1"/>
        <rFont val="Calibri"/>
        <family val="2"/>
        <scheme val="minor"/>
      </rPr>
      <t>Reworded, intent modified</t>
    </r>
    <r>
      <rPr>
        <sz val="11"/>
        <color theme="1"/>
        <rFont val="Calibri"/>
        <family val="2"/>
        <scheme val="minor"/>
      </rPr>
      <t xml:space="preserve">: an “x” indicates that a significant change is introduced (e.g. accounting for technological advances and best practices, use of new / modified terms, or a different depth of knowledge is indicated by the key verb, considering GM1 FCL.310; FCL.515(b); FCL.615(b)). </t>
    </r>
  </si>
  <si>
    <r>
      <t xml:space="preserve">General Information
</t>
    </r>
    <r>
      <rPr>
        <sz val="11"/>
        <color theme="1"/>
        <rFont val="Calibri"/>
        <family val="2"/>
        <scheme val="minor"/>
      </rPr>
      <t>This document has been created to support EASA in implementing the Basic Instrument Rating (BIR) in the ECQB, aligning with the syllabus, learning objectives and examination procedures for the theoretical knowledge (TK) examinations associated with the ATPL(A), CPL(A), ATPL(H)/IR, ATPL(H)/VFR, CPL(H) (referred to as “professional licences” in this document), IR(A and H), CBIR(A) and BIR, as published in ED Decision 2020/018/R. The relevant AMCs are AMC1 FCL.310; FCL.515(b); FCL.615(b); FCL.835(d),  AMC1 ARA.FCL.300(b) and AMC2 ARA.FCL.300(b)). 
Comparison is made with the TK syllabi and LOs as published in the ED Decisions listed below: 
- Amendment 4 to AMC/GM to Part-FCL, EDD 2018/001/R, 
- Amendment 6 to AMC/GM to Part-FCL, EDD 2018/011/R,  
- Amendment 8</t>
    </r>
    <r>
      <rPr>
        <sz val="11"/>
        <color rgb="FFFF0000"/>
        <rFont val="Calibri"/>
        <family val="2"/>
        <scheme val="minor"/>
      </rPr>
      <t xml:space="preserve"> </t>
    </r>
    <r>
      <rPr>
        <sz val="11"/>
        <rFont val="Calibri"/>
        <family val="2"/>
        <scheme val="minor"/>
      </rPr>
      <t>to AMC/GM to Part-FCL, EDD 2019/017/R.</t>
    </r>
  </si>
  <si>
    <r>
      <rPr>
        <b/>
        <sz val="11"/>
        <color theme="1"/>
        <rFont val="Calibri"/>
        <family val="2"/>
        <scheme val="minor"/>
      </rPr>
      <t>Renumbered:</t>
    </r>
    <r>
      <rPr>
        <sz val="11"/>
        <color theme="1"/>
        <rFont val="Calibri"/>
        <family val="2"/>
        <scheme val="minor"/>
      </rPr>
      <t xml:space="preserve"> an “x” indicates that there is a difference between the syllabus references. </t>
    </r>
  </si>
  <si>
    <r>
      <rPr>
        <b/>
        <sz val="11"/>
        <color theme="1"/>
        <rFont val="Calibri"/>
        <family val="2"/>
        <scheme val="minor"/>
      </rPr>
      <t>Deleted:</t>
    </r>
    <r>
      <rPr>
        <sz val="11"/>
        <color theme="1"/>
        <rFont val="Calibri"/>
        <family val="2"/>
        <scheme val="minor"/>
      </rPr>
      <t xml:space="preserve"> an “x” indicates that the LO is not retained in amendment 10 AMC &amp; GM to Part-FCL. </t>
    </r>
  </si>
  <si>
    <r>
      <rPr>
        <b/>
        <sz val="11"/>
        <color theme="1"/>
        <rFont val="Calibri"/>
        <family val="2"/>
        <scheme val="minor"/>
      </rPr>
      <t>New:</t>
    </r>
    <r>
      <rPr>
        <sz val="11"/>
        <color theme="1"/>
        <rFont val="Calibri"/>
        <family val="2"/>
        <scheme val="minor"/>
      </rPr>
      <t xml:space="preserve"> an “x” indicates that the LO is new with amendment 10 AMC &amp; GM to Part-FCL</t>
    </r>
  </si>
  <si>
    <r>
      <rPr>
        <b/>
        <sz val="11"/>
        <color theme="1"/>
        <rFont val="Calibri"/>
        <family val="2"/>
        <scheme val="minor"/>
      </rPr>
      <t>Text unmodified</t>
    </r>
    <r>
      <rPr>
        <sz val="11"/>
        <color theme="1"/>
        <rFont val="Calibri"/>
        <family val="2"/>
        <scheme val="minor"/>
      </rPr>
      <t>: an “x” indicates that the wording of the text is the same in the two syllabi.</t>
    </r>
  </si>
  <si>
    <t>Differences between the old and new syllabi and LOs are not indicated.</t>
  </si>
  <si>
    <r>
      <rPr>
        <b/>
        <sz val="11"/>
        <color theme="1"/>
        <rFont val="Calibri"/>
        <family val="2"/>
        <scheme val="minor"/>
      </rPr>
      <t>BIR BK</t>
    </r>
    <r>
      <rPr>
        <sz val="11"/>
        <color theme="1"/>
        <rFont val="Calibri"/>
        <family val="2"/>
        <scheme val="minor"/>
      </rPr>
      <t>: the number 1-3 is as per the syllabus of amendment 10 AMC &amp; GM to Part-FCL. It indicates that the LO applies to the training course for the relevant module(s) of the BIR, but is not addressed directly by a dedicated question in the ECQB.</t>
    </r>
  </si>
  <si>
    <r>
      <rPr>
        <b/>
        <sz val="11"/>
        <color theme="1"/>
        <rFont val="Calibri"/>
        <family val="2"/>
        <scheme val="minor"/>
      </rPr>
      <t>2018-2019 syllabus text</t>
    </r>
    <r>
      <rPr>
        <sz val="11"/>
        <color theme="1"/>
        <rFont val="Calibri"/>
        <family val="2"/>
        <scheme val="minor"/>
      </rPr>
      <t>: based on amendments 4, 6 &amp; 8 AMC &amp; GM to Part-FCL.</t>
    </r>
  </si>
  <si>
    <r>
      <rPr>
        <b/>
        <sz val="11"/>
        <color theme="1"/>
        <rFont val="Calibri"/>
        <family val="2"/>
        <scheme val="minor"/>
      </rPr>
      <t>2018-2019 syllabus reference</t>
    </r>
    <r>
      <rPr>
        <sz val="11"/>
        <color theme="1"/>
        <rFont val="Calibri"/>
        <family val="2"/>
        <scheme val="minor"/>
      </rPr>
      <t xml:space="preserve">: the numbering published in amendments 4, 6, &amp; 8 AMC &amp; GM to Part-FCL is modified to include dots between syllabus levels and to number each LO </t>
    </r>
  </si>
  <si>
    <r>
      <rPr>
        <b/>
        <sz val="11"/>
        <color theme="1"/>
        <rFont val="Calibri"/>
        <family val="2"/>
        <scheme val="minor"/>
      </rPr>
      <t>2020 syllabus reference</t>
    </r>
    <r>
      <rPr>
        <sz val="11"/>
        <color theme="1"/>
        <rFont val="Calibri"/>
        <family val="2"/>
        <scheme val="minor"/>
      </rPr>
      <t xml:space="preserve">: the numbering as published in amendment 10 AMC &amp; GM to Part-FCL is modified to include dots between syllabus levels. </t>
    </r>
  </si>
  <si>
    <r>
      <rPr>
        <b/>
        <sz val="11"/>
        <color theme="1"/>
        <rFont val="Calibri"/>
        <family val="2"/>
        <scheme val="minor"/>
      </rPr>
      <t>2020 syllabus text</t>
    </r>
    <r>
      <rPr>
        <sz val="11"/>
        <color theme="1"/>
        <rFont val="Calibri"/>
        <family val="2"/>
        <scheme val="minor"/>
      </rPr>
      <t xml:space="preserve">: based on amendment 10 AMC &amp; GM to Part-FCL. </t>
    </r>
  </si>
  <si>
    <r>
      <rPr>
        <b/>
        <sz val="11"/>
        <color theme="1"/>
        <rFont val="Calibri"/>
        <family val="2"/>
        <scheme val="minor"/>
      </rPr>
      <t xml:space="preserve">Disclaimer </t>
    </r>
    <r>
      <rPr>
        <sz val="11"/>
        <color theme="1"/>
        <rFont val="Calibri"/>
        <family val="2"/>
        <scheme val="minor"/>
      </rPr>
      <t xml:space="preserve">
The TK Syllabus Comparison Document is made available for information purposes only. While every care has been taken in preparing the content of the TK Syllabus Comparison Document to avoid errors, EASA makes no warranty as to the accuracy, completeness or currency of its content. EASA shall not be liable for any kind of damages or other claims or demands incurred as a result of incorrect, insufficient or invalid data, or arising out of or in connection with the use, copying or display of the content, to the extent permitted by European and national laws. The information contained in the Document should not be construed as legal advice.</t>
    </r>
  </si>
  <si>
    <t>Index</t>
  </si>
  <si>
    <t>2018-2019 syllabus text</t>
  </si>
  <si>
    <t>2018-2019 syllabus reference</t>
  </si>
  <si>
    <t>2020 syllabus reference</t>
  </si>
  <si>
    <t>Moved to/from another subject</t>
  </si>
  <si>
    <t>Renumbered</t>
  </si>
  <si>
    <t>New</t>
  </si>
  <si>
    <t>Deleted</t>
  </si>
  <si>
    <t>Text unmodified</t>
  </si>
  <si>
    <t>Reworded, intent the same</t>
  </si>
  <si>
    <t>Reworded, intent modified</t>
  </si>
  <si>
    <t>Explain the circumstances that led to the establishment of the Convention on International Civil Aviation, Chicago, 7 December 1944. Source: ICAO Doc 7300/9 Preamble</t>
  </si>
  <si>
    <t>Recall the general contents of relevant parts of the following chapters general principles and application of the Convention; flight over territory of Contracting States; nationality of aircraft; international standards and recommended practices (SARPs), especially notification of differences and validity of endorsed certificates and licences. Source: ICAO Doc 7300/9 Part 1, Articles 1, 2, 3, 4, 5, 6, 7, 8, 9, 10, 11, 12, 16, 17, 18, 19, 20, 37, 38, 39, 40</t>
  </si>
  <si>
    <t>General principles. Describe the application of the following terms in civil aviation: sovereignty; territory and high seas according to the UN Convention on the High Seas. Source: Convention on the High Seas (Geneva, 29 April 1958) Articles 1, 2; ICAO Doc 7300/9 Part 1, Articles 1, 2</t>
  </si>
  <si>
    <t>Explain the following terms and how they apply to international air traffic: right of non-scheduled flight (including the two technical freedoms of the air); scheduled air services; cabotage; landing at customs airports; Rules of the Air; search of aircraft. Source: ICAO Doc 7300/9, Articles 5, 6, 7, 10, 12, 16</t>
  </si>
  <si>
    <t>Explain the duties of Contracting States in relation to: documents carried on board the aircraft: certificate of registration; certificates of airworthiness; licences of personnel; recognition of certificates and licences; cargo restrictions; photographic apparatus. Source: ICAO Doc 7300/9, Articles 29, 31, 32, 33, 35, 36</t>
  </si>
  <si>
    <t>Describe the objectives of ICAO. Source: ICAO Doc 7300/9, Article 44</t>
  </si>
  <si>
    <t>Recognise the organisation and duties of the ICAO Assembly, Council and Air Navigation Commission (ANC). Source: ICAO Doc 7300/9, Articles 48, 49, 50, 54, 56, 57</t>
  </si>
  <si>
    <t>Describe the annexes to the Convention. Source: ICAO Doc 7300/9, Articles 54, 90, 94, 95</t>
  </si>
  <si>
    <t>Explain the two technical freedoms of the air. Source: ICAO Doc 7500</t>
  </si>
  <si>
    <t>Explain the three commercial freedoms of the air. Source: ICAO Doc 9626</t>
  </si>
  <si>
    <t>Describe the measures and actions to be taken by the pilot-in-command (PIC) of an aircraft in order to suppress unlawful acts against the safety of the aircraft. Source: ICAO Doc 8364 - Convention on Offences and Certain Other Acts Committed on Board Aircraft, Tokyo, 14 September 1963</t>
  </si>
  <si>
    <t>Explain the legal significance of the issue of a passenger ticket or of baggage/cargo documents (that the issue is a form of contract). Source: ICAO Doc 9740 Convention for the Unification of Certain Rules for International Carriage - The Montreal Convention of 1999</t>
  </si>
  <si>
    <t>Describe the consequences for an airline or the PIC when a document of carriage is not issued (that the contract is unaffected). Source: ICAO Doc 9740 Convention for the Unification of Certain Rules for International Carriage - The Montreal Convention of 1999</t>
  </si>
  <si>
    <t>Explain the consequences for an airline operator of Regulation (EC) No 261/2004 on passenger rights in the event of delay, cancellation or denial of boarding. Source: Regulation (EC) No 261/2004</t>
  </si>
  <si>
    <t>Explain the liability limit in relation to destruction, loss, damage or delay of baggage. Source: ICAO Doc 9740 Convention for the Unification of Certain Rules for International Carriage - The Montreal Convention of 1999</t>
  </si>
  <si>
    <t>Describe the objectives of IATA. Source: IATA web page</t>
  </si>
  <si>
    <t>State the issuing authority of a CofA. Source: ICAO Annex 8, Chapter 3.2 Issuance and continued validity of a Certificate of Airworthiness</t>
  </si>
  <si>
    <t>State the necessity to hold a CofA. Source: ICAO Doc 7300, Article 31</t>
  </si>
  <si>
    <t>Explain the prerequisites for the issue of a CofA according to Commission Regulation (EU) No 748/2012. Source: Commission Regulation (EU) No 748/2012, SUBPART H</t>
  </si>
  <si>
    <t>State who shall determine an aircraft’s continuing airworthiness. Source: ICAO Annex 8, Chapter 3.2 Issuance and continued validity of a Certificate of Airworthiness</t>
  </si>
  <si>
    <t>Describe how a CofA can be renewed or may remain valid. Source: ICAO Annex 8 Chapter 3.2 Issuance and continued validity of a Certificate of Airworthiness; Chapter 3.5 Temporary loss of airworthiness; Chapter 3.6 Damage to aircraft</t>
  </si>
  <si>
    <t>Recall the definition of the following terms: aircraft; heavier-than-air aircraft; State of Registry. Source: ICAO Annex 7, Chapter 1 Definitions</t>
  </si>
  <si>
    <t>Nationality marks, common marks and registration marks - assignment and location. Source: ICAO Annex 7</t>
  </si>
  <si>
    <t>State the location of nationality marks, common marks and registration marks. Source: ICAO Annex 7, Chapter 4.3 Heavier-than-air aircraft; ICAO Annex 7, Chapter 9 Identification plate</t>
  </si>
  <si>
    <t>Explain who is responsible for assigning nationality marks, common marks and registration marks. Source: ICAO Annex 7, Chapter 3 Nationality, common and registration marks to be used</t>
  </si>
  <si>
    <t>Differences between ICAO Annex 1 and Regulation (EU) No 1178/2011 (hereinafter: Aircrew Regulation)</t>
  </si>
  <si>
    <t>Define the following Category, class and type of aircraft, cross-country, dual instruction time, flight time, student pilot-in-command (SPIC), instrument time, instrument flight time, instrument ground time, night, private pilot, proficiency check, renewal, revalidation, skill test, solo flight time. Source: Aircrew Regulation, point FCL.010 Definitions</t>
  </si>
  <si>
    <t>Define the following: multi-crew cooperation (MCC), multi-pilot aircraft, rating. Source: Aircrew Regulation, point FCL.010 Definitions; Note: 'rating' is defined in point 1.1 Definitions of ICAO Annex 1</t>
  </si>
  <si>
    <t>Explain the structure of Part-FCL. Source: Aircrew Regulation, Article 1 Subject matter</t>
  </si>
  <si>
    <t>Explain the requirements to act as a flight crew member of a civil aircraft registered in a Member State, and know the general principles of the licensing system (light aircraft pilot licence (LAPL), private pilot licence (PPL), commercial pilot licence (CPL), multi-crew pilot licence (MPL), airline transport pilot licence (ATPL)). Source: Regulation (EU) 2018/1139, Article 21 and point 2 of Annex IV 'Essential requirements for aircrew' to this Regulation; Aircrew Regulation, point FCL.015 Application and issue, revalidation and renewal of licences, ratings and certificates</t>
  </si>
  <si>
    <t>List the two factors that are relevant to the exercise of the privileges of a licence. Source: Aircrew Regulation, point FCL.040 Exercise of the privileges of licences</t>
  </si>
  <si>
    <t>State the circumstances in which a language proficiency endorsement is required. Source: Aircrew Regulation, point FCL.055 Language proficiency</t>
  </si>
  <si>
    <t>List the restrictions for licence holders with an age of 60 years or more. Source: Aircrew Regulation, point FCL.065 Curtailment of privileges of licence holders aged 60 years or more in commercial air transport</t>
  </si>
  <si>
    <t>Explain the term ‘competent authority’. Source: Aircrew Regulation, point FCL.001 Competent authority</t>
  </si>
  <si>
    <t>Describe the obligation to carry and present documents (e.g. a flight crew licence) under Part-FCL. Source: Aircrew Regulation, point FCL.045 Obligation to carry and present documents</t>
  </si>
  <si>
    <t>Commercial pilot licence (CPL)</t>
  </si>
  <si>
    <t>State the requirements for the issue of a CPL. Source: Aircrew Regulation: point FCL.300 CPL - Minimum age; Appendix 3, D. CPL integrated course - Aeroplanes, Flying Training (8, a–f); Appendix 3, E. CPL modular course - Aeroplanes, Experience (12, a-d)</t>
  </si>
  <si>
    <t>State the privileges of a CPL. Source: Aircrew Regulation, point FCL.305 CPL - Privileges and conditions</t>
  </si>
  <si>
    <t>State the requirements for the issue of an ATPL. Source: Aircrew Regulation, point FCL.500 ATPL - Minimum age; Aircrew Regulation, point FCL.510.A ATPL(A) - Prerequisites, experience and crediting ((a) and (b)); Aircrew Regulation, point FCL.510.H ATPL(H) - Prerequisites, experience and crediting</t>
  </si>
  <si>
    <t>State the privileges of an ATPL. Source: Aircrew Regulation, point FCL.505 ATPL - Privileges</t>
  </si>
  <si>
    <t>State the requirements for the issue of an MPL. Source: Aircrew Regulation, point FCL.400.A MPL - Minimum age; Aircrew Regulation, point FCL.410.A MPL - Training course and theoretical knowledge examinations and Appendix 5 (items 1 to 8)</t>
  </si>
  <si>
    <t>State the privileges of an MPL. Source: Aircrew Regulation, point FCL.405.A MPL - Privileges</t>
  </si>
  <si>
    <t>Ratings</t>
  </si>
  <si>
    <t>State the requirements for class ratings, their validity and privileges. Source: Aircrew Regulation, point FCL.740 Validity and renewal of class and type ratings; Aircrew Regulation, point FCL.705 Privileges of the holder of a class or type rating; Aircrew Regulation, point FCL.720.A Experience requirements and prerequisites for the issue of class or type ratings - aeroplanes</t>
  </si>
  <si>
    <t>State the requirements for type ratings, their validity and privileges. Source: Aircrew Regulation, point FCL.705 Privileges of the holder of a class or type rating; Aircrew Regulation, point FCL.720.A Experience requirements and prerequisites for the issue of class or type ratings - aeroplanes; Aircrew Regulation, point FCL.740 Validity and renewal of class and type ratings</t>
  </si>
  <si>
    <t>State the requirements for instrument ratings, their validity and privileges (instrument rating (IR), competency-based instrument rating (CBIR) and en-route instrument rating (EIR)). Source: Aircrew Regulation, point FCL.610 IR - Prerequisites and crediting; Aircrew Regulation, point FCL.605 IR - Privileges; Aircrew Regulation, point FCL.625 IR - Validity, revalidation and renewal</t>
  </si>
  <si>
    <t>State the requirements for other ratings, their validity and privileges according to Part-FCL. Source: Aircrew Regulation, point FCL.800 Aerobatic rating; Aircrew Regulation, point FCL.805 Sailplane towing and banner towing ratings; Aircrew Regulation, point FCL.810 Night rating; Aircrew Regulation, point FCL.815 Mountain rating; Aircrew Regulation, point FCL.820 Flight test rating.</t>
  </si>
  <si>
    <t>Aircrew Regulation - Annex IV (Part-MED) - Details</t>
  </si>
  <si>
    <t>Describe the relevant content of Part-MED - Medical requirements (administrative parts and requirements related to licensing only). Source: Aircrew Regulation, point MED.A.001 Competent authority; Aircrew Regulation, point MED.A.005 Scope; Aircrew Regulation, point MED.A.045 Validity, revalidation and renewal of medical certificates</t>
  </si>
  <si>
    <t>State the requirements for the issue of a medical certificate. Source: Aircrew Regulation, point MED.A.040 Issue, revalidation and renewal of medical certificates</t>
  </si>
  <si>
    <t>Name the class of medical certificate required when exercising the privileges of a CPL, MPL or ATPL. Source: Aircrew Regulation, point MED.A.030 Medical certificates</t>
  </si>
  <si>
    <t>State the actions to be taken in case of a decrease in medical fitness. Source: Aircrew Regulation, point MED.A.020 Decrease in medical fitness</t>
  </si>
  <si>
    <t>Explain the scope and purpose of ICAO Annex 2. Source: ICAO Annex 2, Foreword, Applicability</t>
  </si>
  <si>
    <t>Explain the scope and main content of SERA. Source: SERA, Article 1 Subject matter and scope</t>
  </si>
  <si>
    <t>Explain the principle of territorial application of the various Rules of the Air, e.g. ICAO, SERA, national rules. Source: ICAO Annex 2, Chapter 2, 2.1 Territorial application of the rules of the air; SERA.1001 and SERA.2001</t>
  </si>
  <si>
    <t>Explain the necessity to comply with the Rules of the Air. Source: SERA.2005 Compliance with the rules of the air</t>
  </si>
  <si>
    <t>State the responsibilities of the PIC. Source: SERA.2010 Responsibilities.</t>
  </si>
  <si>
    <t>Identify under what circumstances departure from the Rules of the Air may be allowed. Source: SERA.2010 Responsibilities</t>
  </si>
  <si>
    <t>Explain the duties of the PIC concerning pre-flight actions in case of an instrument flight rule (IFR) flight. Source: SERA.2010 Responsibilities</t>
  </si>
  <si>
    <t>State that the PIC of an aircraft has final authority as to the disposition of the aircraft while in command. Source: SERA.2015 Authority of pilot-in-command of an aircraft</t>
  </si>
  <si>
    <t>Explain when the use of psychoactive substances, taking into consideration their effects, by flight crew members is prohibited. Source: SERA.2020 Problematic use of psychoactive substances</t>
  </si>
  <si>
    <t>Describe the rules for the avoidance of collisions. Source: SERA Chapter 2 Avoidance of collisions (except water operations)</t>
  </si>
  <si>
    <t>Describe the lights, including their angles, to be displayed by aircraft. Source: SERA.3215 Lights to be displayed by aircraft; ICO Annex 2, Chapter 3, 3.2.3; ICAO Annex 6, Part I, Chapter 6, 6.10 and Appendix 1; and ICAO Annex 6, Part III, Chapter 4, 4.42.</t>
  </si>
  <si>
    <t>Interpret marshalling signals. Source: SERA Appendix 1, Chapter 4 Marshalling signals</t>
  </si>
  <si>
    <t>State the basic requirements for minimum height (HGT) for the flight over congested areas of cities, towns or settlements, or over an open-air assembly of persons. Source: SERA.3105 Minimum heights</t>
  </si>
  <si>
    <t>Define when the cruising levels shall be expressed in terms of flight levels (FLs). Source: SERA.3110 Cruising levels</t>
  </si>
  <si>
    <t>Define under what circumstances cruising levels shall be expressed in terms of altitude (ALT). Source: SERA.3110 Cruising levels</t>
  </si>
  <si>
    <t>Explain the limitation for proximity to other aircraft and the right-of-way rules, including holding at runway (RWY) holding positions and lighted stop bars. Source SERA.3205 Proximity; SERA.3210 Right-of-way</t>
  </si>
  <si>
    <t>Describe the meaning of light signals displayed to aircraft and by aircraft. Source: SERA.3215 Lights to be displayed by aircraft; SERA, Appendix 1, Chapter 3 Signals for aerodrome traffic</t>
  </si>
  <si>
    <t>Describe the requirements when carrying out simulated instrument flights. Source: SERA.3220 Simulated instrument flights</t>
  </si>
  <si>
    <t>Explain the basic rules for an aircraft operating on and in the vicinity of an aerodrome (AD). Source: SERA.3225 Operation on and in the vicinity of an aerodrome</t>
  </si>
  <si>
    <t>Explain the requirements for the submission of an air traffic service (ATS) flight plan. Source: SERA.4001 Submission of a flight plan</t>
  </si>
  <si>
    <t>Explain the actions to be taken in case of flight plan change or delay. Source: SERA.4015 Changes to a flight plan; SERA.8020 Adherence to flight plan</t>
  </si>
  <si>
    <t>State the actions to be taken in case of inadvertent changes to track, true airspeed (TAS) and time estimate affecting the current flight plan. Source: SERA.8020 Adherence to flight plan</t>
  </si>
  <si>
    <t>Explain the procedures for closing a flight plan. Source: SERA.4020 Closing a flight plan</t>
  </si>
  <si>
    <t>State for which flights an air traffic control (ATC) clearance shall be obtained. Source: SERA.8015 Air traffic control clearances</t>
  </si>
  <si>
    <t>State how a pilot may request ATC clearance. Source: SERA.8015 Air traffic control clearances</t>
  </si>
  <si>
    <t>State the action to be taken if an ATC clearance is not satisfactory to a PIC. Source: SERA.8015 Air traffic control clearances</t>
  </si>
  <si>
    <t>Describe the required actions to be carried out if the continuation of a controlled visual flight rule (VFR) flight in visual meteorological conditions (VMC) is not practicable any more. Source: SERA.8020 Adherence to flight plan</t>
  </si>
  <si>
    <t>Describe the provisions for transmitting a position report to the appropriate ATS unit including time of transmission and normal content of the message. Source: SERA.8025 Position reports</t>
  </si>
  <si>
    <t>Describe the necessary action when an aircraft experiences a communication (COM) failure. Source: SERA.8035 Communications</t>
  </si>
  <si>
    <t>State what information an aircraft being subjected to unlawful interference shall give to the appropriate ATS unit. Source: SERA.11001 Unlawful interference</t>
  </si>
  <si>
    <t>Describe the VFR as contained in Commission Implementing Regulation (EU) No 923/2012. Source: SERA.5001 VMC visibility and distance from cloud minima; SERA.5005 Visual flight rules; SERA.5010 Special VFR in control zones</t>
  </si>
  <si>
    <t>Describe the IFR as contained in Commission Implementing Regulation (EU) No 923/2012. Source: SERA.5015 Instrument flight rules (IFR) - Rules applicable to all IFR flights; SERA.5020 IFR - Rules applicable to IFR flights within controlled airspace; SERA.5025 IFR - Rules applicable to IFR flights outside controlled airspace</t>
  </si>
  <si>
    <t>List the circumstances in which interception of a civil aircraft may occur. Source: SERA.11015 Interception; ICAO Doc 9433, 1.2 Circumstances in which interception may occur</t>
  </si>
  <si>
    <t>State what primary action should be carried out by an intercepted aircraft. Source: SERA.11015 Interception</t>
  </si>
  <si>
    <t>State which frequency should primarily be tried in order to contact an intercepting aircraft. Source: SERA.11015 Interception</t>
  </si>
  <si>
    <t>State on which mode and code a transponder on board the intercepted aircraft should be operated. Source: SERA.11015 Interception</t>
  </si>
  <si>
    <t>Recall the interception signals and phrases. Source: SERA.11015 Interception, Tables S11-1, S11-2, S11-3</t>
  </si>
  <si>
    <t>Recall all definitions included in ICAO Doc 8168, Volume I, Part I, Section 1, Chapter 1. Source: ICAO Doc 8168, Volume I, Part I, Section 1, Chapter 1</t>
  </si>
  <si>
    <t>Interpret all abbreviations and acronyms as shown in ICAO Doc 8168, Volume I, Part I, Section 1, Chapter 2. Source: ICAO Doc 8168, Volume I, Part I, Section 1, Chapter 2</t>
  </si>
  <si>
    <t>State the factors dictating the design of instrument departure procedures. Source: ICAO Doc 8168, Volume I, Part II, Section 1, Chapter 1, 1.1 General</t>
  </si>
  <si>
    <t>Explain in which situations the criteria for omnidirectional departures are applied. Source: ICAO Doc 8168, Volume I, Part II, Section 2, Chapter 3, Omnidirectional departures, 3.1.1; 3.1.2; 3.1.3</t>
  </si>
  <si>
    <t>Explain the terms ‘straight departure’ and ‘turning departure’. Source: ICAO Doc 8168, Volume I, Part II, Section 2, Chapter 2, 2.1 General; 2.3 Straight Departures; 2.4 Turning Departures (excluding maximum speeds)</t>
  </si>
  <si>
    <t>Explain what is the meaning of an ‘omnidirectional departure'. Source: ICAO Doc 8168, Volume I, Attachment B, paragraph 2.5</t>
  </si>
  <si>
    <t>Intentionally left blank-</t>
  </si>
  <si>
    <t>State the general criteria (except ‘Speeds for procedure calculations’) of the approach procedure design: instrument approach areas; accuracy of fixes; fixes formed by intersections; intersection fix-tolerance factors; other fix-tolerance factors; descent gradient. Source: ICAO Doc 8168, Volume I, Part II, Section 5, Chapter 1</t>
  </si>
  <si>
    <t>Name the five possible segments of an instrument approach procedure. Source: ICAO Doc 8168, Volume I, Part II, Section 5, Chapter 1, 1.2.3 Segments of the approach procedure</t>
  </si>
  <si>
    <t>State the reasons for establishing aircraft categories for the approach. Source: ICAO Doc 8168, Volume I, Part II, Section 5, Chapter 1, 1.4 Categories of aircraft</t>
  </si>
  <si>
    <t>State the maximum angle between the final approach track and the extended RWY centre line to still consider a non-precision approach as being a ‘straight-in approach’. Source: ICAO Doc 8168, Volume I, Part II, Section 5, Chapter 1, 1.2.4 Types of approach</t>
  </si>
  <si>
    <t>State the minimum obstacle clearance (MOC) provided by the minimum sector altitudes (MSAs) established for an aerodrome. Source: ICAO Doc 8168, Volume I, Part II, Section 4, Chapter 1, 1.3 Minimum sector altitudes (MSA)/terminal arrival altitudes (TAA)</t>
  </si>
  <si>
    <t>State the most significant factor influencing the conduct of instrument approach procedures. Source: ICAO Doc 8168, Volume II, Part I, Section 2, Chapter 1</t>
  </si>
  <si>
    <t>Explain why a pilot should not descend below obstacle clearance altitude/height (OCA/H), which are established for: precision approach procedures; non-precision approach procedures; visual (circling) procedures; APV approach procedures. Source: ICAO Doc 8168, Volume I, Part II, Section 5, Chapter 1, 1.6 Obstacle clearance altitude/height (OCA/H)</t>
  </si>
  <si>
    <t>Describe in general terms the relevant factors for the calculation of operational minima. Source: ICAO Doc 8168, Volume I, Part II, Section 5, Chapter 1, 1.7 Factors affecting operational minima</t>
  </si>
  <si>
    <t>State the following acronyms in plain language: DA, DH, OCA, OCH, MDA, MDH, MOC, DA/H, OCA/H, MDA/H. Source: ICAO Doc 8168, Volume I, Part I, Section 1, Chapters 1 and 2</t>
  </si>
  <si>
    <t>Explain the relationship between the terms: DA, DH, OCA, OCH, MDA, MDH, MOC, DA/H, OCA/H, and MDA/H. Source: ICAO Doc 8168, Volume I, Part II, Section 5, Chapter 1 General requirements</t>
  </si>
  <si>
    <t>Describe how the vertical cross section for each of the five approach segments is broken down into the various areas. Source: ICAO Doc 8168, Volume I, Part II, Section 5, Chapter 1 General requirements</t>
  </si>
  <si>
    <t>State within which area of the cross section the minimum obstacle clearance (MOC) is provided for the whole width of the area. Source: ICAO Doc 8168, Volume I, Part II, Section 1, Chapter 1, 1.3 Areas, 1.3.1</t>
  </si>
  <si>
    <t>Define the terms ‘IAF’, ‘IF’, ‘FAF’, ‘FAP’, ‘MAPt’ and ‘TP’. Source: ICAO Doc 8168, Volume I, Part I, Section 1 Definitions, abbreviations and acronyms and units of measurement</t>
  </si>
  <si>
    <t>State the accuracy of facilities providing track (VHF omnidirectional radio range (VOR), instrument landing system (ILS), non-directional beacon (NDB)). Source: ICAO Doc 8168, Volume I, Attachment A, Section 2, Table A-2-1. System use accuracy (2 SD) of facility providing track guidance and facility not providing track guidance</t>
  </si>
  <si>
    <t>State the optimum descent gradient (preferred for a precision approach) in degrees and per cent. Source: ICAO Doc 8168, Volume I, Part II, Section 5, Chapter 1, 1.10 Descent gradient.</t>
  </si>
  <si>
    <t>Name the five standard segments of an instrument approach procedure, and state the beginning and end for each of them. Source: ICAO Doc 8168, Volume I, Part II, Section 5, Chapter 1, 1.2 Instrument approach procedure</t>
  </si>
  <si>
    <t>Describe where an arrival route normally ends. Source: ICAO Doc 8168, Volume I, Part II, Section 4 Arrival procedures, Chapter 1 General requirements</t>
  </si>
  <si>
    <t>State the main task of the initial approach segment. Source: ICAO Doc 8168, Volume I, Part II, Section 5, Chapter 3 Initial approach</t>
  </si>
  <si>
    <t>Describe the maximum angle of interception between the initial approach segment and the intermediate approach segment (provided at the intermediate fix) for a precision approach and a non-precision approach. Source: ICAO Doc 8168, Volume I, Part II, Section 5, Chapter 3 Initial approach</t>
  </si>
  <si>
    <t>Describe the main task of the intermediate approach segment. Source: ICAO Doc 8168, Volume I, Part II, Section 5, Chapter 4 Intermediate approach</t>
  </si>
  <si>
    <t>State the main task of the final approach segment. Source: ICAO Doc 8168, Volume I, Part II, Section 5, Chapter 5 Final approach</t>
  </si>
  <si>
    <t>Name the two possible aims of a final approach. Source: ICAO Doc 8168, Volume I, Part II, Section 5, Chapter 1 General requirements and Chapter 5 Final approach</t>
  </si>
  <si>
    <t>Explain the term ‘final approach point’ in case of an ILS approach. Source: ICAO Doc 8168, Volume I, Part II, Section 5, Chapter 5 Final approach</t>
  </si>
  <si>
    <t>State what happens if an ILS glide path (GP) becomes inoperative during the approach. Source: ICAO Doc 8168, Volume I, Part II, Section 5, Chapter 5 Final approach</t>
  </si>
  <si>
    <t>Name the three phases of a missed approach procedure and describe their geometric limits. Source: ICAO Doc 8168, Volume I, Part II, Section 5, Chapter 7 Missed approach</t>
  </si>
  <si>
    <t>State the main task of a missed approach procedure. Source: ICAO Doc 8168, Volume I, Part II, Section 5, Chapter 7 Missed approach</t>
  </si>
  <si>
    <t>Define the term ‘missed approach point (MAPt)’. Source: ICAO Doc 8168, Volume I, Part I, Section 1 Definitions, abbreviations and acronyms and units of measurement</t>
  </si>
  <si>
    <t>Describe how an MAPt may be established in an approach procedure. Source: ICAO Doc 8168, Volume I, Part II, Section 5, Chapter 7 Missed approach</t>
  </si>
  <si>
    <t>State the pilot’s action if, upon reaching the MAPt, the required visual reference is not established. Source: ICAO Doc 8168, Volume I, Part II, Section 5, Chapter 7 Missed approach</t>
  </si>
  <si>
    <t>Describe what a pilot is expected to do in the event a missed approach is initiated prior to arriving at the MAPt. Source: ICAO Doc 8168, Volume I, Part II, Section 5, Chapter 7 Missed approach</t>
  </si>
  <si>
    <t>State whether the pilot is obliged to cross the MAPt at the height (HGT)/altitude (ALT) required by the procedure or whether they are allowed to cross the MAPt at a HGT/ALT greater than that required by the procedure. Source: ICAO Doc 8168, Volume I, Part II, Section 5, Chapter 7 Missed approach</t>
  </si>
  <si>
    <t>Describe what is meant by ‘visual manoeuvring (circling)’. Source: ICAO Doc 8168, Volume I, Part II, Section 5, Chapter 6 Visual manoeuvring (circling)</t>
  </si>
  <si>
    <t>Describe how a prominent obstacle in the visual manoeuvring (circling) area outside the final approach and missed approach area has to be considered for the visual circling. Source: ICAO Doc 8168, Volume I, Part II, Section 5, Chapter 6 Visual manoeuvring (circling)</t>
  </si>
  <si>
    <t>State for which category of aircraft the obstacle clearance altitude/height (OCA/H) within an established visual manoeuvring (circling) area is determined. Source: ICAO Doc 8168, Volume I, Part II, Section 5, Chapter 6 Visual manoeuvring (circling)</t>
  </si>
  <si>
    <t>Describe how the minimum descent altitude/height (MDA/H) is specified for visual manoeuvring (circling) if the OCA/H is known. Source: ICAO Doc 8168, Volume I, Part II, Section 5, Chapter 6 Visual manoeuvring (circling)</t>
  </si>
  <si>
    <t>State the conditions to be fulfilled before descending below MDA/H in a visual manoeuvring (circling) approach. Source: ICAO Doc 8168, Volume I, Part II, Section 5, Chapter 6 Visual manoeuvring (circling)</t>
  </si>
  <si>
    <t>Explain why there can be no single procedure designed that will cater for conducting a circling approach in every situation. Source: ICAO Doc 8168, Volume I, Part II, Section 5, Chapter 6 Visual manoeuvring (circling)</t>
  </si>
  <si>
    <t>State how the pilot is expected to act after initial visual contact during a visual manoeuvring (circling). Source: ICAO Doc 8168, Volume I, Part II, Section 5, Chapter 6 Visual manoeuvring (circling)</t>
  </si>
  <si>
    <t>Describe what the pilot is expected to do if visual reference is lost while circling to land from an instrument approach. Source: ICAO Doc 8168, Volume I, Part II, Section 5, Chapter 6 Visual manoeuvring (circling)</t>
  </si>
  <si>
    <t>Intentionally left blank. Note: VOR and VOR/DME are covered under 062 02 03 00 and 062 02 04 00.</t>
  </si>
  <si>
    <t>Explain why deviations from the in-flight procedures of a holding established in accordance with ICAO Doc 8168 are dangerous. Source: ICAO Doc 8168, Volume I, Part II, Section 6</t>
  </si>
  <si>
    <t>State that if for any reason a pilot is unable to conform to the procedures for normal conditions laid down for any particular holding pattern, this pilot should advise ATC as early as possible. Source: ICAO Doc 8168, Volume I, Part II, Section 6</t>
  </si>
  <si>
    <t>Describe the shape and terminology associated with the holding pattern. Source: ICAO Doc 8168, Volume I, Part II, Section 6</t>
  </si>
  <si>
    <t>State the bank angle and rate of turn to be used whilst flying in a holding pattern. Source: ICAO Doc 8168, Volume I, Part II, Section 6</t>
  </si>
  <si>
    <t>Explain why a pilot in a holding pattern should attempt to maintain tracks and how this can be achieved. Source: ICAO Doc 8168, Volume I, Part II, Section 6</t>
  </si>
  <si>
    <t>Describe where outbound timing begins in a holding pattern. Source: ICAO Doc 8168, Volume I, Part II, Section 6</t>
  </si>
  <si>
    <t>State where the outbound leg in a holding terminates if the outbound leg is based on DME. Source: ICAO Doc 8168, Volume I, Part II, Section 6</t>
  </si>
  <si>
    <t>Describe the three heading entry sectors for entries into a holding pattern. Source: ICAO Doc 8168, Volume I, Part II, Section 6</t>
  </si>
  <si>
    <t>Describe the terms ‘parallel entry’, ‘offset entry’ and ‘direct entry’. Source: ICAO Doc 8168, Volume I, Part II, Section 6</t>
  </si>
  <si>
    <t>Determine the correct entry procedure for a given holding pattern. Source: ICAO Doc 8168, Volume I, Part II, Section 6</t>
  </si>
  <si>
    <t>State the still-air time for flying the outbound entry heading with or without DME. Source: ICAO Doc 8168, Volume I, Part II, Section 6</t>
  </si>
  <si>
    <t>Describe what the pilot is expected to do when clearance is received specifying the time of departure from the holding point. Source: ICAO Doc 8168, Volume I, Part II, Section 6</t>
  </si>
  <si>
    <t>Describe the layout of the basic holding area, entry area and buffer area of a holding pattern. Source: ICAO Doc 8168, Volume I, Part II, Section 6</t>
  </si>
  <si>
    <t>State which obstacle clearance is provided by a minimum permissible holding level referring to the holding area, the buffer area (general only) and over high terrain or in mountainous areas. Source: ICAO Doc 8168, Volume I, Part II, Section 6</t>
  </si>
  <si>
    <t>Describe the two main objectives of altimeter settings. Source: ICAO Doc 8168, Volume III, Section 2, Chapter 1</t>
  </si>
  <si>
    <t>Define the terms ‘QNH’ and ‘QFE’. Source: ICAO Doc 8168, Volume I, Part I, Section 1, Chapter 2; ICAO Doc 8168, Volume III, Section 2, Chapter 1</t>
  </si>
  <si>
    <t>Describe the different terms for ALT or flight levels (FLs) respectively, which are the references during climb or descent to change the altimeter settings from QNH to 1013.2 hPa and vice versa. Source: ICAO Doc 8168, Volume III, Section 2, Chapter 1</t>
  </si>
  <si>
    <t>Define the term ‘flight level (FL)’. Source: ICAO Doc 8168, Volume I, Part I, Section 1 Definitions, abbreviations and acronyms and units of measurement</t>
  </si>
  <si>
    <t>State where FL zero shall be located. Source: ICAO Doc 8168, Volume III, Section 2, Chapter 2</t>
  </si>
  <si>
    <t>State the interval by which consecutive FLs shall be separated. Source: ICAO Doc 8168, Volume III, Section 2, Chapter 2</t>
  </si>
  <si>
    <t>Describe how FLs are defined. Source: ICAO Doc 8168, Volume III, Section 2, Chapter 2</t>
  </si>
  <si>
    <t>Define the term ‘transition altitude (TA)’. Source: ICAO Doc 8168, Volume I, Part I, Section 1 Definitions, abbreviations and acronyms and units of measurement</t>
  </si>
  <si>
    <t>State how TAs shall normally be specified. Source: ICAO Doc 8168, Volume III, Section 2, Chapter 2</t>
  </si>
  <si>
    <t>Explain how the HGT of the TA is calculated and expressed in practice. Source: ICAO Doc 8168, Volume III, Section 2, Chapter 2</t>
  </si>
  <si>
    <t>State where TAs shall be published. Source: ICAO Doc 8168, Volume III, Section 2, Chapter 2</t>
  </si>
  <si>
    <t>Define the term ‘transition level (TRL)’. Source: ICAO Doc 8168, Volume I, Part I, Section 1 Definitions, abbreviations and acronyms and units of measurement</t>
  </si>
  <si>
    <t>State when the TRL is normally passed on to the aircraft. Source: ICAO Doc 8168, Volume III, Section 2, Chapter 2</t>
  </si>
  <si>
    <t>State how the vertical position of the aircraft shall be expressed at or below the TA and TRL. Source: ICAO Doc 8168, Volume III, Section 2, Chapter 2</t>
  </si>
  <si>
    <t>Define the term ‘transition layer’. Source: ICAO Doc 8168, Volume I, Part I, Section 1 Definitions, abbreviations and acronyms and units of measurement</t>
  </si>
  <si>
    <t>Describe when the vertical position of an aircraft passing through the transition layer shall be expressed in terms of FLs and when in terms of ALT. Source: ICAO Doc 8168, Volume III, Section 2, Chapter 2</t>
  </si>
  <si>
    <t>State when the QNH altimeter setting shall be made available to departing aircraft. Source: ICAO Doc 8168, Volume III, Section 2, Chapter 2</t>
  </si>
  <si>
    <t>Explain when the vertical separation of an aircraft during en-route flight shall be assessed in terms of ALT and when in terms of FLs. Source: ICAO Doc 8168, Volume III, Section 2, Chapter 3</t>
  </si>
  <si>
    <t>Explain when, in air–ground communications during an en-route flight, the vertical position of an aircraft shall be expressed in terms of ALT and when in terms of FLs. Source: ICAO Doc 8168, Volume III, Section 2, Chapter 3</t>
  </si>
  <si>
    <t>Describe why QNH altimeter-setting reports should be provided from sufficient locations. Source: ICAO Doc 8168, Volume III, Section 2, Chapter 2</t>
  </si>
  <si>
    <t>State how a QNH altimeter setting shall be made available to aircraft approaching a controlled aerodrome (AD) for landing. Source: ICAO Doc 8168, Volume III, Section 2, Chapter 2</t>
  </si>
  <si>
    <t>State under which circumstances the vertical position of an aircraft above the TRL may be referenced in ALT. Source: ICAO Doc 8168, Volume III, Section 2, Chapter 2</t>
  </si>
  <si>
    <t>State on which setting at least one altimeter shall be set prior to take-off. Source: ICAO Doc 8168, Volume III, Section 2, Chapter 3</t>
  </si>
  <si>
    <t>State where during the climb the altimeter setting shall be changed from QNH to 1013.2 hPa. Source: ICAO Doc 8168, Volume III, Section 2, Chapter 3</t>
  </si>
  <si>
    <t>Describe when a pilot of an aircraft intending to land at an AD shall obtain the TRL. Source: ICAO Doc 8168, Volume III, Section 2, Chapter 3</t>
  </si>
  <si>
    <t>Describe when a pilot of an aircraft intending to land at an AD shall obtain the actual QNH altimeter setting. Source: ICAO Doc 8168, Volume III, Section 2, Chapter 3</t>
  </si>
  <si>
    <t>State where the altimeter settings shall be changed from 1013.2 hPa to QNH during descent for landing. Source: ICAO Doc 8168, Volume III, Section 2, Chapter 3</t>
  </si>
  <si>
    <t>Describe the difference between independent and dependent parallel approaches. Source: ICAO Doc 8168, Volume III, Section 3, Chapter 1</t>
  </si>
  <si>
    <t>Describe the following different operations: simultaneous instrument departures; segregated parallel approaches/departures; semi-mixed and mixed operations. Source: ICAO Doc 8168, Volume III, Section 3, Chapter 1</t>
  </si>
  <si>
    <t>Describe the terms ‘normal operating zone (NOZ)’ and ‘no transgression zone (NTZ)’. Source: ICAO Doc 8168, Volume III, Section 1, Chapter 1; ICAO Doc 4444, Chapter 6 (Note: For the dimensions of the NTZ)</t>
  </si>
  <si>
    <t>State the aircraft avionics requirements for conducting parallel instrument approaches. Source: ICAO Doc 8168, Volume III, Section 3, Chapter 1</t>
  </si>
  <si>
    <t>State where guidance material may be located for simultaneous operations on parallel or near-parallel instrument runways. Source: ICAO Doc 8168, Volume III, Section 3, Chapter 1</t>
  </si>
  <si>
    <t>State the radar requirements for simultaneous, independent, and parallel instrument approaches, and how weather conditions effect these. Source: ICAO Doc 8168, Volume III, Section 3, Chapter 1; ICAO Doc 4444, Chapter 6</t>
  </si>
  <si>
    <t>State the maximum angle of interception for an ILS localiser course (CRS) or microwave landing system (MLS) final approach track in case of simultaneous, independent, and parallel instrument approaches. Source: ICAO Doc 8168, Volume III, Section 3, Chapter 1</t>
  </si>
  <si>
    <t>Describe the special conditions for tracks on missed approach procedures and departures in case of simultaneous or parallel operations. Source: ICAO Doc 8168, Volume III, Section 3, Chapter 1</t>
  </si>
  <si>
    <t>State when and where the pilot shall operate the transponder. Source: ICAO Doc 8168, Volume III, Section 4, Chapter 1</t>
  </si>
  <si>
    <t>State the modes and codes that the pilot shall operate in the absence of any ATC directions or regional air navigation agreements. Source: ICAO Doc 8168, Volume III, Section 4, Chapter 1</t>
  </si>
  <si>
    <t>State when the pilot shall operate Mode C. Source: ICAO Doc 8168, Volume III, Section 4, Chapter 1</t>
  </si>
  <si>
    <t>State when the pilot shall ‘SQUAWK IDENT’. Source: ICAO Doc 8168, Volume III, Section 4, Chapter 1</t>
  </si>
  <si>
    <t>State the transponder code to indicate: a state of emergency; a COM failure; unlawful interference. Source: ICAO Doc 8168, Volume III, Section 4, Chapter 1</t>
  </si>
  <si>
    <t>Describe the consequences of a transponder failure in flight. Source: ICAO Doc 8168, Volume III, Section 4, Chapter 1</t>
  </si>
  <si>
    <t>State the primary action of the pilot in the case of an unserviceable transponder before departure when no repair or replacement at the given AD is possible. Source: ICAO Doc 8168, Volume III, Section 4, Chapter 1</t>
  </si>
  <si>
    <t>State when the pilot shall operate Mode S. Source: ICAO Doc 8168, Volume III, Section 4, Chapter 1</t>
  </si>
  <si>
    <t>Describe the main reason for using ACAS. Source: ICAO Doc 8168, Volume III, Section 4, Chapter 3, 3.1 ACAS overview</t>
  </si>
  <si>
    <t>State whether the ‘use of ACAS indications’ described in ICAO Doc 8168 is absolutely mandatory. Source: ICAO Doc 8168, Volume III, Section 4, Chapter 3, 3.2 Use of ACAS indications</t>
  </si>
  <si>
    <t>Explain the pilots’ reaction required to allow ACAS to fulfil its role of assisting pilots in the avoidance of potential collisions. Source: ICAO Doc 8168, Volume III, Section 4, Chapter 3, 3.2 Use of ACAS indications</t>
  </si>
  <si>
    <t>Explain why pilots shall not manoeuvre their aircraft in response to traffic advisories (TAs) only. Source: ICAO Doc 8168, Volume III, Section 4, Chapter 3, 3.2 Use of ACAS indications</t>
  </si>
  <si>
    <t>Explain the significance of TAs in view of possible resolution advisories (RAs). Source: ICAO Doc 8168, Volume III, Section 4, Chapter 3, 3.2 Use of ACAS indications</t>
  </si>
  <si>
    <t>State why a pilot should follow RAs immediately. Source: ICAO Doc 8168, Volume III, Section 4, Chapter 3, 3.2 Use of ACAS indications</t>
  </si>
  <si>
    <t>List the reasons which may force a pilot to disregard an RA. Source: ICAO Doc 8168, Volume III, Section 4, Chapter 3, 3.2 Use of ACAS indications</t>
  </si>
  <si>
    <t>Explain the importance of instructing ATC immediately that an RA has been followed. Source: ICAO Doc 8168, Volume III, Section 4, Chapter 3, 3.2 Use of ACAS indications</t>
  </si>
  <si>
    <t>Explain the duties of a pilot with regard to ATC when an RA situation is resolved. Source: ICAO Doc 8168, Volume III, Section 4, Chapter 3, 3.2 Use of ACAS indications</t>
  </si>
  <si>
    <t>Describe the subject matter and scope of that Regulation. Source: Regulation (EU) No 965/2012, Article 1 Subject matter and scope</t>
  </si>
  <si>
    <t>Recall the definitions in the Regulation not already given in ICAO PAN-OPS. Source: Regulation (EU) No 965/2012, Article 2 Definitions</t>
  </si>
  <si>
    <t>Recall the definitions given in ICAO Annex 11. Source: ICAO Annex 11, Chapter 1 Definitions</t>
  </si>
  <si>
    <t>State the objectives of ATS. Source: ICAO Annex 11, Chapter 2, 2.2 Objectives of ATS</t>
  </si>
  <si>
    <t>Describe the three basic types of ATS. Source: ICAO Annex 11, Chapter 2, 2.3 Divisions of the air traffic services</t>
  </si>
  <si>
    <t>Describe the three basic types of ATC services. Source: ICAO Annex 11, Chapter 2, 2.3 Divisions of the air traffic services</t>
  </si>
  <si>
    <t>State on which frequencies a pilot can expect ATC to contact them in case of an emergency. Source: ICAO Annex 11, Chapter 2, 2.24 Service to aircraft in the event of an emergency, 2.25 In-flight contingencies, Chapter 5, 5.3 Use of communication facilities, and Chapter 6, 6.1.1.1 (referring to Annex 10, Volumes II and V), Chapter 4, 4.1.3.1</t>
  </si>
  <si>
    <t>Describe the procedure for the transfer of an aircraft from one ATC unit to another. Source: ICAO Annex 11, Chapter 3, 3.6.1 Transfer of responsibility for control</t>
  </si>
  <si>
    <t>Describe the purpose for establishing flight information regions (FIRs) including upper flight information regions (UIRs). Source: ICAO Annex 11, Chapter 2: 2.10; 2.11.</t>
  </si>
  <si>
    <t>Describe the various rules and services that apply to the various classes of airspace. Source: ICAO Annex 11, Chapter 2, 2.6 Classification of airspaces and Annex 11, Appendix 4</t>
  </si>
  <si>
    <t>State the designation for those portions of the airspace where flight information service (FIS) and alerting service shall be provided. Source: ICAO Annex 11, Chapter 2, 2.5 Designation of the portions of the airspace and controlled aerodromeswhere air traffic services will be provided</t>
  </si>
  <si>
    <t>State the designations for those portions of the airspace where ATC services shall be provided. Source: ICAO Annex 11, Chapter 2, 2.5 Designation of the portions of the airspace and controlled aerodromeswhere air traffic services will be provided</t>
  </si>
  <si>
    <t>Identify whether or not control areas (CTAs) and control zones (CTRs) designated within an FIR shall form part of that FIR. Source: ICAO Annex 11, Chapter 2, 2.5 Designation of the portions of the airspace and controlled aerodromeswhere air traffic services will be provided</t>
  </si>
  <si>
    <t>State the lower limit of a CTA as far as ICAO Standards are concerned. Source: ICAO Annex 11, Chapter 2, 2.11.3 Control areas</t>
  </si>
  <si>
    <t>State whether or not the lower limit of a CTA has to be established uniformly. Source: ICAO Annex 11, Chapter 2, 2.11.3 Control areas</t>
  </si>
  <si>
    <t>Explain why a UIR or upper CTA should be delineated to include the upper airspace within the lateral limits of a number of lower FIRs or CTAs. Source: ICAO Annex 11, Chapter 2, 2.11 Specifications for flight information regions, control areas and control zones</t>
  </si>
  <si>
    <t>Describe in general the lateral limits of CTRs. Source: ICAO Annex 11, Chapter 2, 2.11.5 Control zones</t>
  </si>
  <si>
    <t>State the minimum extension (in NM) of the lateral limits of a CTR. Source: ICAO Annex 11, Chapter 2, 2.11.5 Control zones</t>
  </si>
  <si>
    <t>State the upper limits of a CTR located within the lateral limits of a CTA. Source: ICAO Annex 11, Chapter 2, 2.11.5 Control zones</t>
  </si>
  <si>
    <t>Name all classes of airspace in which ATC services shall be provided. Source: ICAO Annex 11, Chapter 3, 3.1 Application</t>
  </si>
  <si>
    <t>Name the ATS units providing ATC services (area control service, approach control service, aerodrome control service). Source: ICAO Annex 11, Chapter 3, 3.2 Provision of air traffic control service</t>
  </si>
  <si>
    <t>Describe which unit(s) may be assigned with the task to provide specified services on the apron. Source: ICAO Annex 11, Chapter 3, 3.2 Provision of air traffic control service</t>
  </si>
  <si>
    <t>State the purpose of clearances issued by an ATC unit. Source: ICAO Annex 11, Chapter 3, 3.3 Operation of air traffic control service</t>
  </si>
  <si>
    <t>List the various (five possible) parts of an ATC clearance. Source: ICAO Annex 11, Chapter 3, 3.7.1 Contents of clearances</t>
  </si>
  <si>
    <t>Explain why the movement of persons, vehicles and towed aircraft on the manoeuvring area of an AD shall be controlled by the aerodrome control tower (TWR) (as necessary). Source: ICAO Annex 11, Chapter 3, 3.8 Control of persons and vehicles at aerodromes, 3.8.1</t>
  </si>
  <si>
    <t>State for which aircraft FIS shall be provided. Source: ICAO Annex 11, Chapter 4, 4.1 Application</t>
  </si>
  <si>
    <t>State whether or not FIS shall include the provision of pertinent significant meteorological information (SIGMET) and air meteorological information report (AIRMET) information. Source: ICAO Annex 11, Chapter 4, 4.2 Scope of flight information service</t>
  </si>
  <si>
    <t>State which information FIS shall include in addition to SIGMET and AIRMET information. Source: ICAO Annex 11, Chapter 4, 4.2 Scope of flight information service</t>
  </si>
  <si>
    <t>Indicate which other information the FIS shall include in addition to the special information given in Annex 11. Source: ICAO Annex 11, Chapter 4, 4.2 Scope of flight information service, 4.2.2 Note 2 and Attachment B</t>
  </si>
  <si>
    <t>State the meaning of the acronym ‘ATIS’ in plain language. Source: ICAO Annex 11, Chapter 4, 4.3.4 Voice-automatic terminal information service (Voice-ATIS) broadcasts</t>
  </si>
  <si>
    <t>List the basic information concerning automatic terminal information service (ATIS) broadcasts (e.g. frequencies used, number of ADs included, updating, identification, acknowledgment of receipt, language and channels, ALT- setting). Source: ICAO Annex 11, Chapter 4, 4.3.4 Voice-automatic terminal information service (Voice-ATIS) broadcasts</t>
  </si>
  <si>
    <t>State the content of an ATIS message. Source: ICAO Annex 11, Chapter 4, 4.3.7 ATIS for arriving and departing aircraft</t>
  </si>
  <si>
    <t>State the reasons and circumstances when an ATIS message shall be updated. Source: ICAO Annex 11, Chapter 4, 4.3.6 Automatic terminal information service (voice and/or data link)</t>
  </si>
  <si>
    <t>State who provides the alerting service. Source: ICAO Annex 11, Chapter 2, 2.10 Establishment and designation of the units providing air traffic services</t>
  </si>
  <si>
    <t>State who is responsible for initiating the appropriate emergency phase. Source: ICAO Annex 11, Chapter 5 Alerting service</t>
  </si>
  <si>
    <t>State the aircraft to which alerting service shall be provided. Source: ICAO Annex 11, Chapter 5 Alerting service</t>
  </si>
  <si>
    <t>State which unit shall be notified by the responsible ATS unit immediately when an aircraft is considered to be in a state of emergency. Source: ICAO Annex 11, Chapter 5 Alerting service</t>
  </si>
  <si>
    <t>Name the three stages of emergency and describe the basic conditions for each kind of emergency. Source: ICAO Annex 11, Chapter 5 Alerting service</t>
  </si>
  <si>
    <t>State the meaning of the expressions ‘INCERFA’, ‘ALERFA’ and ‘DETRESFA’. Source: ICAO Annex 11, Chapter 5 Alerting service</t>
  </si>
  <si>
    <t>State the information to be provided to those aircraft that operate in the vicinity of an aircraft that is either in a state of emergency or unlawful interference. Source: ICAO Annex 11, Chapter 5 Alerting service</t>
  </si>
  <si>
    <t>State the meaning of the acronym ‘RNP’. Source: ICAO Annex 11, Chapter 1 Definitions</t>
  </si>
  <si>
    <t>State the factors that RNP is based on. Source: ICAO Annex 11, Chapter 1 Definitions (Navigation specification)</t>
  </si>
  <si>
    <t>Describe the reason for establishing a system of route designators and navigation specifications. Source: ICAO Annex 11, Appendix 1, 1. Designators for ATS routes and navigation specifications</t>
  </si>
  <si>
    <t>State whether or not a prescribed RNP type is considered an integral part of the ATS route designator. Source: ICAO Annex 11, Appendix 1, 1. Designators for ATS routes and navigation specifications</t>
  </si>
  <si>
    <t>Explain the composition of an ATS route designator. Source: ICAO Annex 11, Appendix 1, 2. Composition of designator (not to the extent of memorising the codes in 2.2.1)</t>
  </si>
  <si>
    <t>State which ATS units provide clearances that do, and do not, include the prevention of collision with terrain. Source: ICAO Doc 4444, Foreword, 2 Scope and purpose, 2.1</t>
  </si>
  <si>
    <t>Recall all definitions given in ICAO Doc 4444 except the following accepting unit/controller, AD taxi circuit, aeronautical fixed service (AFS), aeronautical fixed station, air-taxiing, allocation, approach funnel, assignment, data convention, data processing, discrete code, D-value, flight status, ground effect, receiving unit/controller, sending unit/controller, transfer of control point, transferring unit/controller, unmanned free balloon. Source: ICAO Doc 4444, Chapter 1 Definitions</t>
  </si>
  <si>
    <t>Explain when and where ATFM services shall be implemented. Source: ICAO Doc 4444, Chapter 3, 3.2 Air traffic flow management, 3.2.1 General</t>
  </si>
  <si>
    <t>Describe who is responsible for the provision of flight information and alerting services within an FIR, within controlled airspace and at controlled ADs. Source: ICAO Doc 4444, Chapter 4, 4.2 Responsibility for the provision of flight information service and alerting service</t>
  </si>
  <si>
    <t>State which information the issue of an ATC clearance is based on. Source: ICAO Doc 4444, Chapter 4, 4.5 Air traffic control clearances, 4.5.1 Scope and purpose</t>
  </si>
  <si>
    <t>Describe what a PIC should do if an ATC clearance is not suitable. Source: ICAO Doc 4444, Chapter 4, 4.5 Air traffic control clearances, 4.5.1 Scope and purpose</t>
  </si>
  <si>
    <t>State who bears the responsibility for adhering to the applicable rules and regulations whilst flying under the control of an ATC unit. Source: ICAO Doc 4444, Chapter 4, 4.5 Air traffic control clearances, 4.5.1 Scope and purpose</t>
  </si>
  <si>
    <t>State the two primary purposes of clearances issued by ATC units. Source: ICAO Doc 4444, Chapter 4, 4.5 Air traffic control clearances, 4.5.1 Scope and purpose</t>
  </si>
  <si>
    <t>State why clearances must be issued ‘early enough’ to aircraft. Source: ICAO Doc 4444, Chapter 4, 4.5 Air traffic control clearances, 4.5.1 Scope and purpose</t>
  </si>
  <si>
    <t>Explain what is meant by the expression ‘clearance limit’. Source: ICAO Doc 4444, Chapter 4, 4.5.7 Description of air traffic control clearances, 4.5.7.1 Clearance limit</t>
  </si>
  <si>
    <t>Explain the meaning of the phrases ‘cleared via flight planned route’, ‘cleared via (designation) departure’ and ‘cleared via (designation) arrival’ in an ATC clearance. Source: ICAO Doc 4444, Chapter 4, 4.5.7 Description of air traffic control clearances, 4.5.7.2 Route of flight</t>
  </si>
  <si>
    <t>List which items of an ATC clearance shall always be read back by the flight crew. Source: ICAO Doc 4444, Chapter 4, 4.5.7.5 Readback of clearances</t>
  </si>
  <si>
    <t>Explain the reason for speed control by ATC. Source: ICAO Doc 4444, Chapter 4, 4.6 Horizontal speed control instructions, 4.6.1 General</t>
  </si>
  <si>
    <t>Define the maximum speed changes that ATC may impose. Source: ICAO Doc 4444, Chapter 4, 4.6.3 Descending and arriving aircraft</t>
  </si>
  <si>
    <t>State within what distance from the THR the PIC should not expect any kind of speed control. Source: ICAO Doc 4444, Chapter 4, 4.6.3 Descending and arriving aircraft</t>
  </si>
  <si>
    <t>Explain how the change from IFR to VFR can be initiated by the PIC. Source: ICAO Doc 4444, Chapter 4, 4.8 Change from IFR to VFR flight</t>
  </si>
  <si>
    <t>Describe the expected reaction of the appropriate ATC unit upon a request to change from IFR to VFR. Source: ICAO Doc 4444, Chapter 4, 4.8 Change from IFR to VFR flight</t>
  </si>
  <si>
    <t>State the wake-turbulence categories of aircraft. Source: ICAO Doc 4444, Chapter 4, 4.9.1 Wake turbulence categories of aircraft</t>
  </si>
  <si>
    <t>State the wake-turbulence separation minima. Source: ICAO Doc 4444, Chapter 5, 5.8 Time-based wake turbulence longitudinal separation minima; ICAO Doc 4444, Chapter 8, 8.7.3.4 (table of distance-based wake turbulence separation minima) and 8.7.3.4.1 (appropriate conditions for application)</t>
  </si>
  <si>
    <t>Describe how a ‘heavy’ aircraft shall indicate this in the initial radiotelephony contact with ATS. Source: ICAO Doc 4444, Chapter 4, 4.9.2 Indication of heavy wake turbulence category</t>
  </si>
  <si>
    <t>Define the following terms: TRL; transition layer; andTA. Source: ICAO Doc 4444, Chapter 1 Definitions</t>
  </si>
  <si>
    <t>Describe how the vertical position of an aircraft in the vicinity of an AD shall be expressed at or below the TA, at or above the TRL, and while climbing or descending through the transition layer. Source: ICAO Doc 4444, Chapter 4, 4.10.1 Expression of vertical position of aircraft</t>
  </si>
  <si>
    <t>Describe when the HGT of an aircraft using QFE during an NDB approach is referred to the landing THR instead of the AD elevation. Source: ICAO Doc 4444, Chapter 4, 4.10.1 Expression of vertical position of aircraft</t>
  </si>
  <si>
    <t>State in which margin altimeter settings provided to aircraft shall be rounded up or down. Source: ICAO Doc 4444, Chapter 4, 4.10.4 Provision of altimeter setting information</t>
  </si>
  <si>
    <t>Describe the expression ‘lowest usable FL’. Source: ICAO Doc 4444, Chapter 4, 4.10.4 Provision of altimeter setting information</t>
  </si>
  <si>
    <t>Determine how the vertical position of an aircraft on an en-route flight is expressed at or above the lowest usable FL and below the lowest usable FL. Source: ICAO Doc 4444, Chapter 4, 4.10.1 Expression of vertical position of aircraft</t>
  </si>
  <si>
    <t>State who establishes the TRL to be used in the vicinity of an AD. Source: ICAO Doc 4444, Chapter 4, 4.10.2 Determination of the transition level</t>
  </si>
  <si>
    <t>Decide how and when a flight crew member shall be informed about the TRL. Source: ICAO Doc 4444, Chapter 4, 4.10.4 Provision of altimeter setting information</t>
  </si>
  <si>
    <t>State whether or not the pilot can request TRL to be included in the approach clearance. Source: ICAO Doc 4444, Chapter 4, 4.10.4 Provision of altimeter setting information</t>
  </si>
  <si>
    <t>Describe when position reports shall be made by an aircraft flying on routes defined by designated significant points. Source: ICAO Doc 4444, Chapter 4, 4.11.1 Transmission of position reports, 4.11.1.1</t>
  </si>
  <si>
    <t>List the six items that are normally included in a voice position report. Source: ICAO Doc 4444, Chapter 4, 4.11.2 Contents of voice position reports</t>
  </si>
  <si>
    <t>State the requirements for using a simplified position report with FL, next position (and time-over) and ensuing significant points omitted. Source: ICAO Doc 4444, Chapter 4, 4.11.2 Contents of voice position reports</t>
  </si>
  <si>
    <t>State the item of a position report which must be forwarded on to ATC with the initial call after changing to a new frequency. Source: ICAO Doc 4444, Chapter 4, 4.11.2 Contents of voice position reports</t>
  </si>
  <si>
    <t>Indicate the item of a position report which may be omitted if secondary surveillance radar (SSR) Mode C is used. Source: ICAO Doc 4444, Chapter 4, 4.11.2 Contents of voice position reports</t>
  </si>
  <si>
    <t>Explain in which circumstances the airspeed should be included in a position report. Source: ICAO Doc 4444, Chapter 4, 4.11.2 Contents of voice position reports</t>
  </si>
  <si>
    <t>Describe which expression shall precede the level figures in a position report if the level is reported in relation to 1013.2 hPa (standard pressure). Source: ICAO Doc 4444, Chapter 4, 4.5.7.5 Readback of clearances; ICAO Doc 4444, Chapter 4, 4.11.2 Contents of voice position reports</t>
  </si>
  <si>
    <t>List the occasions when special air-reports shall be made. Source: ICAO Doc 4444, Chapter 4, 4.12.3 Contents of special air-reports 4.12.3.1 (a to k inclusive)</t>
  </si>
  <si>
    <t>Explain the general provisions for the separation of controlled air traffic. Source: ICAO Doc 4444, Chapter 5, 5.2.1 General and 5.2.2 Degraded aircraft performance</t>
  </si>
  <si>
    <t>Name the different kinds of separation used in aviation. Source: ICAO Doc 4444, Chapter 5; ICAO Annex 11, Chapter 3, 3.5.2</t>
  </si>
  <si>
    <t>State the difference between the type of separation provided within the various classes of airspace and the various types of flight. Source: ICAO Doc 4444, Chapter 5, 5.2 Provisions for the separation of controlled traffic</t>
  </si>
  <si>
    <t>State who is responsible for the avoidance of collision with other aircraft when operating in VMC. Source: ICAO Doc 4444, Chapter 5, 5.9 Clearances to fly maintaining own separation while in VMC</t>
  </si>
  <si>
    <t>Describe how vertical separation is obtained. Source: ICAO Doc 4444, Chapter 5, 5.3.1 Vertical separation application</t>
  </si>
  <si>
    <t>State the required vertical separation minimum. Source: ICAO Doc 4444, Chapter 5, 5.3.2 Vertical separation minimum</t>
  </si>
  <si>
    <t>Describe how the cruising levels of aircraft flying to the same destination and in the expected approach sequence are correlated with each other. Source: ICAO Doc 4444, Chapter 5, 5.3.3 Assignment of cruising levels for controlled flights</t>
  </si>
  <si>
    <t>Name the conditions that must be adhered to when two aircraft are cleared to maintain a specified vertical separation between them during climb or descent. Source: ICAO Doc 4444, Chapter 5, 5.3.4 Vertical separation during climb or descent</t>
  </si>
  <si>
    <t>State the two main methods for horizontal separation. Source: ICAO Doc 4444, Chapter 5</t>
  </si>
  <si>
    <t>Describe how lateral separation of aircraft at the same level may be obtained. Source: ICAO Doc 4444, Chapter 5, 5.4.1 Lateral separation, 5.4.1.1.2</t>
  </si>
  <si>
    <t>Explain the term ‘geographical separation’. Source: ICAO Doc 4444, Chapter 5, 5.4.1 Lateral separation</t>
  </si>
  <si>
    <t>Describe track separation between aircraft using the same navigation aid or method. Source: ICAO Doc 4444, Chapter 5, 5.4.1.2 Lateral separation criteria and minima, 5.4.1.2.1.2</t>
  </si>
  <si>
    <t>Describe the three basic means for the establishment of longitudinal separation. Source: ICAO Doc 4444, Chapter 5, 5.4.2</t>
  </si>
  <si>
    <t>State the minimum standard horizontal radar separation in NM. Source: ICAO Doc 4444, Chapter 5</t>
  </si>
  <si>
    <t>Describe the method of the Mach number technique. Source: ICAO Doc 4444, Chapter 5, 5.4.2.4 Longitudinal separation minima with mach number technique based on time</t>
  </si>
  <si>
    <t>Describe the expression ‘essential local traffic’. Source: ICAO Doc 4444, Chapter 6, 6.2 Essential local traffic</t>
  </si>
  <si>
    <t>State which possible decision the PIC may choose to take if they are asked to accept take-off in a direction which is not ‘into the wind’. Source: ICAO Doc 4444, Chapter 6, 6.3.3 Departure sequence</t>
  </si>
  <si>
    <t>State the condition to enable ATC to initiate a visual approach for an IFR flight. Source: ICAO Doc 4444, Chapter 6, 6.5.3 Visual approach, 6.5.3.1</t>
  </si>
  <si>
    <t>State whether or not separation shall be provided by ATC between an aircraft executing a visual approach and other arriving or departing aircraft. Source: ICAO Doc 4444, Chapter 6, 6.5.3 Visual approach, 6.5.3.4</t>
  </si>
  <si>
    <t>State in which case, when the flight crew are not familiar with the instrument approach procedure being carried out, only the final approach track has to be given to them by ATC. Source: ICAO Doc 4444, Chapter 6, 6.5.4 Instrument approach</t>
  </si>
  <si>
    <t>Describe which FL should be assigned to an aircraft first arriving over a holding fix for landing. Source: ICAO Doc 4444, Chapter 6, 6.5.5 Holding</t>
  </si>
  <si>
    <t>State which kinds of priority can be applied to aircraft for a landing. Source: ICAO Doc 4444, Chapter 6, 6.5.6 Approach sequence, 6.5.6.1 General</t>
  </si>
  <si>
    <t>Describe the situation when a pilot of an aircraft in an approach sequence indicates their intention to hold for weather improvements. Source: ICAO Doc 4444, Chapter 6, 6.5.6 Approach sequence, 6.5.6.1 General</t>
  </si>
  <si>
    <t>Explain the term ‘expected approach time’ and the procedures for its use. Source: ICAO Doc 4444, Chapter 6, 6.5.7 Expected approach time</t>
  </si>
  <si>
    <t>State the reasons which could probably lead to the decision to use another take-off or landing direction than the one into the wind. Source: ICAO Doc 4444, Chapter 7, 7.2 Selection of runway-in-use</t>
  </si>
  <si>
    <t>State the possible consequences for a PIC if the ‘RWY-in-use’ is not considered suitable for the operation involved. Source: ICAO Doc 4444, Chapter 7</t>
  </si>
  <si>
    <t>State the minimum separation between departing and arriving aircraft. Source: ICAO Doc 4444, Chapter 5, 5.7 Separation of departing aircraft from arriving aircraft</t>
  </si>
  <si>
    <t>State the non-radar wake-turbulence longitudinal separation minima. Source: ICAO Doc 4444, Chapter 5 and 6</t>
  </si>
  <si>
    <t>Describe the consequences of a clearance to ‘maintain own separation’ while in VMC. Source: ICAO Doc 4444, Chapter 5, 5.8 Time-based wake turbulence longitudinal separation minima, 5.8.1; ICAO Doc 4444, Chapter 6, 6.5.3 Visual approach</t>
  </si>
  <si>
    <t>Give a brief description of ‘essential traffic’ and ‘essential traffic information’. Source: ICAO Doc 4444, Chapter 5, 5.10 Essential traffic information</t>
  </si>
  <si>
    <t>Describe the circumstances under which a reduction in separation minima may be allowed. Source: ICAO Doc 4444, Chapter 6, 6.1 Reduction in separation minima in the vicinity of aerodromes</t>
  </si>
  <si>
    <t>List the elements of information which shall be transmitted to an aircraft as early as practicable if an approach for landing is intended. Source: ICAO Doc 4444, Chapter 6, 6.6 Information for arriving aircraft</t>
  </si>
  <si>
    <t>List the elements of information to be transmitted to an aircraft at the commencement of final approach. Source: ICAO Doc 4444, Chapter 6, 6.6 Information for arriving aircraft</t>
  </si>
  <si>
    <t>List the elements of information to be transmitted to an aircraft during final approach. Source: ICAO Doc 4444, Chapter 6, 6.6 Information for arriving aircraft</t>
  </si>
  <si>
    <t>State the prerequisites for operating on parallel or near-parallel RWYs including the different combinations of parallel arrivals or departures. Source: ICAO Doc 4444, Chapter 6, 6.7 Operations on parallel or near-parallel runways</t>
  </si>
  <si>
    <t>State the sequence of priority between aircraft landing (or in the final stage of an approach to land) and aircraft intending to depart. Source: ICAO Doc 4444, Chapter 7, 7.8 Order of priority for arriving and departing aircraft</t>
  </si>
  <si>
    <t>State the significant changes in the meteorological conditions in the take-off or climb-out area that shall be transmitted without delay to a departing aircraft. Source: ICAO Doc 4444, Chapter 6, 6.4.1 Meteorological conditions</t>
  </si>
  <si>
    <t>State the significant changes that shall be transmitted as early as practicably possible to an arriving aircraft, particularly changes in the meteorological conditions. Source: ICAO Doc 4444, Chapter 6, 6.6 Information for arriving aircraft</t>
  </si>
  <si>
    <t>Name the operational failure or irregularity of AD equipment which shall be reported by the TWR immediately. Source: ICAO Doc 4444, Chapter 7, 7.1.3 Failure or irregularity of aids and equipment</t>
  </si>
  <si>
    <t>Explain that, after a given period of time, the TWR shall report to the area control centre (ACC) or flight information centre (FIC) if an aircraft does not land as expected. Source: ICAO Doc 4444, Chapter 7, 7.1.2 Alerting service provided by aerodrome control towers</t>
  </si>
  <si>
    <t>Describe the procedures to be observed by the TWR whenever VFR operations are suspended. Source: ICAO Doc 4444, Chapter 7, 7.13 Suspension of visual flight rules operations</t>
  </si>
  <si>
    <t>Explain the term ‘RWY-in-use’ and its selection. Source: ICAO Doc 4444, Chapter 7, 7.2 Selection of runway-in-use</t>
  </si>
  <si>
    <t>List the information the TWR should give to an aircraft prior to: taxiing for take-off; take-off; entering the traffic circuit. Source: ICAO Doc 4444, Chapter 7, 7.4.1.2 Aerodrome and meteorological information</t>
  </si>
  <si>
    <t>Explain that a report of surface wind direction given to a pilot by the TWR is magnetic. Source: ICAO Doc 4444, Chapter 11, 11.4.3.2 Messages containing meteorological information</t>
  </si>
  <si>
    <t>Explain the exact meaning of the expression ‘RWY vacated’. Source: ICAO Doc 4444, Chapter 7, 7.10.3.4</t>
  </si>
  <si>
    <t>State the basic identification procedures used with radar. Source: ICAO Doc 4444, Chapter 8, 8.6.2.3 SSR and/or MLAT identification procedures and Chapter 8, 8.6.2.4 PSR identification procedures</t>
  </si>
  <si>
    <t>Define the term ‘PSR’. Source: ICAO Doc 4444, Chapter 1 Definitions</t>
  </si>
  <si>
    <t>Describe the circumstances under which an aircraft provided with radar service should be informed of its position. Source: ICAO Doc 4444, Chapter 8, 8.6.4 Position information</t>
  </si>
  <si>
    <t>List the possible forms of position information passed on to the aircraft by radar services. Source: ICAO Doc 4444, Chapter 8, 8.6.4 Position information</t>
  </si>
  <si>
    <t>Describe the term ‘radar vectoring’. Source: ICAO Doc 4444, Chapter 8, 8.6.5 Vectoring</t>
  </si>
  <si>
    <t>State the aims of radar vectoring as shown in ICAO Doc 4444. Source: ICAO Doc 4444, Chapter 8, 8.6.5 Vectoring</t>
  </si>
  <si>
    <t>Describe how radar vectoring shall be achieved. Source: ICAO Doc 4444, Chapter 8, 8.6.5 Vectoring</t>
  </si>
  <si>
    <t>Describe the information which shall be given to an aircraft when radar vectoring is terminated and the pilot is instructed to resume own navigation. Source: ICAO Doc 4444, Chapter 8, 8.6.5 Vectoring</t>
  </si>
  <si>
    <t>Explain the procedures for the conduct of surveillance radar approaches (SRAs). Source: ICAO Doc 4444, Chapter 8, 8.9.7.1 Surveillance radar approach</t>
  </si>
  <si>
    <t>Describe what kind of action (concerning the transponder) the pilot is expected to perform in case of emergency if they have previously been directed by ATC to operate the transponder on a specific code. Source: ICAO Doc 4444, Chapter 8, 8.8.1 Emergencies</t>
  </si>
  <si>
    <t>Describe the objective and basic principles of the air traffic advisory service. Source: ICAO Doc 4444, Chapter 9, 9.1.4.1 Objective and basic principles</t>
  </si>
  <si>
    <t>State to which aircraft air traffic advisory service may be provided. Source: ICAO Doc 4444, Chapter 9, 9.1.4.1 Objective and basic principles</t>
  </si>
  <si>
    <t>Explain the difference between advisory information and clearances, stating which ATS units are responsible for their issue. Source: ICAO Doc 4444, Chapter 9, 9.1.4.1.3</t>
  </si>
  <si>
    <t>State the mode and code of SSR equipment a pilot might operate in a (general) state of emergency or (specifically) in case the aircraft is subject to unlawful interference. Source: ICAO Doc 4444, Chapter 15, 15.1 Emergency procedures</t>
  </si>
  <si>
    <t>State the special rights an aircraft in a state of emergency can expect from ATC. Source: ICAO Doc 4444, Chapter 15, 15.1.1 General; 15.1.2 Priority; 15.1.3 Unlawful interference and aircraft bomb threat</t>
  </si>
  <si>
    <t>Describe the expected action of aircraft after receiving a broadcast from ATS concerning the emergency descent of an aircraft. Source: ICAO Doc 4444, Chapter 15, 15.1.4 Emergency descent</t>
  </si>
  <si>
    <t>State how it can be ascertained, in case of a failure of two-way COM, whether the aircraft is able to receive transmissions from the ATS unit. Source: ICAO Doc 4444, Chapter 15, 15.3 Air-ground communications failure</t>
  </si>
  <si>
    <t>State on which frequencies appropriate information, for an aircraft encountering two-way COM failure, shall be sent by ATS. Source: ICAO Doc 4444, Chapter 15, 15.3.5</t>
  </si>
  <si>
    <t>State what is meant by the expressions ‘strayed aircraft’ and ‘unidentified aircraft’. Source: ICAO Doc 4444, Chapter 15, 15.5.1 Strayed or unidentified aircraft</t>
  </si>
  <si>
    <t>Explain the reasons for fuel-dumping and state the minimum level. Source: ICAO Doc 4444, Chapter 15, 15.5.3 Fuel dumping</t>
  </si>
  <si>
    <t>Explain the meaning of ‘AIRPROX’. Source: ICAO Doc 4444, Chapter 1 Definitions; ICAO Doc 4444, Chapter 16, 16.3 Air traffic incident report</t>
  </si>
  <si>
    <t>Describe the task of an air traffic incident report. Source: ICAO Doc 4444, Chapter 16, 16.3 Air traffic incident report</t>
  </si>
  <si>
    <t>State, in general terms, the objective of an AIS. Source: ICAO Annex 15, Chapter 1, Note 1</t>
  </si>
  <si>
    <t>Recall the following definitions aeronautical information circular (AIC), aeronautical information publication (AIP), AIP amendment, AIP supplement, aeronautical information regulation and control (AIRAC), danger area, aeronautical information management, international airport, international NOTAM office (NOF), manoeuvring area, movement area, NOTAM, pre-flight information bulletin (PIB), prohibited area, restricted area, SNOWTAM, ASHTAM. Source: ICAO Annex 15, Chapter 1, 1.1 Definitions</t>
  </si>
  <si>
    <t>State during which period of time an AIS shall be available with reference to an aircraft flying in the area of responsibility of an AIS, provided a 24-hour service is not available. Source: ICAO Annex 15, Chapter 2, 2.2 AIS responsibilities and functions</t>
  </si>
  <si>
    <t>List, in general, the kind of aeronautical information/data which an AIS service shall make available in a suitable form to flight crew. Source: ICAO Annex 15, Chapter 2, 2.2 AIS responsibilities and functions</t>
  </si>
  <si>
    <t>Summarise the duties of an AIS concerning aeronautical information data for the territory of a particular State. Source: ICAO Annex 15, Chapter 2, 2.2 AIS responsibilities and functions; ICAO Annex 15, Chapter 2, 2.3 Exchange of aeronautical data and aeronautical information</t>
  </si>
  <si>
    <t>State the primary purpose of the AIP. Source: ICAO Annex 15, Chapter 5, 5.2.2, Notes 1 and 2</t>
  </si>
  <si>
    <t>Name the different parts of the AIP. Source: ICAO Annex 15, Chapter 5, 5.2.1, Note 1; PANS-AIM (ICAO Doc 10066), Chapter 5, 5.2.1.2.5</t>
  </si>
  <si>
    <t>State the main parts of the AIP where the following information can be found: differences from the ICAO Standards, Recommended Practices and Procedures; location indicators, AIS, minimum flight ALT, meteorological information for aircraft in flight (VOLMET) service, SIGMET service; general rules and procedures (especially general rules, VFR, IFR, ALT-setting procedure, interception of civil aircraft, unlawful interference, air traffic incidents); ATS airspace (especially FIR, UIR, TMA); ATS routes (especially lower ATS routes, upper ATS routes, area navigation routes); AD data including aprons, taxiways (TWYs) and check locations/positions data; navigation warnings (especially prohibited, restricted and danger areas); aircraft instruments, equipment and flight documents; AD surface movement guidance and control system and markings; RWY physical characteristics, declared distances, approach (APP) and RWY lighting; AD radio navigation and landing aids; charts related to an AD; entry, transit and departure of aircraft, passengers, crew and cargo, and the significance of this information to flight crew. Source: ICAO Annex 15, Chapter 5, 5.2.1, Note 1; PANS-AIM (ICAO Doc 10066), Appendix 2</t>
  </si>
  <si>
    <t>State how permanent changes to the AIP shall be published. Source: ICAO Annex 15, Chapter 5, 5.4 Distribution services and Chapter 6, 6.3.1 AIP updates, 6.3.1.2; PANS-AIM (ICAO Doc 10066), Chapter 5, 5.2.1 Aeronautical Information Publication (AIP), 5.2.1.3, 5.4 Distribution services, Chapter 6, 6.1.2 Specifications for AIP amendments</t>
  </si>
  <si>
    <t>Explain what kind of information shall be published in the form of AIP Supplements. Source: ICAO Annex 15, Chapter 6, 6.3.1 AIP updates, 6.3.1.3; PANS-AIM (ICAO Doc 10066), Chapter 5, 5.2.1.4 Specifications for AIP Supplements</t>
  </si>
  <si>
    <t>Describe how information shall be published which in principle would belong to NOTAMs but includes extensive text or graphics. Source: ICAO Annex 15, Chapter 6, 6.3.1.3, 6.3.2.1 and 6.3.2.2</t>
  </si>
  <si>
    <t>Summarise the essential information which leads to the issue of a NOTAM. Source: ICAO Annex 15, Chapter 6, 6.3.2.3</t>
  </si>
  <si>
    <t>State how NOTAMs shall be distributed. Source: ICAO Annex 15, Chapter 5, 5.4.2</t>
  </si>
  <si>
    <t>Explain how information regarding snow, ice and standing water on AD pavements shall be reported. Source: ICAO Annex 15, Chapter 5, 5.2.6 Note; PANS-AIM (ICAO Doc 10066), Appendix 4 Instructions for the completion of the SNOWTAM format</t>
  </si>
  <si>
    <t>Describe the means by which NOTAMs shall be distributed. Source: ICAO Annex 15, Chapter 5, 5.4 Distribution services; PANS-AIM (ICAO Doc 10066), 5.2.5 NOTAM, 5.2.5.1.3, and Appendix 7</t>
  </si>
  <si>
    <t>Define and state which information an ASHTAM may contain. Source: ICAO Annex 15, Chapter 5, 5.2.6 Note; PANS-AIM (ICAO Doc 10066), Appendix 5 ASHTAM format</t>
  </si>
  <si>
    <t>List the circumstances under which the information concerned shall or should be distributed as an AIRAC. Source: ICAO Annex 15, Chapter 6, 6.2</t>
  </si>
  <si>
    <t>Describe the type of information that may be published in AICs. Source: ICAO Annex 15, Chapter 5, 5.2.4 Aeronautical Information Circulars; PANS-AIM (ICAO Doc 10066), Chapter 5, 5.2.2 Aeronautical Information Circulars (AIC)</t>
  </si>
  <si>
    <t>Explain the organisation of AICs. Source: ICAO Annex 15, Chapter 5, 5.2.4, Note; PANS-AIM (ICAO Doc 10066), Chapter 5, 5.2.2 Aeronautical Information Circulars (AIC), 5.2.2.3 to 5.2.2.9</t>
  </si>
  <si>
    <t>Summarise, in addition to the elements of the integrated AIP and maps/charts, the additional current information relating to the AD of departure that shall be provided as pre-flight information. Source: ICAO Annex 15, Chapter 5, 5.5 Pre-flight information service; PANS-AIM (ICAO Doc 10066), Chapter 5, 5.5 Pre-flight information services</t>
  </si>
  <si>
    <t>Describe how a recapitulation of current NOTAM and other information of urgent character shall be made available to flight crew. Source: ICAO Annex 15, Chapter 5, 5.5 Pre-flight information service, Note 2</t>
  </si>
  <si>
    <t>State which post-flight information from flight crew shall be submitted to AIS for distribution as required by the circumstances. Source: ICAO Annex 15, Chapter 5, 5.6 Post-flight information service</t>
  </si>
  <si>
    <t>Describe the intent of the AD reference code and state the functions of the two code elements. Source: ICAO Annex 14, Volume 1, Chapter 1, 1.6 Reference Code</t>
  </si>
  <si>
    <t>Describe where the AD reference point shall be located and where it shall normally remain. Source: ICAO Annex 14, Volume 1, Chapter 2, 2.2 Aerodrome reference point</t>
  </si>
  <si>
    <t>Explain the terms: ‘pavement classification number (PCN)’ and ‘aircraft classification number (ACN)’, and describe their mutual dependence. Source: ICAO Annex 14, Volume 1, Chapter 2, 2.6 Strength of pavements</t>
  </si>
  <si>
    <t>Describe how the bearing strength for an aircraft with an apron mass equal to or less than 5 700 kg shall be reported. Source: ICAO Annex 14, Volume 1, Chapter 2, 2.6 Strength of pavements</t>
  </si>
  <si>
    <t>Recall the definitions for the four main declared distances. Source: ICAO Annex 14, Volume 1, Chapter 1, 1.1 Definitions</t>
  </si>
  <si>
    <t>State the purpose of informing AIS and ATS units about the condition of the movement area and related facilities. Source: ICAO Annex 14, Volume 1, Chapter 2, 2.9 Condition of the movement area and related facilities</t>
  </si>
  <si>
    <t>List the matters of operational significance or affecting aircraft performance which should be reported to AIS and ATS units to be transmitted to aircraft involved. Source: ICAO Annex 14, Volume 1, Chapter 2, 2.9 Condition of the movement area and related facilities</t>
  </si>
  <si>
    <t>Describe the three different types of water deposit on RWYs. Source: ICAO Annex 14, Volume 1, Chapter 2, 2.9 Condition of the movement area and related facilities</t>
  </si>
  <si>
    <t>Explain the different types of frozen water on the RWY and their impact on aircraft braking performance. Source: ICAO Annex 14, Volume 1, Chapter 1, 1.1 Definitions and Chapter 2, 2.9 Condition of the movement area and related facilities</t>
  </si>
  <si>
    <t>Describe the five levels of braking action including the associated coefficients and codes. Source: ICAO Annex 14, Volume 1, Attachment A, 6. Assessing the surface friction characteristics of snow-, slush-, ice- and frost-covered paved surfaces</t>
  </si>
  <si>
    <t>Describe where a THR should normally be located. Source: ICAO Annex 14, Volume 1, Chapter 3, 3.1.5 and 3.1.6 Location of threshold</t>
  </si>
  <si>
    <t>Describe the general considerations concerning RWYs associated with a stopway (SWY) or clearway (CWY). Source: ICAO Annex 14, Volume 1, Chapter 3, 3.1.9 Runways with stopways or clearways</t>
  </si>
  <si>
    <t>Explain the term ‘runway strip’. Source: ICAO Annex 14, Volume 1, Chapter 3, 3.4 General, 3.4.1</t>
  </si>
  <si>
    <t>Explain the term ‘runway-end safety area’. Source: ICAO Annex 14, Volume 1, Chapter 3, 3.5 Runway end safety area 3.5.1 and 3.5.2</t>
  </si>
  <si>
    <t>Explain the term ‘clearway’. Source: ICAO Annex 14, Volume 1, Chapter 3, 3.6 Clearways</t>
  </si>
  <si>
    <t>Explain the term ‘stopway’. Source: ICAO Annex 14, Volume 1, Chapter 3, 3.7 Stopways</t>
  </si>
  <si>
    <t>Describe the reasons and the requirements for rapid-exit TWYs. Source: ICAO Annex 14, Volume 1, Chapter 3, 3.9 Taxiways – Rapid-exit taxiways</t>
  </si>
  <si>
    <t>Explain TWY widening in curves. Source: ICAO Annex 14, Volume 1, Chapter 3, 3.9.5 Taxiways curves</t>
  </si>
  <si>
    <t>Explain when and where holding bays should be provided. Source: ICAO Annex 14, Volume 1, Chapter 3, 3.12</t>
  </si>
  <si>
    <t>Describe where RWY holding positions shall be established. Source: ICAO Annex 14, Volume 1, Chapter 3, 3.12</t>
  </si>
  <si>
    <t>Describe the term ‘road holding position’. Source: ICAO Annex 14, Volume 1, Chapter 1, 1.1 and Chapter 3, 3.12</t>
  </si>
  <si>
    <t>Describe where intermediate TWY holding positions should be established. Source: ICAO Annex 14, Volume 1, Chapter 3, 3.12</t>
  </si>
  <si>
    <t>Describe the wind-direction indicators with which ADs shall be equipped. Source: ICAO Annex 14, Volume 1, Chapter 5, 5.1.1 Wind direction indicator (Application, Location and Characteristics)</t>
  </si>
  <si>
    <t>Describe a landing-direction indicator. Source: ICAO Annex 14, Volume 1, Chapter 5, 5.1.2 Landing direction indicator</t>
  </si>
  <si>
    <t>State which characteristics a signal area should have. Source: ICAO Annex 14, Volume 1, Chapter 5, 5.1.4 Signal panels and signal area, 5.1.4.1 to 5.1.4.3</t>
  </si>
  <si>
    <t>Interpret all indications and signals that may be used in a signal area. Source: Commission Implementing Regulation (EU) No 923/2012 (SERA) - Appendix 1 Signals, 3.2 Visual ground signals</t>
  </si>
  <si>
    <t>Name the colours used for the various markings (RWY, TWY, aircraft stands, apron safety lines). Source: ICAO Annex 14, Volume 1, Chapter 5, 5.2 Markings</t>
  </si>
  <si>
    <t>State where a RWY designation marking shall be provided and describe the different layouts (excluding dimensions). Source: ICAO Annex 14, Volume 1, Chapter 5, 5.2 Markings</t>
  </si>
  <si>
    <t>Describe the application and general characteristics (excluding dimensions) of: RWY-centre-line markings; THR markings; touchdown-zone (TDZ) markings; RWY-side-stripe markings; TWY-centre-line markings; RWY holding position markings; intermediate holding position markings; aircraft-stand markings; apron safety lines; road holding position markings; mandatory instruction markings; information markings. Source: ICAO Annex 14, Volume 1, Chapter 5, 5.2 Markings</t>
  </si>
  <si>
    <t>Describe the mechanical safety considerations regarding elevated approach lights and elevated RWY, SWY and TWY lights. Source: ICAO Annex 14, Volume 1, Chapter 5, 5.3.1.4 to 5.3.1.8 (Elevated approach lights, elevated lights and surface lights)</t>
  </si>
  <si>
    <t>List the conditions for the installation of an aerodrome beacon (ABN) and describe its general characteristics. Source: ICAO Annex 14, Volume 1, Chapter 5, 5.3.3 Aeronautical beacons</t>
  </si>
  <si>
    <t>Describe the different kinds of operations for which a simple approach lighting system shall be used. Source: ICAO Annex 14, Volume 1, Chapter 5, 5.3.4 Approach lighting systems</t>
  </si>
  <si>
    <t>Describe the basic installations of a simple approach lighting system including the dimensions and distances normally used. Source: ICAO Annex 14, Volume 1, Chapter 5, 5.3.4.2</t>
  </si>
  <si>
    <t>Describe the principle of a precision approach category I lighting system including information such as location and characteristics. Source: ICAO Annex 14, Volume 1, Chapter 5, 5.3.4.10; ICAO Annex 14, Volume 1, Chapter 5, 5.3.4.14</t>
  </si>
  <si>
    <t>Describe the principle of a precision approach category II and III lighting system including information such as location and characteristics, especially the inner 300 m of the system. Source: ICAO Annex 14, Volume 1, Chapter 5, 5.3.4.22; ICAO Annex 14, Volume 1, Chapter 5, 5.3.4.30; ICAO Annex 14, Volume 1, Chapter 5, 5.3.4.31</t>
  </si>
  <si>
    <t>Describe the wing bars of the precision approach path indicator (PAPI) and the abbreviated precision approach path indicator (APAPI). Interpret what the pilot will see during the approach using PAPI. Source: ICAO Annex 14, Volume 1, Chapter 5, 5.3.5.24 to 5.3.5.27 PAPI and APAPI</t>
  </si>
  <si>
    <t>Interpret what the pilot will see during an approach using a helicopter approach path indicator (HAPI). Source: ICAO Annex 14, Volume II, Chapter 5, 5.3.6 Visual approach slope indicator</t>
  </si>
  <si>
    <t>Explain the application and characteristics (as applicable, but limited to colour, intensity, direction and whether fixed or flashing) of: RWY-edge lights; RWY-THR and wing-bar lights; RWY-end lights; RWY-centre-line lights; RWY-lead-in lights; RWY-TDZ lights; SWY lights; TWY-centre-line lights; TWY-edge lights; stop bars; intermediate holding position lights; RWY guard lights; road holding position lights. Source: ICAO Annex 14, Volume 1, Chapter 5</t>
  </si>
  <si>
    <t>State the timescale within which aeronautical ground lights shall be made available to arriving aircraft. Source: ICAO Doc 4444, Section 7.15 Aeronautical ground lights</t>
  </si>
  <si>
    <t>Explain which signs are the only ones on the movement area utilising red. Source: ICAO Annex 14, Volume 1, Chapter 5.4 Signs</t>
  </si>
  <si>
    <t>List the provisions for illuminating signs. Source: ICAO Annex 14, Volume 1, Chapter 5.4 Signs</t>
  </si>
  <si>
    <t>Name the kinds of signs which shall be included in mandatory instruction signs. Source: ICAO Annex 14, Volume 1, Chapter 5.4 Signs</t>
  </si>
  <si>
    <t>Name the colours used for mandatory instruction signs. Source: ICAO Annex 14, Volume 1, Chapter 5.4 Signs</t>
  </si>
  <si>
    <t>Describe by which sign a pattern ‘A’ RWY holding position (i.e. at an intersection of a TWY and a non-instrument, non-precision approach or take-off RWY) marking shall be supplemented. Source: ICAO Annex 14, Volume 1, Chapter 5.4 Signs</t>
  </si>
  <si>
    <t>Describe by which sign a pattern ‘B’ RWY holding position (i.e. at an intersection of a TWY and a precision approach RWY) marking shall be supplemented. Source: ICAO Annex 14, Volume 1, Chapter 5.4 Signs</t>
  </si>
  <si>
    <t>Describe the location of: a RWY designation sign at a TWY/RWY intersection; a ‘NO ENTRY’ sign; a RWY holding position sign. Source: ICAO Annex 14, Volume 1, Chapter 5.4 Signs</t>
  </si>
  <si>
    <t>State which sign indicates that a taxiing aircraft is about to infringe an obstacle limitation surface or interfere with the operation of radio navigation aids (e.g. ILS/MLS critical/sensitive area). Source: ICAO Annex 14, Volume 1, Chapter 5.4 Signs</t>
  </si>
  <si>
    <t>Describe the various possible inscriptions on RWY designation signs and on holding position signs. Source: ICAO Annex 14, Volume 1, Chapter 5.4 Signs</t>
  </si>
  <si>
    <t>Describe the colours used in connection with information signs. Source: ICAO Annex 14, Volume 1, Chapter 5.4 Signs</t>
  </si>
  <si>
    <t>Describe the possible inscriptions on information signs. Source: ICAO Annex 14, Volume 1, Chapter 5.4 Signs</t>
  </si>
  <si>
    <t>Explain the application, location and characteristics of aircraft stand identification signs. Source: ICAO Annex 14, Volume 1, Chapter 5.4 Signs</t>
  </si>
  <si>
    <t>Explain the application, location and characteristics of road holding position signs. Source: ICAO Annex 14, Volume 1, Chapter 5.4 Signs</t>
  </si>
  <si>
    <t>Explain why markers located near a RWY or TWY shall be HGT limited. Source: ICAO Annex 14, Volume 1, Chapter 5.5 Markers</t>
  </si>
  <si>
    <t>Explain the application and characteristics (excluding dimensions) of: unpaved RWY-edge markers; TWY-edge markers; TWY-centre-line markers; unpaved TWY-edge markers; boundary markers; SWY-edge markers. Source: ICAO Annex 14, Volume 1, Chapter 5.5 Markers</t>
  </si>
  <si>
    <t>State how fixed or mobile objects shall be marked if colouring is not practicable. Source: ICAO Annex 14, Volume 1, Chapter 6, 6.2.3.1 Marking</t>
  </si>
  <si>
    <t>Describe marking by colours (fixed or mobile objects). Source: ICAO Annex 14, Volume 1, Chapter 6, 6.2.2 Mobile objects: 6.2.2.1, 6.2.2.2; 6.2.2.3; 6.2.2.4; ICAO Annex 14, Volume 1, Chapter 6, 6.2.3 Fixed objects: 6.2.3.1; 6.2.3.2; 6.2.3.3</t>
  </si>
  <si>
    <t>Explain the use of markers for the marking of objects, overhead wires, cables, etc. Source: ICAO Annex 14, Volume 1, Chapter 6, 6.2.5 Overhead wires, cables, etc., and supporting towers</t>
  </si>
  <si>
    <t>Explain the use of flags for the marking of objects. Source: ICAO Annex 14, Volume 1, Chapter 6, 6.2.3 Fixed objects: 6.2.3.5; 6.2.3.6; 6.2.3.7</t>
  </si>
  <si>
    <t>Name the different types of lights to indicate the presence of objects which must be lighted. Source: ICAO Annex 14, Volume 1, Chapter 6, 6.2 Marking and/or lighting of objects: 6.2.1.1</t>
  </si>
  <si>
    <t>Describe (in general terms) the location of obstacle lights. Source: ICAO Annex 14, Volume 1, Chapter 6, 6.2 Marking and/or lighting of objects: 6.2.1.3</t>
  </si>
  <si>
    <t>Describe (in general and for normal circumstances) the colour and sequence of low-intensity obstacle lights, medium-intensity obstacle lights and high-intensity obstacle lights. Source: ICAO Annex 14, Volume 1, Chapter 6: Table 6-1. Characteristics of obstacle lights</t>
  </si>
  <si>
    <t>State that information about lights to be displayed by aircraft is provided in both ICAO Annex 2 (Rules of the Air) and SERA.</t>
  </si>
  <si>
    <t>Describe the colours and meaning of ‘closed markings’ on RWYs and TWYs. Source: ICAO Annex 14, Volume 1, Chapter 7, 7.1 Closed runways and taxiways, or parts thereof</t>
  </si>
  <si>
    <t>State how the pilot of an aircraft moving on the surface of a TWY, holding bay or apron shall be warned that the shoulders of these surfaces are ‘non-load-bearing’. Source: ICAO Annex 14, Volume 1, Chapter 7, 7.2 Non-load-bearing surfaces</t>
  </si>
  <si>
    <t>Describe the pre-THR marking (including colours) when the surface before the THR is not suitable for normal use by aircraft. Source: ICAO Annex 14, Volume 1, Chapter 7, 7.3 Pre-threshold area</t>
  </si>
  <si>
    <t>State the principal objective of RFF services. Source: ICAO Annex 14, Volume 1, Chapter 9, 9.2 Rescue and firefighting</t>
  </si>
  <si>
    <t>Explain the basic information the AD category (for RFF) depends upon. Source: ICAO Annex 14, Volume 1, Chapter 9, 9.2 Rescue and firefighting</t>
  </si>
  <si>
    <t>Describe what is meant by the term ‘response time’, and state its normal and maximum limits. Source: ICAO Annex 14, Volume 1, Chapter 9, 9.2 Rescue and firefighting</t>
  </si>
  <si>
    <t>State who has a right-of-way against vehicles operating on an apron. Source: ICAO Annex 14, Volume 1, Chapter 9, 9.5 Apron management service</t>
  </si>
  <si>
    <t>Describe the necessary actions during the ground-servicing of an aircraft with regard to the possible event of a fuel fire. Source: ICAO Annex 14, Volume 1, Chapter 9, 9.6 Ground servicing of aircraft</t>
  </si>
  <si>
    <t>List the four types of ‘declared distances’ on a RWY and also the appropriate abbreviations. Source: ICAO Annex 14, Volume 1, Attachment A, 3. Calculation of declared distances: 3.1</t>
  </si>
  <si>
    <t>Explain the circumstances which lead to the situation that the four declared distances on a RWY are equal to the length of the RWY. Source: ICAO Annex 14, Volume 1, Attachment A, 3. Calculation of declared distances: 3.2</t>
  </si>
  <si>
    <t>Describe the influence of a CWY, SWY or displaced THR upon the four ‘declared distances’. Source: ICAO Annex 14, Volume 1, Attachment A, 3. Calculation of declared distances: 3.3; 3.4; 3.5</t>
  </si>
  <si>
    <t>Name the two main groups of approach lighting systems. Source: ICAO Annex 14, Volume 1, Attachment A, 12.1 Types and characteristics</t>
  </si>
  <si>
    <t>General declaration</t>
  </si>
  <si>
    <t>Describe the purpose and use of aircraft documents as regards a ‘general declaration’. Source: ICAO Annex 9, Chapter 2 Entry and departure of aircraft, Section B Documents - requirements and use and Section D Disinsection of aircraft</t>
  </si>
  <si>
    <t>Explain entry requirements for crew. Source: ICAO Annex 9, Chapter 3, K. Entry procedures and responsibilities; N. Identification and entry of crew and other aircraft operators’ personnel</t>
  </si>
  <si>
    <t>Explain the reasons for the use of crew member certificates (CMC) for crew members engaged in international air transport. Source: ICAO Annex 9, Chapter 3, N. Identification and entry of crew and other aircraft operators’ personnel</t>
  </si>
  <si>
    <t>Explain in which cases Contracting States should accept the CMC as an identity document instead of a passport or visa. Source: ICAO Annex 9, Chapter 3, N. Identification and entry of crew and other aircraft operators’ personnel</t>
  </si>
  <si>
    <t>Explain the entry requirements for passengers and their baggage. Source: ICAO Annex 9, Chapter 3 Entry and departure of persons and their baggage A. General; B. Documents required for travel; F. Entry/re-entry visas; P. Emergency assistance/entry visas in cases of force majeure</t>
  </si>
  <si>
    <t>Explain the requirements and documentation for unaccompanied baggage. Source: ICAO Annex 9, Chapter 3, M. Disposition of baggage separated from its owner; ICAO Annex 9, Chapter 4, C. Release and clearance of export and import cargo</t>
  </si>
  <si>
    <t>Identify the documentation required for the departure and entry of passengers and their baggage. Source: ICAO Annex 9, Chapter 3. Entry and departure of persons and their baggage</t>
  </si>
  <si>
    <t>Explain the arrangements in the event of a passenger being declared an inadmissible person. Source: ICAO Annex 9, Chapter 5, INADMISSIBLE PERSONS AND DEPORTEES: A. General; B. Inadmissible persons</t>
  </si>
  <si>
    <t>Describe the pilot’s authority towards unruly passengers. Source: ICAO Annex 9, Chapter 6, E. Unruly passengers</t>
  </si>
  <si>
    <t>Recall the definitions of the following terms alert phase, distress phase, emergency phase, operator, PIC, rescue coordination centre, State of Registry, uncertainty phase. Source: ICAO Annex 12, Chapter 1 Definitions</t>
  </si>
  <si>
    <t>Describe how ICAO Contracting States shall arrange for the establishment and prompt provision of SAR services. Source: ICAO Annex 12, Chapter 2</t>
  </si>
  <si>
    <t>Explain the establishment of SAR by Contracting States. Source: ICAO Annex 12, Chapter 2</t>
  </si>
  <si>
    <t>Describe the areas within which SAR services shall be established by Contracting States. Source: ICAO Annex 12, Chapter 2</t>
  </si>
  <si>
    <t>State the period of time per day within which SAR services shall be available. Source: ICAO Annex 12, Chapter 2</t>
  </si>
  <si>
    <t>Describe for which areas rescue coordination centres shall be established. Source: ICAO Annex 12, Chapter 2</t>
  </si>
  <si>
    <t>Explain the SAR operating procedures for the PIC who arrives first at the scene of an accident. Source: ICAO Annex 12, Chapter 5, 5.6 Procedures at thescene of an accident</t>
  </si>
  <si>
    <t>Explain the SAR operating procedures for the PIC intercepting a distress transmission. Source: ICAO Annex 12, Chapter 5, 5.7 Procedures for a pilot-in-command intercepting a distress transmission</t>
  </si>
  <si>
    <t>Explain the ‘ground–air visual signal code’ for use by survivors. Source: ICAO Annex 12, Chapter 5.8 Search and rescue signals and Appendix</t>
  </si>
  <si>
    <t>Recognise the SAR ‘air-to-ground signals’ for use by survivors. Source: ICAO Annex 12, Chapter 5.8 Search and rescue signals and Appendix</t>
  </si>
  <si>
    <t>Recall the definitions of the following terms airside, aircraft security check, screening, security, security control, security-restricted area, unidentified baggage. Source: ICAO Annex 17, Chapter 1 Definitions</t>
  </si>
  <si>
    <t>State the objectives of security. Source: ICAO Annex 17, Chapter 2, 2.1 Objectives</t>
  </si>
  <si>
    <t>Describe the objects not allowed (for reasons of aviation security) on board an aircraft that is engaged in international civil aviation. Source: ICAO Annex 17, Chapter 4, 4.1 Objective</t>
  </si>
  <si>
    <t>State what each Contracting State is supposed to do if passengers subjected to security control have mixed after a security screening point. Source: ICAO Annex 17, Chapter 4, 4.4 Measures relating to passengers and their cabin baggage</t>
  </si>
  <si>
    <t>Explain what has to be done when passengers who are obliged to travel because of judicial or administrative proceedings are supposed to board an aircraft. Source: ICAO Annex 17, Chapter 4, 4.7 Measures relating to special categories of passengers</t>
  </si>
  <si>
    <t>Explain what has to be considered if law enforcement officers carry weapons on board. Source: ICAO Annex 17, Chapter 4, 4.7 Measures relating to special categories of passengers</t>
  </si>
  <si>
    <t>Describe the assistance each Contracting State shall provide to an aircraft subjected to an act of unlawful seizure. Source: ICAO Annex 17, Chapter 5, 5.2 Response</t>
  </si>
  <si>
    <t>State the circumstances which could prevent a Contracting State from detaining an aircraft on the ground after being subjected to an act of unlawful seizure. Source: ICAO Annex 17, Chapter 5, 5.2 Response</t>
  </si>
  <si>
    <t>Describe the principles of the written operator’s security programme each Contracting State requires from operators. Source: ICAO Annex 17, Chapter 3, 3.3 Aircraft operators</t>
  </si>
  <si>
    <t>Describe what the PIC should do, in a situation of unlawful interference, unless considerations aboard the aircraft dictate otherwise. Source: ICAO Annex 2, Chapter 3, 3.7 Unlawful interference</t>
  </si>
  <si>
    <t>Describe what the PIC, of an aircraft subjected to unlawful interference, should do if the aircraft must depart from its assigned track; the aircraft must depart from its assigned cruising level; the aircraft is unable to notify an ATS unit of the unlawful interference. Source: ICAO Annex 2, Attachment B ‘Unlawful interference’</t>
  </si>
  <si>
    <t>Describe what the PIC should attempt to do with regard to broadcast warnings and the level at which to proceed, in a situation of unlawful interference, if no applicable regional procedures for in-flight contingencies have been established. Source: ICAO Annex 2, Attachment B ‘Unlawful interference’</t>
  </si>
  <si>
    <t>ICAO Annex 6 - Operation of Aircraft Chapter 13 - Security</t>
  </si>
  <si>
    <t>Describe the special considerations referring to flight crew compartment doors with regard to aviation security. Source: ICAO Annex 6, Part I - International Commercial Air Transport - Aeroplanes, Chapter 13, 13.2 Security of the flight crew compartment</t>
  </si>
  <si>
    <t>ICAO Annex 14 Volume I - Aerodromes Chapter 3 - Physical characteristics</t>
  </si>
  <si>
    <t>Describe what minimum distance an isolated aircraft parking position (after the aircraft has been subjected to unlawful interference) should have from other parking positions, buildings or public areas. Source: ICAO Annex 14 Volume I, Chapter 3, 3.14 Isolated aircraft parking position</t>
  </si>
  <si>
    <t>Describe the considerations that must take place with regard to a taxi clearance in case an aircraft is known or believed to have been subjected to unlawful interference. Source: ICAO Doc 4444, Chapter 15, 15.1.3 Unlawful interference and aircraft bomb threat</t>
  </si>
  <si>
    <t>Recall the definitions of the following terms accident, aircraft, flight recorder, incident, investigation, maximum mass, operator, serious incident, serious injury, State of Design, State of Manufacture, State of Occurrence, State of the Operator, State of Registry. Source: ICAO Annex 13, Chapter 1 Definitions</t>
  </si>
  <si>
    <t>Explain the difference between ‘serious incident’ and ‘accident’. Source: ICAO Annex 13, Chapter 1 Definitions and Attachment C ‘List of examples of serious incidents’</t>
  </si>
  <si>
    <t>Determine whether a certain occurrence has to be defined as a serious incident or as an accident. Source: ICAO Annex 13, Chapter 1 Definitions and Attachment C ‘List of examples of serious incidents’</t>
  </si>
  <si>
    <t>Recognise the description of an accident or incident. Source: ICAO Annex 13, Chapter 1 Definitions</t>
  </si>
  <si>
    <t>State the objective(s) of the investigation of an accident or incident according to ICAO Annex 13. Source: ICAO Annex 13, Chapter 3, 3.1 Objective of the investigation</t>
  </si>
  <si>
    <t>Describe the general procedures for the investigation of an accident or incident according to ICAO Annex 13. Source: ICAO Annex 13, Chapter 4, 4.1; ICAO Annex 13, Chapter 5, 5.1 to 5.4.1</t>
  </si>
  <si>
    <t>Occurrences</t>
  </si>
  <si>
    <t>Identify an occurrence as being either an accident, incident or serious incident in Regulation (EU) No 996/2010 of the European Parliament and of the Council of 20 October 2010 on the investigation and prevention of accidents and incidents in civil aviation. Source: Regulation (EU) No 996/2010, Article 2(1), (7) and (16) and Annex ‘List of examples of serious incidents’</t>
  </si>
  <si>
    <t>Describe the relationship between Regulation (EU) No 996/2010 of the European Parliament and of the Council of 20 October 2010 on the investigation and prevention of accidents and incidents in civil aviation and Regulation (EU) No 376/2014 of the European Parliament and of the Council of 3 April 2014 on the reporting, analysis and follow-up of occurrences in civil aviation. Source: Regulation (EU) No 376/2014, p. L122/18 (3) and p. L122/21 (28); Regulation (EU) No 996/2010</t>
  </si>
  <si>
    <t>State the subject matter and scope of Regulation (EU) No 376/2014 (Article 3). Source: Regulation (EU) No 376/2014, Article 3</t>
  </si>
  <si>
    <t>Identify occurrences that must be reported (Regulation (EU) No 376/2014, Article 4). Source: Regulation (EU) No 376/2014, Article 4</t>
  </si>
  <si>
    <t>Identify occurrences that should be voluntarily reported (Regulation (EU) No 376/2014, Article 5). Source: Regulation (EU) No 376/2014, Article 5</t>
  </si>
  <si>
    <t>Describe how information from occurrences is collected, stored and analysed (Regulation (EU) No 376/2014, Articles 6, 8, 13 and 14). Source: Regulation (EU) No 376/2014, Articles 6, 8, 13 and 14</t>
  </si>
  <si>
    <t>The Convention on International Civil Aviation (Chicago) - ICAO Doc 7300/9. Convention on the High Seas (Geneva, 29 April 1958)</t>
  </si>
  <si>
    <t>2020 syllabus text</t>
  </si>
  <si>
    <t>010.04.00.00</t>
  </si>
  <si>
    <t>RULES OF THE AIR ACCORDING TO ICAO ANNEX 2 AND SERA</t>
  </si>
  <si>
    <t>State that Commission Implementing Regulation (EU) No 2017/373 provides: general requirements for the provision of air navigation services; specific requirements for the provision of air traffic services; specific requirements for the provision of meteorological services; specific requirements for the provision of aeronautical information services; specific requirements for the provision of communication, navigation or surveillance services.</t>
  </si>
  <si>
    <t>010.10.02.00</t>
  </si>
  <si>
    <r>
      <rPr>
        <b/>
        <sz val="11"/>
        <color theme="1"/>
        <rFont val="Calibri"/>
        <family val="2"/>
        <scheme val="minor"/>
      </rPr>
      <t>BK</t>
    </r>
    <r>
      <rPr>
        <sz val="11"/>
        <color theme="1"/>
        <rFont val="Calibri"/>
        <family val="2"/>
        <scheme val="minor"/>
      </rPr>
      <t xml:space="preserve">: the “x” is as per the syllabus of amendment 10 AMC &amp; GM to Part-FCL, and indicates that the LO must be taught but is not addressed directly by a dedicated question in the ECQB. These LOs are not the subject of dedicated examination questions, which focus only on the specific subject matter required by the LO, for example, recalling the appropriate unit of measurement to be used. However, student pilots will still be required to assimilate the specific knowledge required by the BK LOs in order to have the ability to answer examination questions based on LOs which target higher levels of understanding in the same subject. These other LOs, themselves, build upon this basic knowledge. The ATOs must ensure that all LOs (including BK LOs) in the syllabus applicable to the course of training being delivered are covered. </t>
    </r>
  </si>
  <si>
    <r>
      <rPr>
        <b/>
        <sz val="11"/>
        <color theme="1"/>
        <rFont val="Calibri"/>
        <family val="2"/>
        <scheme val="minor"/>
      </rPr>
      <t>Columns N to U</t>
    </r>
    <r>
      <rPr>
        <sz val="11"/>
        <color theme="1"/>
        <rFont val="Calibri"/>
        <family val="2"/>
        <scheme val="minor"/>
      </rPr>
      <t xml:space="preserve"> on the licences and instrument ratings: an “x” or 1-3 indicates that the LO applies to this licence/rating, as per the syllabus of amendment 10 AMC &amp; GM to Part-FCL. </t>
    </r>
  </si>
  <si>
    <t>Name the different components of a landing gear, using the diagram appended to these LOs (21).</t>
  </si>
  <si>
    <t>Define the three different types of autopilots: single or 1 axis (roll); 2 axes (pitch and roll); 3 axes (pitch, roll and yaw).</t>
  </si>
  <si>
    <t xml:space="preserve">PERFORMANCE - AEROPLANES </t>
  </si>
  <si>
    <t>GENERAL</t>
  </si>
  <si>
    <t>Performance legislation</t>
  </si>
  <si>
    <t>Describe the general differences between aeroplanes certified according to CS-23 (CS 23.1, CS 23.3) and CS-25 (CS 25.1, CS 25.20).</t>
  </si>
  <si>
    <t>Operational regulations and safety</t>
  </si>
  <si>
    <t>Performance and safety</t>
  </si>
  <si>
    <t>State that aeroplane performance required for commercial air transport may limit the weight of a dispatched aeroplane in order to achieve a sufficient level of safety.</t>
  </si>
  <si>
    <t>Performance definitions and safety factors</t>
  </si>
  <si>
    <t>Describe net performance and safety factors.</t>
  </si>
  <si>
    <t>Describe the relationship between net and gross take-off and landing distances, and net and gross climb and descent gradients.</t>
  </si>
  <si>
    <t>General performance theory</t>
  </si>
  <si>
    <t>Explain the difference between climb/descent angle and flight-path angle.</t>
  </si>
  <si>
    <t>Describe ‘clearway’ and ‘stopway’ according to CS-Definitions.</t>
  </si>
  <si>
    <t>Describe: take-off run available (TORA); take-off distance available (TODA); accelerate-stop distance available (ASDA); and determine each from given data or appropriate aerodrome charts.</t>
  </si>
  <si>
    <t>Define the terms ‘range’ and ‘endurance’.</t>
  </si>
  <si>
    <t>Define an aeroplane’s ‘specific range’ (SR in terms of nautical air miles (NAM per unit of fuel, and ‘specific range over the ground’ (SRG in terms of nautical ground miles (NGM) per unit of fuel.</t>
  </si>
  <si>
    <t>Define the power available and power required.</t>
  </si>
  <si>
    <t>Variables influencing performance</t>
  </si>
  <si>
    <t>Describe how, for different density altitudes, the thrust and power available vary with speed for a propeller-driven aeroplane.</t>
  </si>
  <si>
    <t>Describe how, for different density altitudes, the thrust and power available vary with speed for a turbojet aeroplane.</t>
  </si>
  <si>
    <t xml:space="preserve">Level flight, range and endurance </t>
  </si>
  <si>
    <t>Explain how drag (thrust) and power required vary with speed in straight and level flight.</t>
  </si>
  <si>
    <t>Describe how the maximum achievable straight and level flight IAS and TAS vary with altitude.</t>
  </si>
  <si>
    <t>Explain the optimum speed for maximum SR for a turbojet aeroplane in relation to the drag curve.</t>
  </si>
  <si>
    <t>Explain the effect of weight on the optimum altitude for maximum range.</t>
  </si>
  <si>
    <t>Describe the effect of wind on SRG and the optimum speed for SRG, when compared to SR, and the optimum speed for SR.</t>
  </si>
  <si>
    <t>Explain fuel flow in relation to TAS and thrust for a turbojet aeroplane.</t>
  </si>
  <si>
    <t>Explain fuel flow in relation to TAS and thrust for a propeller-driven aeroplane.</t>
  </si>
  <si>
    <t xml:space="preserve">Climbing </t>
  </si>
  <si>
    <t>Resolve the forces during a steady climb.</t>
  </si>
  <si>
    <t>Define and explain the following terms: critical engine; speed for best angle of climb (Vx); speed for best rate of climb (Vy).</t>
  </si>
  <si>
    <t>Explain the meaning and effect of ‘excess thrust’ and ‘excess power’ in a steady climb.</t>
  </si>
  <si>
    <t>Explain the effect of configuration on climb performance (angle and rate of climb, and Vx and Vy).</t>
  </si>
  <si>
    <t>Describe the effect of engine failure on climb performance (angle and rate of climb, and Vx and Vy).</t>
  </si>
  <si>
    <t>Calculate the all-engine and one-engine-out climb gradient from given values of engine thrust and aeroplane drag and weight.</t>
  </si>
  <si>
    <t>Descending</t>
  </si>
  <si>
    <t>Explain the meaning of ‘excess thrust required’ (excess drag) and ‘excess power required’ in a steady descent.</t>
  </si>
  <si>
    <t>Explain the effect of mass, altitude, wind, speed and configuration on the glide descent.</t>
  </si>
  <si>
    <t>Explain the effect of mass, altitude, wind, speed and configuration on the powered descent.</t>
  </si>
  <si>
    <t>Airworthiness requirements</t>
  </si>
  <si>
    <t>Airworthiness requirements and definitions</t>
  </si>
  <si>
    <t>Describe the European Union airworthiness requirements according to CS-23 relating to aeroplane performance (CS-23 SUBPART A - GENERAL, PERFORMANCE, CS 23.45 to CS 23.78 inclusive).</t>
  </si>
  <si>
    <t>Explain the effects of the following runway (RWY variables on take-off distances: RWY slope; RWY surface conditions: dry, wet and contaminated; RWY elevation.</t>
  </si>
  <si>
    <t>Describe the effects of brake release before take-off power is set on the TOD and ASD.</t>
  </si>
  <si>
    <t>Explain why an aeroplane has maximum crosswind limit(s and determine the crosswind component given the runway direction, wind speed and direction, by use of wind component graphs, mathematical calculations, and rule of thumb.</t>
  </si>
  <si>
    <t>Describe the landing airborne distance and ground-roll distance and estimate the effect on the landing distance when the aeroplane is too fast or too high at the screen.</t>
  </si>
  <si>
    <t>Describe the dimensions of the take-off flight path accountability area (domain).</t>
  </si>
  <si>
    <t>Climb, cruise and descent</t>
  </si>
  <si>
    <t>Climb, cruise and descent (requirements and calculations)</t>
  </si>
  <si>
    <t>For a single-engine aeroplane, calculate the expected obstacle clearance (in visual meteorological conditions (VMC)) given gross climb performance, obstacle height and distance from reference zero.</t>
  </si>
  <si>
    <t>For a single-engine aeroplane, calculate the net glide gradient and net glide distance, given aeroplane altitude, terrain elevation, gross gradient or lift/drag ratio (L/D ratio), and headwind or tailwind component.</t>
  </si>
  <si>
    <t xml:space="preserve">CS-23/APPLICABLE OPERATIONAL REQUIREMENTS PERFORMANCE CLASS B - USE OF AEROPLANE PERFORMANCE DATA FOR SINGLE- AND MULTI-ENGINE AEROPLANES </t>
  </si>
  <si>
    <t>Take-off</t>
  </si>
  <si>
    <t>Determine the field-length-limited take-off mass and take-off speeds given defactored distance, configuration, pressure altitude, temperature and headwind/tailwind component.</t>
  </si>
  <si>
    <t>Determine the accelerate-go distance and accelerate-stop distance data.</t>
  </si>
  <si>
    <t>Determine the ground-roll distance and take-off distance from graphs.</t>
  </si>
  <si>
    <t>Determine the all-engine-out and critical-engine-out take-off climb data.</t>
  </si>
  <si>
    <t>Determine take-off flight path for a MEP aeroplane of given mass and given airfield conditions, and calculate the obstacle clearance based on the take-off flight path.</t>
  </si>
  <si>
    <t>Determine the minimum headwind or maximum tailwind component required for take-off for a given mass and given airfield conditions.</t>
  </si>
  <si>
    <t>Calculate the minimum TORA or TODA for commercial air transport given the defactored take-off distance or run, runway surface and slope.</t>
  </si>
  <si>
    <t>Determine landing distance and ground-roll distance for given flap position, aeroplane weight and airfield data.</t>
  </si>
  <si>
    <t>Calculate, given the landing distance available (LDA), slope and surface type and condition, the defactored distance to be used for commercial air transport using the appropriate landing graphs.</t>
  </si>
  <si>
    <t>Calculate the minimum landing distance (LD) that must be available for commercial air transport given the defactored landing distance, runway surface and slope.</t>
  </si>
  <si>
    <t>Explain the forces affecting the aeroplane during the take-off run.</t>
  </si>
  <si>
    <t>Describe the European Union airworthiness requirements according to CS-25 relating to large aeroplane performance (General and Take-off) (SUBPART B - FLIGHT PERFORMANCE: CS 25.101 to CS 25.109 inclusive, and CS 25.113).</t>
  </si>
  <si>
    <t>Define and explain the following speeds in accordance with CS-25 or CS-Definitions: reference stall speed (VSR); reference stall speed in a specific configuration (VSR1); 1-g stall speed at which the aeroplane can develop a lift force (normal to the flight path) equal to its weight (VS1g); minimum control speed with critical engine inoperative (VMC); minimum control speed on or near the ground (VMCG); minimum control speed at take-off climb (VMCA); engine failure speed (VEF); take-off decision speed (V1); rotation speed (VR);take-off safety speed (V2); minimum take-off safety speed (V2MIN); minimum unstick speed (VMU); lift-off speed (VLOF); maximum brake energy speed (VMBE); maximum tyre speed (VMax Tyre).</t>
  </si>
  <si>
    <t>Explain how the accelerate-stop distance is determined and discuss the deceleration procedure.</t>
  </si>
  <si>
    <t>Explain how the accelerate-stop distance is affected by the use of brakes, anti-skid, reverse thrust, ground spoilers (lift dumpers) and by brake energy absorption limits, delayed temperature rise and brake temperature indication.</t>
  </si>
  <si>
    <t>Balanced field length concept</t>
  </si>
  <si>
    <t>Define the term ‘balanced field length’.</t>
  </si>
  <si>
    <t>Field-length-limited take-off mass (FLLTOM)</t>
  </si>
  <si>
    <t>Define a ‘contaminated runway’, ‘wet runway’, and a ‘dry runway’.</t>
  </si>
  <si>
    <t>Describe the different types of contamination: wet or water patches, rime- or frost-covered, dry snow, wet snow, slush, ice, compacted or rolled snow, frozen ruts or ridges. Source: ICAO Annex 15, Appendix 2</t>
  </si>
  <si>
    <t>Identify the difference between friction coefficient and estimated surface friction. Source: ICAO Annex 15, Appendix 2</t>
  </si>
  <si>
    <t>State that when friction coefficient is 0.40 or higher, the expected braking action is good. Source: ICAO Annex 14, Vol. I, Attachment A</t>
  </si>
  <si>
    <t>Define the different types of hydroplaning. Source: NASA TM-85652, Tire Friction Performance, pp. 6 to 9</t>
  </si>
  <si>
    <t>Explain the difference between the two dynamic hydroplaning speeds and state which of them is the most limiting for an aircraft operating on a wet runway. Source: NASA TM-85652, Tire Friction Performance, p. 8</t>
  </si>
  <si>
    <t>State that some wind limitations may apply in case of contaminated runways. Those limitations are to be found in Part B of the Operations Manual - Limitations.</t>
  </si>
  <si>
    <t>State that the procedures associated with take-off and landing on contaminated runways are to be found in Part B of the Operations Manual - Normal procedures.</t>
  </si>
  <si>
    <t>State that the performance associated with contaminated runways is to be found in Part B of the Operations Manual - Performance.</t>
  </si>
  <si>
    <t>Determine the climb-limited take-off mass.</t>
  </si>
  <si>
    <t>Obstacle-limited take-off</t>
  </si>
  <si>
    <t>Explain the effects of aeroplane configuration and meteorological conditions on the obstacle-limited take-off mass.</t>
  </si>
  <si>
    <t>Describe the European Union airworthiness requirements according to CS-25 relating to aeroplane performance take-off climb and flight path (SUBPART B - FLIGHT PERFORMANCE: CS 25.111, CS 25.115, CS 25.117 and CS 25.121)</t>
  </si>
  <si>
    <t>Performance-limited take-off mass (PLTOM) and regulated take-off mass (RTOM tables</t>
  </si>
  <si>
    <t>Interpret what take-off limitation (field length, obstacle, climb, structural, etc. is restricting a particular RTOM as it is presented in RTOM tables or similar.</t>
  </si>
  <si>
    <t>Describe why data from an EFB can differ from data derived from RTOM tables or similar.</t>
  </si>
  <si>
    <t>Describe a wet V1 and explain the consequences of using a wet V1.</t>
  </si>
  <si>
    <t>Describe the hazards, effects and management of operating from a contaminated runway.</t>
  </si>
  <si>
    <t>Explain the benefits and implications of using a derated take-off on a contaminated runway.</t>
  </si>
  <si>
    <t>Explain the effect of climbing at constant Mach number on: TAS; IAS; climb gradient; rate of climb.</t>
  </si>
  <si>
    <t xml:space="preserve">Cruise </t>
  </si>
  <si>
    <t>Intentionally left blank 32.4.3.5</t>
  </si>
  <si>
    <t>Explain the factors that affect optimum cruise altitude.</t>
  </si>
  <si>
    <t>Explain the purpose of, and operational reasons for, a step climb and when such a climb would be initiated for optimum range.</t>
  </si>
  <si>
    <t>Explain the reasons why a step climb may not be used (e.g. for short sectors, advantageous winds, avoiding turbulence, and due to air traffic restrictions).</t>
  </si>
  <si>
    <t xml:space="preserve">En-route one-engine-inoperative </t>
  </si>
  <si>
    <t>Describe the determination of en-route flight-path data with one-engine-inoperative in accordance with CS 25.123.</t>
  </si>
  <si>
    <t>Describe the optimum speed that the pilot should select during drift-down.</t>
  </si>
  <si>
    <t>Explain the advantages and principle of a continuous descent.</t>
  </si>
  <si>
    <t>Describe energy management in terms of chemical, potential and kinetic energy.</t>
  </si>
  <si>
    <t>Describe the effect of the Mach number to IAS transition (speed conversion on profile management.</t>
  </si>
  <si>
    <t xml:space="preserve">Approach and landing </t>
  </si>
  <si>
    <t>Describe the CS-25 requirements for the approach climb (CS 25.121).</t>
  </si>
  <si>
    <t>Describe the CS-25 requirements for the landing climb.</t>
  </si>
  <si>
    <t>Describe the landing distance determined according to CS 25.125 (‘demonstrated’ landing distance).</t>
  </si>
  <si>
    <t>Define and explain the following speeds in accordance with CS-25 or CS-Definitions: reference stall speed in the landing configuration (VSR0); reference landing speed (VREF); - minimum control speed, approach and landing (VMCL).</t>
  </si>
  <si>
    <t>Describe how break temperature limits the turnaround times.</t>
  </si>
  <si>
    <t>Determine from given graphs the field-length-limited take-off mass (FLLTOM) and describe situations in which this limitation could be most restrictive for take-off.</t>
  </si>
  <si>
    <t>Determine from given graphs the climb-limited take-off mass and describe situations in which this limitation could be most restrictive for take-off.</t>
  </si>
  <si>
    <t>Determine from given graphs the obstacle-limited mass and describe situations in which this limitation could be most restrictive for take-off.</t>
  </si>
  <si>
    <t>Determine from given graphs the tyre-speed-limited take-off mass.</t>
  </si>
  <si>
    <t>Determine from given graphs the maximum brake-energy-limited take-off mass.</t>
  </si>
  <si>
    <t xml:space="preserve">Drift-down and stabilising altitude </t>
  </si>
  <si>
    <t>Determine the one-engine-out net stabilising altitude (level-off altitude from given graphs/tables.</t>
  </si>
  <si>
    <t>Determine, using drift-down graphs, fuel used, time and distance travelled in a descent from a cruise flight level to a given altitude.</t>
  </si>
  <si>
    <t xml:space="preserve">Determine the landing and approach climb-limited landing mass from the aeroplane performance data sheets. </t>
  </si>
  <si>
    <t xml:space="preserve">Calculate the maximum allowable landing mass as the lowest of: approach-climb- and landing-climb-limited landing mass; landing-field-length-limited landing mass; structural-limited landing mass. </t>
  </si>
  <si>
    <t>Determine the brake cooling time for different landing masses using the aeroplane performance data sheets.</t>
  </si>
  <si>
    <t xml:space="preserve">UEL PLANNING - CAT.OP.MPA.106 and CAT.OP.MPA.150 plus AMC1, 2 and 3 </t>
  </si>
  <si>
    <t>Calculate the required fuel for a VFR or IFR flight from given forecast meteorological conditions.</t>
  </si>
  <si>
    <t>BK2</t>
  </si>
  <si>
    <t>Describe the absorption or release of latent heat in each change of state of aggregation.</t>
  </si>
  <si>
    <t>State the ICAO qualifying terms for the intensity of icing. Source: ICAO Doc 4444 ‘Procedures for Air Navigation Services — Air Traffic Management’</t>
  </si>
  <si>
    <t>State the ICAO qualifying terms for the intensity of turbulence. Source: ICAO Doc 4444 ‘Procedures for Air Navigation Services — Air Traffic Management’</t>
  </si>
  <si>
    <t>GENERAL REQUIREMENTS</t>
  </si>
  <si>
    <t>Define the following: alternate aerodrome: flight time (aeroplanes); take-off alternate; en-route alternate; destination alternate. Source: ICAO Annex 6, Part I, Chapter 1</t>
  </si>
  <si>
    <t>Define ‘alternate heliport’; ‘flight time (helicopters)’. Source: ICAO Annex 6, Part III, Section 1, Chapter 1</t>
  </si>
  <si>
    <t>State that Part I shall be applicable to the operation of aeroplanes by operators authorised to conduct international commercial air transport (CAT) operations. Source: ICAO Annex 6, Part I, Chapter 2</t>
  </si>
  <si>
    <t>State that Part III shall be applicable to all helicopters engaged in international CAT operations or in international general aviation operations, except helicopters engaged in aerial work. Source: ICAO Annex 6, Part III, Section 1, Chapter 2</t>
  </si>
  <si>
    <t>Explain the compliance with laws, regulations and procedures. Source: ICAO Annex 6, Part I, Chapter 3.1; ICAO Annex 6, Part III, Section 2, Chapter 1.1</t>
  </si>
  <si>
    <t>State the condition(s) required for the establishment of a flight data analysis programme, and state what this programme is part of. Source: ICAO Annex 6, Part I, Chapter 3.3</t>
  </si>
  <si>
    <t>Explain what is a flight safety documents system. Source: ICAO Annex 6, Part I, Chapter 3.3</t>
  </si>
  <si>
    <t>Explain what is maintenance release. Source: ICAO Annex 6, Part I, Chapter 8.8; ICAO Annex 6 Part III, Section 2, Chapter 6.7</t>
  </si>
  <si>
    <t>List and describe the lights to be displayed by aircraft. Source: ICAO Annex 6, Part I, Appendix 1: 2. Navigation lights to be displayed in the air</t>
  </si>
  <si>
    <t>State the operational regulations applicable to CAT and other activities (e.g. specialised operations (SPO)). Source: Regulation (EU) No 965/2012 on air operations; Regulation (EU) No 1178/2011 on aircrew requirements</t>
  </si>
  <si>
    <t>State the nature of CAT operations and exceptions. Source: Regulation (EU) No 965/2012: Articles 1 and 5, points ORO.GEN5 ‘Scope’ and CAT.GEN.100 ‘Competent authority’; Regulation (UE) 2018/1139: Article 2</t>
  </si>
  <si>
    <t>Explain why CAT flights must meet the applicable operational requirements. Source: Point ORO.GEN.105 ‘Competent authority’ and related AMCs/GM; Point ORO.GEN.110 ‘Operator responsibilities’ and related AMCs/GM</t>
  </si>
  <si>
    <t>Define ‘flight manual limitations - flight through the height velocity (HV) envelope’.</t>
  </si>
  <si>
    <t>Define ‘helicopter emergency medical service (HEMS)’.</t>
  </si>
  <si>
    <t>Define ‘operations over a hostile environment - applicability’. Explain that there are certain areas which should not be overflown and state possible sources of that information (e.g. governmental warnings, operator risk assessment).</t>
  </si>
  <si>
    <t>Define ‘local area operations - approval’.</t>
  </si>
  <si>
    <t>Explain the requirements about language used for crew communication and in the operations manual. Source: Point CAT.GEN.MPA.120 ‘Common language’</t>
  </si>
  <si>
    <t>Explain which are the operator requirements regarding the management system. Source: Point ORO.GEN.200 ‘Management system’; AMCs/GM to ORO.GEN.205 ‘Contracted activities’ and to ORO.GEN.220 ‘Record-keeping’</t>
  </si>
  <si>
    <t>Explain which are the operator requirements regarding accident prevention and the flight safety programme. Source: Point ORO.GEN.200 ‘Management system’; AMCs/GM to ORO.GEN.205 ‘Contracted activities’, to ORO.GEN.220 ‘Record-keeping’, and to ORO.AOC.130 ‘Flight data monitoring - aeroplanes’</t>
  </si>
  <si>
    <t>Explain which are the regulations concerning the carriage of persons on an aircraft. Source: Point CAT.GEN.MPA.165 ‘Method of carriage of persons’</t>
  </si>
  <si>
    <t>Explain the operator’s and commander’s responsibility concerning portable electronic devices (PEDs). Source: Point CAT.GEN.MPA.140 ‘Portable electronic devices’</t>
  </si>
  <si>
    <t>Explain the operator’s and commander’s responsibility regarding admission in an aircraft of a person under the influence of drug or alcohol. Source: Point CAT.GEN.MPA.170 ‘Alcohol and drugs’</t>
  </si>
  <si>
    <t>Explain the regulations concerning the endangerment of safety. Source: Point CAT.GEN.MPA.175 ‘Endangering safety’</t>
  </si>
  <si>
    <t>List the documents to be carried on each flight. Source: Point CAT.GEN.MPA.180 ‘Documents, manuals and information to be carried’ and related AMCs/GM</t>
  </si>
  <si>
    <t>Explain the operator’s responsibility regarding manuals to be carried on board an aircraft. Source: Point CAT.GEN.MPA.180 ‘Documents, manuals and information to be carried’ and related AMCs/GM</t>
  </si>
  <si>
    <t>List the additional information and forms to be carried on board an aircraft. Source: Point CAT.GEN.MPA.180 ‘Documents, manuals and information to be carried on board an aircraft’ and related AMCs/GM</t>
  </si>
  <si>
    <t>List the copies of items of information to be retained on the ground by the operator. Source: Point CAT.GEN.MPA.185 ‘Information to be retained on the ground’</t>
  </si>
  <si>
    <t>Explain what responsibilities the operator and the commander have regarding the production of and access to records and documents. Source: Point CAT.GEN.MPA.190 ‘Provision of documentation and records’</t>
  </si>
  <si>
    <t>Explain what requirement has to be satisfied for the issue of an air operator certificate (AOC). Source: Point ARO.OPS.100 ‘Issue of the air operator certificate’; Point ORO.GEN.210 ‘Personnel requirements’; Point ORO.AOC.100 ‘Application for an air operator certificate’</t>
  </si>
  <si>
    <t>Explain what the rules applicable to air operator certification are. Source: Point ORO.AOC.100 ‘Application for an air operator certificate’; Point ORO.AOC.105 ‘Operations specifications and privileges of an AOC holder’</t>
  </si>
  <si>
    <t>Explain the conditions to be met for the issue or revalidation of an AOC. Source: ARO.GEN.310 ‘Initial certification procedure - organisations’</t>
  </si>
  <si>
    <t>Explain the contents and conditions of the AOC. Source: Regulation (EU) No 956/2012, Appendix I ‘AIR OPERATOR CERTIFICATE’</t>
  </si>
  <si>
    <t>Define the terms used for operational procedures. Source: Point CAT.OP.MPA.106 ‘Use of isolated aerodromes - aeroplanes’; Point CAT.OP.MPA.107 ‘Adequate aerodrome’</t>
  </si>
  <si>
    <t>State the operator’s responsibilities regarding the use of air traffic services (ATS). Source: Point CAT.OP.MPA.100 ‘Use of air traffic services’</t>
  </si>
  <si>
    <t>State the operator’s responsibilities regarding authorisation of aerodromes/heliports by the operator. Source: Point CAT.OP.MPA.105 ‘Use of aerodromes and operating sites’; Point CAT.OP.MPA.106 ‘Use of isolated aerodromes - aeroplanes’; Point CAT.OP.MPA.107 ‘Adequate aerodrome’</t>
  </si>
  <si>
    <t>Explain which elements must be considered by the operator when specifying aerodrome/heliport operating minima. Source: Point CAT.OP.MPA.110(a)&amp;(c) ‘Aerodrome operating minima’, Point CAT.OP.MPA.115 ‘Approach flight technique - aeroplanes’ , Point SPA.LVO.100 ‘Low visibility operations’ and related AMCs/GM; Point SPA.LVO.110 ‘General operating requirements’</t>
  </si>
  <si>
    <t>Explain what the operator’s responsibilities are regarding departure and approach procedures. Source: Point CAT.OP.MPA.125 ‘Instrument departure and approach procedures’</t>
  </si>
  <si>
    <t>Explain which parameters should be considered in noise-abatement procedures. Source: Point CAT.OP.MPA.130 ‘Noise abatement procedures - aeroplanes’; AMC1 CAT.OP.MPA.130; GM1 CAT.OP.MPA.130</t>
  </si>
  <si>
    <t>Explain which elements should be considered regarding routes and areas of operation. Source: Point CAT.OP.MPA.135 ‘Routes and areas of operation - general’; Point CAT.OP.MPA.136 ‘Routes and areas of operation - single-engined aeroplanes’</t>
  </si>
  <si>
    <t>Explain the requirements for flights in reduced vertical separation minima (RVSM) airspace. Source: Point SPA.RVSM.100 ‘RVSM operations’; Point SPA.RVSM.105 ‘RVSM operational approval’; Point SPA.RVSM.110 ‘RVSM equipment requirements’ and AMC1 SPA.RVSM.110(a); Point SPA.RVSM.115 ‘RVSM height-keeping errors’</t>
  </si>
  <si>
    <t>List the factors to be considered when establishing minimum flight altitude. Source: Point CAT.OP.MPA.145 ‘Establishment of minimum flight altitudes’ and related AMCs/GM; AMC1 CAT.OP.MPA.145(a); AMC1.1 CAT.OP.MPA.145(a)</t>
  </si>
  <si>
    <t>Explain the requirements for carrying persons with reduced mobility. Source: Point CAT.OP.MPA.155 ‘Carriage of special categories of passengers (SCPs)’</t>
  </si>
  <si>
    <t>Explain the operator’s responsibilities for the carriage of inadmissible passengers, deportees or persons in custody. Source: Point CAT.OP.MPA.155 ‘Carriage of special categories of passengers (SCPs)’</t>
  </si>
  <si>
    <t>Explain the requirements regarding passenger seating and emergency evacuation. Source: Point CAT.OP.MPA.165 ‘Passenger seating’ and related AMCs/GM</t>
  </si>
  <si>
    <t>Detail the procedures for passenger briefing in respect of emergency equipment and exits. Source: Point CAT.OP.MPA.170 ‘Passenger briefing’; AMC1 CAT.OP.MPA.170; AMC2 CAT.OP.MPA.170</t>
  </si>
  <si>
    <t>State the flight preparation forms to be completed before flight. Source: Point CAT.OP.MPA.175 ‘Flight preparation’ and related AMCs/GM; AMC1 CAT.OP.MPA.175(a)</t>
  </si>
  <si>
    <t>State the commander’s responsibilities during flight preparation. Source: Point CAT.OP.MPA.175 ‘Flight preparation’</t>
  </si>
  <si>
    <t>State the rules for aerodrome/heliport selection. Source: Point CAT.OP.MPA.180 ‘Selection of aerodromes - aeroplanes’; Point CAT.OP.MPA.181 ‘Selection of aerodromes and operating sites - helicopters’</t>
  </si>
  <si>
    <t>Explain the planning minima for instrument flight rule (IFR) flights. Source: Point CAT.OP.MPA.185 ‘Planning minima for IFR flights - aeroplanes’</t>
  </si>
  <si>
    <t>Explain the rules for refuelling/defueling with passengers on board. Source: Point CAT.OP.MPA.195 ‘Refuelling/defuelling with passengers embarking, on board or disembarking’ and related AMCs; AMC1 CAT.OP.MPA.195; Point CAT.OP.MPA.200 ‘Refuelling/ defuelling with wide-cut fuel’ and related AMCs; GM1 CAT.OP.MPA.200</t>
  </si>
  <si>
    <t>Explain the ‘crew members at station’ policy. Source: CAT.OP.MPA.210 ‘Crew members at stations’ and related AMCs; AMC1 CAT.OP.MPA.210(b); GM1 CAT.OP.MPA.210</t>
  </si>
  <si>
    <t>Explain the use of seats, safety belts and harnesses. Source: Point CAT.OP.MPA.225 ‘Seats, safety belts and restraint systems’</t>
  </si>
  <si>
    <t>Explain the requirements for securing passenger cabin and galley. Source: Point CAT.OP.MPA.230 ‘Securing of passenger compartment and galley(s)’</t>
  </si>
  <si>
    <t>Explain the commander’s responsibility regarding smoking on board. Source: Point CAT.OP.MPA.240 ‘Smoking on board’</t>
  </si>
  <si>
    <t>State under which conditions a commander can commence or continue a flight regarding meteorological conditions. Source: Point CAT.OP.MPA.245 ‘Meteorological conditions - all aircraft’; Point CAT.OP.MPA.246 ‘Meteorological conditions - aeroplanes’; Point CAT.OP.MPA.265 ‘Take-off conditions’</t>
  </si>
  <si>
    <t>Explain the commander’s responsibility regarding ice and other contaminants. Source: Point CAT.OP.MPA.250 ‘Ice and other contaminants - ground procedures’ and related AMCs/GM; Point CAT.OP.MPA.255 ‘Ice and other contaminants - flight procedures’ and related AMCs/GM; GM1 CAT.OP.MPA.250 (a) to (l); GM2 CAT.OP.MPA.250 (a) to (f); GM3 CAT.OP.MPA.250 (a)(1) to (3); AMC1 CAT.OP.MPA.255 (a)</t>
  </si>
  <si>
    <t>Explain the commander’s responsibility regarding fuel to be carried and in-flight fuel management. Source: Point CAT.OP.MPA.260 ‘Fuel and oil supply’; Point CAT.OP.MPA.280 ‘In-flight fuel management - aeroplanes’; Point CAT.OP.MPA.281 ‘In-flight fuel management - helicopters’ and AMC1 CAT.OP.MPA.281</t>
  </si>
  <si>
    <t>Detail the rules regarding carriage and use of supplemental oxygen for passengers and aircrew. Source: Point CAT.OP.MPA.285 ‘Use of supplemental oxygen’; Point CAT.IDE.A.235 ‘Supplemental oxygen - pressurised aeroplanes’ and related AMCs/GM</t>
  </si>
  <si>
    <t>Explain the commander’s responsibility regarding approach and landing. Source: Point CAT.OP.MPA.300 ‘Approach and landing conditions’ and AMC1 CAT.OP.MPA.300; Point CAT.OP.MPA.305 ‘Commencement and continuation of approach’ and related AMCs/GM</t>
  </si>
  <si>
    <t>Explain the circumstances under which a report shall be submitted. Source: Point ORO.GEN.160 ‘Occurrence reporting’ and related AMCs/GM</t>
  </si>
  <si>
    <t>Explain the operator’s responsibility regarding aerodrome/heliport operating minima. Source: Point CAT.OP.MPA.110 ‘Aerodrome operating minima’ and related AMCs/GM; Point CAT.OP.MPA.115 ‘Approach flight technique - aeroplanes’ and related AMCs/GM</t>
  </si>
  <si>
    <t>Define the following terms: ‘circling’, ‘low-visibility procedures’, ‘low-visibility take-off’, ‘visual approach’. Source: Regulation (EU) No 965/2012, Annex I</t>
  </si>
  <si>
    <t>Define the following terms: ‘flight control system’, ‘fail-passive flight control system’, ‘fail-operational flight control system’, ‘fail-operational hybrid landing system’. Source: Regulation (EU) No 965/2012, Annex I</t>
  </si>
  <si>
    <t>Define the following terms: ‘final approach and take-off area’. Source: Regulation (EU) No 965/2012, Annex I</t>
  </si>
  <si>
    <t>Explain the general operating requirements for low-visibility operations. Source: Point SPA.LVO.100 ‘Low visibility operations’ and related AMCs; Point SPA.LVO.105 ‘LVO approval’; Point SPA.LVO.110 ‘General operating requirements’; Point SPA.LVO.115 ‘Aerodrome related requirements’</t>
  </si>
  <si>
    <t>Define aerodrome/heliport considerations regarding low-visibility operations. Source: SPA.LVO.115 ‘Aerodrome related requirements’</t>
  </si>
  <si>
    <t>Explain the training and qualification requirements for flight crew to conduct low-visibility operations. Source: Point SPA.LVO.120 ‘Flight crew training and qualifications’ and related AMCs</t>
  </si>
  <si>
    <t>Explain the operating procedures for low-visibility operations. Source: Point SPA.LVO.125 ‘Operating procedures and AMC1 SPA.LVO.125</t>
  </si>
  <si>
    <t>Explain the operator’s and commander’s responsibilities regarding minimum equipment for low-visibility operations. Source: Point SPA.LVO.130 ‘Minimum equipment’</t>
  </si>
  <si>
    <t>Explain the VFR operating minima. Source: AMC12 CAT.OP.MPA.110 ‘Aerodrome operating minima - VFR OPERATIONS WITH OTHER-THAN-COMPLEX MOTOR-POWERED AIRCRAFT’</t>
  </si>
  <si>
    <t>Aerodrome operating minima: explain under which conditions the commander can commence take-off. Source: Point CAT.OP.MPA.110 ‘Aerodrome operating minima’ and related AMCs/GM; Point SPA.LVO.110 ‘General operating requirements’ and related AMCs/GM</t>
  </si>
  <si>
    <t>Aerodrome operating minima: explain that take-off minima are expressed as visibility or runway visual range (RVR). Source: Point CAT.OP.MPA.110 ‘Aerodrome operating minima’; AMC1 CAT.OP.MPA.110; AMC2 CAT.OP.MPA.110</t>
  </si>
  <si>
    <t>Aerodrome operating minima: explain the take-off RVR value depending on the aerodrome facilities. Source: AMC1 CAT.OP.MPA.110 ‘Aerodrome operating minima’, Table 1.A; AMC2 CAT.OP.MPA.110 ‘Aerodrome operating minima’, Table 1.H</t>
  </si>
  <si>
    <t>Aerodrome operating minima: explain the system minima for non-precision approach (NPA) (minimum descent altitude/height (MDA/H) and decision altitude/height (DA/H), not RVR). Source: AMC3 CAT.OP.MPA.110 ‘Aerodrome operating minima’ (Table 3: ILS/MLS/GLS; SRA 1NM; VOR; NDB); AMC6 CAT.OP.MPA.110 ‘Aerodrome operating minima’</t>
  </si>
  <si>
    <t>Aerodrome operating minima: explain under which conditions a pilot can continue the approach below MDA/H or DA/H. Source: Point CAT.OP.MPA.305 ‘Commencement and continuation of approach’; AMC1 CAT.OP.MPA.305(e)</t>
  </si>
  <si>
    <t>Aerodrome operating minima: explain the lowest minima for precision approach category 1 (including single-pilot operations). Source: AMC3 SPA.LVO.100 ‘Low visibility operations’</t>
  </si>
  <si>
    <t>Aerodrome operating minima: explain the lowest minima for precision approach category 2 operations. Source: AMC4 SPA.LVO.100 ‘Low visibility operations’</t>
  </si>
  <si>
    <t>Aerodrome operating minima: explain the lowest minima for precision approach category 3 operations. Source: AMC5 SPA.LVO.100 ‘Low visibility operations’</t>
  </si>
  <si>
    <t>Aerodrome operating minima: explain the lowest minima for circling and visual approach. Source: AMC7 CAT.OP.MPA.110 ‘Aerodrome operating minima’; AMC9 CAT.OP.MPA.110; AMC8 CAT.OP.MPA.110</t>
  </si>
  <si>
    <t>Aerodrome operating minima: explain the RVR value and cloud ceiling depending on the aerodrome. Source: Point CAT.OP.MPA.110 ‘Aerodrome operating minima’ and related AMCs/GM; Point SPA.LVO.110 ‘General operating requirements’ and related AMCs</t>
  </si>
  <si>
    <t>Aerodrome operating minima: explain under which conditions an airborne radar approach can be performed and state the relevant minima. Source: Point CAT.OP.MPA.120 ‘Airborne radar approaches (ARAs) for overwater operations - helicopters’; AMC1 SPA.HOFO.120 ‘Selection of aerodromes and operating sites - COASTAL AERODROME’; AMC2 SPA.HOFO.120 ‘Selection of aerodromes and operating sites - OFFSHORE DESTINATION ALTERNATE AERODROME’; AMC1 SPA.HOFO.125 ‘Airborne radar approach (ARA) to offshore locations - GENERAL’; GM1 SPA.HOFO.125 ‘Airborne radar approach (ARA) to offshore locations - GENERAL’; GM2 SPA.HOFO.125 ‘Airborne radar approach (ARA) to offshore locations - GLOBAL NAVIGATION SATELLITE SYSTEM (GNSS)/AREA NAVIGATION SYSTEM’</t>
  </si>
  <si>
    <t>Explain which items do not require an equipment approval. Source: Point CAT.IDE.A.100 ‘Instruments and equipment - general’ and related GM, and point CAT.IDE.H.100 ‘Instruments and equipment - general’; Points CAT.IDE.A.105/CAT.IDE.H.105 ‘Minimum equipment for flight’</t>
  </si>
  <si>
    <t>Explain the requirements regarding availability of spare electrical fuses. Source: Point CAT.IDE.A.110 ‘Spare electrical fuses’ and related GM</t>
  </si>
  <si>
    <t>Explain the requirements regarding windshield wipers. Source: Point CAT.IDE.A.120 ‘Equipment to clear windshield’ and related AMCs</t>
  </si>
  <si>
    <t>List the minimum equipment required for day and night VFR flights. Source: Point CAT.IDE.A.125 ‘Operations under VFR by day’ and related AMCs/GM</t>
  </si>
  <si>
    <t>List the minimum equipment required for IFR flights. Source: Point CAT.IDE.A.130 ‘Operations under IFR or at night - flight and navigational instruments and associated equipment’ and related AMCs/GM; Point CAT.IDE.H.130 ‘Operations under IFR or at night - flight and navigational instruments and associated equipment’ and related AMCs/GM</t>
  </si>
  <si>
    <t>Explain the required additional equipment for single-pilot operations under IFR. Source: Points CAT.IDE.A.135/CAT.IDE.H.135 ‘Additional equipment for single-pilot operation under IFR’</t>
  </si>
  <si>
    <t>State the requirements for an altitude alerting system. Source: Point CAT.IDE.A.140 ‘Altitude alerting system’</t>
  </si>
  <si>
    <t>State the requirements for radio altimeters. Source: Point CAT.IDE.H.145 ‘Radio altimeters’</t>
  </si>
  <si>
    <t>State the requirements for ground proximity warning system (GPWS)/terrain awareness and warning system (TAWS). Source: Point CAT.IDE.A.150 ‘Terrain awareness warning system (TAWS)’</t>
  </si>
  <si>
    <t>State the requirements for airborne collision avoidance system (ACAS). Source: Point CAT.IDE.A.155 ‘Airborne collision avoidance system (ACAS)’</t>
  </si>
  <si>
    <t>State the conditions under which an aircraft must be fitted with a weather radar. Source: Points CAT.IDE.A.160/CAT.IDE.H.160 ‘Airborne weather detecting equipment’</t>
  </si>
  <si>
    <t>State the circumstances under which a cockpit voice recorder (CVR) is compulsory (after 1998). Source: Points CAT.IDE.A.185/CAT.IDE.H.185 ‘Cockpit voice recorder’</t>
  </si>
  <si>
    <t>State the rules regarding the location, construction, installation, and operation of cockpit voice recorders (CVRs) (after 1998). Source: Points CAT.IDE.A.185/CAT.IDE.H.185 ‘Cockpit voice recorder’</t>
  </si>
  <si>
    <t>State the circumstances under which a flight data recorder (FDR) is compulsory (after 1998). Source: Points CAT.IDE.A.190/CAT.IDE.H.190 ‘Flight data recorder’</t>
  </si>
  <si>
    <t>State the rules regarding the location, construction, installation, and operation of flight data recorders (FDRs) (after 1998). Source: Points CAT.IDE.A.190/CAT.IDE.A.190 ‘Flight data recorder’ and related AMCs/GM</t>
  </si>
  <si>
    <t>Explain the requirements about seats, seat safety belts, harnesses, and child-restraint devices. Source: Points CAT.IDE.A.205/CAT.IDE.H.205 ‘Seats, seat safety belts, restraint systems and child restraint devices’ and related AMCs/GM</t>
  </si>
  <si>
    <t>Explain the requirements about ‘Fasten seat belt’ and ‘No smoking’ signs. Source: Points CAT.IDE.A.210/CAT.IDE.H.210 ‘Fasten seat belt and no smoking signs’</t>
  </si>
  <si>
    <t>Explain the requirements regarding internal doors and curtains. Source: Point CAT.IDE.A.215 ‘Internal doors and curtains’</t>
  </si>
  <si>
    <t>Explain the requirements regarding first-aid kits. Source: Points CAT.IDE.A.220/CAT.IDE.H.220 ‘First-aid kit’ and related AMCs/GM</t>
  </si>
  <si>
    <t>Explain the requirements regarding emergency medical kits and first-aid oxygen. Source: Point CAT.IDE.A.225 ‘Emergency medical kit’; AMC1 CAT.IDE.A.225; AMC2 CAT.IDE.A.225; AMC3 CAT.IDE.A.225; AMC4 CAT.IDE.A.225; GM1 CAT.IDE.A.225; Point CAT.IDE.A.230 ‘First-aid oxygen’</t>
  </si>
  <si>
    <t>Detail the rules regarding crew protective breathing equipment. Source: Point CAT.IDE.A.245 ‘Crew protective breathing equipment’; AMC1 CAT.IDE.A.245</t>
  </si>
  <si>
    <t>Describe the type and location of handheld fire extinguishers. Source: Points CAT.IDE.A.250/CAT.IDE.H.250 ‘Hand fire extinguishers’ and related AMCs/GM</t>
  </si>
  <si>
    <t>Describe the location of crash axes and crowbars. Source: Point CAT.IDE.A.255 ‘Crash axe and crowbar’; AMC1 CAT.IDE.A.255</t>
  </si>
  <si>
    <t>Specify the colours and markings used to indicate break-in points. Source: Points CAT.IDE.A.260/CAT.IDE.H.260 ‘Marking of break-in points’ and related AMCs/GM</t>
  </si>
  <si>
    <t>Explain the requirements for means of emergency evacuation. Source: Point CAT.IDE.A.265 ‘Means for emergency evacuation’</t>
  </si>
  <si>
    <t>Explain the requirements for megaphones. Source: Points CAT.IDE.A.270/CAT.IDE.H.270 ‘Megaphones’ and related AMCs/GM</t>
  </si>
  <si>
    <t>Explain the requirements for emergency lighting and marking. Source: Points CAT.IDE.A.275/CAT.IDE.H.275 ‘Emergency lighting and marking</t>
  </si>
  <si>
    <t>Explain the requirements for an emergency locator transmitter (ELT). Source: Points CAT.IDE.A.280/CAT.IDE.H.280 ‘Emergency locator transmitter (ELT)’ and related AMCs/GM</t>
  </si>
  <si>
    <t>Explain the requirements for life jackets, life rafts, survival kits, and ELTs. Source: Point CAT.IDE.A.285 ‘Flight over water’; Point CAT.IDE.A.305 ‘Survival equipment’ Point CAT.IDE.H.280 ‘Emergency locator transmitter (ELT)’; Point CAT.IDE.H.290 ‘Life-jackets’; Point CAT.IDE.H.295 ‘Crew survival suits’; Point CAT.IDE.H.300 ‘Life-rafts, survival ELTs and survival equipment on extended overwater flights’</t>
  </si>
  <si>
    <t>Explain the requirements for crew survival suit. Source: Point CAT.IDE.H.295 ‘Crew survival suits’; GM1 CAT.IDE.H.295</t>
  </si>
  <si>
    <t>Explain the requirements for survival equipment. Source: Points CAT.IDE.A.305/CAT.IDE.H.305 ‘Survival equipment’</t>
  </si>
  <si>
    <t>Explain the additional requirements for helicopters operating to or from helidecks located in hostile sea areas. Source: Point CAT.IDE.H.310 ‘Additional requirements for helicopters conducting offshore operations in a hostile sea area’</t>
  </si>
  <si>
    <t>Explain the requirements for emergency flotation equipment. Source: Point CAT.IDE.H.315 ‘Helicopters certified for operating on water - miscellaneous equipment’; Point CAT.IDE.H.320 ‘All helicopters on flights over water - ditching’</t>
  </si>
  <si>
    <t>Explain the general requirements for communication and navigation equipment. Source: Point CAT.IDE.A.325 ‘Headset’ and related AMCs/GM</t>
  </si>
  <si>
    <t>Explain why the radio-communication equipment must be able to send and receive on 121.5 MHz. Source: Points CAT.IDE.A.330/CAT.IDE.H.330 ‘Radio communication equipment’</t>
  </si>
  <si>
    <t>Explain the requirements regarding the provision of an audio selector panel. Source: Points CAT.IDE.A.335/CAT.IDE.H.335 ‘Audio selector panel’</t>
  </si>
  <si>
    <t>List the requirements for radio equipment when flying under VFR by reference to visual landmarks. Source: Points CAT.IDE.A.340/CAT.IDE.H.340 ‘Radio equipment for operations under VFR over routes navigated by reference to visual landmarks’</t>
  </si>
  <si>
    <t>List the requirements for communication and navigation equipment when operating under IFR or under VFR over routes not navigated by reference to visual landmarks. Source: Points CAT.IDE.A.345/CAT.IDE.H.345 ‘Communication and navigation equipment for operations under IFR or under VFR over routes not navigated by reference to visual landmarks’</t>
  </si>
  <si>
    <t>Explain what equipment is required to operate in airspace with reduced vertical separation minima (RVSM). Source: Point SPA.RVSM.110 ‘RVSM equipment requirements’</t>
  </si>
  <si>
    <t>Explain the conditions under which a crew member interphone system and public address system are mandatory. Source: Points CAT.IDE.A.170/CAT.IDE.H.170 ‘Flight crew interphone system’; AMC1 CAT.IDE.A.170/CAT.IDE.H.170; Points CAT.IDE.A.175/CAT.IDE.H.175 ‘Crew member interphone system’; AMC1 CAT.IDE.A.175/CAT.IDE.H.175; Points CAT.IDE.A.180/CAT.IDE.H.180 ‘Public address system’; AMC1 CAT.IDE.A.180/CAT.IDE.H.180</t>
  </si>
  <si>
    <t>List the equipment for operations requiring a radio communication. Source: Point CAT.IDE.H.325 ‘Headset’; Point CAT.IDE.H.330 ‘Radio communication equipment’; Point CAT.IDE.H.335 ‘Audio selector panel’; Point CAT.IDE.H.340 ‘Radio equipment for operations under VFR over routes navigated by reference to visual landmarks’</t>
  </si>
  <si>
    <t>List the equipment for operations that require a radio navigation system. Source: Point CAT.IDE.H.325 ‘Headset’; AMC1 CAT.IDE.H.325; Point CAT.IDE.H.345 ‘Communication and navigation equipment for operations under IFR or under VFR over routes not navigated by reference to visual landmarks’</t>
  </si>
  <si>
    <t>Explain the requirements regarding the provision of a transponder. Source: Points CAT.IDE.A.350/CAT.IDE.H.350 ‘Transponder’; AMC1 CAT.IDE.A.350/CAT.IDE.H.350</t>
  </si>
  <si>
    <t>Explain the requirements regarding the management of aeronautical databases. Source: Point CAT.IDE.A.355 ‘Management of aeronautical databases’; AMC1 CAT.IDE.A.355 ‘Management of aeronautical databases - AERONAUTICAL DATABASES’</t>
  </si>
  <si>
    <t>Explain the requirement regarding flight crew composition and in-flight relief. Source: Point ORO.FC.100 ‘Composition of flight crew; AMC1 ORO.FC.100(c); Point ORO.FC.105 ‘Designation as pilot-in-command/commander’; AMC1 ORO.FC.105(b)(2);(c); GM1 ORO.FC.105 (b)(2); AMC1 ORO.FC.105(c); Point ORO.FC.110 ‘Flight engineer’; Point ORO.FC.115 ‘Crew resource management (CRM) training’; Point ORO.FC.200 ‘Composition of flight crew’; AMC1 ORO.FC.200(a); Point ORO.FC.A.201 ‘In-flight relief of flight crew members’; Point ORO.FC.202 Single-pilot operations under IFR or at night</t>
  </si>
  <si>
    <t>Explain the requirement for conversion training and checking. Source: Point ORO.FC.120 ‘Operator conversion training’; Point ORO.FC.145 ‘Provision of training’; Point ORO.FC.220 ‘Operator conversion training and checking’; and related AMCs/GM</t>
  </si>
  <si>
    <t>Explain the requirement for differences training and familiarisation training. Source: Point ORO.FC.125 ‘Differences training and familiarisation training’; AMC1 ORO.FC.125</t>
  </si>
  <si>
    <t>Explain the conditions for upgrade from co-pilot to commander. Source: Point ORO.FC.205 ‘Command course’</t>
  </si>
  <si>
    <t>Explain the minimum qualification requirements to operate as a commander. Source: Point ORO.FC.A.250 ‘Commanders holding a CPL(A)’</t>
  </si>
  <si>
    <t>Explain the requirement for recurrent training and checking. Source: Point ORO.FC.230 ‘Recurrent training and checking’</t>
  </si>
  <si>
    <t>Explain the requirement for a pilot to operate on either pilot’s seat. Source: Point ORO.FC.235 ‘Pilot qualification to operate in either pilot’s seat’; AMC1 ORO.FC.235(d); GM1 ORO.FC.235(f);(g)</t>
  </si>
  <si>
    <t>Explain the minimum recent experience requirements for the commander and the co-pilot. Source: Point FCL.60 ‘Recent experience’; AMC1 FCL.60(b)(1); GM1 FCL.60(b)(1)</t>
  </si>
  <si>
    <t>Specify the route and aerodrome/heliport knowledge required for a PIC/commander. Source: Point ORO.FC.105 ‘Designation as pilot-in-command/ commander’; AMC1 ORO.FC.105(b)(2);(c); GM1 ORO.FC.105(b)(2); AMC1 ORO.FC.105(c)</t>
  </si>
  <si>
    <t>Explain the requirement to operate on more than one aircraft type or variant. Source: Point ORO.FC.140 ‘Operation on more than one type or variant’; Point ORO.FC.240 ‘Operation on more than one type or variant’; AMC1 ORO.FC.240(a)(1)</t>
  </si>
  <si>
    <t>Explain that when a flight crew member operates both helicopters and aeroplanes, the operations are limited to one of each type. Source: Point ORO.FC.240 ‘Operation on more than one type or variant’</t>
  </si>
  <si>
    <t>Explain the requirement(s) for training records. Source: Point ORO.MLR.115 ‘Record-keeping’</t>
  </si>
  <si>
    <t>Explain the crew members’ responsibilities in the execution of their duties, and define the commander’s authority. Source: Point CAT.GEN.MPA.100 ‘Crew responsibilities; Point CAT.GEN.MPA.105 ‘Responsibilities of the commander; Point CAT.GEN.MPA.110 ‘Authority of the commander’</t>
  </si>
  <si>
    <t>Explain the operator’s and commander’s responsibilities regarding persons on board, admission to the flight crew compartment and carriage of unauthorised persons or cargo. Source: Point CAT.GEN.MPA.135 ‘Admission to the flight crew compartment; Point CAT.GEN.MPA.165 ‘Method of carriage of persons; Point CAT.GEN.MPA.105 ‘Responsibilities of the commander’</t>
  </si>
  <si>
    <t>Explain the requirements for the initial operator’s crew resource management (CRM) training. Source: Point ORO.FC.215 ‘Initial operator’s crew resource management (CRM) training’</t>
  </si>
  <si>
    <t>Explain who is regarded as cabin crew member. Source: Regulation (EU) No 965/2012, Annex I ‘Definitions’</t>
  </si>
  <si>
    <t>Detail the requirements regarding the number and composition of cabin crew. Source: Point ORO.CC.100 ‘Number and composition of cabin crew; AMC1 ORO.CC.100; GM1 ORO.CC.100; Point ORO.CC.205 ‘Reduction of the number of cabin crew during ground operations and in unforeseen circumstances’</t>
  </si>
  <si>
    <t>Explain the conditions and the additional conditions for assignment to duties. Source: Point ORO.CC.110 ‘Conditions for assignment to duties; Point ORO.CC.210 ‘Additional conditions for assignment to duties; GM1 ORO.CC.210(d)</t>
  </si>
  <si>
    <t>Explain the requirements regarding senior cabin crew members. Source: Point ORO.CC.200 ‘Senior cabin crew member; AMC1 ORO.CC.200(c);(d);(e)</t>
  </si>
  <si>
    <t>Explain the conditions for operating on more than one aircraft type or variant. Source: Point ORO.CC.250 ‘Operation on more than one aircraft type or variant; AMC1 ORO.CC.250(b); GM1 ORO.CC.250</t>
  </si>
  <si>
    <t>Explain what is the operator’s responsibility regarding the distinction between cabin crew members and additional crew members. Source: Point CAT.GEN.MPA.115 ‘Personnel or crew members other than cabin crew in the passenger compartment’</t>
  </si>
  <si>
    <t>Explain the definitions used for the regulation of flight time limitations. Source: Point ORO.FTL.100 ‘Scope’; Point ORO.FTL.105 ‘Definitions’ (values of Table 1 excluded)</t>
  </si>
  <si>
    <t>Explain the flight and duty time limitations. Source: Point ORO.FTL.200 ‘Home base’; Point ORO.FTL.210 ‘Flight times and duty periods’</t>
  </si>
  <si>
    <t>Explain the requirements regarding the maximum daily flight duty period. Source: Point ORO.FTL.205 ‘Flight duty period (FDP)’; Point ORO.FTL.205(b) ‘Basic maximum daily FDP’ (use of the tables but not memorisation)</t>
  </si>
  <si>
    <t>Explain the requirements regarding rest periods. Source: Point ORO.FTL.235 ‘Rest periods’</t>
  </si>
  <si>
    <t>Explain the possible extension of flight duty period due to in-flight rest. Source: Point ORO.FTL.205 ‘Flight duty period (FDP)’; Point ORO.FTL.205(e) ‘Maximum daily FDP with the use of extensions due to in-flight rest’</t>
  </si>
  <si>
    <t>Explain that it is the captain’s discretion to extend flight duty in case of unforeseen circumstances in actual flight operations. Source: Point ORO.FTL.205 ‘Flight duty period (FDP)’; Point ORO.FTL.205(f) ‘Unforeseen circumstances in flight operations - commander’s discretion’</t>
  </si>
  <si>
    <t>Explain the requirement regarding standby. Source: Point ORO.FTL.225 ‘Standby and duties at the airport’</t>
  </si>
  <si>
    <t>Minimum time routes: define and interpret minimum time route (route that gives the shortest flight time from departure to destination adhering to all ATC and airspace restrictions). Source: N/A</t>
  </si>
  <si>
    <t>State the circumstances in which a take-off alternate must be selected. Source: Point CAT.OP.MPA.180 ‘Selection of aerodromes - aeroplanes; Point CAT.OP.MPA.181 ‘Selection of aerodromes and operating sites - helicopters’</t>
  </si>
  <si>
    <t>State the maximum flight distance of a take-off alternate for: two-engined aeroplanes; ETOPS-approved aeroplanes; three- or four-engined aeroplanes. Source: Point CAT.OP.MPA.180 ‘Selection of aerodromes - aeroplanes’; Point CAT.OP.MPA.181 ‘Selection of aerodromes and operating sites - helicopters’</t>
  </si>
  <si>
    <t>State the factors to be considered in the selection of a take-off alternate. Source: Point CAT.OP.MPA.185 ‘Planning minima for IFR flights - aeroplanes’; Point CAT.OP.MPA.186 ‘Planning minima for IFR flights - helicopters’</t>
  </si>
  <si>
    <t>State when a destination alternate need not be selected. Source: Point CAT.OP.MPA.180 ‘Selection of aerodromes - aeroplanes’; Point CAT.OP.MPA.181 ‘Selection of aerodromes and operating sites - helicopters’</t>
  </si>
  <si>
    <t>State when two destination alternates must be selected. Source: Point CAT.OP.MPA.180 ‘Selection of aerodromes - aeroplanes’; Point CAT.OP.MPA.181 ‘Selection of aerodromes and operating sites - helicopters’</t>
  </si>
  <si>
    <t>State the factors to be considered in the selection of a destination alternate aerodrome. Source: Point CAT.OP.MPA.185 ‘Planning minima for IFR flights - aeroplanes’; Point CAT.OP.MPA.186 ‘Planning minima for IFR flights - helicopters’</t>
  </si>
  <si>
    <t>State the factors to be considered in the selection of an en-route alternate aerodrome. Source: Point CAT.OP.MPA.185 ‘Planning minima for IFR flights - aeroplanes’</t>
  </si>
  <si>
    <t>According to ICAO Doc 7030, explain that special rules apply to the North Atlantic (NAT) Region, and crews need to be specifically trained before flying in this area. Source: NAT 007, 1.3.8 Crew Training</t>
  </si>
  <si>
    <t>Describe the possible indications of navigation system degradation, including any system-generated warning. Source: NAT 007, Chapter 12 Procedures in the event of navigation system degradation or failure</t>
  </si>
  <si>
    <t>Describe by what emergency means course and inertial navigation system (INS) can be cross-checked in the case of three navigation systems and two navigation systems. Source: NAT 007, Chapter 12 Procedures in the event of navigation system degradation or failure</t>
  </si>
  <si>
    <t>Describe the general ICAO procedures applicable in NAT airspace if the aircraft is unable to continue the flight in accordance with its air traffic control (ATC) clearance. Source: NAT 007, 13.2 General procedures</t>
  </si>
  <si>
    <t>Describe the ICAO procedures applicable in NAT airspace in case of radio-communication failure. Source: NAT 007, 6.6 HF Communications failure</t>
  </si>
  <si>
    <t>Describe the recommended initial action if an aircraft is unable to obtain a revised ATC clearance. Source: NAT 007, Chapter 13 Special procedures for in-flight contingencies</t>
  </si>
  <si>
    <t>Describe the subsequent action for aircraft able to maintain assigned flight level and for aircraft unable to maintain assigned flight level. Source: NAT 007, Chapter 13 Special procedures for in-flight contingencies</t>
  </si>
  <si>
    <t>Describe determination of tracks and courses for random routes in NAT airspace. Source: ICAO Doc 7030, NAT 2.1.9.1 General; NAT 007, 2.1.3; NAT 007, Chapter 4 Flight Planning</t>
  </si>
  <si>
    <t>Specify the method by which planned tracks are defined (by latitude and longitude) in the NAT airspace: when operating predominately in an east–west direction south of 70°N, and when operating predominately in an east–west direction north of 70°N. Source: ICAO Doc 7030, NAT 2.1.9 Route; NAT 007, Chapter 4 (Flights Planning on Random Route Segments in a Predominantly East - West Direction)</t>
  </si>
  <si>
    <t>State the maximum flight time recommended between significant points on random routes. Source: ICAO Doc 7030, NAT 2.1.9 Route; NAT 007, Chapter 4 (Flights Planning on Random Route Segments in a Predominantly East - West Direction &amp; Predominantly North - South Direction)</t>
  </si>
  <si>
    <t>Specify the method by which planned tracks for random routes are defined for flights operating predominantly in a north–south direction. Source: ICAO Doc 7030, NAT 2.1.9 Route; NAT 007, Chapter 4 (Flights Planning on Random Routes in a Predominantly North - South Direction)</t>
  </si>
  <si>
    <t>Describe how the desired random route must be specified in the ATC flight plan. Source: NAT 007, 4.2 Flight planning requirements on specific routes</t>
  </si>
  <si>
    <t>Describe what precautions can be taken when operating in the area of compass unreliability as a contingency against INS failure. Source: NAT 007, Chapter 12 Procedures in the event of navigation system degradation or failure (not including detailed information on route structures and their coordinates); NAT 007, Chapter 8 (Master document - position plotting)</t>
  </si>
  <si>
    <t>State the lateral dimensions (in general terms) and vertical limits of the NAT HLA. Source: NAT 007, 17.1 GENERAL: 17.1.1 and 17.1.2</t>
  </si>
  <si>
    <t>Define the following acronyms: LRNS, MASPS, NAT HLA, OCA, OTS, PRM, RVSM, SLOP, and WATRS. Source: NAT 007, Glossary of Terms</t>
  </si>
  <si>
    <t>State the NAT HLA operations. Source: NAT 007, 1.1.2; 1.1.3; 1.1.5; 1.1.6; 1.1.7; 1.2.1; 1.2.2; 1.3.1; 1.3.2; 1.3.6; 1.3.7; 1.3.8</t>
  </si>
  <si>
    <t>Describe the routes for aircraft with only one long-range navigation system (LRNS). Source: NAT 007, 1.4.1</t>
  </si>
  <si>
    <t>Describe the routes for aircraft with short-range navigation equipment only. Source: NAT 007, 1.4.2; 1.4.3</t>
  </si>
  <si>
    <t>Explain why the horizontal (i.e. latitudinal and longitudinal) and vertical navigation performance of operators within NAT HLA is monitored on a continual basis. Source: NAT 007, 1.9.1</t>
  </si>
  <si>
    <t>Describe the organised track system (OTS). Source: NAT 007, 2.1 GENERAL; 2.2 Construction of the organised track system (OTS)</t>
  </si>
  <si>
    <t>State the OTS changeover periods. Source: NAT 007, 2.4 OTS Changeover periods</t>
  </si>
  <si>
    <t>Describe the NAT track message. Source: NAT 007, 2.3 The NAT track message</t>
  </si>
  <si>
    <t>Illustrate routes between northern Europe and the Spain/Canaries/Lisbon flight information region (FIR) (T9, T13 and T16) within NAT HLA. Source: NAT 007, 3.2 Other routes within the NAT HLA</t>
  </si>
  <si>
    <t>Describe the function of the North American Routes (NARs) and Shannon Oceanic Transition Area (SOTA) and Northern Oceanic Transition Area (NOTA). Source: NAT 007, 3.3 Route structures adjacent to the NAT HLA</t>
  </si>
  <si>
    <t>State that all flights should plan to operate on great-circle tracks joining successive significant waypoints. Source: NAT 007, 4.1.3</t>
  </si>
  <si>
    <t>State that during the hours of validity of the OTS, operators are encouraged to plan flights: in accordance with the OTS; or along a route to join or leave an outer track of the OTS; or on a random route to remain clear of the OTS, either laterally or vertically. Source: NAT 007, 4.1.4</t>
  </si>
  <si>
    <t>State which flight levels are available on OTS tracks during OTS periods. Source: NAT 007, 4.1.10; 4.1.11 &amp; 4.1.12 (dates not required)</t>
  </si>
  <si>
    <t>State which flight levels are to be planned on random tracks or outside OTS periods. Source: NAT 007, 4.1.13</t>
  </si>
  <si>
    <t>Selection of cruising altitude. Specify the appropriate cruising levels for normal long-range IFR flights and for those operating on the North Atlantic OTS. Source: NAT 007, Chapter 4 Flight Planning - Flight Levels; SERA</t>
  </si>
  <si>
    <t>Oceanic ATC clearances State that it is recommended that pilots should request their oceanic clearance at least 40 minutes prior to the oceanic entry point estimated time of arrival (ETA). Source: NAT 007, 5.1.2</t>
  </si>
  <si>
    <t>State that pilots should notify the oceanic area control centre (OAC) of the maximum acceptable flight level possible at the boundary. Source: NAT 007, 5.1.3</t>
  </si>
  <si>
    <t>State that at some aerodromes which are situated close to oceanic boundaries, the oceanic clearance must be obtained before departure. Source: NAT 007, 5.1.5</t>
  </si>
  <si>
    <t>State that if an aircraft, which would normally be RVSM- or NAT HLA-approved, encounters, whilst en-route to the NAT Oceanic Airspace, a critical in-flight equipment failure, or at dispatch is unable to meet the MEL requirements for RVSM or NAT HLA approval of the flight, then the pilot must advise ATC at initial contact when requesting oceanic clearance. Source: NAT 007, 5.1.6</t>
  </si>
  <si>
    <t>State that after obtaining and reading back the clearance, the pilot should monitor the forward estimate for oceanic entry, and if this changes by 3 minutes or more, unless providing position reports via automatic dependent surveillance - contract (ADS-C), the pilot must pass a revised estimate on to ATC. Source: NAT 007, 5.1.7</t>
  </si>
  <si>
    <t>State that pilots should pay particular attention when the issued clearance differs from the flight plan as a significant proportion of navigation errors investigated in the NAT Region involve aircraft which have followed their flight plan rather than the differing clearance. Source: NAT 007, 5.1.8</t>
  </si>
  <si>
    <t>State that if the entry point of the oceanic route for which the flight is cleared differs from that originally requested or the oceanic flight level differs from the current flight level, the pilot is responsible for requesting and obtaining the necessary domestic reclearance. Source: NAT 007, 5.1.9</t>
  </si>
  <si>
    <t>State that there are three elements to an oceanic clearance: route, Mach number, and flight level, and that these elements serve to provide for the three basic elements of separation: lateral, longitudinal, and vertical. Source: NAT 007, 5.1.1</t>
  </si>
  <si>
    <t>Communications and position-reporting procedures State that pilots communicate with OACs via aeradio stations staffed by communicators who have no executive ATC authority. Source: NAT 007, 6.1.1</t>
  </si>
  <si>
    <t>State that messages are relayed from the ground station to the air traffic controllers of the relevant OAC for action. Source: NAT 007, 6.1.1</t>
  </si>
  <si>
    <t>State that frequencies from the lower HF bands tend to be used for communications during night-time and those from the higher bands during daytime. Generally, in NAT, frequencies of less than 7 MHz are utilised at night and frequencies greater than 8 MHz are utilised during the day. When initiating contact with an aeradio station, the pilot should state the HF frequency in use. Source: NAT 007, 6.1.4 and 6.1.7</t>
  </si>
  <si>
    <t>State that since oceanic traffic typically communicates with ATC through aeradio facilities, a satellite communication (SATCOM) call, made due to unforeseen inability to communicate by other means, should be made to such a facility rather than the ATC centre, unless the urgency of the communication dictates otherwise. Source: NAT 007, 6.1.17</t>
  </si>
  <si>
    <t>State that an air-to-air VHF frequency has been established for worldwide use when aircraft are out of range of VHF ground stations which utilise the same or adjacent frequencies. This frequency, 123.45 MHz, is intended for pilot-to-pilot exchanges of operationally significant information. Source: NAT 007, 6.2.2</t>
  </si>
  <si>
    <t>State that any pilot, who provides position reports via data link and encounters significant meteorological phenomena (such as moderate/severe turbulence or icing, volcanic ash or thunderstorms), should report this information. Source: NAT 007, 6.5.2</t>
  </si>
  <si>
    <t>State that all turbine-engined aeroplanes having a maximum certified take-off mass exceeding 5 700 kg or authorised to carry more than 19 passengers are required to carry and operate airborne collision avoidance system (ACAS) II in the NAT Region. Source: NAT 007, 6.9.1</t>
  </si>
  <si>
    <t>State that even with the growing use of data-link communications, a significant volume of NAT air–ground communications are conducted using voice on single sideband (SSB) HF frequencies. To support air–ground ATC communications in the North Atlantic Region, 24 HF frequencies have been allocated, in bands ranging from 2.8 to 18 MHz. Source: NAT 007, 6.1.3</t>
  </si>
  <si>
    <t>Application of the Mach number technique (NAT HLA) State that practical experience has shown that when two or more turbojet aircraft, operating along the same route at the same flight level, maintain the same Mach number, they are more likely to maintain a constant time interval between each other than when using other methods. Source: NAT 007, 7.2.1</t>
  </si>
  <si>
    <t>State that after leaving oceanic airspace, pilots must maintain their assigned Mach number in domestic controlled airspace unless and until the appropriate ATC unit authorises a change. Source: NAT 007, 7.4.1</t>
  </si>
  <si>
    <t>NAT HLA flight operation and navigation procedures State that the pre-flight procedures for any NAT HLA flight must include a Universal Time Coordinated (UTC) time check. Source: NAT 007, 8.2.2</t>
  </si>
  <si>
    <t>Describe the function and use of the master document. Source: NAT 007, 8.2.5 to 8.2.9</t>
  </si>
  <si>
    <t>State the requirements for position plotting. Source: NAT 007, 8.2.10 to 8.2.13</t>
  </si>
  <si>
    <t>Describe the pre-flight procedures for: the alignment of IRS; the satellite navigation availability prediction programme for flights using global navigation satellite long-range navigation system (GNSS LRNS); loading of initial waypoints; and flight plan check. Source: NAT 007, 8.3.2 to 8.3.5; 8.3.6 to 8.3.8; 8.3.13 to 8.3.17</t>
  </si>
  <si>
    <t>Describe the strategic lateral offset procedure (SLOP) and state that along a route or track there will be three positions that an aircraft may fly: centre line, or 1 or 2 miles right. Source: NAT 007, 8.5.1 to 8.5.5</t>
  </si>
  <si>
    <t>State that RNAV 10 retains the RNP 10 designation, as specified in the Performance-based Navigation Manual (ICAO Doc 9613), 1.2.3.5. (ICAO Doc 7030, NAT Chapter 4). Source: NAT 007, 1.3.4</t>
  </si>
  <si>
    <t>State that both aircraft and operators must be RNP 10- or RNP 4-approved by the State of the Operator or the State of Registry, as appropriate. Source: NAT 007, 1.3.4</t>
  </si>
  <si>
    <t>State that RNP 10 is the minimum navigation specification for the application of 93 km (50 NM) lateral separation. Source: NAT 007, 1.3.4 and 4.1.18</t>
  </si>
  <si>
    <t>Reduced vertical separation minima (RVSM) flight in NAT HLA State the altimeter cross-check to be performed before entering NAT HLA. Source: NAT 007, 9.1.10</t>
  </si>
  <si>
    <t>State the altimeter cross-check to be performed when entering and flying in NAT HLA. Source: NAT 007, 9.1.12</t>
  </si>
  <si>
    <t>State that pilots not using controller–pilot data-link communications (CPDLC)/ADS-C always report to ATC immediately on leaving the current cruising level and on reaching any new cruising level. Source: NAT 007, 9.1.15</t>
  </si>
  <si>
    <t>State that flight crew should report when a 300-ft deviation or more occurs. Source: NAT 007, 11.3.4 and 11.3.6</t>
  </si>
  <si>
    <t>Navigation planning procedures List the factors to be considered by the commander before commencing the flight. Source: NAT 007, 8.3 Pre-flight procedures</t>
  </si>
  <si>
    <t>For this part, consider aircraft equipped with only two operational LRNSs and state the requirements for the following situations: one system fails before take-off; one system fails before the OCA boundary is reached; one system fails after the OCA boundary is crossed; and the remaining system fails after entering NAT HLA. Source: NAT 007, 12.2</t>
  </si>
  <si>
    <t>State the general procedures and also state that the general concept of these NAT in-flight contingency procedures is, whenever operationally feasible, to offset the assigned route by 15 NM and climb or descend to a level which differs from those normally used by 500 ft if below FL 410 or by 1 000 ft if above FL 410. Source: NAT 007, 13.1 and 13.2</t>
  </si>
  <si>
    <t>State all the factors which may affect the direction of turn including: direction to an alternate aerodrome; terrain clearance; levels allocated on adjacent routes or tracks and any known SLOP offsets adopted by other nearby traffic. Source: NAT 007, 13.3.2</t>
  </si>
  <si>
    <t>State that ETOPS approval is part of an AOC. Source: Point SPA.ETOPS.100 ‘ETOPS’; Point SPA.ETOPS.105 ‘ETOPS operational approval’</t>
  </si>
  <si>
    <t>State that prior to conducting an ETOPS flight, an operator shall ensure that a suitable ETOPS en-route alternate is available, within either the approved diversion time or a diversion time based on the MEL-generated serviceability status of the aeroplane, whichever is shorter. Source: Point SPA.ETOPS.110 ‘ETOPS en-route alternate aerodrome’</t>
  </si>
  <si>
    <t>State the requirements for take-off alternate. Source: Point CAT.OP.MPA.180 ‘Selection of aerodromes - aeroplanes’</t>
  </si>
  <si>
    <t>State the planning minima for ETOPS en-route alternate. Source: Point SPA.ETOPS.115 ‘ETOPS en-route alternate aerodrome planning minima’</t>
  </si>
  <si>
    <t>Navigation-planning procedures. Describe the operator’s responsibilities concerning ETOPS routes. Source: Point CAT.OP.MPA.135 ‘Routes and areas of operation - general’; Point CAT.OP.MPA.145 ‘Establishment of minimum flight altitudes’; Point CAT.OP.MPA.150 ‘Fuel policy’</t>
  </si>
  <si>
    <t>Selection of alternate aerodrome. State the maximum flight distance of a take-off alternate for: two-engined aeroplanes; ETOPS-approved aeroplanes; three- or four-engined aeroplanes. Source: Point CAT.OP.MPA.180 ‘Selection of aerodromes - aeroplanes’</t>
  </si>
  <si>
    <t>State the maximum distance from an adequate aerodrome for two-engined aeroplanes without an ETOPS approval. Source: Point CAT.OP.MPA.140 ‘Maximum distance from an adequate aerodrome for two-engined aeroplanes without an ETOPS approval’</t>
  </si>
  <si>
    <t>State the requirement for alternate aerodrome accessibility check for ETOPS operations.</t>
  </si>
  <si>
    <t>Explain the general rules for the operations manual. Source: Point ORO.MLR.100 ‘Operations manual - general’; AMC1 ORO.MLR.100</t>
  </si>
  <si>
    <t>Explain the structure and subject headings of the operations manual. Source: Point ORO.MLR.101 ‘Operations manual - structure for commercial air transport’; GM1 ORO.MLR.100(k) ‘Operations manual - general’</t>
  </si>
  <si>
    <t>Explain the requirements for a journey log or equivalent. Source: Point ORO.MLR.110 ‘Journey log’; AMC1 ORO.MLR.110</t>
  </si>
  <si>
    <t>Describe the requirements regarding the operational flight plan. Source: Point ORO.MLR.115 ‘Record-keeping’</t>
  </si>
  <si>
    <t>Explain the requirements for document-storage periods. Source: Point ORO.MLR.115 ‘Record-keeping’; AMC1 ORO.MLR.115; GM1 ORO.MLR.115(c);(d)</t>
  </si>
  <si>
    <t>Explain that all non-type-related operational policies, instructions and procedures required for a safe operation are included in Part A of the operations manual. Source: Point ORO.MLR.101 ‘Operations manual - structure for commercial air transport; AMC3 ORO.MLR.100 ‘Operations manual - general’ (main topics in Part A, e.g. General/Basic, etc.)</t>
  </si>
  <si>
    <t>State that the following items are included into Part A: de-icing and anti-icing on the ground; adverse and potentially hazardous atmospheric conditions; wake turbulence; incapacitation of crew members; use of the minimum equipment list (MEL) and configuration deviation list(s) (CDL); security; handling of accidents and occurrences. Source: Point ORO.MLR.101 ‘Operations manual - structure for commercial air transport’; AMC3 ORO.MLR.100 ‘Operations manual - general’</t>
  </si>
  <si>
    <t>State that the following items are included into Part A: altitude alerting system procedures; ground proximity warning system procedures; policy and procedures for the use of traffic alert and collision avoidance system (TCAS)/airborne collision avoidance system (ACAS). Source: Point ORO.MLR.101 ‘Operations manual - structure for commercial air transport’; AMC3 ORO.MLR.100 ‘Operations manual - general’</t>
  </si>
  <si>
    <t>State that rotor downwash is included into Part A. Source: Point ORO.MLR.101 ‘Operations manual - structure for commercial air transport’; AMC3 ORO.MLR.100 ‘Operations manual - general’</t>
  </si>
  <si>
    <t>State that all type-related instructions and procedures required for a safe operation are included in Part B of the operations manual. They take account of any differences between types, variants or individual aircraft used by an operator. Source: Point ORO.MLR.101 ‘Operations manual - structure for commercial air transport’</t>
  </si>
  <si>
    <t>State that the following items are included into Part B: abnormal and emergency procedures; configuration deviation list (CDL); minimum equipment list (MEL); emergency evacuation procedures. Source: Point ORO.MLR.101 ‘Operations manual - structure for commercial air transport’; AMC3 ORO.MLR.100 ‘Operations manual - general’</t>
  </si>
  <si>
    <t>State that the following items are included into Part B: emergency procedures; configuration deviation list (CDL); minimum equipment list (MEL); emergency evacuation procedures. Source: Point ORO.MLR.101 ‘Operations manual - structure for commercial air transport’; AMC3 ORO.MLR.100 ‘Operations manual - general’</t>
  </si>
  <si>
    <t>Describe the following terms: ‘commencement of flight’, ‘inoperative’, ‘MEL’, ‘MMEL’, ‘rectification interval’. Source: GM1 ORO.MLR.105(a) ‘Minimum equipment list’; CS-MMEL; GM2 ORO.MLR.105(d)(3)</t>
  </si>
  <si>
    <t>Explain the relation between MMEL and MEL. Source: Point ORO.MLR.100 ‘Operations manual - general’; Point ORO.MLR.105 ‘Minimum equipment list’; AMC1 ORO.MLR.105(j);(g) GM1 ORO.MLR.105(j)</t>
  </si>
  <si>
    <t>Define the ‘extent of the MEL’. Source: AMC2 ORO.MLR.105(d)(3) ‘Minimum equipment list’</t>
  </si>
  <si>
    <t>Explain the responsibilities of the operator and the competent authority with regard to MEL and MMEL. Source: Point ORO.MLR.100 ‘Operations manual - general’; Point ORO.MLR.105 ‘Minimum equipment list’; AMC1 ORO.MLR.105(c); GM1 ORO.MLR.105(d)(3)</t>
  </si>
  <si>
    <t>Explain the responsibilities of the flight crew members with regard to MEL. Source: Points CAT.IDE.A.105/CAT.IDE.H.105 ‘Minimum equipment for flight’</t>
  </si>
  <si>
    <t>Explain the responsibilities of the commander with regard to MEL. Source: Point CAT.OP.MPA.175 ‘Flight preparation’; Point CAT.IDE.A.105/CAT.IDE.H.105 ‘Minimum equipment for flight’</t>
  </si>
  <si>
    <t>Define the following terms: ‘anti-icing’, ‘de-icing’, ‘one-step de-icing/anti-icing’, ‘two-step de-icing/anti-icing’, ‘holdover time’. Source: ICAO Doc 9640 ‘Manual of Aircraft Ground De-icing/Anti-icing Operations’, Glossary</t>
  </si>
  <si>
    <t>Describe ‘the clean aircraft concept’ as presented in the relevant chapter of ICAO Doc 9640. Source: ICAO Doc 9640 ‘Manual of Aircraft Ground De-icing/Anti-icing Operations’, Chapter 2</t>
  </si>
  <si>
    <t>List the types of de-icing/anti-icing fluids available. Source: ICAO Doc 9640 ‘Manual of Aircraft Ground De-icing/Anti-icing Operations’, Chapter 4, 4.1</t>
  </si>
  <si>
    <t>Explain the procedure to be followed when an aeroplane has exceeded the holdover time. Source: ICAO Doc 9640 ‘Manual of Aircraft Ground De-icing/Anti-icing Operations’, Chapter 4, 4.9</t>
  </si>
  <si>
    <t>Interpret the guidelines for fluid holdover times and list the factors which can reduce the fluid protection time. Source: ICAO Doc 9640 ‘Manual of Aircraft Ground De-icing/Anti-icing Operations’, Chapter 5: 5.1, 5.2 and Attachment ( 5 tables)</t>
  </si>
  <si>
    <t>Explain how the pre-take-off check, which is the responsibility of the pilot-in-command, ensures that the critical surfaces of the aircraft are free of ice, snow, slush or frost just prior to take-off. This check shall be accomplished as close to the time of take-off as possible and is normally made from within the aeroplane by visually checking the wings. Source: ICAO Doc 9640 ‘Manual of Aircraft Ground De-icing/Anti-icing Operations’, Chapter 6, 6.4</t>
  </si>
  <si>
    <t>Explain why an aircraft has to be treated symmetrically. Source: ICAO Doc 9640 ‘Manual of Aircraft Ground De-icing/Anti-icing Operations’, Chapter 11</t>
  </si>
  <si>
    <t>Explain why an operator shall establish procedures to be followed when ground de-icing and anti-icing and related inspections of the aircraft are necessary. Source: ICAO Doc 9640 ‘Manual of Aircraft Ground De-icing/Anti-icing Operations’, Chapter 1: Introduction 1.1 to 1.6</t>
  </si>
  <si>
    <t>Explain why a commander shall not commence take-off unless the external surfaces are clear of any deposit which might adversely affect the performance or controllability of the aircraft except as permitted in the flight manual. Source: ICAO Doc 9640 ‘Manual of Aircraft Ground De-icing/Anti-icing Operations’; Point CAT.OP.MPA.250 ‘Ice and other contaminants - ground procedures’</t>
  </si>
  <si>
    <t>Explain the requirements for operations in icing conditions. Source: Point CAT.OP.MPA.250 ‘Ice and other contaminants - ground procedures’; Point CAT.OP.MPA.255 ‘Ice and other contaminants - flight procedures’; Point CAT.IDE.A.165 ‘Additional equipment for operations in icing conditions at night’; Point CAT.IDE.H.165 ‘Additional equipment for operations in icing conditions at night’</t>
  </si>
  <si>
    <t>Explain why safety must come before commercial pressures in relation to de-icing and anti-icing of aircraft. (Consider time and financial cost versus direct and indirect effects of an incident/accident). Source: N/A</t>
  </si>
  <si>
    <t>Explain that the effects of icing are wide-ranging, unpredictable and dependent upon individual aircraft design. The magnitude of these effects is dependent upon many variables, but the effects can be both significant and dangerous. Source: ICAO Doc 9640 ‘Manual of Aircraft Ground De-icing/Anti-icing Operations’, Chapter 1</t>
  </si>
  <si>
    <t>Explain that in icing conditions, for a given speed and a given angle of attack, wing lift can be reduced by as much as 30 per cent and drag increased by up to 40 per cent. State that these changes in lift and drag will significantly increase stall speed, reduce controllability, and alter flight characteristics. Source: ICAO Doc 9640 ‘Manual of Aircraft Ground De-icing/Anti-icing Operations’, Chapter 1</t>
  </si>
  <si>
    <t>Explain that ice on critical surfaces and on the airframe may also break away during take-off and be ingested into engines, possibly damaging fan and compressor blades. Source: ICAO Doc 9640 ‘Manual of Aircraft Ground De-icing/Anti-icing Operations’, Chapter 1</t>
  </si>
  <si>
    <t>Explain that ice forming on pitot tubes and static ports or on angle-of-attack vanes may give false altitude, airspeed, angle-of-attack and engine-power information for air-data systems. Source: ICAO Doc 9640 ‘Manual of Aircraft Ground De-icing/Anti-icing Operations’, Chapter 1</t>
  </si>
  <si>
    <t>Explain that ice, frost and snow formed on the critical surfaces on the ground can have a totally different effect on aircraft flight characteristics than ice, frost and snow formed in flight. Source: ICAO Doc 9640 ‘Manual of Aircraft Ground De-icing/Anti-icing Operations’, Chapter 1</t>
  </si>
  <si>
    <t>Explain that flight in known icing conditions is subject to limitations that are contained in Part B of the operations manual. Source: AMC4 ORO.MLR.100 ‘Operations manual - general’</t>
  </si>
  <si>
    <t>Explain where procedures and performances regarding flight in expected or actual icing conditions can be found. Source: AMC4 ORO.MLR.100 ‘Operations manual - general’</t>
  </si>
  <si>
    <t>Explain that the presence of birds that constitute a potential hazard to aircraft operations is part of the pre-flight information. Source: ICAO Annex 15, 8.1 Pre-flight information</t>
  </si>
  <si>
    <t>Explain how information concerning the presence of birds observed by aircrews is made available to the aeronautical information service (AIS) for distribution as the circumstances dictate. Source: ICAO Annex 15, Chapter 8</t>
  </si>
  <si>
    <t>Explain that the Aeronautical Information Publication (AIP) Section En-route (ENR) 5.6 contains information regarding bird migrations. Source: ICAO Annex 15, Appendix 1</t>
  </si>
  <si>
    <t>Explain significant data regarding bird strikes contained in ICAO Doc 9137 ‘Airport Services Manual’. Source: ICAO Doc 9137 ‘Airport Services Manual’, Chapter 1</t>
  </si>
  <si>
    <t>Explain why birds constitute a hazard to aircraft (damage to probes, sensors, engines, windscreens, airframes, degradation in vision, etc.). Source: N/A, though history in ICAO Doc 9137, Chapter 1. For more information, refer to the EGAST safety promotion leaflet ‘Bird strike, a European risk with local specificities’, EASA website</t>
  </si>
  <si>
    <t>Define the commander’s responsibilities regarding the reporting of bird hazards and bird strikes. Source: Point CAT.GEN.MPA.105 ‘Responsibilities of the commander’</t>
  </si>
  <si>
    <t>State that birds tend to flock to areas where food is plentiful. Such areas include: rubbish (garbage) facilities; open sewage treatment works; recently ploughed land; as well as their natural habitats. Source: N/A</t>
  </si>
  <si>
    <t>Define the operator’s responsibilities regarding the establishment of noise-abatement procedures. Source: Point CAT.OP.MPA.130 ‘Noise abatement procedures - aeroplanes’ Point CAT.OP.MPA.131 ‘Noise abatement procedures - helicopters’</t>
  </si>
  <si>
    <t>State the main purpose of noise-abatement departure procedure (NADP) 1 and NADP 2. Source: ICAO Doc 8168 ‘Procedures for Air Navigation Services - Aircraft Operations’ (PANS-OPS), Volume 1, Part I, Section 7, Appendix to Chapter 3, 1.1</t>
  </si>
  <si>
    <t>State that the PIC/commander has the authority to decide not to execute an NADP if conditions preclude the safe execution of the procedure. Source: ICAO Doc 8168 ‘Procedures for Air Navigation Services - Aircraft Operations’ (PANS-OPS), Volume 1, Part I, Section 7, Chapter 3, 3.2.1 General</t>
  </si>
  <si>
    <t>List the main parameters for NADP 1 and NADP 2 (i.e. speeds, heights and configuration). Source: ICAO Doc 8168 ‘Procedures for Air Navigation Services - Aircraft Operations’ (PANS-OPS), Volume 1, Part I, Section 7, Chapter 3, 3.3 &amp; Appendix to Chapter 3</t>
  </si>
  <si>
    <t>State that a runway lead-in lighting system should be provided where it is desired to provide visual guidance along a specific approach path for noise-abatement purposes. Source: ICAO Annex 14, Volume 1, 5.3.7.1/Volume 2, 5.3.4.1</t>
  </si>
  <si>
    <t>State that detailed information about noise-abatement procedures is to be found in Part ‘Aerodromes’ (AD), Sections 2 and 3 of the AIP. Source: ICAO Annex 15, Appendix 1</t>
  </si>
  <si>
    <t>List the adverse operating conditions under which noise-abatement procedures in the form of reduced-power take-off should not be required Source: ICAO Doc 8168 ‘Procedures for Air Navigation Services - Aircraft Operations’ (PANS-OPS), Volume 1, Part I, Section 3, Chapter 1, 1.2.3 Reduced power take-off</t>
  </si>
  <si>
    <t>List the adverse operating conditions under which noise-abatement procedures during approach should not be required. Source: ICAO Doc 8168 ‘Procedures for Air Navigation Services - Aircraft Operations’ (PANS-OPS), Volume 1, Part I, Section 7, Chapter 2, 2.1 Noise preferential runways</t>
  </si>
  <si>
    <t>State the rule regarding the use of reverse thrust on landing. Source: ICAO Doc 8168 ‘Procedures for Air Navigation Services - Aircraft Operations’ (PANS-OPS), Volume 1, Part I, Section 7, Chapter 3, 3.5 Aeroplane operating procedures - landing</t>
  </si>
  <si>
    <t>List the adverse operating conditions under which noise-abatement procedures in the form of reduced-power take-off should not be required.</t>
  </si>
  <si>
    <t>Explain how to identify low-level wind shear. Source: ICAO Circular 186 ‘Wind Shear’</t>
  </si>
  <si>
    <t>Describe the effects of wind shear and the actions required when wind shear is encountered at take-off and approach. Source: ICAO Circular 186 ‘Wind Shear’</t>
  </si>
  <si>
    <t>Describe the precautions to be taken when wind shear is suspected at take-off and approach. Source: ICAO Circular 186 ‘Wind Shear’</t>
  </si>
  <si>
    <t>Describe the effects of wind shear and the actions required following entry into a strong downdraft wind shear. Source: ICAO Circular 186 ‘Wind Shear’</t>
  </si>
  <si>
    <t>Describe a microburst and its effects. Source: ICAO Circular 186 ‘Wind Shear’</t>
  </si>
  <si>
    <t>Describe the term ‘wake turbulence’. Source: ICAO Doc 9426 ‘Air Traffic Services Planning Manual’, Part II</t>
  </si>
  <si>
    <t>Describe tip vortex circulation. Source: ICAO Doc 9426 ‘Air Traffic Services Planning Manual’, Part II</t>
  </si>
  <si>
    <t>State when vortex generation begins and ends. Source: ICAO Doc 9426 ‘Air Traffic Services Planning Manual’, Part II</t>
  </si>
  <si>
    <t>Describe vortex circulation on the ground with and without crosswind. Source: ICAO Doc 9426 ‘Air Traffic Services Planning Manual’, Part II</t>
  </si>
  <si>
    <t>List the three main factors which, when combined, give the strongest vortices (heavy, clean, slow). Source: ICAO Doc 9426 ‘Air Traffic Services Planning Manual’, Part II</t>
  </si>
  <si>
    <t>Describe the wind conditions which are worst for wake turbulence near the ground. Source: ICAO Doc 9426 ‘Air Traffic Services Planning Manual’, Part II</t>
  </si>
  <si>
    <t>Describe the actions to be taken to avoid wake turbulence, specifically separations. Source: ICAO Doc 4444 ‘Procedures for Air Navigation Services - Air Traffic Management’ (PANS-ATM), 5.8 Time-based wake turbulence longitudinal separation minima</t>
  </si>
  <si>
    <t>Define the following terms: ‘aircraft security check’, ‘screening’, ‘security’, ‘security-restricted area’, ‘unidentified baggage’. Source: ICAO Annex 17, Chapter 1 Definitions</t>
  </si>
  <si>
    <t>State the objectives of security. Source: ICAO Annex 17, 2.1 Objectives</t>
  </si>
  <si>
    <t>Describe the commander’s responsibilities concerning notifying the appropriate ATS unit. Source: ICAO Annex 17, Attachment to Annex 17</t>
  </si>
  <si>
    <t>Describe the commander’s responsibilities concerning operation of SSR. Source: ICAO Annex 17, Attachment to Annex 17</t>
  </si>
  <si>
    <t>Describe the commander’s responsibilities concerning departing from assigned track or cruising level. Source: ICAO Annex 17, Attachment to Annex 17</t>
  </si>
  <si>
    <t>Describe the commander’s responsibilities concerning the action required or being requested by an ATS unit to confirm SSR code and ATS interpretation response. Source: ICAO Annex 17, Attachment to Annex 17</t>
  </si>
  <si>
    <t>Describe the relationship between Regulation (EC) No 300/2008 and ICAO Annex 17. Source: Regulation (EC) No 300/2008, Articles 1 &amp; 2</t>
  </si>
  <si>
    <t>Explain the requirements regarding training programmes. Source: Regulation (EC) No 300/2008, Annex: 10 ‘In-flight security measures’ and 11 ‘Staff recruitment and training’; ICAO Annex 17, 13.4 Training programmes</t>
  </si>
  <si>
    <t>Explain the requirements regarding reporting acts of unlawful interference. Source: ICAO Annex 17, 13.5 Reporting acts of unlawful interference</t>
  </si>
  <si>
    <t>State the requirements regarding aircraft search procedures. Source: ICAO Annex 17: 4.3 Measures relating to aircraft; 5.1 Prevention; 13.3 Aeroplane search procedure checklist</t>
  </si>
  <si>
    <t>Describe the briefing to be given to passengers before conducting a precautionary/emergency landing or ditching (including evacuation). Source: AMC1 CAT.OP.MPA.170 ‘Passenger briefing’</t>
  </si>
  <si>
    <t>Explain the CS-25 requirements regarding evacuation procedures. Source: CS 25.803 and Appendix J</t>
  </si>
  <si>
    <t>Explain why an aircraft may need to jettison fuel so as to reduce its landing mass in order to make a safe landing. Source: ICAO Doc 4444 ‘Procedures for Air Navigation Services - Air Traffic Management’ (PANS-ATM), 15.5.3 Fuel dumping</t>
  </si>
  <si>
    <t>Explain that when an aircraft that operates within controlled airspace needs to jettison fuel, the flight crew shall coordinate with ATC the following: route to be flown which, if possible, should be clear of cities and towns, preferably over water and away from areas where thunderstorms have been reported or are expected; the flight level to be used, which should be not less than 1 800 m (6 000 ft); and the duration of fuel jettisoning. Source: ICAO Doc 4444 ‘Procedures for Air Navigation Services - Air Traffic Management’ (PANS-ATM), 15.5.3 Fuel dumping</t>
  </si>
  <si>
    <t>Explain how flaps and slats may adversely affect fuel jettisoning. Source: CS 25.1001 Fuel jettisoning system</t>
  </si>
  <si>
    <t>Explain why a fuel-jettisoning system must be capable of jettisoning enough fuel within 15 minutes. Source: CS 25.1001 Fuel jettisoning system</t>
  </si>
  <si>
    <t>ICAO Annex 18 (4th Edition, July 2011)</t>
  </si>
  <si>
    <t>Define the following terms: ‘dangerous goods’, ‘dangerous goods accident’, ‘dangerous goods incident’, ‘exemption’, ‘incompatible’, ‘packaging’, ‘UN number’. Source: ICAO Annex 18, Chapter 1 Definitions</t>
  </si>
  <si>
    <t>Explain that detailed provisions for the transport of dangerous goods by air are contained in the Technical Instructions for the Safe Transport of Dangerous Goods by Air. Source: ICAO Doc 9284 ‘Technical Instructions For The Safe Transport of Dangerous Goods by Air’; ICAO Annex 18, Chapter 2, 2.2.1</t>
  </si>
  <si>
    <t>State that in the event of an in-flight emergency, the pilot-in-command must inform the ATC of the transport of dangerous goods by air. Source: ICAO Annex 18, Chapter 9, 9.5</t>
  </si>
  <si>
    <t>Explain the principle of dangerous goods compatibility and segregation. Source: ICAO Doc 9284 ‘Technical Instructions For The Safe Transport of Dangerous Goods by Air’</t>
  </si>
  <si>
    <t>Explain the special requirements for the loading of radioactive materials. Source: ICAO Doc 9284 ‘Technical Instructions For The Safe Transport of Dangerous Goods by Air’</t>
  </si>
  <si>
    <t>Explain the use of the dangerous goods list. Source: ICAO Doc 9284 ‘Technical Instructions For The Safe Transport of Dangerous Goods by Air’</t>
  </si>
  <si>
    <t>Identify the labels. Source: ICAO Doc 9284 ‘Technical Instructions For The Safe Transport of Dangerous Goods by Air’</t>
  </si>
  <si>
    <t>Explain the terminology relevant to dangerous goods. Source: Point SPA.DG.100 ‘Transport of dangerous goods’; Point SPA.DG.105 ‘Approval to transport dangerous goods’; Point SPA.DG.110 ‘Dangerous goods information and documentation’</t>
  </si>
  <si>
    <t>Explain the scope of that Regulation. Source: Point CAT.GEN.MPA.200 ‘Transport of dangerous goods’</t>
  </si>
  <si>
    <t>Explain why the transport of dangerous goods by air is subject to operator approval. Source: Point SPA.DG.100 ‘Transport of dangerous goods’; AMC1 ARO.OPS.200 ‘Specific approval procedure’</t>
  </si>
  <si>
    <t>Explain the limitations on the transport of dangerous goods by air. Source: Point SPA.DG.100 ‘Transport of dangerous goods’; Point SPA.DG.105 ‘Approval to transport dangerous goods’; Point SPA.DG.110 ‘Dangerous goods information and documentation’</t>
  </si>
  <si>
    <t>Explain the requirements for the acceptance of dangerous goods. Source: Point SPA.DG.110 ‘Dangerous goods information and documentation’; AMC1 SPA.DG.110(b) ‘Dangerous goods information and documentation’</t>
  </si>
  <si>
    <t>Explain the requirements regarding inspection for damage, leakage or contamination. Source: Point SPA.DG.105 ‘Approval to transport dangerous goods’; AMC1 SPA.DG.110(b) ‘Dangerous goods information and documentation’: (a)(1)</t>
  </si>
  <si>
    <t>Explain the requirement for the provision of information to flight crew. Source: Point SPA.DG.110 ‘Dangerous goods information and documentation’; AMC1 SPA.DG.110(a);(b) ‘Dangerous goods information and documentation’</t>
  </si>
  <si>
    <t>Explain the requirements for dangerous goods incident and accident reports. Source: Point CAT.GEN.MPA.200 ‘Transport of dangerous goods’</t>
  </si>
  <si>
    <t>State that some articles and substances, which would otherwise be classed as dangerous goods, can be exempted if they are part of the aircraft equipment, or required for use during aeromedical flights. Source: Point CAT.GEN.MPA.200 ‘Transport of dangerous goods’; ICAO Doc 9284 ‘Technical Instructions For The Safe Transport of Dangerous Goods by Air’, 2.2 Exceptions for dangerous goods of the operator</t>
  </si>
  <si>
    <t>Explain why some articles and substances may be forbidden for transport by air. Source: Point CAT.GEN.MPA.200 ‘Transport of dangerous goods’; ICAO Doc 9284 ‘Technical Instructions For The Safe Transport of Dangerous Goods by Air’, 2.1 Dangerous goods forbidden for transport by air under any circumstance</t>
  </si>
  <si>
    <t>Explain why packing must comply with the specifications of the Technical Instructions. Source: ICAO Doc 9284 ‘Technical Instructions For The Safe Transport of Dangerous Goods by Air’, Introductory chapter, 2.4 (for packing purposes, etc.)</t>
  </si>
  <si>
    <t>Explain the need for an inspection prior to loading dangerous goods on an aircraft. Source: Point CAT.GEN.MPA.200 ‘Transport of dangerous goods’; AMC1 SPA.DG.110(b) ‘Dangerous goods information and documentation’</t>
  </si>
  <si>
    <t>Explain why some dangerous goods are designated for carriage only on cargo aircraft. Source: ICAO Annex 18, 8.9 Loading on cargo aircraft; ICAO Doc 9284 ‘Technical Instructions For The Safe Transport of Dangerous Goods by Air’, GENERAL PRINCIPLES</t>
  </si>
  <si>
    <t>Explain how misdeclared or undeclared dangerous goods found in baggage are to be reported. Source: Point CAT.GEN.MPA.200 and related AMCs/GM</t>
  </si>
  <si>
    <t>Estimated surface friction, friction coefficient</t>
  </si>
  <si>
    <t>State that when estimated surface friction is 4 or 5, the expected braking action is good. Source: ICAO Annex 15, Appendix 2</t>
  </si>
  <si>
    <t>Define the different types of hydroplaning. Source: NASA TM-85652 - Tire friction performance</t>
  </si>
  <si>
    <t>Compute the two dynamic hydroplaning speeds using the following formulas: spin-down speed (rotating tire) (kt) equals 9 square root (pressure in PSI) spin-up speed (non-rotating tire) (kt) equals 7.7 square root (pressure in PSI). Source: NASA TM-85652 - Tire friction performance</t>
  </si>
  <si>
    <t>State that it is the spin-up speed rather than the spin-down speed which represents the actual tire situation for aircraft touchdown on flooded runways. Source: NASA TM-85652 - Tire friction performance</t>
  </si>
  <si>
    <t>Interpret from a SNOWTAM the contamination and braking action on a runway, taxiways and apron. Source: ICAO Annex 15, Appendix 2</t>
  </si>
  <si>
    <t>Explain the requirements related to flight crew recurrent training and checking and operator proficiency check. Source: Point ORO.FC.330 ‘Recurrent training and checking - operator proficiency check’</t>
  </si>
  <si>
    <t>Explain the task specialist’s responsibilities. Source: Point SPO.GEN.106 ‘Task specialists responsibilities’</t>
  </si>
  <si>
    <t>Explain the standard operating procedures and equipment requirements. Source: Point SPO.SPEC.HESLO.100 ‘Standard operating procedures’ and related AMCs/GM; Point SPO.SPEC.HESLO.105 ‘Specific HESLO equipment’ and related AMCs/GM</t>
  </si>
  <si>
    <t>Explain the standard operating procedures and equipment requirements. Source: Point SPO.SPEC.HEC.100 ‘Standard operating procedures’ and related AMCs/GM; Point SPO.SPEC.HEC.105 ‘Specific HEC equipment’ and related AMCs/GM</t>
  </si>
  <si>
    <t>State that if the deviation around severe weather is to be greater than 10 NM, the assigned flight level must be changed by plus/minus 300 ft depending on the followed track and the direction of the deviation. Source: NAT 007, 13.4</t>
  </si>
  <si>
    <t>Describe the effects and hazards of exceeding the ‘drag divergence Mach number’, namely: drag rise; instability; Mach tuck; shock stall.</t>
  </si>
  <si>
    <t>State the relation between MCRIT and MDD.</t>
  </si>
  <si>
    <t>Explain how propeller effects during go-around can be affected by: high engine performance conditions and their effect on the VMC speeds; loss of the critical engine; crosswind; high flap setting.</t>
  </si>
  <si>
    <r>
      <t xml:space="preserve">Change information from version 2 to version 3: 
</t>
    </r>
    <r>
      <rPr>
        <sz val="11"/>
        <color theme="1"/>
        <rFont val="Calibri"/>
        <family val="2"/>
        <scheme val="minor"/>
      </rPr>
      <t>- Comparison is made between the syllabus and LOs published in 2018-2019 (in versions 1 &amp; 2 referred to as the "new" syllabus) against those published in 2020. 
- Data based on the syllabus &amp; LOs published in 2016 (in versions 1 and 2 referred to as the "old" syllabus) are removed.</t>
    </r>
    <r>
      <rPr>
        <b/>
        <sz val="11"/>
        <color theme="1"/>
        <rFont val="Calibri"/>
        <family val="2"/>
        <scheme val="minor"/>
      </rPr>
      <t xml:space="preserve">
</t>
    </r>
    <r>
      <rPr>
        <sz val="11"/>
        <color theme="1"/>
        <rFont val="Calibri"/>
        <family val="2"/>
        <scheme val="minor"/>
      </rPr>
      <t>- Additional columns are added, indicating as appropriate the "Source" information that has been removed from the LO text with amendment 10 AMC &amp; GM to Part-FCL, and also for the BIR.</t>
    </r>
  </si>
  <si>
    <t>Source information</t>
  </si>
  <si>
    <t>The source information is based on amendments 4, 6 and 8 AMC &amp; GM to Part-FCL but further modified where the legal/regulatory document or standard has been amended since 2018.</t>
  </si>
  <si>
    <t>ICAO Annex 6, Part I
ICAO Annex 6, Part III</t>
  </si>
  <si>
    <t>ICAO NAT Doc 007</t>
  </si>
  <si>
    <t>ICAO Doc 4444</t>
  </si>
  <si>
    <t>ICAO Annex 17</t>
  </si>
  <si>
    <t>For ECQB release:</t>
  </si>
  <si>
    <r>
      <rPr>
        <b/>
        <sz val="11"/>
        <color theme="1"/>
        <rFont val="Calibri"/>
        <family val="2"/>
        <scheme val="minor"/>
      </rPr>
      <t>Contents</t>
    </r>
    <r>
      <rPr>
        <sz val="11"/>
        <color theme="1"/>
        <rFont val="Calibri"/>
        <family val="2"/>
        <scheme val="minor"/>
      </rPr>
      <t xml:space="preserve">
The following are covered in individual worksheets:
- Source information
- 010 Air Law 
- 021 Aircraft General Knowledge – Airframe, Systems and Powerplant
- 022 Aircraft General Knowledge - Instrumentation
- 031 Mass &amp; Balance
- 032 Performance – Aeroplanes
- 033 Flight Planning and Monitoring
- 034 Performance – Helicopters
- 040 Human Performance and Limitations
- 050 Meteorology
- 061 General Navigation
- 062 Radio Navigation
- 070 Operational Procedures
- 081 Principles of Flight – Aeroplanes
- 082 Principles of Flight - Helicopters
- 090 Communications
</t>
    </r>
  </si>
  <si>
    <t>Detailed references have been removed from the LOs with amendment 10 AMC &amp; GM to Part-FCL, and are available in a dedicated column in the subject-specific sheets of this TK Syllabus Comparison Document. The preamble of AMC1 FCL.310; FCL.515(b); FCL.615(b); FCL.835(d) still contains information on the references. It is important that the syllabus and LOs remain current, and stay aligned with any amendments made to those legal/regulatory documents and standards. In some cases, amendments have been made to legal documents/standards that do not affect the content of the rule/standard, but only change its number/title. In other cases, the amendments change the rule/standard, but do not require a re-wording of the Part-FCL LO. As updating EASA AMC &amp; GM must be performed in accordance with the Rulemaking Procedure, there is a risk that the syllabus and LOs become misaligned with the relevant legal material, without frequent updates. In order to reduce the need for frequent amendments to AMC1 FCL.310; FCL.515(b); FCL.615(b); FCL.835(d), EASA has removed the detailed source references directly within the LOs; they are provided in this document, in a dedicated column for the relevant subject. This is a gradual process and has been applied in the first instance to Subjects 010, 032 and 070.</t>
  </si>
  <si>
    <t>Amendments considered for ECQB 2021</t>
  </si>
  <si>
    <t>If available online</t>
  </si>
  <si>
    <r>
      <rPr>
        <i/>
        <sz val="10"/>
        <color theme="1"/>
        <rFont val="Calibri"/>
        <family val="2"/>
        <scheme val="minor"/>
      </rPr>
      <t>Air Operations</t>
    </r>
    <r>
      <rPr>
        <sz val="10"/>
        <color theme="1"/>
        <rFont val="Calibri"/>
        <family val="2"/>
        <scheme val="minor"/>
      </rPr>
      <t xml:space="preserve"> AMC &amp; GM </t>
    </r>
  </si>
  <si>
    <t>AMC &amp; GM to Annex I Definitions up to issue 1, amendment 11
AMC &amp; GM to Part-ARO up to issue 3, amendment 10
AMC &amp; GM to Part-ORO up to issue 2, amendment 15
AMC &amp; GM to Part-CAT up to issue 2, amendment 17
AMC &amp; GM to Part-SPA up to issue 1, amendment 8
AMC &amp; GM to Part-NCO up to issue 2, amendment 9
AMC &amp; GM to Part-SPO up to initial issue,</t>
  </si>
  <si>
    <t>https://www.easa.europa.eu/document-library/acceptable-means-of-compliance-and-guidance-materials</t>
  </si>
  <si>
    <r>
      <rPr>
        <i/>
        <sz val="10"/>
        <color theme="1"/>
        <rFont val="Calibri"/>
        <family val="2"/>
        <scheme val="minor"/>
      </rPr>
      <t>Air Operations</t>
    </r>
    <r>
      <rPr>
        <sz val="10"/>
        <color theme="1"/>
        <rFont val="Calibri"/>
        <family val="2"/>
        <scheme val="minor"/>
      </rPr>
      <t xml:space="preserve"> Reg. (EU) No 965/2012 Annex I Definitions, Part-ARO, Part-ORO, Part-CAT, Part-SPA, Part-NCO (BIR only), Part-SPO</t>
    </r>
  </si>
  <si>
    <t>amendments up to Reg. (EU) No 2019/1387</t>
  </si>
  <si>
    <t xml:space="preserve">https://www.easa.europa.eu/regulation-groups/air-operations?page=1  </t>
  </si>
  <si>
    <r>
      <rPr>
        <i/>
        <sz val="10"/>
        <color theme="1"/>
        <rFont val="Calibri"/>
        <family val="2"/>
        <scheme val="minor"/>
      </rPr>
      <t xml:space="preserve">Aircrew </t>
    </r>
    <r>
      <rPr>
        <sz val="10"/>
        <color theme="1"/>
        <rFont val="Calibri"/>
        <family val="2"/>
        <scheme val="minor"/>
      </rPr>
      <t xml:space="preserve">Reg. (EU)  No 1178/2011 </t>
    </r>
  </si>
  <si>
    <t>amendments up to Reg. (EU) No 2019/27</t>
  </si>
  <si>
    <t>https://www.easa.europa.eu/document-library/regulations#aircrew</t>
  </si>
  <si>
    <r>
      <rPr>
        <i/>
        <sz val="10"/>
        <color theme="1"/>
        <rFont val="Calibri"/>
        <family val="2"/>
        <scheme val="minor"/>
      </rPr>
      <t>ATM/ANS Services</t>
    </r>
    <r>
      <rPr>
        <sz val="10"/>
        <color theme="1"/>
        <rFont val="Calibri"/>
        <family val="2"/>
        <scheme val="minor"/>
      </rPr>
      <t xml:space="preserve"> Reg. (EU) No 2017/373, Annex VI (Part-AIS)</t>
    </r>
  </si>
  <si>
    <t>Amendments up to Reg. (EU) No 2020/469</t>
  </si>
  <si>
    <t>https://www.easa.europa.eu/regulations#regulations-atmans-provision-of-services----air-traffic-managementair-navigation-services</t>
  </si>
  <si>
    <r>
      <rPr>
        <i/>
        <sz val="10"/>
        <color theme="1"/>
        <rFont val="Calibri"/>
        <family val="2"/>
        <scheme val="minor"/>
      </rPr>
      <t>Civil Aviation Security</t>
    </r>
    <r>
      <rPr>
        <sz val="10"/>
        <color theme="1"/>
        <rFont val="Calibri"/>
        <family val="2"/>
        <scheme val="minor"/>
      </rPr>
      <t xml:space="preserve"> Reg. (EC) No 300/2008</t>
    </r>
  </si>
  <si>
    <t>https://eur-lex.europa.eu/legal-content/EN/ALL/?uri=CELEX:32008R0300</t>
  </si>
  <si>
    <t>For pilot training, the amendment 4 material is used: amendment 5 (2017) specifically CS 23.2010 and AMC2&amp;3 CS-23/CS-VLA Subpart B allow for CS-23 amendment 4 Subpart B to be used as acceptable means of compliance with the relevant specifications in CS 23 amendment 5.</t>
  </si>
  <si>
    <t>https://www.easa.europa.eu/document-library/certification-specifications/group/cs-23-normal-utility-aerobatic-and-commuter-aeroplanes#group-table</t>
  </si>
  <si>
    <t>CS-25 Large Aeroplanes</t>
  </si>
  <si>
    <t>Amendment 25, 2020</t>
  </si>
  <si>
    <t>https://www.easa.europa.eu/certification-specifications/cs-25-large-aeroplanes</t>
  </si>
  <si>
    <r>
      <rPr>
        <i/>
        <sz val="10"/>
        <color theme="1"/>
        <rFont val="Calibri"/>
        <family val="2"/>
        <scheme val="minor"/>
      </rPr>
      <t>EASA Basic Regulation</t>
    </r>
    <r>
      <rPr>
        <sz val="10"/>
        <color theme="1"/>
        <rFont val="Calibri"/>
        <family val="2"/>
        <scheme val="minor"/>
      </rPr>
      <t xml:space="preserve"> (EU) No 2018/1139</t>
    </r>
  </si>
  <si>
    <t>Note that some definitions are only available in Reg. (EU) No 2016/2008</t>
  </si>
  <si>
    <t xml:space="preserve">https://www.easa.europa.eu/document-library/regulations#basic-regulation </t>
  </si>
  <si>
    <t>12th edition, 2018</t>
  </si>
  <si>
    <t>ICAO Annex 11</t>
  </si>
  <si>
    <t>15th edition, 2018</t>
  </si>
  <si>
    <t>ICAO Annex 12</t>
  </si>
  <si>
    <t>8th edition, 2004</t>
  </si>
  <si>
    <t>ICAO Annex 13</t>
  </si>
  <si>
    <t>11th edition, 2016</t>
  </si>
  <si>
    <t>ICAO Annex 14, Vol. I</t>
  </si>
  <si>
    <t>8th edition, 2018</t>
  </si>
  <si>
    <t>ICAO Annex 15</t>
  </si>
  <si>
    <t>16th edition, 2018</t>
  </si>
  <si>
    <t>10th edition, 2017</t>
  </si>
  <si>
    <t>ICAO Annex 18</t>
  </si>
  <si>
    <t>4th edition, 2011</t>
  </si>
  <si>
    <t>ICAO Annex 2</t>
  </si>
  <si>
    <t>10th edition, 2005</t>
  </si>
  <si>
    <t>ICAO Annex 6 Part III</t>
  </si>
  <si>
    <t xml:space="preserve">9th edition, 2018 </t>
  </si>
  <si>
    <t>ICAO Annex 6, Part I</t>
  </si>
  <si>
    <t>11th edition 2018</t>
  </si>
  <si>
    <t>11th edition, 2018</t>
  </si>
  <si>
    <t>ICAO Annex 7</t>
  </si>
  <si>
    <t>ICAO Annex 8</t>
  </si>
  <si>
    <t>11th edition, 2010</t>
  </si>
  <si>
    <t>ICAO Annex 9</t>
  </si>
  <si>
    <t>15th edition, 2017</t>
  </si>
  <si>
    <t xml:space="preserve">ICAO Circular 186 ‘Wind Shear’ </t>
  </si>
  <si>
    <t>1st edition, 2018</t>
  </si>
  <si>
    <t>16th edition, 2016</t>
  </si>
  <si>
    <t xml:space="preserve">5th edition, 2008 </t>
  </si>
  <si>
    <t>5th edition, 2007</t>
  </si>
  <si>
    <t>6th edition, 2018
6th edition, 2014
1st edition, 2018</t>
  </si>
  <si>
    <t xml:space="preserve">ICAO Doc 8364 — Convention on Offences and Certain Other Acts Committed on Board Aircraft, signed in Tokyo on 14 September 1963 </t>
  </si>
  <si>
    <t>ICAO Doc 9284 ‘Technical Instructions For The Safe Transport of Dangerous Goods by Air’</t>
  </si>
  <si>
    <t>ICAO Doc 9426 ‘Air Traffic Services Planning Manual’</t>
  </si>
  <si>
    <t>1st edition, 1984</t>
  </si>
  <si>
    <t>ICAO Doc 9626 International Air Transport</t>
  </si>
  <si>
    <t>3rd edition, 2018</t>
  </si>
  <si>
    <t>ICAO Doc 9740 Convention for the Unification of Certain Rules for International Carriage — The Montreal Convention of 1999</t>
  </si>
  <si>
    <t>Version 1, 2020</t>
  </si>
  <si>
    <t>Latest versions are posted on ICAO EUR/NAT website https://www.icao.int/EURNAT/</t>
  </si>
  <si>
    <r>
      <rPr>
        <i/>
        <sz val="10"/>
        <color theme="1"/>
        <rFont val="Calibri"/>
        <family val="2"/>
        <scheme val="minor"/>
      </rPr>
      <t>Investigation and prevention of accidents and incidents</t>
    </r>
    <r>
      <rPr>
        <sz val="10"/>
        <color theme="1"/>
        <rFont val="Calibri"/>
        <family val="2"/>
        <scheme val="minor"/>
      </rPr>
      <t xml:space="preserve"> Reg. (EU) No 996/2010 </t>
    </r>
  </si>
  <si>
    <t>NASA Technical Memorandum 85652 “Factors influencing aircraft ground handling performance”, T.J. Yager</t>
  </si>
  <si>
    <t xml:space="preserve">https://ntrs.nasa.gov/search.jsp </t>
  </si>
  <si>
    <r>
      <rPr>
        <i/>
        <sz val="10"/>
        <color theme="1"/>
        <rFont val="Calibri"/>
        <family val="2"/>
        <scheme val="minor"/>
      </rPr>
      <t>Compensation &amp; assistance to passengers</t>
    </r>
    <r>
      <rPr>
        <sz val="10"/>
        <color theme="1"/>
        <rFont val="Calibri"/>
        <family val="2"/>
        <scheme val="minor"/>
      </rPr>
      <t xml:space="preserve"> Reg. (EC) No 261/2004 </t>
    </r>
  </si>
  <si>
    <t>https://eur-lex.europa.eu/legal-content/EN/TXT/?uri=CELEX:32004R0261</t>
  </si>
  <si>
    <r>
      <rPr>
        <i/>
        <sz val="10"/>
        <color theme="1"/>
        <rFont val="Calibri"/>
        <family val="2"/>
        <scheme val="minor"/>
      </rPr>
      <t>Reporting, analysis and follow-up of occurrences</t>
    </r>
    <r>
      <rPr>
        <sz val="10"/>
        <color theme="1"/>
        <rFont val="Calibri"/>
        <family val="2"/>
        <scheme val="minor"/>
      </rPr>
      <t xml:space="preserve"> Reg. (EU) No 376/2014 </t>
    </r>
  </si>
  <si>
    <t>https://eur-lex.europa.eu/legal-content/EN/TXT/?uri=CELEX:32014R0376</t>
  </si>
  <si>
    <r>
      <rPr>
        <i/>
        <sz val="10"/>
        <color theme="1"/>
        <rFont val="Calibri"/>
        <family val="2"/>
        <scheme val="minor"/>
      </rPr>
      <t>SERA</t>
    </r>
    <r>
      <rPr>
        <sz val="10"/>
        <color theme="1"/>
        <rFont val="Calibri"/>
        <family val="2"/>
        <scheme val="minor"/>
      </rPr>
      <t xml:space="preserve"> AMC &amp; GM:  
Available via </t>
    </r>
  </si>
  <si>
    <t>Up to issue 1 amendment 2</t>
  </si>
  <si>
    <r>
      <rPr>
        <i/>
        <sz val="10"/>
        <color theme="1"/>
        <rFont val="Calibri"/>
        <family val="2"/>
        <scheme val="minor"/>
      </rPr>
      <t>SERA</t>
    </r>
    <r>
      <rPr>
        <sz val="10"/>
        <color theme="1"/>
        <rFont val="Calibri"/>
        <family val="2"/>
        <scheme val="minor"/>
      </rPr>
      <t xml:space="preserve"> Reg.</t>
    </r>
    <r>
      <rPr>
        <i/>
        <sz val="10"/>
        <color theme="1"/>
        <rFont val="Calibri"/>
        <family val="2"/>
        <scheme val="minor"/>
      </rPr>
      <t xml:space="preserve"> </t>
    </r>
    <r>
      <rPr>
        <sz val="10"/>
        <color theme="1"/>
        <rFont val="Calibri"/>
        <family val="2"/>
        <scheme val="minor"/>
      </rPr>
      <t>(EU) No</t>
    </r>
    <r>
      <rPr>
        <i/>
        <sz val="10"/>
        <color theme="1"/>
        <rFont val="Calibri"/>
        <family val="2"/>
        <scheme val="minor"/>
      </rPr>
      <t xml:space="preserve"> </t>
    </r>
    <r>
      <rPr>
        <sz val="10"/>
        <color theme="1"/>
        <rFont val="Calibri"/>
        <family val="2"/>
        <scheme val="minor"/>
      </rPr>
      <t>923/2012</t>
    </r>
  </si>
  <si>
    <t>https://www.easa.europa.eu/document-library/regulations#sera---standardised-european-rules-of-the-air</t>
  </si>
  <si>
    <t>Source title</t>
  </si>
  <si>
    <t>CS-23 Normal, Utility, Aerobatic &amp; Commuter Aeroplanes</t>
  </si>
  <si>
    <t>Source / Comment</t>
  </si>
  <si>
    <t>ICAO Doc 7300/9 Preamble</t>
  </si>
  <si>
    <t>ICAO Doc 7300/9 Part 1, Articles 1, 2, 3, 4, 5, 6, 7, 8, 9, 10, 11, 12, 16, 17, 18, 19, 20, 37, 38, 39, 40</t>
  </si>
  <si>
    <t>Convention on the High Seas (Geneva, 29 April 1958) Articles 1, 2;
ICAO Doc 7300/9 Part 1, Articles 1, 2</t>
  </si>
  <si>
    <t>ICAO Doc 7300/9, Articles 5, 6, 7, 10, 12, 16</t>
  </si>
  <si>
    <t>ICAO Doc 7300/9, Articles 29, 31, 32, 33, 35, 36</t>
  </si>
  <si>
    <t>ICAO Doc 7300/9, Article 44</t>
  </si>
  <si>
    <t>ICAO Doc 7300/9, Articles 48, 49, 50, 54, 56, 57</t>
  </si>
  <si>
    <t>ICAO Doc 7300/9, Articles 54, 90, 94, 95</t>
  </si>
  <si>
    <t>ICAO Doc 7500</t>
  </si>
  <si>
    <t>ICAO Doc 9626</t>
  </si>
  <si>
    <t>Regulation (EC) No 261/2004</t>
  </si>
  <si>
    <t>Available via http://www.iata.org/about/pages/mission.aspx</t>
  </si>
  <si>
    <t>ICAO Annex 8, Chapter 3.2 Issuance and continued validity of a Certificate of Airworthiness</t>
  </si>
  <si>
    <t>ICAO Doc 7300, Article 31</t>
  </si>
  <si>
    <t>Commission Regulation (EU) No 748/2012, SUBPART H</t>
  </si>
  <si>
    <t xml:space="preserve">ICAO Annex 8 
Chapter 3.2 Issuance and continued validity of a Certificate of Airworthiness; 
Chapter 3.5 Temporary loss of airworthiness; 
Chapter 3.6 Damage to aircraft
</t>
  </si>
  <si>
    <t>ICAO Annex 7, Chapter 1 Definitions</t>
  </si>
  <si>
    <t xml:space="preserve">
ICAO Annex 7, Chapter 4.3 Heavier-than-air aircraft;
ICAO Annex 7, Chapter 9 Identification plate</t>
  </si>
  <si>
    <t>ICAO Annex 7, Chapter 3 Nationality, common and registration marks to be used</t>
  </si>
  <si>
    <t>Aircrew Regulation, point FCL.010 Definitions</t>
  </si>
  <si>
    <t>Aircrew Regulation, point FCL.010 Definitions;
Note: 'rating' is defined in point 1.1 Definitions of ICAO Annex 1</t>
  </si>
  <si>
    <t>Aircrew Regulation, Article 1 Subject matter</t>
  </si>
  <si>
    <t>Regulation (EU) 2018/1139, Article 21 and point 2 of Annex IV ‘Essential requirements for aircrew’ to this Regulation;  
Aircrew Regulation, point FCL.015 Application and issue, revalidation and renewal of licences, ratings and certificates</t>
  </si>
  <si>
    <t>Aircrew Regulation, point FCL.040 Exercise of the privileges of licences</t>
  </si>
  <si>
    <t>Aircrew Regulation, point FCL.055 Language proficiency</t>
  </si>
  <si>
    <t>Aircrew Regulation, point FCL.065 Curtailment of privileges of licence holders aged 60 years or more in commercial air transport</t>
  </si>
  <si>
    <t>Aircrew Regulation, point FCL.001 Competent authority</t>
  </si>
  <si>
    <t>Aircrew Regulation, point FCL.045 Obligation to carry and present documents</t>
  </si>
  <si>
    <t>Aircrew Regulation 
point FCL.300 CPL — Minimum age; 
Appendix 3, D. CPL integrated course — Aeroplanes, Flying Training (8, a–f);
Appendix 3, E. CPL modular course — Aeroplanes, Experience (12, a–d)</t>
  </si>
  <si>
    <t>Aircrew Regulation, point FCL.305 CPL — Privileges and conditions</t>
  </si>
  <si>
    <t>Aircrew Regulation, point FCL.500 ATPL — Minimum age;
Aircrew Regulation, point FCL.510.A ATPL(A) — Prerequisites, experience and crediting ((a) and (b));
Aircrew Regulation, point FCL.510.H ATPL(H) — Prerequisites, experience and crediting</t>
  </si>
  <si>
    <t>Aircrew Regulation, point FCL.505 ATPL — Privileges</t>
  </si>
  <si>
    <t xml:space="preserve">
Aircrew Regulation, point FCL.400.A MPL — Minimum age;
Aircrew Regulation, point FCL.410.A MPL — Training course and theoretical knowledge examinations and Appendix 5 (items 1 to 8)</t>
  </si>
  <si>
    <t>Aircrew Regulation, point FCL.405.A MPL — Privileges</t>
  </si>
  <si>
    <t xml:space="preserve">
Aircrew Regulation, point FCL.740 Validity and renewal of class and type ratings;
Aircrew Regulation, point FCL.705 Privileges of the holder of a class or type rating;
Aircrew Regulation, point FCL.720.A Experience requirements and prerequisites for the issue of class or type ratings — aeroplanes</t>
  </si>
  <si>
    <t>Aircrew Regulation, point FCL.705 Privileges of the holder of a class or type rating;
Aircrew Regulation, point FCL.720.A Experience requirements and prerequisites for the issue of class or type ratings — aeroplanes; 
Aircrew Regulation, point FCL.740 Validity and renewal of class and type ratings</t>
  </si>
  <si>
    <t>Aircrew Regulation, point FCL.610 IR — Prerequisites and crediting;
Aircrew Regulation, point FCL.605 IR — Privileges;
Aircrew Regulation, point FCL.625 IR — Validity, revalidation and renewal
Aircrew Regulation, point FCL.835 Basic instrument rating (BIR)</t>
  </si>
  <si>
    <t>Aircrew Regulation, point FCL.800 Aerobatic rating; 
Aircrew Regulation, point FCL.805 Sailplane towing and banner towing ratings;
Aircrew Regulation, point FCL.810 Night rating; 
Aircrew Regulation, point FCL.815 Mountain rating; 
Aircrew Regulation, point FCL.820 Flight test rating.</t>
  </si>
  <si>
    <t>Aircrew Regulation, point MED.A.001 Competent authority;
Aircrew Regulation, point MED.A.005 Scope;
Aircrew Regulation, point MED.A.045 Validity, revalidation and renewal of medical certificates</t>
  </si>
  <si>
    <t>Aircrew Regulation, point MED.A.040 Issue, revalidation and renewal of medical certificates</t>
  </si>
  <si>
    <t>Aircrew Regulation, point MED.A.030 Medical certificates</t>
  </si>
  <si>
    <t>Aircrew Regulation, point MED.A.020 Decrease in medical fitness</t>
  </si>
  <si>
    <t>ICAO Annex 2, Foreword, Applicability</t>
  </si>
  <si>
    <t>SERA, Article 1 Subject matter and scope</t>
  </si>
  <si>
    <t>ICAO Annex 2, Chapter 2, 2.1 Territorial application of the rules of the air;
SERA.1001 and SERA.2001</t>
  </si>
  <si>
    <t>SERA.2005 Compliance with the rules of the air</t>
  </si>
  <si>
    <t>SERA.2010 Responsibilities</t>
  </si>
  <si>
    <t>SERA.2015 Authority of pilot-in-command of an aircraft</t>
  </si>
  <si>
    <t>SERA.2020 Problematic use of psychoactive substances</t>
  </si>
  <si>
    <t>SERA Chapter 2 Avoidance of collisions (except water operations)</t>
  </si>
  <si>
    <t>SERA.3215 Lights to be displayed by aircraft; ICAO Annex 2, Chapter 3, 3.2.3; ICAO Annex 6, Part I, Chapter 6, 6.10 and Appendix 1; and ICAO Annex 6, Part III, Chapter 4, 4.42.</t>
  </si>
  <si>
    <t>SERA Appendix 1, Chapter 4 Marshalling signals</t>
  </si>
  <si>
    <t>SERA.3105 Minimum heights</t>
  </si>
  <si>
    <t>SERA.3110 Cruising levels</t>
  </si>
  <si>
    <t>SERA.3205 Proximity;
SERA.3210 Right-of-way</t>
  </si>
  <si>
    <t>SERA.3215 Lights to be displayed by aircraft;
SERA, Appendix 1, Chapter 3 Signals for aerodrome traffic</t>
  </si>
  <si>
    <t>SERA.3220 Simulated instrument flights</t>
  </si>
  <si>
    <t>SERA.3225 Operation on and in the vicinity of an aerodrome</t>
  </si>
  <si>
    <t>SERA.4001 Submission of a flight plan</t>
  </si>
  <si>
    <t>SERA.4015 Changes to a flight plan;
SERA.8020 Adherence to flight plan</t>
  </si>
  <si>
    <t>SERA.8020 Adherence to flight plan</t>
  </si>
  <si>
    <t>SERA.4020 Closing a flight plan</t>
  </si>
  <si>
    <t>SERA.8015 Air traffic control clearances (Reg. (EU) 2020/469)</t>
  </si>
  <si>
    <t>SERA.8025 Position reports</t>
  </si>
  <si>
    <t>SERA.8035 Communications</t>
  </si>
  <si>
    <t>SERA.11001 Unlawful interference</t>
  </si>
  <si>
    <t>SERA.5001 VMC visibility and distance from cloud minima;
SERA.5005 Visual flight rules;
SERA.5010 Special VFR in control zones</t>
  </si>
  <si>
    <t>SERA.5015 Instrument flight rules (IFR) — Rules applicable to all IFR flights;
SERA.5020 IFR — Rules applicable to IFR flights within controlled airspace;
SERA.5025 IFR — Rules applicable to IFR flights outside controlled airspace</t>
  </si>
  <si>
    <t>SERA.11015 Interception; ICAO Doc 9433, 1.2 Circumstances in which interception may occur</t>
  </si>
  <si>
    <t>SERA.11015 Interception</t>
  </si>
  <si>
    <t xml:space="preserve">SERA.11015 Interception, Tables S11-1, S11-2, S11-3 </t>
  </si>
  <si>
    <t>ICAO Doc 8168, Volume I, Part I, Section 1, Chapter 1</t>
  </si>
  <si>
    <t>ICAO Doc 8168, Volume I, Part I, Section 1, Chapter 2</t>
  </si>
  <si>
    <t>ICAO Doc 8168, Volume I, Part II, Section 1, Chapter 1, 1.1 General</t>
  </si>
  <si>
    <t>ICAO Doc 8168, Volume I, Part II, Section 2, Chapter 3, Omnidirectional departures, 3.1.1; 3.1.2; 3.1.3</t>
  </si>
  <si>
    <t>ICAO Doc 8168, Volume I, Part II, Section 2, Chapter 2, 2.1 General; 2.3 Straight Departures; 2.4 Turning (excluding maximum speeds)</t>
  </si>
  <si>
    <t>ICAO Doc 8168, Volume I, Attachment B, paragraph 2.5</t>
  </si>
  <si>
    <t>ICAO Doc 8168, Volume I, Part II, Section 5, Chapter 1</t>
  </si>
  <si>
    <t>ICAO Doc 8168, Volume I, Part II, Section 5, Chapter 1, 1.2.3 Segments of the approach procedure</t>
  </si>
  <si>
    <t>ICAO Doc 8168, Volume I, Part II, Section 5, Chapter 1, 1.4 Categories of aircraft</t>
  </si>
  <si>
    <t>ICAO Doc 8168, Volume I, Part II, Section 5, Chapter 1, 1.2.4 Types of approach</t>
  </si>
  <si>
    <t>ICAO Doc 8168, Volume I, Part II, Section 4, Chapter 1, 1.3 Minimum sector altitudes (MSA)/terminal arrival altitudes (TAA)</t>
  </si>
  <si>
    <t>ICAO Doc 8168, Volume II, Part I, Section 2, Chapter 1</t>
  </si>
  <si>
    <t>ICAO Doc 8168, Volume I, Part II, Section 5, Chapter 1, 1.6 Obstacle clearance altitude/height (OCA/H)</t>
  </si>
  <si>
    <t>ICAO Doc 8168, Volume I, Part II Section 5, Chapter 1, 1.7 Factors affecting operational minima</t>
  </si>
  <si>
    <t>ICAO Doc 8168, Volume I, Part I, Section 1, Chapters 1 and 2</t>
  </si>
  <si>
    <t>ICAO Doc 8168, Volume I, Part II, Section 5, Chapter 1 General requirements</t>
  </si>
  <si>
    <t>ICAO Doc 8168, Volume I, Part II, Section 1, Chapter 1, 1.3 Areas, 1.3.1</t>
  </si>
  <si>
    <t>ICAO Doc 8168, Volume I, Part I, Section 1 Definitions, abbreviations and acronyms and units of measurement</t>
  </si>
  <si>
    <t>ICAO Doc 8168, Volume I, Attachment A, Section 2, Table A-2-1. System use accuracy (2 SD) of facility providing track guidance and facility not providing track guidance</t>
  </si>
  <si>
    <t>ICAO Doc 8168, Volume I, Part II, Section 5, Chapter 1, 1.10 Descent gradient</t>
  </si>
  <si>
    <t>ICAO Doc 8168, Volume I, Part II, Section 5, Chapter 1, 1.2 Instrument approach procedure</t>
  </si>
  <si>
    <t>ICAO Doc 8168, Volume I, Part II, Section 4 Arrival procedures, Chapter 1 General requirements</t>
  </si>
  <si>
    <t xml:space="preserve">ICAO Doc 8168, Volume I, Part II, Section 5, Chapter 3 Initial approach </t>
  </si>
  <si>
    <t xml:space="preserve">ICAO Doc 8168, Volume I, Part II, Section 5, Chapter 4 Intermediate approach </t>
  </si>
  <si>
    <t xml:space="preserve">ICAO Doc 8168, Volume I, Part II, Section 5, Chapter 5 Final approach </t>
  </si>
  <si>
    <t xml:space="preserve">ICAO Doc 8168, Volume I, Part II, Section 5, Chapter 1 General requirements and Chapter 5 Final approach </t>
  </si>
  <si>
    <t xml:space="preserve">ICAO Doc 8168, Volume I, Part II, Section 5, Chapter 7 Missed approach </t>
  </si>
  <si>
    <t>ICAO Doc 8168, Volume I, Part II, Section 5, Chapter 7 Missed approach segment</t>
  </si>
  <si>
    <t xml:space="preserve">ICAO Doc 8168, Volume I, Part II, Section 5, Chapter 6 Visual manoeuvring (circling) </t>
  </si>
  <si>
    <t>ICAO Doc 8168, Volume I, Part II, Section 5, Chapter 6 Visual manoeuvring (circling)</t>
  </si>
  <si>
    <t>ICAO Doc 8168, Volume I, Part II, Section 5, Chapter 6 Visual manoeuvring (circling) area</t>
  </si>
  <si>
    <t>ICAO Doc 8168, Volume I, Part II, Section 6</t>
  </si>
  <si>
    <t>ICAO Doc 8168, Volume III, Section 2, Chapter 1</t>
  </si>
  <si>
    <t>ICAO Doc 8168, Volume I, Part I, Section 1, Chapter 2; ICAO Doc 8168, Volume III, Section 2, Chapter 1</t>
  </si>
  <si>
    <t>ICAO Doc 8168, Volume III, Section 2, Chapter 2</t>
  </si>
  <si>
    <t>ICAO Doc 8168, Volume III, Section 2, Chapter 3</t>
  </si>
  <si>
    <t>ICAO Doc 8168, Volume III, Section 3, Chapter 1</t>
  </si>
  <si>
    <t>ICAO Doc 8168, Volume III, Section 1, Chapter 1; ICAO Doc 4444, Chapter 6 (Note: For the dimensions of the NTZ)</t>
  </si>
  <si>
    <t>ICAO Doc 8168 Volume III, Section 3, Chapter 1; ICAO Doc 4444, Chapter 6</t>
  </si>
  <si>
    <t>ICAO Doc 8168, Volume III, Section 4, Chapter 1</t>
  </si>
  <si>
    <t>ICAO Doc 8168, Volume III, Section 4, Chapter 3, 3.1 ACAS overview</t>
  </si>
  <si>
    <t>ICAO Doc 8168, Volume III, Section 4, Chapter 3, 3.2 Use of ACAS indications</t>
  </si>
  <si>
    <t>Regulation (EU) No 965/2012, Article 1 Subject matter and scope</t>
  </si>
  <si>
    <t>Regulation (EU) No 965/2012, Article 2 Definitions</t>
  </si>
  <si>
    <t>ICAO Annex 11, Chapter 1 Definitions</t>
  </si>
  <si>
    <t>ICAO Annex 11, Chapter 2, 2.2 Objectives of ATS</t>
  </si>
  <si>
    <t>ICAO Annex 11, Chapter 2, 2.3 Divisions of the air traffic services</t>
  </si>
  <si>
    <t>ICAO Annex 11, Chapter 2, 2.24 Service to aircraft in the event of an emergency, 2.25 In-flight contingencies, Chapter 5, 5.3 Use of communication facilities, and Chapter 6, 6.1.1.1 (referring to Annex 10, Volumes II and V), Chapter 4, 4.1.3.1</t>
  </si>
  <si>
    <t>ICAO Annex 11, Chapter 3, 3.6.1 Transfer of responsibility for control</t>
  </si>
  <si>
    <t>ICAO Annex 11, Chapter 2: 2.10; 2.11</t>
  </si>
  <si>
    <t>ICAO Annex 11, Chapter 2, 2.6 Classification of airspaces and Annex 11, Appendix 4</t>
  </si>
  <si>
    <t>ICAO Annex 11, Chapter 2, 2.5 Designation of the portions of the airspace and controlled aerodromes where air traffic services will be provided</t>
  </si>
  <si>
    <t>ICAO Annex 11, Chapter 2, 2.11.3 Control areas</t>
  </si>
  <si>
    <t>ICAO Annex 11, Chapter 2, 2.11 Specifications for flight information regions, control areas and control zones</t>
  </si>
  <si>
    <t>ICAO Annex 11, Chapter 2, 2.11.5 Control zones</t>
  </si>
  <si>
    <t>ICAO Annex 11, Chapter 3, 3.1 Application</t>
  </si>
  <si>
    <t>ICAO Annex 11, Chapter 3, 3.2 Provision of air traffic control service</t>
  </si>
  <si>
    <t>ICAO Annex 11, Chapter 3, 3.3 Operation of air traffic control service</t>
  </si>
  <si>
    <t>ICAO Annex 11, Chapter 3, 3.7.1 Contents of clearances</t>
  </si>
  <si>
    <t>ICAO Annex 11, Chapter 3, 3.8 Control of persons and vehicles at aerodromes, 3.8.1</t>
  </si>
  <si>
    <t>ICAO Annex 11, Chapter 4, 4.1 Application</t>
  </si>
  <si>
    <t>ICAO Annex 11, Chapter 4, 4.2 Scope of flight information service</t>
  </si>
  <si>
    <t>ICAO Annex 11, Chapter 4, 4.2 Scope of flight information service, 4.2.2 Note 2 and Attachment B</t>
  </si>
  <si>
    <t>ICAO Annex 11, Chapter 4, 4.3.4 Voice-automatic terminal information service (Voice-ATIS) broadcasts</t>
  </si>
  <si>
    <t>ICAO Annex 11, Chapter 4, 4.3.7 ATIS for arriving and departing aircraft</t>
  </si>
  <si>
    <t>ICAO Annex 11, Chapter 4, 4.3.6 Automatic terminal information service (voice and/or data link)</t>
  </si>
  <si>
    <t>ICAO Annex 11, Chapter 2, 2.10 Establishment and designation of the units providing air traffic services</t>
  </si>
  <si>
    <t xml:space="preserve">ICAO Annex 11, Chapter 5 Alerting service </t>
  </si>
  <si>
    <t>ICAO Annex 11, Chapter 5 Alerting service</t>
  </si>
  <si>
    <t>ource: ICAO Annex 11, Chapter 5 Alerting service</t>
  </si>
  <si>
    <t>ICAO Annex 11, Chapter 1 Definitions (Navigation specification)</t>
  </si>
  <si>
    <t>ICAO Annex 11, Appendix 1, 1. Designators for ATS routes and navigation specifications</t>
  </si>
  <si>
    <t>ICAO Annex 11, Appendix 1, 2. Composition of designator (not to the extent of memorising the codes in 2.2.1)</t>
  </si>
  <si>
    <t>ICAO Doc 444</t>
  </si>
  <si>
    <t>ICAO Doc 4444, Foreword, 2 Scope and purpose, 2.1</t>
  </si>
  <si>
    <t>ICAO Doc 4444, Chapter 1 Definitions</t>
  </si>
  <si>
    <t>ICAO Doc 4444, Chapter 3, 3.2 Air traffic flow management, 3.2.1 General</t>
  </si>
  <si>
    <t>ICAO Doc 4444, Chapter 4, 4.2 Responsibility for the provision of flight information service and alerting service</t>
  </si>
  <si>
    <t>ICAO Doc 4444, Chapter 4, 4.5 Air traffic control clearances, 4.5.1 Scope and purpose</t>
  </si>
  <si>
    <t>ICAO Doc 4444, Chapter 4, 4.5.7 Description of air traffic control clearances, 4.5.7.1 Clearance limit</t>
  </si>
  <si>
    <t>ICAO Doc 4444, Chapter 4, 4.5.7 Description of air traffic control clearances, 4.5.7.2 Route of flight</t>
  </si>
  <si>
    <t>ICAO Doc 4444, Chapter 4, 4.5.7.5 Readback of clearances</t>
  </si>
  <si>
    <t>ICAO Doc 4444, Chapter 4, 4.6 Horizontal speed control instructions, 4.6.1 General</t>
  </si>
  <si>
    <t>ICAO Doc 4444, Chapter 4, 4.6.3 Descending and arriving aircraft</t>
  </si>
  <si>
    <t>ICAO Doc 4444, Chapter 4, 4.8 Change from IFR to VFR flight</t>
  </si>
  <si>
    <t>ICAO Doc 4444, Chapter 4, 4.9.1 Wake turbulence categories of aircraft</t>
  </si>
  <si>
    <t>ICAO Doc 4444, Chapter 5, 5.8 Time-based wake turbulence longitudinal separation minima;
ICAO Doc 4444, Chapter 8, 8.7.3.4 (table of distance-based wake turbulence separation minima) and 8.7.3.4.1 (appropriate conditions for application)</t>
  </si>
  <si>
    <t>ICAO Doc 4444, Chapter 4, 4.9.2 Indication of heavy wake turbulence category</t>
  </si>
  <si>
    <t>ICAO Doc 4444, Chapter 4, 4.10.1 Expression of vertical position of aircraft</t>
  </si>
  <si>
    <t>ICAO Doc 4444, Chapter 4, 4.10.4 Provision of altimeter setting information</t>
  </si>
  <si>
    <t>ICAO Doc 4444, Chapter 4, 4.10.1 Expression of vertical position of aircraft. See also SERA.3110, SERA.8105 (Reg. 2016/1185)</t>
  </si>
  <si>
    <t>ICAO Doc 4444, Chapter 4, 4.10.2 Determination of the transition level</t>
  </si>
  <si>
    <t>ICAO Doc 4444, Chapter 4, 4.11.1 Transmission of position reports, 4.11.1.1</t>
  </si>
  <si>
    <t>ICAO Doc 4444, Chapter 4, 4.11.2 Contents of voice position reports</t>
  </si>
  <si>
    <t>ICAO Doc 4444, Chapter 4, 4.5.7.5 Readback of clearances;
ICAO Doc 4444, Chapter 4, 4.11.2 Contents of voice position reports</t>
  </si>
  <si>
    <t>ICAO Doc 4444, Chapter 4, 4.12.3 Contents of special air-reports 4.12.3.1 (a to k inclusive)</t>
  </si>
  <si>
    <t>ICAO Doc 4444, Chapter 5, 5.2.1 General and 5.2.2 Degraded aircraft performance</t>
  </si>
  <si>
    <t>ICAO Doc 4444, Chapter 5;
ICAO Annex 11, Chapter 3, 3.5.2</t>
  </si>
  <si>
    <t>ICAO Doc 4444, Chapter 5, 5.2 Provisions for the separation of controlled traffic</t>
  </si>
  <si>
    <t>ICAO Doc 4444, Chapter 5, 5.9 Clearances to fly maintaining own separation while in VMC</t>
  </si>
  <si>
    <t>ICAO Doc 4444, Chapter 5, 5.3.1 Vertical separation application</t>
  </si>
  <si>
    <t>ICAO Doc 4444, Chapter 5, 5.3.2 Vertical separation minimum</t>
  </si>
  <si>
    <t>ICAO Doc 4444, Chapter 5, 5.3.3 Assignment of cruising levels for controlled flights</t>
  </si>
  <si>
    <t>ICAO Doc 4444, Chapter 5, 5.3.4 Vertical separation during climb or descent</t>
  </si>
  <si>
    <t>ICAO Doc 4444, Chapter 5</t>
  </si>
  <si>
    <t>ICAO Doc 4444, Chapter 5, 5.4.1 Lateral separation, 5.4.1.1.2</t>
  </si>
  <si>
    <t>ICAO Doc 4444, Chapter 5, 5.4.1 Lateral separation</t>
  </si>
  <si>
    <t>ICAO Doc 4444, Chapter 5, 5.4.1.2 Lateral separation criteria and minima, 5.4.1.2.1.2</t>
  </si>
  <si>
    <t>ICAO Doc 4444, Chapter 5, 5.4.2</t>
  </si>
  <si>
    <t>ICAO Doc 4444, Chapter 5, 5.4.2.4 Longitudinal separation minima with Mach number technique based on time</t>
  </si>
  <si>
    <t>ICAO Doc 4444, Chapter 6, 6.2 Essential local traffic</t>
  </si>
  <si>
    <t>ICAO Doc 4444, Chapter 6, 6.3.3 Departure sequence</t>
  </si>
  <si>
    <t>ICAO Doc 4444, Chapter 6, 6.5.3 Visual approach, 6.5.3.1</t>
  </si>
  <si>
    <t>ICAO Doc 4444, Chapter 6, 6.5.3 Visual approach, 6.5.3.4</t>
  </si>
  <si>
    <t>ICAO Doc 4444, Chapter 6, 6.5.4 Instrument approach</t>
  </si>
  <si>
    <t>ICAO Doc 4444, Chapter 6, 6.5.5 Holding</t>
  </si>
  <si>
    <t>ICAO Doc 4444, Chapter 6, 6.5.6 Approach sequence, 6.5.6.1 General</t>
  </si>
  <si>
    <t>ICAO Doc 4444, Chapter 6, 6.5.7 Expected approach time</t>
  </si>
  <si>
    <t>ICAO Doc 4444, Chapter 7, 7.2 Selection of runway-in-use</t>
  </si>
  <si>
    <t>ICAO Doc 4444, Chapter 7</t>
  </si>
  <si>
    <t>ICAO Doc 4444, Chapter 5, 5.7 Separation of departing aircraft from arriving aircraft</t>
  </si>
  <si>
    <t>ICAO Doc 4444, Chapter 5 and 6</t>
  </si>
  <si>
    <t>ICAO Doc 4444, Chapter 5, 5.8 Time-based wake turbulence longitudinal separation minima, 5.8.1;
ICAO Doc 4444, Chapter 6, 6.5.3 Visual approach</t>
  </si>
  <si>
    <t>ICAO Doc 4444, Chapter 5, 5.10 Essential traffic information</t>
  </si>
  <si>
    <t>ICAO Doc 4444, Chapter 6, 6.1 Reduction in separation minima in the vicinity of aerodromes</t>
  </si>
  <si>
    <t>ICAO Doc 4444, Chapter 6, 6.6 Information for arriving aircraft</t>
  </si>
  <si>
    <t>ICAO Doc 4444, Chapter 6, 6.7 Operations on parallel or near-parallel runways</t>
  </si>
  <si>
    <t>ICAO Doc 4444, Chapter 7, 7.8 Order of priority for arriving and departing aircraft</t>
  </si>
  <si>
    <t>ICAO Doc 4444, Chapter 6, 6.4.1 Meteorological conditions</t>
  </si>
  <si>
    <t>ICAO Doc 4444, Chapter 7, 7.1.3 Failure or irregularity of aids and equipment</t>
  </si>
  <si>
    <t>ICAO Doc 4444, Chapter 7, 7.1.2 Alerting service provided by aerodrome control towers</t>
  </si>
  <si>
    <t>ICAO Doc 4444, Chapter 7, 7.13 Suspension of visual flight rules operations</t>
  </si>
  <si>
    <t>ICAO Doc 4444, Chapter 7, 7.4.1.2 Aerodrome and meteorological information</t>
  </si>
  <si>
    <t>ICAO Doc 4444, Chapter 11, 11.4.3.2 Messages containing meteorological information</t>
  </si>
  <si>
    <t>ICAO Doc 4444, Chapter 7, 7.10.3.4</t>
  </si>
  <si>
    <t>ICAO Doc 4444, Chapter 8, 8.6.2.3 SSR and/or MLAT identification procedures and Chapter 8, 8.6.2.4 PSR identification procedures</t>
  </si>
  <si>
    <t>ICAO Doc 4444, Chapter 8, 8.6.4 Position information</t>
  </si>
  <si>
    <t>ICAO Doc 4444, Chapter 8, 8.6.5 Vectoring</t>
  </si>
  <si>
    <t>ICAO Doc 4444, Chapter 8, 8.9.7.1 Surveillance radar approach</t>
  </si>
  <si>
    <t>ICAO Doc 4444, Chapter 8, 8.8.1 Emergencies</t>
  </si>
  <si>
    <t>ICAO Doc 4444, Chapter 9, 9.1.4.1 Objective and basic principles</t>
  </si>
  <si>
    <t>ICAO Doc 4444, Chapter 9, 9.1.4.1.3</t>
  </si>
  <si>
    <t>ICAO Doc 4444, Chapter 15, 15.1 Emergency procedures</t>
  </si>
  <si>
    <t>ICAO Doc 4444, Chapter 15, 15.1.1 General; 15.1.2 Priority; 15.1.3 Unlawful interference and aircraft bomb threat</t>
  </si>
  <si>
    <t>ICAO Doc 4444, Chapter 15, 15.1.4 Emergency descent</t>
  </si>
  <si>
    <t>ICAO Doc 4444, Chapter 15, 15.3 Air-ground communications failure</t>
  </si>
  <si>
    <t>ICAO Doc 4444, Chapter 15, 15.3.5</t>
  </si>
  <si>
    <t>ICAO Doc 4444, Chapter 15, 15.5.1 Strayed or unidentified aircraft</t>
  </si>
  <si>
    <t>ICAO Doc 4444, Chapter 15, 15.5.3 Fuel dumping</t>
  </si>
  <si>
    <t>ICAO Doc 4444, Chapter 1 Definitions;
ICAO Doc 4444, Chapter 16, 16.3 Air traffic incident report</t>
  </si>
  <si>
    <t>ICAO Doc 4444, Chapter 16, 16.3 Air traffic incident report</t>
  </si>
  <si>
    <t>ICAO Annex 15, ICAO Doc 10066</t>
  </si>
  <si>
    <t>ICAO Annex 15, Chapter 1, Note 1</t>
  </si>
  <si>
    <t>ICAO Annex 15, Chapter 1, 1.1 Definitions</t>
  </si>
  <si>
    <t>ICAO Annex 15, Chapter 2, 2.2 AIS responsibilities and functions</t>
  </si>
  <si>
    <t>ICAO Annex 15, Chapter 2, 2.2 AIS responsibilities and functions; 
ICAO Annex 15, Chapter 2, 2.3 Exchange of aeronautical data and aeronautical information</t>
  </si>
  <si>
    <t>ICAO Annex 15, Chapter 5, 5.2.2, Notes 1 and 2</t>
  </si>
  <si>
    <t>ICAO Annex 15, Chapter 5, 5.2.1, Note 1; PANS-AIM (ICAO Doc 10066), Chapter 5, 5.2.1.2.5</t>
  </si>
  <si>
    <t>ICAO Annex 15, Chapter 5, 5.2.1, Note 1; PANS-AIM (ICAO Doc 10066), Appendix 2</t>
  </si>
  <si>
    <t>ICAO Annex 15, Chapter 5, 5.4 Distribution services and Chapter 6, 6.3.1 AIP updates, 6.3.1.2; PANS-AIM (ICAO Doc 10066), Chapter 5, 5.2.1 Aeronautical Information Publication (AIP), 5.2.1.3, 5.4 Distribution services, Chapter 6, 6.1.2 Specifications for AIP amendments</t>
  </si>
  <si>
    <t>ICAO Annex 15, Chapter 6, 6.3.1 AIP updates, 6.3.1.3; PANS-AIM (ICAO Doc 10066), Chapter 5, 5.2.1.4 Specifications for AIP Supplements</t>
  </si>
  <si>
    <t>ICAO Annex 15, Chapter 6, 6.3.1.3, 6.3.2.1 and 6.3.2.2</t>
  </si>
  <si>
    <t>ICAO Annex 15, Chapter 6, 6.3.2.3</t>
  </si>
  <si>
    <t>ICAO Annex 15, Chapter 5.4.2</t>
  </si>
  <si>
    <t>ICAO Annex 15, Chapter 5, 5.2.6 Note; PANS-AIM (ICAO Doc 10066), Appendix 4 Instructions for the completion of the SNOWTAM format</t>
  </si>
  <si>
    <t>ICAO Annex 15, Chapter 5, 5.4 Distribution services; PANS-AIM (ICAO Doc 10066), 5.2.5 NOTAM, 5.2.5.1.3, and Appendix 7</t>
  </si>
  <si>
    <t>ICAO Annex 15, Chapter 5, 5.2.6 Note; PANS-AIM (ICAO Doc 10066), Appendix 5 ASHTAM format</t>
  </si>
  <si>
    <t>ICAO Annex 15, Chapter 6, 6.2</t>
  </si>
  <si>
    <t>ICAO Annex 15, Chapter 5, 5.2.4 Aeronautical Information Circulars; PANS-AIM (ICAO Doc 10066), Chapter 5, 5.2.2 Aeronautical Information Circulars (AIC)</t>
  </si>
  <si>
    <t>ICAO Annex 15, Chapter 5, 5.2.4, Note; PANS-AIM (ICAO Doc 10066), Chapter 5, 5.2.2 Aeronautical Information Circulars (AIC), 5.2.2.3 to 5.2.2.9</t>
  </si>
  <si>
    <t>ICAO Annex 15, Chapter 5, 5.5 Pre-flight information service; PANS-AIM (ICAO Doc 10066), Chapter 5, 5.5 Pre-flight information services</t>
  </si>
  <si>
    <t>ICAO Annex 15, Chapter 5, 5.5 Pre-flight information service, Note 2</t>
  </si>
  <si>
    <t>ICAO Annex 15, Chapter 5, 5.6 Post-flight information service</t>
  </si>
  <si>
    <t>ICAO Annex 14, Vol. I, Reg. (EU)  No 139/2014</t>
  </si>
  <si>
    <t>ICAO Annex 14, Volume 1, Chapter 1, 1.6 Reference Code</t>
  </si>
  <si>
    <t>ICAO Annex 14, Volume 1, Chapter 2, 2.2 Aerodrome reference point</t>
  </si>
  <si>
    <t>ICAO Annex 14, Volume 1, Chapter 2, 2.6 Strength of pavements</t>
  </si>
  <si>
    <t>ICAO Annex 14, Volume 1, Chapter 1, 1.1 Definitions</t>
  </si>
  <si>
    <t>ICAO Annex 14, Volume 1, Chapter 2, 2.9 Condition of the movement area and related facilities</t>
  </si>
  <si>
    <t>ICAO Annex 14, Volume 1, Chapter 1, 1.1 Definitions and Chapter 2, 2.9 Condition of the movement area and related facilities</t>
  </si>
  <si>
    <t>ICAO Annex 14, Volume 1, Attachment A, 6. Assessing the surface friction characteristics of snow-, slush-, ice- and frost-covered paved surfaces</t>
  </si>
  <si>
    <t>ICAO Annex 14, Volume 1, Chapter 3, 3.1.5 and 3.1.6 Location of threshold</t>
  </si>
  <si>
    <t>ICAO Annex 14, Volume 1, Chapter 3, 3.1.9 Runways with stopways or clearways</t>
  </si>
  <si>
    <t xml:space="preserve">ICAO Annex 14, Volume 1, Chapter 3, 3.4 General, 3.4.1 </t>
  </si>
  <si>
    <t>ICAO Annex 14, Volume 1, Chapter 3, 3.5 Runway end safety area 3.5.1 and 3.5.2</t>
  </si>
  <si>
    <t>ICAO Annex 14, Volume 1, Chapter 3, 3.6 Clearways</t>
  </si>
  <si>
    <t>ICAO Annex 14, Volume 1, Chapter 3, 3.7 Stopways</t>
  </si>
  <si>
    <t>ICAO Annex 14, Volume 1, Chapter 3, 3.9 Taxiways – Rapid-exit taxiways</t>
  </si>
  <si>
    <t>ICAO Annex 14, Volume 1, Chapter 3, 3.9.5 Taxiways curves</t>
  </si>
  <si>
    <t>ICAO Annex 14, Volume 1, Chapter 3, 3.12</t>
  </si>
  <si>
    <t>ICAO Annex 14, Volume 1, Chapter 1, 1.1 and Chapter 3, 3.12</t>
  </si>
  <si>
    <t>ICAO Annex 14, Volume 1, Chapter 5, 5.1.1 Wind direction indicator (Application, Location and Characteristics)</t>
  </si>
  <si>
    <t>ICAO Annex 14, Volume 1, Chapter 5, 5.1.2 Landing direction indicator</t>
  </si>
  <si>
    <t>ICAO Annex 14, Volume 1, Chapter 5, 5.1.4 Signal panels and signal area, 5.1.4.1 to 5.1.4.3</t>
  </si>
  <si>
    <t xml:space="preserve">Commission Implementing Regulation (EU) No 923/2012 (SERA) — Appendix 1 Signals, 3.2 Visual ground signals </t>
  </si>
  <si>
    <t>ICAO Annex 14, Volume 1, Chapter 5, 5.2 Markings</t>
  </si>
  <si>
    <t>ICAO Annex 14, Volume 1, Chapter 5, 5.3.1.4 to 5.3.1.8 (Elevated approach lights, elevated lights and surface lights)</t>
  </si>
  <si>
    <t>ICAO Annex 14, Volume 1, Chapter 5, 5.3.3 Aeronautical beacons</t>
  </si>
  <si>
    <t>ICAO Annex 14, Volume 1, Chapter 5, 5.3.4 Approach lighting systems</t>
  </si>
  <si>
    <t>ICAO Annex 14, Volume 1, Chapter 5, 5.3.4.2</t>
  </si>
  <si>
    <t>ICAO Annex 14, Volume 1, Chapter 5, 5.3.4.10; 
ICAO Annex 14, Volume 1, Chapter 5, 5.3.4.14</t>
  </si>
  <si>
    <t>ICAO Annex 14, Volume 1, Chapter 5, 5.3.4.22;
ICAO Annex 14, Volume 1, Chapter 5, 5.3.4.30;
ICAO Annex 14, Volume 1, Chapter 5, 5.3.4.31</t>
  </si>
  <si>
    <t>ICAO Annex 14, Volume 1, Chapter 5, 5.3.5.24 to 5.3.5.27 PAPI and APAPI</t>
  </si>
  <si>
    <t>ICAO Annex 14, Volume II, Chapter 5, 5.3.6 Visual approach slope indicator</t>
  </si>
  <si>
    <t>ICAO Annex 14, Volume 1, Chapter 5</t>
  </si>
  <si>
    <t>ICAO Doc 4444, Section 7.15 Aeronautical ground lights</t>
  </si>
  <si>
    <t>ICAO Annex 14, Volume 1, Chapter 5.4 Signs</t>
  </si>
  <si>
    <t>ICAO Annex 14, Volume 1, Chapter 5.5 Markers</t>
  </si>
  <si>
    <t>ICAO Annex 14, Volume 1, Chapter 6, 6.2.3.1 Marking</t>
  </si>
  <si>
    <t>ICAO Annex 14, Volume 1, Chapter 6, 6.2.2 Mobile objects: 6.2.2.1, 6.2.2.2; 6.2.2.3; 6.2.2.4;
ICAO Annex 14, Volume 1, Chapter 6, 6.2.3 Fixed objects: 6.2.3.1; 6.2.3.2; 6.2.3.3</t>
  </si>
  <si>
    <t>ICAO Annex 14, Volume 1, Chapter 6, 6.2.5 Overhead wires, cables, etc., and supporting towers</t>
  </si>
  <si>
    <t>ICAO Annex 14, Volume 1, Chapter 6, 6.2.3 Fixed objects: 6.2.3.5; 6.2.3.6; 6.2.3.7</t>
  </si>
  <si>
    <t>ICAO Annex 14, Volume 1, Chapter 6, 6.2 Marking and/or lighting of objects: 6.2.1.1</t>
  </si>
  <si>
    <t>ICAO Annex 14, Volume 1, Chapter 6, 6.2 Marking and/or lighting of objects: 6.2.1.3</t>
  </si>
  <si>
    <t>ICAO Annex 14, Volume 1, Chapter 6: Table 6-1. Characteristics of obstacle lights</t>
  </si>
  <si>
    <t>ICAO Annex 14, Volume 1, Chapter 7, 7.1 Closed runways and taxiways, or parts thereof</t>
  </si>
  <si>
    <t>ICAO Annex 14, Volume 1, Chapter 7, 7.2 Non-load-bearing surfaces</t>
  </si>
  <si>
    <t>ICAO Annex 14, Volume 1, Chapter 7, 7.3 Pre-threshold area</t>
  </si>
  <si>
    <t>ICAO Annex 14, Volume 1, Chapter 9, 9.2 Rescue and firefighting</t>
  </si>
  <si>
    <t>ICAO Annex 14, Volume 1, Chapter 9, 9.5 Apron management service</t>
  </si>
  <si>
    <t>ICAO Annex 14, Volume 1, Chapter 9, 9.6 Ground servicing of aircraft</t>
  </si>
  <si>
    <t>ICAO Annex 14, Vol. I, Guidance Material Supplementary to Annex 14, Vol. I</t>
  </si>
  <si>
    <t>ICAO Annex 14, Volume 1, Attachment A, 3. Calculation of declared distances: 3.1</t>
  </si>
  <si>
    <t>ICAO Annex 14, Volume 1, Attachment A, 3. Calculation of declared distances: 3.2</t>
  </si>
  <si>
    <t>ICAO Annex 14, Volume 1, Attachment A, 3. Calculation of declared distances: 3.3; 3.4; 3.5</t>
  </si>
  <si>
    <t>ICAO Annex 14, Volume 1, Attachment A, 12.1 Types and characteristics</t>
  </si>
  <si>
    <t>ICAO Annex 9, Facilitation</t>
  </si>
  <si>
    <t>ICAO Annex 9, Chapter 2 Entry and departure of aircraft, Section B Documents — requirements and use and Section D Disinsection of aircraft</t>
  </si>
  <si>
    <t>ICAO Annex 9, Chapter 3, K. Entry procedures and responsibilities; N. Identification and entry of crew and other aircraft operators’ personnel</t>
  </si>
  <si>
    <t>ICAO Annex 9, Chapter 3, N. Identification and entry of crew and other aircraft operators’ personnel</t>
  </si>
  <si>
    <t>ICAO Annex 9, Chapter 3 Entry and departure of persons and their baggage:
A. General; 
B. Documents required for travel; 
F. Entry/re-entry visas; 
P. Emergency assistance/entry visas in cases of force majeure</t>
  </si>
  <si>
    <t>ICAO Annex 9, Chapter 3, M. Disposition of baggage separated from its owner;
ICAO Annex 9, Chapter 4, C. Release and clearance of export and import cargo</t>
  </si>
  <si>
    <t>ICAO Annex 9, Chapter 3. Entry and departure of persons and their baggage</t>
  </si>
  <si>
    <t>ICAO Annex 9, Chapter 5, INADMISSIBLE PERSONS AND DEPORTEES: A. General; B. Inadmissible persons</t>
  </si>
  <si>
    <t>ICAO Annex 9, Chapter 6, E. Unruly passengers</t>
  </si>
  <si>
    <t>ICAO Annex 12, Chapter 1 Definitions</t>
  </si>
  <si>
    <t>ICAO Annex 12, Chapter 2</t>
  </si>
  <si>
    <t>ICAO Annex 12, Chapter 5, 5.6 Procedures at the scene of an accident</t>
  </si>
  <si>
    <t>ICAO Annex 12, Chapter 5, 5.7 Procedures for a pilot-in-command intercepting a distress transmission</t>
  </si>
  <si>
    <t>ICAO Annex 12, Chapter 5.8 Search and rescue signals and Appendix</t>
  </si>
  <si>
    <t>ICAO Annex 17, Chapter 1 Definitions</t>
  </si>
  <si>
    <t>ICAO Annex 17, Chapter 2, 2.1 Objectives</t>
  </si>
  <si>
    <t>ICAO Annex 17, Chapter 4, 4.1 Objective</t>
  </si>
  <si>
    <t>ICAO Annex 17, Chapter 4, 4.4 Measures relating to passengers and their cabin baggage</t>
  </si>
  <si>
    <t>ICAO Annex 17, Chapter 4, 4.7 Measures relating to special categories of passengers</t>
  </si>
  <si>
    <t>ICAO Annex 17, Chapter 5, 5.2 Response</t>
  </si>
  <si>
    <t>ICAO Annex 17, Chapter 3, 3.3 Aircraft operators</t>
  </si>
  <si>
    <t>ICAO Annex 2, Chapter 3, 3.7 Unlawful interference</t>
  </si>
  <si>
    <t>ICAO Annex 6, Part I, Chapter 13; 
ICAO Annex 6, Part III, Chapter 11</t>
  </si>
  <si>
    <t>ICAO Annex 6, Part I — International Commercial Air Transport — Aeroplanes,Chapter 13, 13.2 Security of the flight crew compartment</t>
  </si>
  <si>
    <t>ICAO Annex 14, Vol. I, Chapter 3</t>
  </si>
  <si>
    <t>ICAO Annex 14 Volume I, Chapter 3, 3.14 Isolated aircraft parking position</t>
  </si>
  <si>
    <t>ICAO Doc 4444, Chapter 15, 15.1.3 Unlawful interference and aircraft bomb threat</t>
  </si>
  <si>
    <t>ICAO Annex 13, Chapter 1 Definitions</t>
  </si>
  <si>
    <t>ICAO Annex 13, Chapter 1 Definitions and Attachment C ‘List of examples of serious incidents’</t>
  </si>
  <si>
    <t>ICAO Annex 13, Chapter 3, 3.1 Objective of the investigation</t>
  </si>
  <si>
    <t>ICAO Annex 13, Chapter 4, 4.1;
ICAO Annex 13, Chapter 5, 5.1 to 5.4.1</t>
  </si>
  <si>
    <t>Reg. (EU) No 996/2010</t>
  </si>
  <si>
    <t>Regulation (EU) No 996/2010, Article 2(1), (7) and (16) and Annex ‘List of examples of serious incidents’</t>
  </si>
  <si>
    <t xml:space="preserve">Regulation (EU) No 376/2014, p. L122/18 (3) and p. L122/21 (28);
Regulation (EU) No 996/2010 </t>
  </si>
  <si>
    <t>Regulation (EU) No 376/2014, Article 3</t>
  </si>
  <si>
    <t>Regulation (EU) No 376/2014, Article 4</t>
  </si>
  <si>
    <t>Regulation (EU) No 376/2014, Article 5</t>
  </si>
  <si>
    <t>Regulation (EU) No 376/2014, Articles 6, 8, 13 and 14</t>
  </si>
  <si>
    <t>Regulation (EU) Air Operations</t>
  </si>
  <si>
    <t>CS 25.101 to 25.109 inclusive and 25.113</t>
  </si>
  <si>
    <t>Appendix 3, Part-AIS
ICAO Doc 10066, Appendix 4 SNOWTAM format</t>
  </si>
  <si>
    <t>ICAO Annex 14, Vol. I, Attachment A</t>
  </si>
  <si>
    <t xml:space="preserve">NASA Technical Memorandum 85652 “Factors influencing aircraft ground handling performance”, T.J. Yager, June 1983. See pp. 6-9. </t>
  </si>
  <si>
    <t>CS 25.111, 25.115, 25.117 and 25.121</t>
  </si>
  <si>
    <t>CS 25.123</t>
  </si>
  <si>
    <t>CS 25.121</t>
  </si>
  <si>
    <t>CS 25.125</t>
  </si>
  <si>
    <t>ICAO Doc 9137 Airport Services Manual</t>
  </si>
  <si>
    <t>5th edition, 2020</t>
  </si>
  <si>
    <t>ICAO Doc 9640 Manual of Aircraft Ground De-Icing / Anti-Icing Operations</t>
  </si>
  <si>
    <t>ICAO Doc 8168 PANS-OPS, Vol. I
ICAO Doc 8168 PANS-OPS, Vol. II
ICAO Doc 8168 PANS-OPS, Vol. III</t>
  </si>
  <si>
    <t>ICAO Doc 10066 Aeronautical Information Management</t>
  </si>
  <si>
    <t>ICAO Doc 4444 PANS-ATM</t>
  </si>
  <si>
    <t>ICAO Doc 7030 Regional Supplementary Procedures</t>
  </si>
  <si>
    <t>ICAO Doc 7300 Chicago Convention</t>
  </si>
  <si>
    <t>ICAO Annex 6, Part I, Chapter 1</t>
  </si>
  <si>
    <t>ICAO Annex 6, Part III, Section 1, Chapter 1</t>
  </si>
  <si>
    <t>ICAO Annex 6, Part I, Chapter 2</t>
  </si>
  <si>
    <t>ICAO Annex 6, Part III, Section 1, Chapter 2</t>
  </si>
  <si>
    <t xml:space="preserve">ICAO Annex 6, Part I, Chapter 3.1;
ICAO Annex 6, Part III, Section 2, Chapter 1.1 </t>
  </si>
  <si>
    <t xml:space="preserve">ICAO Annex 6, Part I, Chapter 3.3
ICAO Annex 6, Part III, Section II, Chapter 1.3 </t>
  </si>
  <si>
    <t>ICAO Annex 6, Part I, Chapter 8.8;
ICAO Annex 6 Part III, Section II, Chapter 6.7</t>
  </si>
  <si>
    <t>ICAO Annex 6, Part I, Appendix 1: 2. Navigation lights to be displayed in the air
ICAO Annex 6, Part III, Section II, Chapter 4.4 referring to ICAO Annex 2</t>
  </si>
  <si>
    <t>Regulation (EU) No 965/2012 on air operations;
Regulation (EU) No 1178/2011 on aircrew requirements</t>
  </si>
  <si>
    <t>Regulation (EU) No 965/2012: Articles 1 and 5, s ORO.GEN.005 ‘Scope’ and CAT.GEN.100 ‘Competent authority’;
Regulation (EU) 2018/1139: Article 2</t>
  </si>
  <si>
    <t>ORO.GEN.105 ‘Competent authority’ and related AMCs/GM;
ORO.GEN.110 ‘Operator responsibilities’ and related AMCs/GM</t>
  </si>
  <si>
    <t>CAT.GEN.MPA.120 ‘Common language’</t>
  </si>
  <si>
    <t>ORO.GEN.200 ‘Management system’; 
AMCs/GM to ORO.GEN.205 ‘Contracted activities’ and to ORO.GEN.220 ‘Record-keeping’</t>
  </si>
  <si>
    <t>ORO.GEN.200 ‘Management system’; 
AMCs/GM to ORO.GEN.205 ‘Contracted activities’, to ORO.GEN.220 ‘Record-keeping’, and to ORO.AOC.130 ‘Flight data monitoring — aeroplanes’</t>
  </si>
  <si>
    <t>CAT.GEN.MPA.165 ‘Method of carriage of persons’</t>
  </si>
  <si>
    <t>CAT.GEN.MPA.140 ‘Portable electronic devices’</t>
  </si>
  <si>
    <t>CAT.GEN.MPA.170 ‘Alcohol and drugs’</t>
  </si>
  <si>
    <t>CAT.GEN.MPA.175 ‘Endangering safety’</t>
  </si>
  <si>
    <t>CAT.GEN.MPA.180 ‘Documents, manuals and information to be carried’ and related AMCs/GM</t>
  </si>
  <si>
    <t xml:space="preserve">CAT.GEN.MPA.180 ‘Documents, manuals and information to be carried on board an aircraft’ and related AMCs/GM </t>
  </si>
  <si>
    <t>CAT.GEN.MPA.185 ‘Information to be retained on the ground’</t>
  </si>
  <si>
    <t>CAT.GEN.MPA.190 ‘Provision of documentation and records’</t>
  </si>
  <si>
    <t xml:space="preserve">ARO.OPS.100 ‘Issue of the air operator certificate’;
ORO.GEN.210 ‘Personnel requirements’; 
 ORO.AOC.100 ‘Application for an air operator certificate’ </t>
  </si>
  <si>
    <t>ORO.AOC.100 ‘Application for an air operator certificate’; 
ORO.AOC.105 ‘Operations specifications and privileges of an AOC holder’</t>
  </si>
  <si>
    <t>ARO.GEN.310 ‘Initial certification procedure — organisations’</t>
  </si>
  <si>
    <t>Regulation (EU) No 956/2012, Appendix I to Annex II ‘Air Operator Certificate’</t>
  </si>
  <si>
    <t>CAT.OP.MPA.106 ‘Use of isolated aerodromes — aeroplanes’;
CAT.OP.MPA.107 ‘Adequate aerodrome’</t>
  </si>
  <si>
    <t>CAT.OP.MPA.100 ‘Use of air traffic services’</t>
  </si>
  <si>
    <t>CAT.OP.MPA.105 ‘Use of aerodromes and operating sites’;
CAT.OP.MPA.106 ‘Use of isolated aerodromes — aeroplanes’;
CAT.OP.MPA.107 ‘Adequate aerodrome’</t>
  </si>
  <si>
    <t>CAT.OP.MPA.110 (a) and (c) ‘Aerodrome operating minima’, 
CAT.OP.MPA.115  ‘Approach flight technique - aeroplanes’, 
SPA.LVO.100 ‘Low visibility operations’ and related AMCs/GM; 
SPA.LVO.110 ‘General operating requirements’</t>
  </si>
  <si>
    <t>CAT.OP.MPA.125 ‘Instrument departure and approach procedures’</t>
  </si>
  <si>
    <t>CAT.OP.MPA.130 ‘Noise abatement procedures — aeroplanes’;
AMC1 CAT.OP.MPA.130;
GM1 CAT.OP.MPA.130</t>
  </si>
  <si>
    <t>CAT.OP.MPA.135 ‘Routes and areas of operation — general’; 
CAT.OP.MPA.136 ‘Routes and areas of operation — single-engined aeroplanes’</t>
  </si>
  <si>
    <t>SPA.RVSM.100 ‘RVSM operations’; 
SPA.RVSM.105 ‘RVSM operational approval’;
SPA.RVSM.110 ‘RVSM equipment requirements’ and AMC1 SPA.RVSM.110(a);
SPA.RVSM.115 ‘RVSM height-keeping errors’</t>
  </si>
  <si>
    <t>CAT.OP.MPA.145 ‘Establishment of minimum flight altitudes’ and related AMCs/GM; 
AMC1 CAT.OP.MPA.145(a); 
AMC1.1 CAT.OP.MPA.145(a)</t>
  </si>
  <si>
    <t>CAT.OP.MPA.155 ‘Carriage of special categories of passengers (SCPs)’</t>
  </si>
  <si>
    <t xml:space="preserve">CAT.OP.MPA.165 ‘Passenger seating’ and related AMCs/GM </t>
  </si>
  <si>
    <t>CAT.OP.MPA.170 ‘Passenger briefing’; 
AMC1 CAT.OP.MPA.170; 
AMC1.1 CAT.OP.MPA.170; 
AMC2 CAT.OP.MPA.170</t>
  </si>
  <si>
    <t>CAT.OP.MPA.175 ‘Flight preparation’ and related AMCs/GM; 
AMC1 CAT.OP.MPA.175(a)</t>
  </si>
  <si>
    <t>CAT.OP.MPA.175 ‘Flight preparation’</t>
  </si>
  <si>
    <t>CAT.OP.MPA.180 ‘Selection of aerodromes — aeroplanes’;
CAT.OP.MPA.181 ‘Selection of aerodromes and operating sites — helicopters’</t>
  </si>
  <si>
    <t>CAT.OP.MPA.185 ‘Planning minima for IFR flights — aeroplanes’</t>
  </si>
  <si>
    <t>CAT.OP.MPA.195 ‘Refuelling/defuelling with passengers embarking, on board or disembarking’ and related AMCs;
AMC1 CAT.OP.MPA.195; 
CAT.OP.MPA.200 ‘Refuelling/ defuelling with wide-cut fuel’ and related AMCs;
GM1 CAT.OP.MPA.200</t>
  </si>
  <si>
    <t>CAT.OP.MPA.210 ‘Crew members at stations’ and related AMCs; 
AMC1 CAT.OP.MPA.210(b); 
GM1 CAT.OP.MPA.210</t>
  </si>
  <si>
    <t>CAT.OP.MPA.225 ‘Seats, safety belts and restraint systems’</t>
  </si>
  <si>
    <t>CAT.OP.MPA.230 ‘Securing of passenger compartment and galley(s)’</t>
  </si>
  <si>
    <t>CAT.OP.MPA.240 ‘Smoking on board’</t>
  </si>
  <si>
    <t>CAT.OP.MPA.245 ‘Meteorological conditions — all aircraft’;  
CAT.OP.MPA.246 ‘Meteorological conditions — aeroplanes’;
CAT.OP.MPA.265 ‘Take-off conditions’</t>
  </si>
  <si>
    <t>CAT.OP.MPA.250 ‘Ice and other contaminants — ground procedures’ and related AMCs/GM;
CAT.OP.MPA.255 ‘Ice and other contaminants — flight procedures’ and related AMCs/GM; 
GM1 CAT.OP.MPA.250 (a) to (l); 
GM2 CAT.OP.MPA.250 (a) to (f); 
GM3 CAT.OP.MPA.250 (a)(1)  to (3);
AMC1 CAT.OP.MPA.255 (a)</t>
  </si>
  <si>
    <t>CAT.OP.MPA.260 ‘Fuel and oil supply’;
CAT.OP.MPA.280 ‘In-flight fuel management — aeroplanes’;
CAT.OP.MPA.281 ‘In-flight fuel management — helicopters’ and AMC1 CAT.OP.MPA.281</t>
  </si>
  <si>
    <t xml:space="preserve">CAT.OP.MPA.285 ‘Use of supplemental oxygen’;
CAT.IDE.A.235 ‘Supplemental oxygen — pressurised aeroplanes’ and related AMCs/GM </t>
  </si>
  <si>
    <t>CAT.OP.MPA.300 ‘Approach and landing conditions - aeroplanes’ and AMC1 CAT.OP.MPA.300; 
CAT.OP.MPA.301 ‘Approach and landing conditions – helicopters’;
CAT.OP.MPA.305 ‘Commencement and continuation of approach’ and related AMCs/GM</t>
  </si>
  <si>
    <t xml:space="preserve">ORO.GEN.160 ‘Occurrence reporting’ and related AMCs/GM </t>
  </si>
  <si>
    <t>CAT.OP.MPA.110 ‘Aerodrome operating minima’ and related AMCs/GM;
CAT.OP.MPA.115 ‘Approach flight technique — aeroplanes’ and related AMCs/GM</t>
  </si>
  <si>
    <t>Regulation (EU) No 965/2012, Annex I</t>
  </si>
  <si>
    <t>SPA.LVO.100 ‘Low visibility operations’ and related AMCs; 
SPA.LVO.105 ‘LVO approval’; 
SPA.LVO.110 ‘General operating requirements’;
SPA.LVO.115 ‘Aerodrome related requirements’</t>
  </si>
  <si>
    <t>SPA.LVO.115 ‘Aerodrome related requirements’</t>
  </si>
  <si>
    <t>SPA.LVO.120 ‘Flight crew training and qualifications’ and related AMCs</t>
  </si>
  <si>
    <t>SPA.LVO.125 ‘Operating procedures and AMC1 SPA.LVO.125</t>
  </si>
  <si>
    <t>SPA.LVO.130 ‘Minimum equipment’</t>
  </si>
  <si>
    <t>AMC12 CAT.OP.MPA.110 ‘Aerodrome operating minima — VFR OPERATIONS WITH OTHER-THAN-COMPLEX MOTOR-POWERED AIRCRAFT’</t>
  </si>
  <si>
    <t>CAT.OP.MPA.110 ‘Aerodrome operating minima’ and related AMCs/GM; 
SPA.LVO.110 ‘General operating requirements’ and related AMCs/GM</t>
  </si>
  <si>
    <t>CAT.OP.MPA.110 ‘Aerodrome operating minima’;
AMC1 CAT.OP.MPA.110; 
AMC2 CAT.OP.MPA.110</t>
  </si>
  <si>
    <t>AMC1 CAT.OP.MPA.110 ‘Aerodrome operating minima’, Table 1.A; 
AMC2 CAT.OP.MPA.110 ‘Aerodrome operating minima’, Table 1.H</t>
  </si>
  <si>
    <t>AMC3 CAT.OP.MPA.110 ‘Aerodrome operating minima’ (Table 3: ILS/MLS/GLS; SRA 1NM; VOR; NDB); 
AMC6 CAT.OP.MPA.110 ‘Aerodrome operating minima’</t>
  </si>
  <si>
    <t>CAT.OP.MPA.305 ‘Commencement and continuation of approach’; 
AMC1 CAT.OP.MPA.305(e)</t>
  </si>
  <si>
    <t>AMC3 SPA.LVO.100 ‘Low visibility operations’</t>
  </si>
  <si>
    <t>AMC4 SPA.LVO.100 ‘Low visibility operations’</t>
  </si>
  <si>
    <t>AMC5 SPA.LVO.100 ‘Low visibility operations’</t>
  </si>
  <si>
    <t>AMC7 CAT.OP.MPA.110 ‘Aerodrome operating minima’; 
AMC9 CAT.OP.MPA.110; 
AMC8 CAT.OP.MPA.110</t>
  </si>
  <si>
    <t>CAT.OP.MPA.110 ‘Aerodrome operating minima’ and related AMCs/GM;
SPA.LVO.110 ‘General operating requirements’ and related AMCs</t>
  </si>
  <si>
    <t>SPA.HOFO.120 ‘Airborne radar approaches (ARAs) to offshore locations — CAT operations; 
AMC1 SPA.HOFO.120 ‘Selection of aerodromes and operating sites — COASTAL AERODROME’; 
AMC2 SPA.HOFO.120 ‘Selection of aerodromes and operating sites — OFFSHORE DESTINATION ALTERNATE AERODROME’; 
AMC1 SPA.HOFO.125 ‘Airborne radar approach (ARA) to offshore locations — GENERAL’; 
GM1 SPA.HOFO.125 ‘Airborne radar approach (ARA) to offshore locations — GENERAL’; 
GM2 SPA.HOFO.125 ‘Airborne radar approach (ARA) to offshore locations — GLOBAL NAVIGATION SATELLITE SYSTEM (GNSS)/AREA NAVIGATION SYSTEM’</t>
  </si>
  <si>
    <t>CAT.IDE.A.100 ‘Instruments and equipment — general’ and related GM, and
CAT.IDE.H.100 ‘Instruments and equipment — general’; 
CAT.IDE.A.105/CAT.IDE.H.105 ‘Minimum equipment for flight’</t>
  </si>
  <si>
    <t>CAT.IDE.A.110 ‘Spare electrical fuses’ and related GM</t>
  </si>
  <si>
    <t xml:space="preserve">CAT.IDE.A.120 ‘Equipment to clear windshield’ and related AMCs  </t>
  </si>
  <si>
    <t>CAT.IDE.A.125 ‘Operations under VFR by day’ and related AMCs/GM; 
CAT.IDE.H.125 ‘Operations under VFR by day’ and related AMCs/GM</t>
  </si>
  <si>
    <t>CAT.IDE.A.130 ‘Operations under IFR or at night — flight and navigational instruments and associated equipment’ and related AMCs/GM;
CAT.IDE.H.130 ‘Operations under IFR or at night — flight and navigational instruments and associated equipment’ and related AMCs/GM</t>
  </si>
  <si>
    <t>CAT.IDE.A.135/CAT.IDE.H.135 ‘Additional equipment for single-pilot operation under IFR’</t>
  </si>
  <si>
    <t>CAT.IDE.A.140 ‘Altitude alerting system’</t>
  </si>
  <si>
    <t>CAT.IDE.H.145 ‘Radio altimeters’</t>
  </si>
  <si>
    <t>CAT.IDE.A.150 ‘Terrain awareness warning system (TAWS)’</t>
  </si>
  <si>
    <t>CAT.IDE.A.155 ‘Airborne collision avoidance system (ACAS)’</t>
  </si>
  <si>
    <t>CAT.IDE.A.160/CAT.IDE.H.160 ‘Airborne weather detecting equipment’</t>
  </si>
  <si>
    <t>CAT.IDE.A.185/CAT.IDE.H.185 ‘Cockpit voice recorder’</t>
  </si>
  <si>
    <t>CAT.IDE.A.190/CAT.IDE.H.190 ‘Flight data recorder’</t>
  </si>
  <si>
    <t xml:space="preserve">CAT.IDE.A.190/CAT.IDE.A.190 ‘Flight data recorder’ and related AMCs/GM </t>
  </si>
  <si>
    <t>CAT.IDE.A.205/CAT.IDE.H.205 ‘Seats, seat safety belts, restraint systems and child restraint devices’ and related AMCs/GM</t>
  </si>
  <si>
    <t>CAT.IDE.A.210/CAT.IDE.H.210 ‘Fasten seat belt and no smoking signs’</t>
  </si>
  <si>
    <t>CAT.IDE.A.215 ‘Internal doors and curtains’</t>
  </si>
  <si>
    <t>CAT.IDE.A.220/CAT.IDE.H.220 ‘First-aid kit’ and related AMCs/GM</t>
  </si>
  <si>
    <t>CAT.IDE.A.225 ‘Emergency medical kit’; 
AMC1 CAT.IDE.A.225; 
AMC2 CAT.IDE.A.225; 
AMC3 CAT.IDE.A.225; 
AMC4 CAT.IDE.A.225; 
GM1 CAT.IDE.A.225; 
Point CAT.IDE.A.230 ‘First-aid oxygen’</t>
  </si>
  <si>
    <t>CAT.IDE.A.245 ‘Crew protective breathing equipment’; 
AMC1 CAT.IDE.A.245</t>
  </si>
  <si>
    <t>CAT.IDE.A.250/CAT.IDE.H.250 ‘Hand fire extinguishers’ and related AMCs/GM</t>
  </si>
  <si>
    <t>CAT.IDE.A.255 ‘Crash axe and crowbar’; 
AMC1 CAT.IDE.A.255</t>
  </si>
  <si>
    <t>CAT.IDE.A.260/CAT.IDE.H.260 ‘Marking of break-in points’ and related AMCs/GM</t>
  </si>
  <si>
    <t>CAT.IDE.A.265 ‘Means for emergency evacuation’</t>
  </si>
  <si>
    <t>CAT.IDE.A.270/CAT.IDE.H.270 ‘Megaphones’ and related AMCs/GM</t>
  </si>
  <si>
    <t>CAT.IDE.A.275/CAT.IDE.H.275 ‘Emergency lighting and marking</t>
  </si>
  <si>
    <t>CAT.IDE.A.280/CAT.IDE.H.280 ‘Emergency locator transmitter (ELT)’ and related AMCs/GM</t>
  </si>
  <si>
    <t>CAT.IDE.A.285 ‘Flight over water’; 
CAT.IDE.A.305 ‘Survival equipment’ 
CAT.IDE.H.280 ‘Emergency locator transmitter (ELT)’;
CAT.IDE.H.290 ‘Life-jackets’; 
CAT.IDE.H.295 ‘Crew survival suits’; 
CAT.IDE.H.300 ‘Life-rafts, survival ELTs and survival equipment on extended overwater flights’</t>
  </si>
  <si>
    <t>CAT.IDE.H.295 ‘Crew survival suits’; 
GM1 CAT.IDE.H.295</t>
  </si>
  <si>
    <t>CAT.IDE.A.305/CAT.IDE.H.305 ‘Survival equipment’</t>
  </si>
  <si>
    <t>SPA.HOFO.165 ‘Additional procedures and equipment for operations in a hostile environment’ (New reference compared to EDD 2018/001/R)</t>
  </si>
  <si>
    <t>CAT.IDE.H.315 ‘Helicopters certified for operating on water — miscellaneous equipment’;
CAT.IDE.H.320 ‘All helicopters on flights over water — ditching’</t>
  </si>
  <si>
    <t>CAT.IDE.A.325/CAT.IDE.H.325 ‘Headset’ and related AMCs/GM</t>
  </si>
  <si>
    <t>CAT.IDE.A.330/CAT.IDE.H.330 ‘Radio communication equipment’</t>
  </si>
  <si>
    <t>CAT.IDE.A.335/CAT.IDE.H.335 ‘Audio selector panel’</t>
  </si>
  <si>
    <t>CAT.IDE.A.340/CAT.IDE.H.340 ‘Radio equipment for operations under VFR over routes navigated by reference to visual landmarks’</t>
  </si>
  <si>
    <t>CAT.IDE.A.345/CAT.IDE.H.345 ‘Communication and navigation equipment for operations under IFR or under VFR over routes not navigated by reference to visual landmarks’</t>
  </si>
  <si>
    <t>SPA.RVSM.110 ‘RVSM equipment requirements’</t>
  </si>
  <si>
    <t>CAT.IDE.A.170/CAT.IDE.H.170 ‘Flight crew interphone system’; 
AMC1 CAT.IDE.A.170/CAT.IDE.H.170; 
CAT.IDE.A.175/CAT.IDE.H.175 ‘Crew member interphone system’; 
AMC1 CAT.IDE.A.175/CAT.IDE.H.175; 
CAT.IDE.A.180/CAT.IDE.H.180 ‘Public address system’; 
AMC1 CAT.IDE.A.180/CAT.IDE.H.180</t>
  </si>
  <si>
    <t>CAT.IDE.H.325 ‘Headset’; 
CAT.IDE.H.330 ‘Radio communication equipment’;
CAT.IDE.H.335 ‘Audio selector panel’; 
CAT.IDE.H.340 ‘Radio equipment for operations under VFR over routes navigated by reference to visual landmarks’</t>
  </si>
  <si>
    <t>CAT.IDE.H.325 ‘Headset’; 
AMC1 CAT.IDE.H.325;
CAT.IDE.H.345 ‘Communication and navigation equipment for operations under IFR or under VFR over routes not navigated by reference to visual landmarks’</t>
  </si>
  <si>
    <t>CAT.IDE.A.350/CAT.IDE.H.350 ‘Transponder’; 
AMC1 CAT.IDE.A.350/CAT.IDE.H.350</t>
  </si>
  <si>
    <t>CAT.IDE.A.355 ‘Management of aeronautical databases’; 
AMC1 CAT.IDE.A.355 ‘Management of aeronautical databases — AERONAUTICAL DATABASES’</t>
  </si>
  <si>
    <t>ORO.FC.100 ‘Composition of flight crew; 
AMC1 ORO.FC.100(c); 
ORO.FC.105 ‘Designation as pilot-in-command/commander’; 
AMC1 ORO.FC.105(b)(2);(c); 
GM1 ORO.FC.105 (b)(2); 
AMC1 ORO.FC.105(c); 
ORO.FC.110 ‘Flight engineer’; 
ORO.FC.115 ‘Crew resource management (CRM) training’; 
Point ORO.FC.200 ‘Composition of flight crew’; 
AMC1 ORO.FC.200(a); 
ORO.FC.A.201 ‘In-flight relief of flight crew members’;
ORO.FC.202 Single-pilot operations under IFR or at night</t>
  </si>
  <si>
    <t>ORO.FC.120 ‘Operator conversion training’;
ORO.FC.145 ‘Provision of training’; 
ORO.FC.220 ‘Operator conversion training and checking’; 
and related AMCs/GM</t>
  </si>
  <si>
    <t>ORO.FC.125 ‘Differences training and familiarisation training’; 
AMC1 ORO.FC.125</t>
  </si>
  <si>
    <t>ORO.FC.205 ‘Command course’</t>
  </si>
  <si>
    <t>ORO.FC.A.250 ‘Commanders holding a CPL(A)’</t>
  </si>
  <si>
    <t>ORO.FC.230 ‘Recurrent training and checking’</t>
  </si>
  <si>
    <t>ORO.FC.235 ‘Pilot qualification to operate in either pilot’s seat’; 
AMC1 ORO.FC.235(d); 
GM1 ORO.FC.235(f);(g)</t>
  </si>
  <si>
    <t>FCL.060 ‘Recent experience’; 
AMC1 FCL.060(b)(1); 
GM1 FCL.060(b)(1)</t>
  </si>
  <si>
    <t>ORO.FC.105 ‘Designation as pilot-in-command/ commander’;
AMC1 ORO.FC.105(b)(2);(c); 
GM1 ORO.FC.105(b)(2); 
AMC1 ORO.FC.105(c)</t>
  </si>
  <si>
    <t>ORO.FC.140 ‘Operation on more than one type or variant’; 
ORO.FC.240 ‘Operation on more than one type or variant’; 
AMC1 ORO.FC.240(a)(1)</t>
  </si>
  <si>
    <t>ORO.FC.240 ‘Operation on more than one type or variant’</t>
  </si>
  <si>
    <t>ORO.MLR.115 ‘Record-keeping’</t>
  </si>
  <si>
    <t>CAT.GEN.MPA.100 ‘Crew responsibilities;
CAT.GEN.MPA.105 ‘Responsibilities of the commander; 
CAT.GEN.MPA.110 ‘Authority of the commander’</t>
  </si>
  <si>
    <t>CAT.GEN.MPA.135 ‘Admission to the flight crew compartment; 
CAT.GEN.MPA.165 ‘Method of carriage of persons;
CAT.GEN.MPA.105 ‘Responsibilities of the commander’</t>
  </si>
  <si>
    <t>ORO.FC.215 ‘Initial operator’s crew resource management (CRM) training’</t>
  </si>
  <si>
    <t>Regulation (EU) No 965/2012, Annex I ‘Definitions’</t>
  </si>
  <si>
    <t>ORO.CC.100 ‘Number and composition of cabin crew;
AMC1 ORO.CC.100; 
GM1 ORO.CC.100; 
ORO.CC.205 ‘Reduction of the number of cabin crew during ground operations and in unforeseen circumstances’</t>
  </si>
  <si>
    <t>ORO.CC.110 ‘Conditions for assignment to duties;
ORO.CC.210 ‘Additional conditions for assignment to duties; 
GM1 ORO.CC.210(d)</t>
  </si>
  <si>
    <t>ORO.CC.200 ‘Senior cabin crew member; 
AMC1 ORO.CC.200(c);(d);(e)</t>
  </si>
  <si>
    <t>ORO.CC.250 ‘Operation on more than one aircraft type or variant; 
AMC1 ORO.CC.250(b); 
GM1 ORO.CC.250</t>
  </si>
  <si>
    <t>CAT.GEN.MPA.115 ‘Personnel or crew members other than cabin crew in the passenger compartment’</t>
  </si>
  <si>
    <t>ORO.FTL.100 ‘Scope’; 
ORO.FTL.105 ‘Definitions’ (values of Table 1 excluded)</t>
  </si>
  <si>
    <t>ORO.FTL.200 ‘Home base’; 
ORO.FTL.210 ‘Flight times and duty periods’</t>
  </si>
  <si>
    <t>ORO.FTL.205 ‘Flight duty period (FDP)’; 
ORO.FTL.205(b) ‘Basic maximum daily FDP’ (use of the tables but not memorisation)</t>
  </si>
  <si>
    <t>ORO.FTL.235 ‘Rest periods’</t>
  </si>
  <si>
    <t>ORO.FTL.205 ‘Flight duty period (FDP)’; 
ORO.FTL.205(e) ‘Maximum daily FDP with the use of extensions due to in-flight rest’</t>
  </si>
  <si>
    <t>ORO.FTL.205 ‘Flight duty period (FDP)’; 
ORO.FTL.205(f) ‘Unforeseen circumstances in flight operations — commander’s discretion’</t>
  </si>
  <si>
    <t>ORO.FTL.225 ‘Standby and duties at the airport’</t>
  </si>
  <si>
    <t>CAT.OP.MPA.180 ‘Selection of aerodromes — aeroplanes; 
CAT.OP.MPA.181 ‘Selection of aerodromes and operating sites — helicopters’</t>
  </si>
  <si>
    <t>CAT.OP.MPA.180 ‘Selection of aerodromes — aeroplanes’; 
CAT.OP.MPA.181 ‘Selection of aerodromes and operating sites — helicopters’</t>
  </si>
  <si>
    <t>CAT.OP.MPA.185 ‘Planning minima for IFR flights — aeroplanes’; 
CAT.OP.MPA.186 ‘Planning minima for IFR flights — helicopters’</t>
  </si>
  <si>
    <t>ICAO Doc 7030 ‘Regional Supplementary Procedures — North Atlantic Operations and Airspace Manual’</t>
  </si>
  <si>
    <t>NAT 007, 1.3.8 Crew Training</t>
  </si>
  <si>
    <t>NAT 007, Chapter 12 Procedures in the event of navigation system degradation or failure</t>
  </si>
  <si>
    <t>NAT 007, 13.2 General procedures</t>
  </si>
  <si>
    <t>NAT 007, 6.6 HF Communications failure</t>
  </si>
  <si>
    <t>NAT 007, Chapter 13 Special procedures for in-flight contingencies</t>
  </si>
  <si>
    <t>ICAO Doc 7030, NAT 2.1.9.1 General; 
NAT 007, 2.1.3; 
NAT 007, Chapter 4 Flight Planning</t>
  </si>
  <si>
    <t>ICAO Doc 7030, NAT 2.1.9 Route; 
NAT 007, Chapter 4 - Flight Planning on Random Route Segments in a Predominantly East - West Direction</t>
  </si>
  <si>
    <t>ICAO Doc 7030, NAT 2.1.9 Route; 
NAT 007, Chapter 4 - Flight Planning on Random Route Segments in a Predominantly East - West Direction and Predominantly North - South Direction</t>
  </si>
  <si>
    <t>ICAO Doc 7030, NAT 2.1.9 Route; 
NAT 007, Chapter 4 Flight Planning on Random Routes in a Predominantly North - South Direction</t>
  </si>
  <si>
    <t>NAT 007, 4.2 Flight planning requirements on specific routes</t>
  </si>
  <si>
    <t>NAT 007, Chapter 12 Procedures in the event of navigation system degradation or failure (not including detailed information on route structures and their coordinates);
NAT 007, Chapter 8  - Master document - position plotting</t>
  </si>
  <si>
    <t>ICAO Doc 7030; 
NAT 007</t>
  </si>
  <si>
    <t>NAT 007, 1.1.1</t>
  </si>
  <si>
    <t>NAT 007, Abbreviations</t>
  </si>
  <si>
    <t>NAT 007, 1.1.2; 1.1.3; 1.1.5; 1.1.6; 1.1.7; 1.2.1; 1.2.2; 1.3.1; 1.3.2; 1.3.6; 1.3.7; 1.3.8</t>
  </si>
  <si>
    <t>NAT 007, 1.4.1; 1.4.2</t>
  </si>
  <si>
    <t>NAT 007, 1.4.3; 1.4.4</t>
  </si>
  <si>
    <t>NAT 007, 1.9.1</t>
  </si>
  <si>
    <t>NAT 007, 2.1 GENERAL; 2.2 Construction of the organised track system (OTS)</t>
  </si>
  <si>
    <t>NAT 007, 2.4 OTS Changeover periods</t>
  </si>
  <si>
    <t>NAT 007, 2.3 The NAT track message</t>
  </si>
  <si>
    <t>NAT 007, 3.2 Routes within the NAT HLA</t>
  </si>
  <si>
    <t>NAT 007, 3.3 Route structures adjacent to the NAT HLA</t>
  </si>
  <si>
    <t>ICAO Doc 7030, North Atlantic (NAT) Regional Supplementary Procedures, Chapter 2, 2.1.9.1.1</t>
  </si>
  <si>
    <t>NAT 007, 4.1.5</t>
  </si>
  <si>
    <t>NAT 007, 4.1.11; 4.1.12</t>
  </si>
  <si>
    <t>NAT 007, 4.1.10</t>
  </si>
  <si>
    <t>NAT 007, Chapter 4 Flight Planning - Flight Levels;
SERA</t>
  </si>
  <si>
    <t>NAT 007, 5.1.2-REMOVE THE LO</t>
  </si>
  <si>
    <t>NAT 007, 5.1.3</t>
  </si>
  <si>
    <t>NAT 007, 16.6.25</t>
  </si>
  <si>
    <t>NAT 007, 5.1.6</t>
  </si>
  <si>
    <t>NAT 007, 5.1.7</t>
  </si>
  <si>
    <t>NAT 007, 5.1.8</t>
  </si>
  <si>
    <t>NAT 007, 5.1.9</t>
  </si>
  <si>
    <t>NAT 007, 5.1.1</t>
  </si>
  <si>
    <t>NAT 007, 6.1.1</t>
  </si>
  <si>
    <t>NAT 007, 6.1.4 and 6.1.7</t>
  </si>
  <si>
    <t>NAT 007, 6.1.28</t>
  </si>
  <si>
    <t>NAT 007, 6.2.2</t>
  </si>
  <si>
    <t>NAT 007, 6.5.2</t>
  </si>
  <si>
    <t>NAT 007, 6.9.1</t>
  </si>
  <si>
    <t>NAT 007, 6.1.3</t>
  </si>
  <si>
    <t>NAT 007, 7.2.1</t>
  </si>
  <si>
    <t>NAT 007, 7.4.1</t>
  </si>
  <si>
    <t>NAT 007, 8.2.2</t>
  </si>
  <si>
    <t>NAT 007, 8.2.5 to 8.2.9</t>
  </si>
  <si>
    <t>NAT 007, 8.2.10 to 8.2.13</t>
  </si>
  <si>
    <t>NAT 007, 8.3.2 to 8.3.4; 8.3.5 to 8.3.7; 8.3.12 to 8.3.16</t>
  </si>
  <si>
    <t>NAT 007, 8.5.8 to 8.5.10</t>
  </si>
  <si>
    <t>NAT 007, 1.3.3</t>
  </si>
  <si>
    <t>NAT 007, 1.3.4</t>
  </si>
  <si>
    <t>NAT 007, 9.1.7</t>
  </si>
  <si>
    <t>NAT 007, 9.1.9</t>
  </si>
  <si>
    <t>NAT 007, 9.1.11</t>
  </si>
  <si>
    <t>NAT 007, 11.3.4 and 11.3.6</t>
  </si>
  <si>
    <t>NAT 007, 8.3 Pre-flight procedures</t>
  </si>
  <si>
    <t>NAT 007, 12.2</t>
  </si>
  <si>
    <t>NAT 007, 13.3</t>
  </si>
  <si>
    <t>NAT 007, 13.2.1</t>
  </si>
  <si>
    <t>NAT 007, 13.4</t>
  </si>
  <si>
    <t>SPA.ETOPS.100 ‘ETOPS’; 
Point SPA.ETOPS.105 ‘ETOPS operational approval’</t>
  </si>
  <si>
    <t>SPA.ETOPS.110 ‘ETOPS en-route alternate aerodrome’</t>
  </si>
  <si>
    <t>Point CAT.OP.MPA.180 ‘Selection of aerodromes — aeroplanes’</t>
  </si>
  <si>
    <t>SPA.ETOPS.115 ‘ETOPS en-route alternate aerodrome planning minima’</t>
  </si>
  <si>
    <t>CAT.OP.MPA.135 ‘Routes and areas of operation — general’; 
CAT.OP.MPA.145 ‘Establishment of minimum flight altitudes’; 
CAT.OP.MPA.150 ‘Fuel policy’</t>
  </si>
  <si>
    <t>CAT.OP.MPA.180 ‘Selection of aerodromes — aeroplanes’</t>
  </si>
  <si>
    <t>CAT.OP.MPA.140 ‘Maximum distance from an adequate aerodrome for two-engined aeroplanes without an ETOPS approval’</t>
  </si>
  <si>
    <t>ORO.MLR.100, ORO.MLR.101 and related AMCs/GM</t>
  </si>
  <si>
    <t>ORO.MLR.100 ‘Operations manual — general’; 
AMC1 ORO.MLR.100</t>
  </si>
  <si>
    <t>ORO.MLR.101 ‘Operations manual — structure for commercial air transport’; 
GM1 ORO.MLR.100(k) ‘Operations manual — general’</t>
  </si>
  <si>
    <t>ORO.MLR.110 ‘Journey log’; 
AMC1 ORO.MLR.110</t>
  </si>
  <si>
    <t>ORO.MLR.115 ‘Record-keeping’; 
AMC1 ORO.MLR.115; 
GM1 ORO.MLR.115(c);(d)</t>
  </si>
  <si>
    <t>ORO.MLR.101 ‘Operations manual — structure for commercial air transport;
AMC3 ORO.MLR.100 ‘Operations manual — general’ 
(main topics in Part A, e.g. General/Basic, etc.)</t>
  </si>
  <si>
    <t>ORO.MLR.101 ‘Operations manual — structure for commercial air transport’; 
AMC3 ORO.MLR.100 ‘Operations manual — general’</t>
  </si>
  <si>
    <t>ORO.MLR.101 ‘Operations manual — structure for commercial air transport’;
AMC3 ORO.MLR.100 ‘Operations manual — general’</t>
  </si>
  <si>
    <t>ORO.MLR.101 ‘Operations manual — structure for commercial air transport’</t>
  </si>
  <si>
    <t xml:space="preserve">ORO.MLR.101 ‘Operations manual — structure for commercial air transport’;
AMC3 ORO.MLR.100 ‘Operations manual — general’ </t>
  </si>
  <si>
    <t>GM1 ORO.MLR.105(a) ‘Minimum equipment list’; 
CS-MMEL; 
GM2 ORO.MLR.105(d)(3)</t>
  </si>
  <si>
    <t>ORO.MLR.100 ‘Operations manual — general’; 
ORO.MLR.105 ‘Minimum equipment list’; 
AMC1 ORO.MLR.105(j); 
GM1 ORO.MLR.105(j)</t>
  </si>
  <si>
    <t>AMC2 ORO.MLR.105(d)(3) ‘Minimum equipment list’</t>
  </si>
  <si>
    <t>ORO.MLR.100 ‘Operations manual — general’; 
ORO.MLR.105 ‘Minimum equipment list’; 
AMC1 ORO.MLR.105(c); 
GM1 ORO.MLR.105(d)(3)</t>
  </si>
  <si>
    <t>CAT.IDE.A.105/CAT.IDE.H.105 ‘Minimum equipment for flight’</t>
  </si>
  <si>
    <t>CAT.OP.MPA.175 ‘Flight preparation’; 
CAT.IDE.A.105/CAT.IDE.H.105  ‘Minimum equipment for flight’</t>
  </si>
  <si>
    <t xml:space="preserve">ICAO Doc 9640 ‘Manual of Aircraft Ground De-icing/Anti-icing Operations’, Glossary </t>
  </si>
  <si>
    <t>ICAO Doc 9640 ‘Manual of Aircraft Ground De-icing/Anti-icing Operations’, Part I, Chapter 2</t>
  </si>
  <si>
    <t>ICAO Doc 9640 ‘Manual of Aircraft Ground De-icing/Anti-icing Operations’, Part III, Chapter 3, 3.4</t>
  </si>
  <si>
    <t>ICAO Doc 9640 ‘Manual of Aircraft Ground De-icing/Anti-icing Operations’, Part III, Chapter 8, 8.8</t>
  </si>
  <si>
    <t>ICAO Doc 9640 ‘Manual of Aircraft Ground De-icing/Anti-icing Operations’, Part III, Chapter 4, 4.2, 4.3 (Sample HOT tables are not provided by ICAO in edition 3 of Doc 9640. ICAO directs stakeholders to consult Transport Canada and FAA websites under "aircraft ground de-icing")</t>
  </si>
  <si>
    <t>ICAO Doc 9640 ‘Manual of Aircraft Ground De-icing/Anti-icing Operations’, Part III, Chapter 6, 6.4 and 6.5</t>
  </si>
  <si>
    <t>ICAO Doc 9640 ‘Manual of Aircraft Ground De-icing/Anti-icing Operations’, Part III, Chapter 8</t>
  </si>
  <si>
    <t>ICAO Doc 9640 ‘Manual of Aircraft Ground De-icing/Anti-icing Operations’, Part I, Chapter 1: Introduction 1.1 to 1.7</t>
  </si>
  <si>
    <t>ICAO Doc 9640 ‘Manual of Aircraft Ground De-icing/Anti-icing Operations’; 
CAT.OP.MPA.250 ‘Ice and other contaminants — ground procedures’</t>
  </si>
  <si>
    <t>CAT.OP.MPA.250 ‘Ice and other contaminants — ground procedures’; 
CAT.OP.MPA.255 ‘Ice and other contaminants — flight procedures’; 
CAT.IDE.A.165 ‘Additional equipment for operations in icing conditions at night’; 
CAT.IDE.H.165 ‘Additional equipment for operations in icing conditions at night’</t>
  </si>
  <si>
    <t>ICAO Doc 9640 ‘Manual of Aircraft Ground De-icing/Anti-icing Operations’, Part I, Chapter 1</t>
  </si>
  <si>
    <t>AMC4 ORO.MLR.100 ‘Operations manual — general’</t>
  </si>
  <si>
    <t>ICAO Annex 15, Chapter 5, 5.5.2, ICAO Doc 8126, Chapter 8, 8.5.1.l (Following a restructuring of ICAO Annex 15 and publication of ICAO Doc 10066, the reference is updated)</t>
  </si>
  <si>
    <t>ICAO Annex 15, Chapter 5, 5.6</t>
  </si>
  <si>
    <t>ICAO Doc 10066, Appendix 2</t>
  </si>
  <si>
    <t>ICAO Doc 9137 ‘Airport Services Manual’, Part III, Chapter 1</t>
  </si>
  <si>
    <t>ICAO Doc 9137 ‘Airport Services Manual’, Part III, Chapter 1 (For more information, refer to the EGAST safety promotion leaflet ‘Bird strike, a European risk with local specificities’, available at:
www.easa.europa.eu/system/files/dfu/EGAST_GA6-bird-strikes-final.pdf)</t>
  </si>
  <si>
    <t>CAT.GEN.MPA.105 ‘Responsibilities of the commander’</t>
  </si>
  <si>
    <t>CAT.OP.MPA.130 ‘Noise abatement procedures — aeroplanes’; 
CAT.OP.MPA.131 ‘Noise abatement procedures — helicopters’</t>
  </si>
  <si>
    <t>ICAO Doc 8168 ‘Procedures for Air Navigation Services — Aircraft Operations’ (PANS-OPS), Volume III, Section 9, Appendix to Chapter 3, 1.1</t>
  </si>
  <si>
    <t>ICAO Doc 8168 ‘Procedures for Air Navigation Services — Aircraft Operations’ (PANS-OPS), Volume III, Section 9, Chapter 3, 3.2.1 General</t>
  </si>
  <si>
    <t>ICAO Doc 8168 ‘Procedures for Air Navigation Services — Aircraft Operations’ (PANS-OPS), Volume III, Section 9, Chapter 3, 3.3 and Appendix to Chapter 3</t>
  </si>
  <si>
    <t>ICAO Annex 14, Volume 1, 5.3.7.1/Volume 2, 5.3.4.1</t>
  </si>
  <si>
    <t>ICAO Doc 8168 ‘Procedures for Air Navigation Services — Aircraft Operations’ (PANS-OPS), Volume III, Section 5, Chapter 4 Reduced power take-off</t>
  </si>
  <si>
    <t>ICAO Doc 8168 ‘Procedures for Air Navigation Services — Aircraft Operations’ (PANS-OPS), Volume III, Section 9, Chapter 2, 2.1 Noise preferential runways</t>
  </si>
  <si>
    <t>ICAO Doc 8168 ‘Procedures for Air Navigation Services — Aircraft Operations’ (PANS-OPS), Volume III, Section 9, Chapter 3, 3.5 Aeroplane operating procedures — landing</t>
  </si>
  <si>
    <t>ICAO Doc 9426 ‘Air Traffic Services Planning Manual’, Part II</t>
  </si>
  <si>
    <t>ICAO Doc 4444 ‘Procedures for Air Navigation Services — Air Traffic Management’ (PANS-ATM), 5.8 Time-based wake turbulence longitudinal separation minima</t>
  </si>
  <si>
    <t>CAO Annex 17, Chapter 1 Definitions</t>
  </si>
  <si>
    <t>ICAO Annex 17, 2.1 Objectives</t>
  </si>
  <si>
    <t>ICAO Annex 17, Attachment to Annex 17</t>
  </si>
  <si>
    <t>Regulation (EC) No 300/2008, Articles 1 and 2</t>
  </si>
  <si>
    <t>Regulation (EC) No 300/2008, Annex: 10 ‘In-flight security measures’ and 11 ‘Staff recruitment and training’; ICAO Annex 17, 13.4 Training programmes</t>
  </si>
  <si>
    <t>ICAO Annex 17, Attachment to Annex 17, 13.5 Reporting acts of unlawful interference</t>
  </si>
  <si>
    <t>ICAO Annex 17: 
4.3 Measures relating to aircraft; 
5.1 Prevention; 
Attachment to Annex 17, 13.3 Aeroplane search procedure checklist</t>
  </si>
  <si>
    <t>AMC1 CAT.OP.MPA.170 ‘Passenger briefing’</t>
  </si>
  <si>
    <t>CS 25.803 and Appendix J</t>
  </si>
  <si>
    <t>ICAO Doc 4444 ‘Procedures for Air Navigation Services — Air Traffic Management’ (PANS-ATM), 15.5.3 Fuel dumping</t>
  </si>
  <si>
    <t>ICAO Doc 4444 ‘Procedures for Air Navigation Services — Air Traffic Management’ (PANS-ATM), 
15.5.3 Fuel dumping</t>
  </si>
  <si>
    <t>CS 25.1001 Fuel jettisoning system</t>
  </si>
  <si>
    <t>ICAO Annex 18, Chapter 1 Definitions</t>
  </si>
  <si>
    <t>ICAO Doc 9284 ‘Technical Instructions For The Safe Transport of Dangerous Goods by Air’; 
ICAO Annex 18, Chapter 2, 2.2.1</t>
  </si>
  <si>
    <t>ICAO Annex 18, Chapter 9, 9.5</t>
  </si>
  <si>
    <t>SPA.DG.100 ‘Transport of dangerous goods’; 
SPA.DG.105 ‘Approval to transport dangerous goods’; 
SPA.DG.110 ‘Dangerous goods information and documentation’</t>
  </si>
  <si>
    <t>CAT.GEN.MPA.200 ‘Transport of dangerous goods’</t>
  </si>
  <si>
    <t>SPA.DG.100 ‘Transport of dangerous goods’; 
AMC1 ARO.OPS.200 ‘Specific approval procedure’</t>
  </si>
  <si>
    <t xml:space="preserve">SPA.DG.100 ‘Transport of dangerous goods’; 
SPA.DG.105 ‘Approval to transport dangerous goods’; 
SPA.DG.110 ‘Dangerous goods information and documentation’ </t>
  </si>
  <si>
    <t>SPA.DG.110 ‘Dangerous goods information and documentation’; 
AMC1 SPA.DG.110(b) ‘Dangerous goods information and documentation’</t>
  </si>
  <si>
    <t>SPA.DG.105 ‘Approval to transport dangerous goods’;
AMC1 SPA.DG.110(b) ‘Dangerous goods information and documentation’: (a)(1)</t>
  </si>
  <si>
    <t>SPA.DG.110 ‘Dangerous goods information and documentation’; 
AMC1 SPA.DG.110(a); AMC1 SPA.DG.110(b) ‘Dangerous goods information and documentation’</t>
  </si>
  <si>
    <t>CAT.GEN.MPA.200 ‘Transport of dangerous goods’;
ICAO Doc 9284 ‘Technical Instructions For The Safe Transport of Dangerous Goods by Air’, 2.2 Exceptions for dangerous goods of the operator</t>
  </si>
  <si>
    <t>CAT.GEN.MPA.200 ‘Transport of dangerous goods’;
ICAO Doc 9284 ‘Technical Instructions For The Safe Transport of Dangerous Goods by Air’, 2.1 Dangerous goods forbidden for transport by air under any circumstance</t>
  </si>
  <si>
    <t>ICAO Doc 9284 ‘Technical Instructions For The Safe Transport of Dangerous Goods by Air’, Introductory chapter, 2.4 (for packing purposes, etc.)</t>
  </si>
  <si>
    <t>CAT.GEN.MPA.200 ‘Transport of dangerous goods’; 
AMC1 SPA.DG.110(b) ‘Dangerous goods information and documentation’</t>
  </si>
  <si>
    <t>ICAO Annex 18, Chapter 8, 8.9 Loading on cargo aircraft; 
ICAO Doc 9284 ‘Technical Instructions For The Safe Transport of Dangerous Goods by Air’, GENERAL PRINCIPLES</t>
  </si>
  <si>
    <t>CAT.GEN.MPA.200 and related AMCs/GM</t>
  </si>
  <si>
    <t>ICAO Doc 10066, Appendix 4 SNOWTAM format</t>
  </si>
  <si>
    <t xml:space="preserve">NASA Technical Memorandum 85652 “Factors influencing aircraft ground handling performance”, T.J. Yager, June 1983. </t>
  </si>
  <si>
    <t>ORO.FC.330 ‘Recurrent training and checking — operator proficiency check’</t>
  </si>
  <si>
    <t>SPO.GEN.106 ‘Task specialists responsibilities’</t>
  </si>
  <si>
    <t>SPO.SPEC.HESLO.100 ‘Standard operating procedures’ and related AMCs/GM;
SPO.SPEC.HESLO.105 ‘Specific HESLO equipment’ and related AMCs/GM</t>
  </si>
  <si>
    <t>SPO.SPEC.HEC.100 ‘Standard operating procedures’ and related AMCs/GM;
SPO.SPEC.HEC.105 ‘Specific HEC equipment’ and related AMCs/GM</t>
  </si>
  <si>
    <r>
      <rPr>
        <b/>
        <sz val="11"/>
        <color theme="1"/>
        <rFont val="Calibri"/>
        <family val="2"/>
        <scheme val="minor"/>
      </rPr>
      <t>Source / Comment</t>
    </r>
    <r>
      <rPr>
        <sz val="11"/>
        <color theme="1"/>
        <rFont val="Calibri"/>
        <family val="2"/>
        <scheme val="minor"/>
      </rPr>
      <t>: amendment 10 AMC &amp; GM to Part-FCL removed the source information that had been included within the text of many LOs. For subjects 010, 032 and 070 the source information is available in this Document, in the final table column.</t>
    </r>
  </si>
  <si>
    <t>Total</t>
  </si>
  <si>
    <t>No entries in v.3 of this TK Syllabus Comparison Document</t>
  </si>
  <si>
    <t xml:space="preserve">CS 23 (amendment 4) 23.45 to 23.77 </t>
  </si>
  <si>
    <t>CS 23 (amendment 5) 23.2000 and 23.2005 
CS 25.1 and 25.20</t>
  </si>
  <si>
    <t>CS-23 (amendment 4) Subpart B</t>
  </si>
  <si>
    <t>Note: possible error re. The CPL(H)</t>
  </si>
  <si>
    <t>Remark: The following rules should be considered for altimetry calculations: a) All calculations are based on rounded pressure values to the nearest lower hPa. b) The value for the barometric lapse rate between MSL and 700 hPa to be used is 30 ft/hPa as an acceptable approximation of the barometric lapse rate. c) To determine the true altitude/height, the following rule of thumb, called the ‘4 per cent-rule’, shall be used: the altitude/height changes by 4 per cent for each 10 degrees C temperature deviation from ISA. d) If no further information is given, the deviation of the outside-air temperature from ISA is considered to be constantly the same given value in the whole layer. e) The elevation of the aerodrome has to be taken into account. The temperature correction has to be considered for the layer between the ground and the position of the aircraft.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</si>
</sst>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color rgb="FF000000"/>
      <name val="Calibri"/>
      <family val="2"/>
      <scheme val="minor"/>
    </font>
    <font>
      <strike/>
      <sz val="10"/>
      <color rgb="FF000000"/>
      <name val="Calibri"/>
      <family val="2"/>
      <scheme val="minor"/>
    </font>
    <font>
      <b/>
      <strike/>
      <sz val="10"/>
      <color rgb="FF000000"/>
      <name val="Calibri"/>
      <family val="2"/>
      <scheme val="minor"/>
    </font>
    <font>
      <sz val="8"/>
      <name val="Calibri"/>
      <family val="2"/>
      <scheme val="minor"/>
    </font>
    <font>
      <sz val="10"/>
      <color theme="1"/>
      <name val="Calibri"/>
      <family val="2"/>
      <scheme val="minor"/>
    </font>
    <font>
      <b/>
      <sz val="10"/>
      <color theme="1"/>
      <name val="Calibri"/>
      <family val="2"/>
      <scheme val="minor"/>
    </font>
    <font>
      <b/>
      <i/>
      <sz val="10"/>
      <color rgb="FF000000"/>
      <name val="Calibri"/>
      <family val="2"/>
      <scheme val="minor"/>
    </font>
    <font>
      <b/>
      <i/>
      <sz val="10"/>
      <color theme="1"/>
      <name val="Calibri"/>
      <family val="2"/>
      <scheme val="minor"/>
    </font>
    <font>
      <b/>
      <sz val="11"/>
      <color theme="1"/>
      <name val="Calibri"/>
      <family val="2"/>
      <scheme val="minor"/>
    </font>
    <font>
      <b/>
      <i/>
      <sz val="11"/>
      <color theme="1"/>
      <name val="Calibri"/>
      <family val="2"/>
      <scheme val="minor"/>
    </font>
    <font>
      <sz val="10"/>
      <color rgb="FFFF0000"/>
      <name val="Calibri"/>
      <family val="2"/>
      <scheme val="minor"/>
    </font>
    <font>
      <vertAlign val="subscript"/>
      <sz val="10"/>
      <color theme="1"/>
      <name val="Calibri"/>
      <family val="2"/>
      <scheme val="minor"/>
    </font>
    <font>
      <b/>
      <i/>
      <vertAlign val="subscript"/>
      <sz val="10"/>
      <color theme="1"/>
      <name val="Calibri"/>
      <family val="2"/>
      <scheme val="minor"/>
    </font>
    <font>
      <sz val="11"/>
      <color rgb="FFFF0000"/>
      <name val="Calibri"/>
      <family val="2"/>
      <scheme val="minor"/>
    </font>
    <font>
      <strike/>
      <sz val="10"/>
      <color theme="1"/>
      <name val="Calibri"/>
      <family val="2"/>
      <scheme val="minor"/>
    </font>
    <font>
      <b/>
      <i/>
      <strike/>
      <sz val="10"/>
      <color theme="1"/>
      <name val="Calibri"/>
      <family val="2"/>
      <scheme val="minor"/>
    </font>
    <font>
      <b/>
      <sz val="14"/>
      <color theme="1"/>
      <name val="Calibri"/>
      <family val="2"/>
      <scheme val="minor"/>
    </font>
    <font>
      <sz val="11"/>
      <name val="Calibri"/>
      <family val="2"/>
      <scheme val="minor"/>
    </font>
    <font>
      <b/>
      <sz val="11"/>
      <name val="Calibri"/>
      <family val="2"/>
      <scheme val="minor"/>
    </font>
    <font>
      <b/>
      <sz val="10"/>
      <name val="Calibri"/>
      <family val="2"/>
      <scheme val="minor"/>
    </font>
    <font>
      <sz val="10"/>
      <name val="Calibri"/>
      <family val="2"/>
      <scheme val="minor"/>
    </font>
    <font>
      <b/>
      <sz val="9"/>
      <name val="Calibri"/>
      <family val="2"/>
      <scheme val="minor"/>
    </font>
    <font>
      <i/>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C198E0"/>
        <bgColor indexed="64"/>
      </patternFill>
    </fill>
    <fill>
      <patternFill patternType="solid">
        <fgColor theme="9" tint="0.79998168889431442"/>
        <bgColor indexed="64"/>
      </patternFill>
    </fill>
  </fills>
  <borders count="8">
    <border>
      <left/>
      <right/>
      <top/>
      <bottom/>
      <diagonal/>
    </border>
    <border>
      <left/>
      <right/>
      <top/>
      <bottom style="thin">
        <color indexed="64"/>
      </bottom>
      <diagonal/>
    </border>
    <border>
      <left/>
      <right style="thin">
        <color indexed="64"/>
      </right>
      <top/>
      <bottom style="thin">
        <color indexed="64"/>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68">
    <xf numFmtId="0" fontId="0" fillId="0" borderId="0" xfId="0"/>
    <xf numFmtId="0" fontId="5" fillId="0" borderId="0" xfId="0" applyFont="1" applyAlignment="1">
      <alignment horizontal="center" vertical="top" wrapText="1"/>
    </xf>
    <xf numFmtId="0" fontId="5" fillId="0" borderId="0" xfId="0"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8" fillId="0" borderId="0" xfId="0" applyFont="1" applyAlignment="1">
      <alignment horizontal="center" vertical="top" wrapText="1"/>
    </xf>
    <xf numFmtId="0" fontId="8" fillId="0" borderId="0" xfId="0" applyFont="1" applyAlignment="1">
      <alignment horizontal="lef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left" vertical="top" wrapText="1"/>
    </xf>
    <xf numFmtId="0" fontId="5" fillId="0" borderId="0" xfId="0" applyFont="1" applyAlignment="1">
      <alignment horizontal="center" vertical="top"/>
    </xf>
    <xf numFmtId="0" fontId="10" fillId="0" borderId="0" xfId="0" applyFont="1" applyAlignment="1">
      <alignment horizontal="center" vertical="top"/>
    </xf>
    <xf numFmtId="0" fontId="8" fillId="0" borderId="0" xfId="0" applyFont="1" applyAlignment="1">
      <alignment horizontal="center" vertical="top"/>
    </xf>
    <xf numFmtId="0" fontId="9" fillId="0" borderId="0" xfId="0" applyFont="1" applyAlignment="1">
      <alignment horizontal="center" vertical="top"/>
    </xf>
    <xf numFmtId="0" fontId="6" fillId="0" borderId="0" xfId="0" applyFont="1" applyAlignment="1">
      <alignment horizontal="center" vertical="top"/>
    </xf>
    <xf numFmtId="0" fontId="11" fillId="2" borderId="0" xfId="0" applyFont="1" applyFill="1" applyAlignment="1">
      <alignment horizontal="center" vertical="top"/>
    </xf>
    <xf numFmtId="0" fontId="1" fillId="0" borderId="0" xfId="0" applyFont="1" applyAlignment="1">
      <alignment horizontal="center" vertical="top"/>
    </xf>
    <xf numFmtId="0" fontId="0" fillId="0" borderId="0" xfId="0" applyAlignment="1">
      <alignment horizontal="left" wrapText="1"/>
    </xf>
    <xf numFmtId="0" fontId="5" fillId="0" borderId="0" xfId="0" applyFont="1" applyAlignment="1">
      <alignment vertical="center"/>
    </xf>
    <xf numFmtId="0" fontId="0" fillId="0" borderId="0" xfId="0" applyAlignment="1">
      <alignment horizontal="center" vertical="top" wrapText="1"/>
    </xf>
    <xf numFmtId="0" fontId="5" fillId="0" borderId="0" xfId="0" applyFont="1" applyAlignment="1">
      <alignment horizontal="left" vertical="top"/>
    </xf>
    <xf numFmtId="0" fontId="17" fillId="0" borderId="1" xfId="0" applyFont="1" applyBorder="1" applyAlignment="1">
      <alignment vertical="top"/>
    </xf>
    <xf numFmtId="0" fontId="9" fillId="0" borderId="0" xfId="0" applyFont="1" applyAlignment="1">
      <alignment vertical="top"/>
    </xf>
    <xf numFmtId="0" fontId="9" fillId="0" borderId="0" xfId="0" applyFont="1" applyAlignment="1">
      <alignment horizontal="left" vertical="top"/>
    </xf>
    <xf numFmtId="0" fontId="9" fillId="0" borderId="0" xfId="0" applyFont="1" applyAlignment="1">
      <alignment vertical="top" wrapText="1"/>
    </xf>
    <xf numFmtId="14" fontId="19" fillId="0" borderId="0" xfId="0" applyNumberFormat="1" applyFont="1" applyAlignment="1">
      <alignment horizontal="left" vertical="top"/>
    </xf>
    <xf numFmtId="0" fontId="0" fillId="0" borderId="0" xfId="0" applyAlignment="1">
      <alignment vertical="top" wrapText="1"/>
    </xf>
    <xf numFmtId="0" fontId="0" fillId="0" borderId="0" xfId="0" applyAlignment="1">
      <alignment wrapText="1"/>
    </xf>
    <xf numFmtId="0" fontId="9" fillId="0" borderId="0" xfId="0" applyFont="1" applyAlignment="1">
      <alignment vertical="center"/>
    </xf>
    <xf numFmtId="0" fontId="6" fillId="0" borderId="0" xfId="0" applyFont="1" applyAlignment="1">
      <alignment vertical="top" wrapText="1"/>
    </xf>
    <xf numFmtId="0" fontId="20" fillId="6" borderId="1" xfId="0" applyFont="1" applyFill="1" applyBorder="1" applyAlignment="1">
      <alignment horizontal="center" vertical="center" textRotation="90" wrapText="1"/>
    </xf>
    <xf numFmtId="0" fontId="21" fillId="0" borderId="0" xfId="0" applyFont="1" applyAlignment="1">
      <alignment horizontal="center" vertical="top" wrapText="1"/>
    </xf>
    <xf numFmtId="0" fontId="22" fillId="3" borderId="1" xfId="0" applyFont="1" applyFill="1" applyBorder="1" applyAlignment="1">
      <alignment horizontal="center" vertical="center" textRotation="90" wrapText="1"/>
    </xf>
    <xf numFmtId="0" fontId="22" fillId="3" borderId="2" xfId="0" applyFont="1" applyFill="1" applyBorder="1" applyAlignment="1">
      <alignment horizontal="center" vertical="center" textRotation="90" wrapText="1"/>
    </xf>
    <xf numFmtId="0" fontId="22" fillId="5" borderId="4" xfId="0" applyFont="1" applyFill="1" applyBorder="1" applyAlignment="1">
      <alignment horizontal="center" vertical="center" textRotation="90" wrapText="1"/>
    </xf>
    <xf numFmtId="0" fontId="22" fillId="4" borderId="3" xfId="0" applyFont="1" applyFill="1" applyBorder="1" applyAlignment="1">
      <alignment horizontal="center" vertical="center" textRotation="90" wrapText="1"/>
    </xf>
    <xf numFmtId="0" fontId="5" fillId="6" borderId="0" xfId="0" applyFont="1" applyFill="1" applyAlignment="1">
      <alignment horizontal="center" vertical="top"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8" fillId="0" borderId="6" xfId="0" applyFont="1" applyBorder="1" applyAlignment="1">
      <alignment horizontal="center" vertical="top" wrapText="1"/>
    </xf>
    <xf numFmtId="0" fontId="5" fillId="0" borderId="6" xfId="0" applyFont="1" applyBorder="1" applyAlignment="1">
      <alignment horizontal="center" vertical="top" wrapText="1"/>
    </xf>
    <xf numFmtId="0" fontId="5" fillId="0" borderId="5" xfId="0" applyFont="1" applyBorder="1" applyAlignment="1">
      <alignment horizontal="center"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8" fillId="0" borderId="6" xfId="0" applyFont="1" applyBorder="1" applyAlignment="1">
      <alignment horizontal="left" vertical="top" wrapText="1"/>
    </xf>
    <xf numFmtId="0" fontId="5" fillId="0" borderId="6" xfId="0" applyFont="1" applyBorder="1" applyAlignment="1">
      <alignment horizontal="left" vertical="top" wrapText="1"/>
    </xf>
    <xf numFmtId="0" fontId="9" fillId="0" borderId="5" xfId="0" applyFont="1" applyBorder="1" applyAlignment="1">
      <alignment horizontal="center" vertical="top"/>
    </xf>
    <xf numFmtId="0" fontId="9" fillId="0" borderId="6" xfId="0" applyFont="1" applyBorder="1" applyAlignment="1">
      <alignment horizontal="center" vertical="top"/>
    </xf>
    <xf numFmtId="0" fontId="10" fillId="0" borderId="6" xfId="0" applyFont="1" applyBorder="1" applyAlignment="1">
      <alignment horizontal="center" vertical="top"/>
    </xf>
    <xf numFmtId="0" fontId="5" fillId="0" borderId="6" xfId="0" applyFont="1" applyBorder="1" applyAlignment="1">
      <alignment horizontal="center" vertical="top"/>
    </xf>
    <xf numFmtId="0" fontId="0" fillId="0" borderId="6" xfId="0" applyBorder="1" applyAlignment="1">
      <alignment horizontal="center" vertical="top"/>
    </xf>
    <xf numFmtId="0" fontId="0" fillId="0" borderId="5" xfId="0" applyBorder="1" applyAlignment="1">
      <alignment horizontal="center" vertical="top"/>
    </xf>
    <xf numFmtId="0" fontId="0" fillId="6" borderId="0" xfId="0" applyFill="1" applyAlignment="1">
      <alignment horizontal="center" vertical="top"/>
    </xf>
    <xf numFmtId="0" fontId="0" fillId="0" borderId="6" xfId="0" applyBorder="1" applyAlignment="1">
      <alignment horizontal="left" vertical="top" wrapText="1"/>
    </xf>
    <xf numFmtId="0" fontId="1" fillId="0" borderId="6" xfId="0" applyFont="1" applyBorder="1" applyAlignment="1">
      <alignment horizontal="center" vertical="top"/>
    </xf>
    <xf numFmtId="0" fontId="5" fillId="6" borderId="0" xfId="0" applyFont="1" applyFill="1" applyAlignment="1">
      <alignment horizontal="center" vertical="top"/>
    </xf>
    <xf numFmtId="0" fontId="0" fillId="0" borderId="0" xfId="0" applyFont="1" applyAlignment="1">
      <alignment horizontal="center" vertical="top"/>
    </xf>
    <xf numFmtId="0" fontId="0" fillId="6" borderId="0" xfId="0" applyFont="1" applyFill="1" applyAlignment="1">
      <alignment horizontal="center" vertical="top"/>
    </xf>
    <xf numFmtId="0" fontId="6" fillId="0" borderId="5" xfId="0" applyFont="1" applyBorder="1" applyAlignment="1">
      <alignment horizontal="center" vertical="top"/>
    </xf>
    <xf numFmtId="0" fontId="6" fillId="0" borderId="6" xfId="0" applyFont="1" applyBorder="1" applyAlignment="1">
      <alignment horizontal="center" vertical="top"/>
    </xf>
    <xf numFmtId="0" fontId="8" fillId="0" borderId="6" xfId="0" applyFont="1" applyBorder="1" applyAlignment="1">
      <alignment horizontal="center" vertical="top"/>
    </xf>
    <xf numFmtId="0" fontId="9" fillId="0" borderId="0" xfId="0" applyFont="1" applyAlignment="1">
      <alignment horizontal="left" vertical="top" wrapText="1"/>
    </xf>
    <xf numFmtId="0" fontId="5" fillId="0" borderId="0" xfId="0" applyFont="1" applyBorder="1" applyAlignment="1">
      <alignment horizontal="center" vertical="top" wrapText="1"/>
    </xf>
    <xf numFmtId="0" fontId="5" fillId="0" borderId="0" xfId="0" applyFont="1" applyAlignment="1">
      <alignment vertical="top" wrapText="1"/>
    </xf>
    <xf numFmtId="0" fontId="0" fillId="0" borderId="6" xfId="0" applyFont="1" applyBorder="1" applyAlignment="1">
      <alignment horizontal="center" vertical="top"/>
    </xf>
    <xf numFmtId="0" fontId="5" fillId="0" borderId="7" xfId="0" applyFont="1" applyBorder="1" applyAlignment="1">
      <alignment horizontal="left" vertical="top" wrapText="1"/>
    </xf>
    <xf numFmtId="0" fontId="0" fillId="0" borderId="0" xfId="0" applyAlignment="1">
      <alignment horizontal="left" vertical="top" wrapText="1"/>
    </xf>
    <xf numFmtId="0" fontId="17" fillId="0" borderId="0" xfId="0" applyFont="1" applyBorder="1" applyAlignment="1">
      <alignment horizontal="left" vertical="top"/>
    </xf>
  </cellXfs>
  <cellStyles count="1">
    <cellStyle name="Normal" xfId="0" builtinId="0"/>
  </cellStyles>
  <dxfs count="728">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sz val="1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sz val="10"/>
      </font>
      <alignment horizontal="center" vertical="top" textRotation="0" wrapText="0" indent="0" justifyLastLine="0" shrinkToFit="0" readingOrder="0"/>
    </dxf>
    <dxf>
      <font>
        <sz val="10"/>
      </font>
      <alignment horizontal="center" vertical="top" textRotation="0" wrapText="0" indent="0" justifyLastLine="0" shrinkToFit="0" readingOrder="0"/>
    </dxf>
    <dxf>
      <font>
        <sz val="10"/>
      </font>
      <alignment horizontal="left" vertical="top" textRotation="0" wrapText="1" indent="0" justifyLastLine="0" shrinkToFit="0" readingOrder="0"/>
    </dxf>
    <dxf>
      <font>
        <sz val="10"/>
      </font>
      <alignment horizontal="left" vertical="top" textRotation="0" wrapText="1" indent="0" justifyLastLine="0" shrinkToFit="0" readingOrder="0"/>
    </dxf>
    <dxf>
      <font>
        <b val="0"/>
        <i val="0"/>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family val="2"/>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sz val="1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sz val="10"/>
      </font>
      <alignment horizontal="left" vertical="top"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outline="0">
        <right style="thin">
          <color indexed="64"/>
        </right>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sz val="1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sz val="10"/>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family val="2"/>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sz val="1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sz val="10"/>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strike val="0"/>
        <color rgb="FF00B050"/>
      </font>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sz val="10"/>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strike val="0"/>
        <color rgb="FF00B050"/>
      </font>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outline val="0"/>
        <shadow val="0"/>
        <u val="none"/>
        <vertAlign val="baseline"/>
        <sz val="10"/>
        <name val="Calibri"/>
        <family val="2"/>
        <scheme val="minor"/>
      </font>
      <alignment horizontal="center"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dxf>
    <dxf>
      <font>
        <sz val="10"/>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sz val="10"/>
      </font>
      <alignment horizontal="left" vertical="top" textRotation="0" wrapText="1" indent="0" justifyLastLine="0" shrinkToFit="0" readingOrder="0"/>
    </dxf>
    <dxf>
      <alignment horizontal="center" vertical="top" textRotation="0" wrapText="0" indent="0" justifyLastLine="0" shrinkToFit="0" readingOrder="0"/>
    </dxf>
    <dxf>
      <alignment horizontal="center" vertical="top" indent="0" justifyLastLine="0" shrinkToFit="0" readingOrder="0"/>
    </dxf>
    <dxf>
      <font>
        <b val="0"/>
        <i val="0"/>
        <family val="2"/>
      </font>
      <alignmen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strike val="0"/>
        <color rgb="FF00B050"/>
      </font>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outline val="0"/>
        <shadow val="0"/>
        <u val="none"/>
        <vertAlign val="baseline"/>
        <sz val="10"/>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outline val="0"/>
        <shadow val="0"/>
        <u val="none"/>
        <vertAlign val="baseline"/>
        <sz val="1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outline val="0"/>
        <shadow val="0"/>
        <u val="none"/>
        <vertAlign val="baseline"/>
        <sz val="1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outline val="0"/>
        <shadow val="0"/>
        <u val="none"/>
        <vertAlign val="baseline"/>
        <sz val="1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outline val="0"/>
        <shadow val="0"/>
        <u val="none"/>
        <vertAlign val="baseline"/>
        <sz val="1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outline val="0"/>
        <shadow val="0"/>
        <u val="none"/>
        <vertAlign val="baseline"/>
        <sz val="1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outline val="0"/>
        <shadow val="0"/>
        <u val="none"/>
        <vertAlign val="baseline"/>
        <sz val="1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outline val="0"/>
        <shadow val="0"/>
        <u val="none"/>
        <vertAlign val="baseline"/>
        <sz val="1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outline val="0"/>
        <shadow val="0"/>
        <u val="none"/>
        <vertAlign val="baseline"/>
        <sz val="10"/>
        <name val="Calibri"/>
        <family val="2"/>
        <scheme val="minor"/>
      </font>
      <alignment horizontal="center"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outline val="0"/>
        <shadow val="0"/>
        <u val="none"/>
        <vertAlign val="baseline"/>
        <sz val="1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outline val="0"/>
        <shadow val="0"/>
        <u val="none"/>
        <vertAlign val="baseline"/>
        <sz val="1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outline val="0"/>
        <shadow val="0"/>
        <u val="none"/>
        <vertAlign val="baseline"/>
        <sz val="1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alignment horizontal="center" vertical="top" textRotation="0" wrapText="1" indent="0" justifyLastLine="0" shrinkToFit="0" readingOrder="0"/>
    </dxf>
    <dxf>
      <font>
        <outline val="0"/>
        <shadow val="0"/>
        <u val="none"/>
        <vertAlign val="baseline"/>
        <sz val="10"/>
        <name val="Calibri"/>
        <family val="2"/>
        <scheme val="minor"/>
      </font>
      <fill>
        <patternFill patternType="solid">
          <fgColor indexed="64"/>
          <bgColor theme="9" tint="0.79998168889431442"/>
        </patternFill>
      </fill>
      <alignment horizontal="center" vertical="top" textRotation="0" wrapText="1" indent="0" justifyLastLine="0" shrinkToFit="0" readingOrder="0"/>
    </dxf>
    <dxf>
      <font>
        <outline val="0"/>
        <shadow val="0"/>
        <u val="none"/>
        <vertAlign val="baseline"/>
        <sz val="10"/>
        <name val="Calibri"/>
        <family val="2"/>
        <scheme val="minor"/>
      </font>
      <alignment horizontal="center" vertical="top" textRotation="0" wrapText="1" indent="0" justifyLastLine="0" shrinkToFit="0" readingOrder="0"/>
    </dxf>
    <dxf>
      <font>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color theme="1"/>
        <name val="Calibri"/>
        <family val="2"/>
        <scheme val="minor"/>
      </font>
      <alignment horizontal="center" vertical="top" textRotation="0" wrapText="1" indent="0" justifyLastLine="0" shrinkToFit="0" readingOrder="0"/>
    </dxf>
    <dxf>
      <font>
        <strike val="0"/>
        <outline val="0"/>
        <shadow val="0"/>
        <u val="none"/>
        <vertAlign val="baseline"/>
        <sz val="10"/>
        <color theme="1"/>
        <name val="Calibri"/>
        <family val="2"/>
        <scheme val="minor"/>
      </font>
      <alignment horizontal="center" vertical="top" textRotation="0" wrapText="1" indent="0" justifyLastLine="0" shrinkToFit="0" readingOrder="0"/>
    </dxf>
    <dxf>
      <font>
        <strike val="0"/>
        <outline val="0"/>
        <shadow val="0"/>
        <u val="none"/>
        <vertAlign val="baseline"/>
        <sz val="10"/>
        <color theme="1"/>
        <name val="Calibri"/>
        <family val="2"/>
        <scheme val="minor"/>
      </font>
      <alignment horizontal="center"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E76B851-1A3F-4224-BBA2-8AB24CCA680B}" name="Table117" displayName="Table117" ref="A7:C50" totalsRowShown="0" headerRowDxfId="727" dataDxfId="726">
  <autoFilter ref="A7:C50" xr:uid="{56CDE894-C6DF-48AB-98B8-5F851DBABDBC}"/>
  <tableColumns count="3">
    <tableColumn id="1" xr3:uid="{A8280CC5-B770-47D5-A73F-70CDD35F5ABC}" name="Source title" dataDxfId="725"/>
    <tableColumn id="2" xr3:uid="{F12CCB48-6A40-4A4A-B2ED-821D88A3E07C}" name="Amendments considered for ECQB 2021" dataDxfId="724"/>
    <tableColumn id="3" xr3:uid="{0DBF95E4-EBD2-4A69-B8E5-F030D6B2BD09}" name="If available online" dataDxfId="723"/>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E7AED9D-925E-4BEC-9423-42D758FDFA58}" name="Table110" displayName="Table110" ref="A1:W638" totalsRowCount="1" headerRowDxfId="335" dataDxfId="334">
  <autoFilter ref="A1:W637" xr:uid="{99A21F9E-1981-487A-A2E8-8C2FBEA4EEAF}"/>
  <tableColumns count="23">
    <tableColumn id="15" xr3:uid="{F2873E83-AB3D-4B44-A508-173E3F7B1808}" name="Index" totalsRowLabel="Total" dataDxfId="333" totalsRowDxfId="332"/>
    <tableColumn id="14" xr3:uid="{83DC05DF-CF51-465D-BBBD-DA02A4ED591D}" name="2018-2019 syllabus text" dataDxfId="331" totalsRowDxfId="330"/>
    <tableColumn id="1" xr3:uid="{CC32FB65-BBCD-4FC9-9C82-041E95407CA1}" name="2018-2019 syllabus reference" dataDxfId="329" totalsRowDxfId="328"/>
    <tableColumn id="2" xr3:uid="{9F0BE93D-CACE-47C1-B61F-03BCCF53F59B}" name="2020 syllabus reference" dataDxfId="327" totalsRowDxfId="326"/>
    <tableColumn id="3" xr3:uid="{C110A986-9A0D-4B26-AC9B-16DFE83CFA41}" name="Moved to/from another subject" dataDxfId="325" totalsRowDxfId="324"/>
    <tableColumn id="4" xr3:uid="{6BAB2198-D83E-4371-8AFF-6167C20CC5D2}" name="2020 syllabus text" dataDxfId="323" totalsRowDxfId="322"/>
    <tableColumn id="22" xr3:uid="{0218EA42-1F5D-4E5D-98DF-EDCC9837442E}" name="Renumbered" totalsRowFunction="count" dataDxfId="321" totalsRowDxfId="320"/>
    <tableColumn id="21" xr3:uid="{54CDAE6E-9EB3-4BD9-B9C2-DACADCC4C790}" name="New" totalsRowFunction="count" dataDxfId="319" totalsRowDxfId="318"/>
    <tableColumn id="20" xr3:uid="{3920E838-C7A1-4DF1-A12D-38F2F832D357}" name="Deleted" totalsRowFunction="count" dataDxfId="317" totalsRowDxfId="316"/>
    <tableColumn id="19" xr3:uid="{C9F48F61-0D0A-4A51-AB0C-79705DA3BE70}" name="Text unmodified" totalsRowFunction="count" dataDxfId="315" totalsRowDxfId="314"/>
    <tableColumn id="18" xr3:uid="{3C5D7829-7A88-4615-A967-6DF4A8A9E6BA}" name="Reworded, intent the same" totalsRowFunction="count" dataDxfId="313" totalsRowDxfId="312"/>
    <tableColumn id="17" xr3:uid="{B4CD56A2-5B4D-4273-BAEB-ECF9373591CF}" name="Reworded, intent modified" totalsRowFunction="count" dataDxfId="311" totalsRowDxfId="310"/>
    <tableColumn id="16" xr3:uid="{3C672AD1-8FBB-4A35-9A51-D8AA9D3B2DB9}" name="BK" totalsRowFunction="count" dataDxfId="309" totalsRowDxfId="308"/>
    <tableColumn id="5" xr3:uid="{4D09EEE6-71CC-410D-9222-834453D97C85}" name="ATPL(A)" totalsRowFunction="count" dataDxfId="307" totalsRowDxfId="306"/>
    <tableColumn id="6" xr3:uid="{5A85CDBE-246E-4B6A-8040-7DADE5020B9E}" name="CPL(A)" totalsRowFunction="count" dataDxfId="305" totalsRowDxfId="304"/>
    <tableColumn id="7" xr3:uid="{95BAED8B-9D5B-410F-AF54-7C3AAF0B963A}" name="ATPL(H)/IR" totalsRowFunction="count" dataDxfId="303" totalsRowDxfId="302"/>
    <tableColumn id="8" xr3:uid="{C144F96F-895A-4B20-B548-408A7BC8AFE0}" name="ATPL(H)/VFR" totalsRowFunction="count" dataDxfId="301" totalsRowDxfId="300"/>
    <tableColumn id="9" xr3:uid="{7416A9A0-248C-4C68-A4AF-F2E076739E08}" name="CPL(H)" totalsRowFunction="count" dataDxfId="299" totalsRowDxfId="298"/>
    <tableColumn id="10" xr3:uid="{1601A790-0B72-4C1B-9B8F-8498E1CFE1E5}" name="IR" totalsRowFunction="count" dataDxfId="297" totalsRowDxfId="296"/>
    <tableColumn id="11" xr3:uid="{386CF875-2568-43E6-96C6-75924AF4F3BB}" name="CBIR(A)" totalsRowFunction="count" dataDxfId="295" totalsRowDxfId="294"/>
    <tableColumn id="12" xr3:uid="{61699727-05C5-4336-B2C0-C22149010C84}" name="BIR exam" totalsRowFunction="count" dataDxfId="293" totalsRowDxfId="292"/>
    <tableColumn id="13" xr3:uid="{D1D74F62-921F-4E9E-A72E-0D0C220974D4}" name="BIR BK" totalsRowFunction="count" dataDxfId="291" totalsRowDxfId="290"/>
    <tableColumn id="23" xr3:uid="{0D17664A-A1E9-4746-882B-DBCB4562B681}" name="Source / Comment" dataDxfId="289" totalsRowDxfId="288"/>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F4A8D36-6F67-48C5-8983-4E75A0762C11}" name="Table111" displayName="Table111" ref="A1:W190" totalsRowCount="1" headerRowDxfId="287" dataDxfId="286">
  <autoFilter ref="A1:W189" xr:uid="{1BF1973E-0673-446E-9A1E-F0A79A3602FF}"/>
  <tableColumns count="23">
    <tableColumn id="15" xr3:uid="{DA7206E0-13ED-40E6-84AC-0C5EE05A6A45}" name="Index" totalsRowLabel="Total" dataDxfId="285" totalsRowDxfId="284"/>
    <tableColumn id="14" xr3:uid="{23429A48-420C-4AA1-867D-AB90727FD977}" name="2018-2019 syllabus text" dataDxfId="283" totalsRowDxfId="282"/>
    <tableColumn id="1" xr3:uid="{567DE286-AAA3-4159-A35E-212E0D198363}" name="2018-2019 syllabus reference" dataDxfId="281" totalsRowDxfId="280"/>
    <tableColumn id="2" xr3:uid="{05A3E1AC-9081-4892-9587-2AE8B4DD8568}" name="2020 syllabus reference" dataDxfId="279" totalsRowDxfId="278"/>
    <tableColumn id="3" xr3:uid="{7894A181-64B9-4ADE-904A-13A7B402C777}" name="Moved to/from another subject" dataDxfId="277" totalsRowDxfId="276"/>
    <tableColumn id="4" xr3:uid="{F02E0B9B-DD25-4918-81B7-32818486C60D}" name="2020 syllabus text" dataDxfId="275" totalsRowDxfId="274"/>
    <tableColumn id="22" xr3:uid="{7F7087E2-0235-436D-876F-F0191F8DDF73}" name="Renumbered" totalsRowFunction="count" dataDxfId="273" totalsRowDxfId="272"/>
    <tableColumn id="21" xr3:uid="{2F8C132C-5EB9-49D7-92DE-4AB5EA0E7D18}" name="New" totalsRowFunction="count" dataDxfId="271" totalsRowDxfId="270"/>
    <tableColumn id="20" xr3:uid="{8431B83A-E636-4F00-A5EE-1780B1D79EF4}" name="Deleted" totalsRowFunction="count" dataDxfId="269" totalsRowDxfId="268"/>
    <tableColumn id="19" xr3:uid="{264DB565-7D33-4BE0-A497-A72CB199992F}" name="Text unmodified" totalsRowFunction="count" dataDxfId="267" totalsRowDxfId="266"/>
    <tableColumn id="18" xr3:uid="{E0E064AB-613F-4B44-9EF1-7BDCFC6C579A}" name="Reworded, intent the same" totalsRowFunction="count" dataDxfId="265" totalsRowDxfId="264"/>
    <tableColumn id="17" xr3:uid="{CC69601E-E503-4205-99FF-BC5AFE35A0CF}" name="Reworded, intent modified" totalsRowFunction="count" dataDxfId="263" totalsRowDxfId="262"/>
    <tableColumn id="16" xr3:uid="{715BFEB3-E97D-46D4-88E5-6DC24025BE7A}" name="BK2" totalsRowFunction="count" dataDxfId="261" totalsRowDxfId="260"/>
    <tableColumn id="5" xr3:uid="{851F8D45-85BA-4E46-B050-B1F88B2A0118}" name="ATPL(A)" totalsRowFunction="count" dataDxfId="259" totalsRowDxfId="258"/>
    <tableColumn id="6" xr3:uid="{0BACD64C-05D4-4222-A2E7-3A4513863F2B}" name="CPL(A)" totalsRowFunction="count" dataDxfId="257" totalsRowDxfId="256"/>
    <tableColumn id="7" xr3:uid="{8BBB569E-5593-42A6-8ED2-4E4D2B235471}" name="ATPL(H)/IR" totalsRowFunction="count" dataDxfId="255" totalsRowDxfId="254"/>
    <tableColumn id="8" xr3:uid="{370FF842-8A1A-4AF4-8821-A6062D511E53}" name="ATPL(H)/VFR" totalsRowFunction="count" dataDxfId="253" totalsRowDxfId="252"/>
    <tableColumn id="9" xr3:uid="{84AFC663-C4F0-4AC4-BDBB-2C897E3ED042}" name="CPL(H)" totalsRowFunction="count" dataDxfId="251" totalsRowDxfId="250"/>
    <tableColumn id="10" xr3:uid="{EF7726F5-F53F-4CC4-B8FD-2211DA3B6317}" name="IR" totalsRowFunction="count" dataDxfId="249" totalsRowDxfId="248"/>
    <tableColumn id="11" xr3:uid="{6136CC02-23DC-421B-9CA3-FA559FB6C10E}" name="CBIR(A)" totalsRowFunction="count" dataDxfId="247" totalsRowDxfId="246"/>
    <tableColumn id="12" xr3:uid="{50E563B1-3BB8-49ED-A979-BBF03258AC81}" name="BIR exam" totalsRowFunction="count" dataDxfId="245" totalsRowDxfId="244"/>
    <tableColumn id="13" xr3:uid="{625F5E92-6B82-43E5-8D49-1F0A889C729C}" name="BIR BK" totalsRowFunction="count" dataDxfId="243" totalsRowDxfId="242"/>
    <tableColumn id="23" xr3:uid="{75E11969-5BC2-4167-A6FA-4DFC847DE1D7}" name="Source / Comment" dataDxfId="241" totalsRowDxfId="240"/>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56F6809-7F81-4809-82B4-FE613A690DE1}" name="Table112" displayName="Table112" ref="A1:W446" totalsRowCount="1" headerRowDxfId="239" dataDxfId="238">
  <autoFilter ref="A1:W445" xr:uid="{F034B4B9-1742-4EBD-997A-82E9740523EB}"/>
  <tableColumns count="23">
    <tableColumn id="15" xr3:uid="{B6B3AFD1-C81F-4647-81F8-36629DDCA115}" name="Index" totalsRowLabel="Total" dataDxfId="237" totalsRowDxfId="236"/>
    <tableColumn id="14" xr3:uid="{1015672E-DF08-4297-8F61-40E51B673EA7}" name="2018-2019 syllabus text" dataDxfId="235" totalsRowDxfId="234"/>
    <tableColumn id="1" xr3:uid="{EDC0B70C-2D45-4C2C-A2C7-2F91758C878E}" name="2018-2019 syllabus reference" dataDxfId="233" totalsRowDxfId="232"/>
    <tableColumn id="2" xr3:uid="{2E6EBFB8-2BE0-442C-824D-F07FD7DF669C}" name="2020 syllabus reference" dataDxfId="231" totalsRowDxfId="230"/>
    <tableColumn id="3" xr3:uid="{C80AB246-7396-450B-8241-E405F8B3051B}" name="Moved to/from another subject" dataDxfId="229" totalsRowDxfId="228"/>
    <tableColumn id="4" xr3:uid="{7814AA91-E57E-43FD-BCE0-7AEE6A54B082}" name="2020 syllabus text" dataDxfId="227" totalsRowDxfId="226"/>
    <tableColumn id="22" xr3:uid="{2C3BD2C0-C332-4552-9EFA-A8D665F2D10F}" name="Renumbered" totalsRowFunction="count" dataDxfId="225" totalsRowDxfId="224"/>
    <tableColumn id="21" xr3:uid="{0CABC17B-D181-4420-94DF-FF592B298468}" name="New" totalsRowFunction="count" dataDxfId="223" totalsRowDxfId="222"/>
    <tableColumn id="20" xr3:uid="{0E98D5BE-0C68-4B51-8F0F-089986FEEFA6}" name="Deleted" totalsRowFunction="count" dataDxfId="221" totalsRowDxfId="220"/>
    <tableColumn id="19" xr3:uid="{E6B535FA-A535-441B-A8DB-5D5740C11606}" name="Text unmodified" totalsRowFunction="count" dataDxfId="219" totalsRowDxfId="218"/>
    <tableColumn id="18" xr3:uid="{77547FDC-140C-4567-B857-B5D7F45828D6}" name="Reworded, intent the same" totalsRowFunction="count" dataDxfId="217" totalsRowDxfId="216"/>
    <tableColumn id="17" xr3:uid="{4CD948B3-FE5D-4AE8-83C0-A20E6EF08A6C}" name="Reworded, intent modified" totalsRowFunction="count" dataDxfId="215" totalsRowDxfId="214"/>
    <tableColumn id="16" xr3:uid="{6C36B149-2A9F-4F9F-A42C-DC812C2481BC}" name="BK" totalsRowFunction="count" dataDxfId="213" totalsRowDxfId="212"/>
    <tableColumn id="5" xr3:uid="{F4444F38-45BF-451F-867E-508DEAB48226}" name="ATPL(A)" totalsRowFunction="count" dataDxfId="211" totalsRowDxfId="210"/>
    <tableColumn id="6" xr3:uid="{8D1AB1FB-8B85-48EF-8DFE-F17C63C549F6}" name="CPL(A)" totalsRowFunction="count" dataDxfId="209" totalsRowDxfId="208"/>
    <tableColumn id="7" xr3:uid="{F8263BB7-C913-41A6-BCEF-24E34BD297A4}" name="ATPL(H)/IR" totalsRowFunction="count" dataDxfId="207" totalsRowDxfId="206"/>
    <tableColumn id="8" xr3:uid="{7AD98D8E-CEAA-462F-B681-759E00168FEE}" name="ATPL(H)/VFR" totalsRowFunction="count" dataDxfId="205" totalsRowDxfId="204"/>
    <tableColumn id="9" xr3:uid="{A27F254F-CCC5-4D54-93C4-ACF19531C30D}" name="CPL(H)" totalsRowFunction="count" dataDxfId="203" totalsRowDxfId="202"/>
    <tableColumn id="10" xr3:uid="{2AB0CFFD-65E5-4742-AB50-C8EB13DABB9A}" name="IR" totalsRowFunction="count" dataDxfId="201" totalsRowDxfId="200"/>
    <tableColumn id="11" xr3:uid="{63AED88A-40E3-43BE-9963-EB53158AB613}" name="CBIR(A)" totalsRowFunction="count" dataDxfId="199" totalsRowDxfId="198"/>
    <tableColumn id="12" xr3:uid="{564B777E-BD32-45A5-96FF-CE1D67023B86}" name="BIR exam" totalsRowFunction="count" dataDxfId="197" totalsRowDxfId="196"/>
    <tableColumn id="13" xr3:uid="{F9EBED2A-461D-4C2E-8915-7D77E1E204F3}" name="BIR BK" totalsRowFunction="count" dataDxfId="195" totalsRowDxfId="194"/>
    <tableColumn id="23" xr3:uid="{71C51B0C-8F6A-479D-A36B-56699ABAEEC5}" name="Source / Comment" dataDxfId="193" totalsRowDxfId="192"/>
  </tableColumns>
  <tableStyleInfo name="TableStyleLight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AD19A20-59C2-4691-AA8F-A80DBBF46EA0}" name="Table113" displayName="Table113" ref="A1:W500" totalsRowCount="1" headerRowDxfId="191" dataDxfId="190">
  <autoFilter ref="A1:W499" xr:uid="{6E8B871D-98DC-4E78-B95F-362952132CE0}"/>
  <tableColumns count="23">
    <tableColumn id="1" xr3:uid="{C80BA847-A990-4EC5-A641-6C036A8B5DAC}" name="Index" totalsRowLabel="Total" dataDxfId="189" totalsRowDxfId="188"/>
    <tableColumn id="22" xr3:uid="{BA2EA6F7-05CE-41F6-816E-58E71B8EB84C}" name="2018-2019 syllabus text" dataDxfId="187" totalsRowDxfId="186"/>
    <tableColumn id="21" xr3:uid="{8C7BD678-3841-48B1-86D4-7662CC9C7C8B}" name="2018-2019 syllabus reference" dataDxfId="185" totalsRowDxfId="184"/>
    <tableColumn id="2" xr3:uid="{0377D063-7FB0-489B-861A-B1718D1BD96C}" name="2020 syllabus reference" dataDxfId="183" totalsRowDxfId="182"/>
    <tableColumn id="3" xr3:uid="{A02884ED-1887-46A6-8DF4-AC9DEECEF3F9}" name="Moved to/from another subject" dataDxfId="181" totalsRowDxfId="180"/>
    <tableColumn id="4" xr3:uid="{69E7CB54-6B10-4595-B9B1-9100D5F85DF7}" name="2020 syllabus text" dataDxfId="179" totalsRowDxfId="178"/>
    <tableColumn id="20" xr3:uid="{93DC2A9F-32D6-44CC-837C-10D24EDB6DDA}" name="Renumbered" totalsRowFunction="count" dataDxfId="177" totalsRowDxfId="176"/>
    <tableColumn id="19" xr3:uid="{C71BA31C-184D-4540-8C04-512929C67ACE}" name="New" totalsRowFunction="count" dataDxfId="175" totalsRowDxfId="174"/>
    <tableColumn id="18" xr3:uid="{95BA46B6-7503-45D8-846B-0E4E5EFE3B7D}" name="Deleted" totalsRowFunction="count" dataDxfId="173" totalsRowDxfId="172"/>
    <tableColumn id="17" xr3:uid="{297442AC-6AC0-4212-9990-343B9537E483}" name="Text unmodified" totalsRowFunction="count" dataDxfId="171" totalsRowDxfId="170"/>
    <tableColumn id="16" xr3:uid="{EBFF1A9F-7A20-4A4B-9452-1CF73C452AC2}" name="Reworded, intent the same" totalsRowFunction="count" dataDxfId="169" totalsRowDxfId="168"/>
    <tableColumn id="15" xr3:uid="{6D737AE2-1B57-4DA3-B730-BD47D7981407}" name="Reworded, intent modified" totalsRowFunction="count" dataDxfId="167" totalsRowDxfId="166"/>
    <tableColumn id="14" xr3:uid="{66D07B71-C93C-4F14-A4E4-00E08B549C3C}" name="BK" totalsRowFunction="count" dataDxfId="165" totalsRowDxfId="164"/>
    <tableColumn id="5" xr3:uid="{799CA30B-CF78-4DC8-8AF4-4F77FC55F6CA}" name="ATPL(A)" totalsRowFunction="count" dataDxfId="163" totalsRowDxfId="162"/>
    <tableColumn id="6" xr3:uid="{70B395B2-2794-42F9-B4EF-5DD0FED33A01}" name="CPL(A)" totalsRowFunction="count" dataDxfId="161" totalsRowDxfId="160"/>
    <tableColumn id="7" xr3:uid="{0375F345-52AE-433E-99B2-70ADA06046AB}" name="ATPL(H)/IR" totalsRowFunction="count" dataDxfId="159" totalsRowDxfId="158"/>
    <tableColumn id="8" xr3:uid="{4C8C5E96-FB50-4F3C-81B5-5AA4FC4500F2}" name="ATPL(H)/VFR" totalsRowFunction="count" dataDxfId="157" totalsRowDxfId="156"/>
    <tableColumn id="9" xr3:uid="{8B2305C8-4908-440F-AE16-3DA85A5F06C4}" name="CPL(H)" totalsRowFunction="count" dataDxfId="155" totalsRowDxfId="154"/>
    <tableColumn id="10" xr3:uid="{4034062F-E242-4A12-B34A-FD5ED399E436}" name="IR" totalsRowFunction="count" dataDxfId="153" totalsRowDxfId="152"/>
    <tableColumn id="11" xr3:uid="{AE9C4ADA-16D4-45C5-933F-146D8E519F09}" name="CBIR(A)" totalsRowFunction="count" dataDxfId="151" totalsRowDxfId="150"/>
    <tableColumn id="12" xr3:uid="{397544AC-CFF5-4F0C-B42F-45F406E5FB6B}" name="BIR exam" totalsRowFunction="count" dataDxfId="149" totalsRowDxfId="148"/>
    <tableColumn id="13" xr3:uid="{81E7A38E-09E9-48E4-A769-81978085A7CF}" name="BIR BK" totalsRowFunction="count" dataDxfId="147" totalsRowDxfId="146"/>
    <tableColumn id="24" xr3:uid="{B3C18646-9AD3-4693-AE89-699D94F4A68B}" name="Source / Comment" dataDxfId="145" totalsRowDxfId="144"/>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1DF834-125D-487F-86DC-A0B6CC86C9A4}" name="Table114" displayName="Table114" ref="A1:W720" totalsRowCount="1" headerRowDxfId="143" dataDxfId="142">
  <autoFilter ref="A1:W719" xr:uid="{53BBF377-1B0E-4F07-B4DA-C862EE4C1E1D}"/>
  <tableColumns count="23">
    <tableColumn id="16" xr3:uid="{24E5C867-3425-43B8-B2A3-37AA6D8C7F45}" name="Index" totalsRowLabel="Total" dataDxfId="141" totalsRowDxfId="140"/>
    <tableColumn id="15" xr3:uid="{801918F2-AF46-441A-A2DB-2A43561F8DB9}" name="2018-2019 syllabus text" dataDxfId="139" totalsRowDxfId="138"/>
    <tableColumn id="14" xr3:uid="{CFD51D79-0F6E-4C7E-8426-62763CE80DB0}" name="2018-2019 syllabus reference" dataDxfId="137" totalsRowDxfId="136"/>
    <tableColumn id="2" xr3:uid="{C37CEC1C-1A9B-4314-A4EC-51EC229E741B}" name="2020 syllabus reference" dataDxfId="135" totalsRowDxfId="134"/>
    <tableColumn id="3" xr3:uid="{E6362289-0BA9-4E3C-BD0B-771900E223C1}" name="Moved to/from another subject" dataDxfId="133" totalsRowDxfId="132"/>
    <tableColumn id="4" xr3:uid="{DE72BB94-EAE4-4F4E-91D7-0BFC56AC884A}" name="2020 syllabus text" dataDxfId="131" totalsRowDxfId="130"/>
    <tableColumn id="23" xr3:uid="{9527C186-50A1-4D87-B1AD-B1742982CC21}" name="Renumbered" totalsRowFunction="count" dataDxfId="129" totalsRowDxfId="128"/>
    <tableColumn id="22" xr3:uid="{A2659E70-17B2-4E6A-BA09-4BD1A49F1A9F}" name="New" totalsRowFunction="count" dataDxfId="127" totalsRowDxfId="126"/>
    <tableColumn id="21" xr3:uid="{5B0CF2CC-BEDA-42F9-B77D-AB8C598563E7}" name="Deleted" totalsRowFunction="count" dataDxfId="125" totalsRowDxfId="124"/>
    <tableColumn id="20" xr3:uid="{EA6AAAF3-1298-418F-9D82-1FC95760ADCD}" name="Text unmodified" totalsRowFunction="count" dataDxfId="123" totalsRowDxfId="122"/>
    <tableColumn id="19" xr3:uid="{BADC3A03-B0A4-4C18-8A21-9B2CD070529E}" name="Reworded, intent the same" totalsRowFunction="count" dataDxfId="121" totalsRowDxfId="120"/>
    <tableColumn id="18" xr3:uid="{7B9959EC-0F95-4476-B96B-C50F17C36D6E}" name="Reworded, intent modified" totalsRowFunction="count" dataDxfId="119" totalsRowDxfId="118"/>
    <tableColumn id="17" xr3:uid="{0A20F7C6-2179-46F6-B2EB-F2B49223245E}" name="BK" totalsRowFunction="count" dataDxfId="117" totalsRowDxfId="116"/>
    <tableColumn id="5" xr3:uid="{D74442EB-42E8-421E-8E9A-4A1C9D46C41A}" name="ATPL(A)" totalsRowFunction="count" dataDxfId="115" totalsRowDxfId="114"/>
    <tableColumn id="6" xr3:uid="{7BE09C4D-7C6D-45FD-A02B-DD1674A8F417}" name="CPL(A)" totalsRowFunction="count" dataDxfId="113" totalsRowDxfId="112"/>
    <tableColumn id="7" xr3:uid="{C7D45CE6-D0C5-44FF-BE4F-9E63C7B33CDE}" name="ATPL(H)/IR" dataDxfId="111" totalsRowDxfId="110"/>
    <tableColumn id="8" xr3:uid="{D2717C28-ECB2-4471-9EDA-4BD37A5069C2}" name="ATPL(H)/VFR" dataDxfId="109" totalsRowDxfId="108"/>
    <tableColumn id="9" xr3:uid="{B6D9648A-5561-4A36-9338-5DE0F1316A58}" name="CPL(H)" dataDxfId="107" totalsRowDxfId="106"/>
    <tableColumn id="10" xr3:uid="{53804857-9853-4DA6-8FEE-BBF7C0BB0B4A}" name="IR" dataDxfId="105" totalsRowDxfId="104"/>
    <tableColumn id="11" xr3:uid="{2E9E17C4-F4D8-4D25-A897-C23A79082B7C}" name="CBIR(A)" dataDxfId="103" totalsRowDxfId="102"/>
    <tableColumn id="12" xr3:uid="{693B2701-7AC4-4124-A68E-0B9B572566D3}" name="BIR exam" dataDxfId="101" totalsRowDxfId="100"/>
    <tableColumn id="13" xr3:uid="{C7A7E370-79AB-4BD4-BC2E-0F74FA15DB9A}" name="BIR BK" dataDxfId="99" totalsRowDxfId="98"/>
    <tableColumn id="1" xr3:uid="{EEF2693F-F34F-4DEF-AB7C-955D72D9293E}" name="Source / Comment" dataDxfId="97" totalsRowDxfId="96"/>
  </tableColumns>
  <tableStyleInfo name="TableStyleLight1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A93FF9-467A-4B59-98DC-FFB438EF0EAD}" name="Table115" displayName="Table115" ref="A1:W305" totalsRowCount="1" headerRowDxfId="95" dataDxfId="94">
  <autoFilter ref="A1:W304" xr:uid="{00F6892A-BE8A-4D63-9BDF-ACD0A01E04E4}"/>
  <tableColumns count="23">
    <tableColumn id="15" xr3:uid="{7D487CBC-2019-47B7-A901-347D9C22032C}" name="Index" totalsRowLabel="Total" dataDxfId="93" totalsRowDxfId="92"/>
    <tableColumn id="14" xr3:uid="{D819EFFB-C4FB-4D12-9FAB-DB7D1DFFEC07}" name="2018-2019 syllabus text" dataDxfId="91" totalsRowDxfId="90"/>
    <tableColumn id="1" xr3:uid="{C4BBD82B-5C6B-411E-851A-94B69E9E8DEF}" name="2018-2019 syllabus reference" dataDxfId="89" totalsRowDxfId="88"/>
    <tableColumn id="2" xr3:uid="{4ACA88A6-F0B1-4158-839F-EE2B9EB66740}" name="2020 syllabus reference" dataDxfId="87" totalsRowDxfId="86"/>
    <tableColumn id="3" xr3:uid="{69817128-28A8-441F-8C72-3D48E0453139}" name="Moved to/from another subject" dataDxfId="85" totalsRowDxfId="84"/>
    <tableColumn id="4" xr3:uid="{0EBE3173-47A0-45A8-9E66-670B51CD1AAA}" name="2020 syllabus text" dataDxfId="83" totalsRowDxfId="82"/>
    <tableColumn id="22" xr3:uid="{02D4F553-337E-4BAB-9057-782F9E6439C9}" name="Renumbered" totalsRowFunction="count" dataDxfId="81" totalsRowDxfId="80"/>
    <tableColumn id="21" xr3:uid="{D7A2A8CD-9920-4BA2-86F0-1275225183D7}" name="New" totalsRowFunction="count" dataDxfId="79" totalsRowDxfId="78"/>
    <tableColumn id="20" xr3:uid="{85E2ED2E-C668-4077-9AAB-C02CBBB40957}" name="Deleted" totalsRowFunction="count" dataDxfId="77" totalsRowDxfId="76"/>
    <tableColumn id="19" xr3:uid="{B4CDBCFF-89E6-4F2F-9C7D-05D9D29FDAF6}" name="Text unmodified" totalsRowFunction="count" dataDxfId="75" totalsRowDxfId="74"/>
    <tableColumn id="18" xr3:uid="{C21413D8-8926-48C8-B40C-CC1EE9127BA4}" name="Reworded, intent the same" totalsRowFunction="count" dataDxfId="73" totalsRowDxfId="72"/>
    <tableColumn id="17" xr3:uid="{95990A70-4371-4EB7-A31D-D0E3B31345CB}" name="Reworded, intent modified" totalsRowFunction="count" dataDxfId="71" totalsRowDxfId="70"/>
    <tableColumn id="16" xr3:uid="{5A39C91D-E86F-45EE-868F-652584EC00F3}" name="BK" totalsRowFunction="count" dataDxfId="69" totalsRowDxfId="68"/>
    <tableColumn id="5" xr3:uid="{6BB63F15-FE0D-4683-BB17-42F0A1448D03}" name="ATPL(A)" dataDxfId="67" totalsRowDxfId="66"/>
    <tableColumn id="6" xr3:uid="{100AEFDD-ADFE-4C02-8B39-CB512196AADA}" name="CPL(A)" dataDxfId="65" totalsRowDxfId="64"/>
    <tableColumn id="7" xr3:uid="{A528FB49-2139-46A9-9B02-7C116252964D}" name="ATPL(H)/IR" totalsRowFunction="count" dataDxfId="63" totalsRowDxfId="62"/>
    <tableColumn id="8" xr3:uid="{E914CE77-8252-4A2B-9703-0E7964651426}" name="ATPL(H)/VFR" totalsRowFunction="count" dataDxfId="61" totalsRowDxfId="60"/>
    <tableColumn id="9" xr3:uid="{3AE3D4B0-3303-4AC6-9A5F-EFCCE35F14F7}" name="CPL(H)" totalsRowFunction="count" dataDxfId="59" totalsRowDxfId="58"/>
    <tableColumn id="10" xr3:uid="{91286926-6416-4D96-9A1D-6D846454D146}" name="IR" dataDxfId="57" totalsRowDxfId="56"/>
    <tableColumn id="11" xr3:uid="{CA8C400A-C23F-45BB-AD39-336475AE0BF0}" name="CBIR(A)" dataDxfId="55" totalsRowDxfId="54"/>
    <tableColumn id="12" xr3:uid="{B9915553-0B94-42F6-B20E-0E235B639FDB}" name="BIR exam" dataDxfId="53" totalsRowDxfId="52"/>
    <tableColumn id="13" xr3:uid="{CD220457-78B8-4436-9DF9-F990B898D696}" name="BIR BK" dataDxfId="51" totalsRowDxfId="50"/>
    <tableColumn id="23" xr3:uid="{15531F65-A43A-420D-BC75-190C3DCAA43A}" name="Source / Comment" dataDxfId="49" totalsRowDxfId="48"/>
  </tableColumns>
  <tableStyleInfo name="TableStyleLight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6EF4BF3-4B79-469F-8C52-EA23EB8FFEB3}" name="Table116" displayName="Table116" ref="A1:W121" totalsRowCount="1" headerRowDxfId="47" dataDxfId="46">
  <autoFilter ref="A1:W120" xr:uid="{61D33E97-B69A-43EC-9CF1-13426106A433}"/>
  <tableColumns count="23">
    <tableColumn id="15" xr3:uid="{91CBCE22-95B7-4819-BDD5-AD0ACD017043}" name="Index" totalsRowLabel="Total" dataDxfId="45" totalsRowDxfId="44"/>
    <tableColumn id="14" xr3:uid="{8C1AE4AF-D017-4E1C-B128-A3B24BB212F1}" name="2018-2019 syllabus text" dataDxfId="43" totalsRowDxfId="42"/>
    <tableColumn id="1" xr3:uid="{B7950505-8B84-4599-A287-4B8F456BBA47}" name="2018-2019 syllabus reference" dataDxfId="41" totalsRowDxfId="40"/>
    <tableColumn id="2" xr3:uid="{A038B86F-9EA2-4321-A46E-5178769D4611}" name="2020 syllabus reference" dataDxfId="39" totalsRowDxfId="38"/>
    <tableColumn id="3" xr3:uid="{D3903638-C46F-4471-AACF-CF6A5749C35D}" name="Moved to/from another subject" dataDxfId="37" totalsRowDxfId="36"/>
    <tableColumn id="4" xr3:uid="{AFEA868D-269D-4409-B246-5EF69E5E952F}" name="2020 syllabus text" dataDxfId="35" totalsRowDxfId="34"/>
    <tableColumn id="23" xr3:uid="{C7641B9A-912B-49D7-AB91-855732500A90}" name="Renumbered" totalsRowFunction="count" dataDxfId="33" totalsRowDxfId="32"/>
    <tableColumn id="22" xr3:uid="{198CA2D6-828B-4A69-BA7D-49419C042C0A}" name="New" totalsRowFunction="count" dataDxfId="31" totalsRowDxfId="30"/>
    <tableColumn id="21" xr3:uid="{0B8EC028-7417-4068-9CB9-838CF2FB6F9F}" name="Deleted" totalsRowFunction="count" dataDxfId="29" totalsRowDxfId="28"/>
    <tableColumn id="20" xr3:uid="{10A5EA7E-81E3-481E-A769-9E4711C72D40}" name="Text unmodified" totalsRowFunction="count" dataDxfId="27" totalsRowDxfId="26"/>
    <tableColumn id="19" xr3:uid="{7201C0ED-A215-4269-AA39-B5402ED96F8B}" name="Reworded, intent the same" totalsRowFunction="count" dataDxfId="25" totalsRowDxfId="24"/>
    <tableColumn id="18" xr3:uid="{89C31EB7-C913-4803-97B4-91C066CFEA1B}" name="Reworded, intent modified" totalsRowFunction="count" dataDxfId="23" totalsRowDxfId="22"/>
    <tableColumn id="17" xr3:uid="{51DC9BE2-16D7-4219-B973-40835715D7B0}" name="BK" totalsRowFunction="count" dataDxfId="21" totalsRowDxfId="20"/>
    <tableColumn id="5" xr3:uid="{F3929061-D885-46A0-AC82-388B954003A9}" name="ATPL(A)" totalsRowFunction="count" dataDxfId="19" totalsRowDxfId="18"/>
    <tableColumn id="6" xr3:uid="{799EFAFE-9593-4E83-AD84-39950AFADE29}" name="CPL(A)" totalsRowFunction="count" dataDxfId="17" totalsRowDxfId="16"/>
    <tableColumn id="7" xr3:uid="{B7CDFAF0-71A1-4DC0-B70A-672BBC50BDC1}" name="ATPL(H)/IR" totalsRowFunction="count" dataDxfId="15" totalsRowDxfId="14"/>
    <tableColumn id="8" xr3:uid="{37548DC4-4DFA-40E4-B52E-93A171B99270}" name="ATPL(H)/VFR" totalsRowFunction="count" dataDxfId="13" totalsRowDxfId="12"/>
    <tableColumn id="9" xr3:uid="{49D335E7-27E9-463B-B7CF-92845D2E7CCC}" name="CPL(H)" totalsRowFunction="count" dataDxfId="11" totalsRowDxfId="10"/>
    <tableColumn id="10" xr3:uid="{C88CC356-34FC-4877-A364-DDF323CE5953}" name="IR" totalsRowFunction="count" dataDxfId="9" totalsRowDxfId="8"/>
    <tableColumn id="11" xr3:uid="{DC23F577-9852-4826-9B54-9DF4A607281F}" name="CBIR(A)" totalsRowFunction="count" dataDxfId="7" totalsRowDxfId="6"/>
    <tableColumn id="12" xr3:uid="{081B43EF-CFA5-423A-A8F9-6FD8921D9E34}" name="BIR exam" totalsRowFunction="count" dataDxfId="5" totalsRowDxfId="4"/>
    <tableColumn id="13" xr3:uid="{568AE308-9B4C-4D86-A83F-3CEA78280BCE}" name="BIR BK" totalsRowFunction="count" dataDxfId="3" totalsRowDxfId="2"/>
    <tableColumn id="16" xr3:uid="{548FD1A8-E4E2-45FB-859E-C3540E270F31}" name="Source / Comment" dataDxfId="1" totalsRow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DB67D5-A519-42CF-9BF9-63C7B333057A}" name="Table1" displayName="Table1" ref="A1:W711" totalsRowCount="1" headerRowDxfId="722" dataDxfId="721">
  <autoFilter ref="A1:W710" xr:uid="{82182914-F311-4816-8856-BF442E5282AC}"/>
  <tableColumns count="23">
    <tableColumn id="16" xr3:uid="{BD11E59E-7B88-4997-B0AE-B4CB588887A9}" name="Index" totalsRowLabel="Total" dataDxfId="720" totalsRowDxfId="719"/>
    <tableColumn id="26" xr3:uid="{20C234CC-5FBC-4F7F-BA9E-8F2E52CD038B}" name="2018-2019 syllabus text" dataDxfId="718" totalsRowDxfId="717"/>
    <tableColumn id="14" xr3:uid="{BD2EBFB2-3DF2-4BD7-9297-8B0FF0A9840D}" name="2018-2019 syllabus reference" dataDxfId="716" totalsRowDxfId="715"/>
    <tableColumn id="2" xr3:uid="{17B7DEDA-DABC-475D-A32E-01B066BB7E1B}" name="2020 syllabus reference" dataDxfId="714" totalsRowDxfId="713"/>
    <tableColumn id="19" xr3:uid="{902C3A20-5FB0-47CC-A023-F132D0378706}" name="Moved to/from another subject" dataDxfId="712" totalsRowDxfId="711"/>
    <tableColumn id="4" xr3:uid="{7FE181FF-F0C7-4A83-A4E3-4E770C6CE457}" name="2020 syllabus text" dataDxfId="710" totalsRowDxfId="709"/>
    <tableColumn id="25" xr3:uid="{FC6B1C87-0654-4647-811C-F018AEFE575A}" name="Renumbered" totalsRowFunction="count" dataDxfId="708" totalsRowDxfId="707"/>
    <tableColumn id="24" xr3:uid="{85EE7F6F-6659-466A-A10D-868DA0DEB285}" name="New" totalsRowFunction="count" dataDxfId="706" totalsRowDxfId="705"/>
    <tableColumn id="23" xr3:uid="{68BB2619-F33E-40E1-9C70-70A321C83EB9}" name="Deleted" totalsRowFunction="count" dataDxfId="704" totalsRowDxfId="703"/>
    <tableColumn id="22" xr3:uid="{797A2163-A1E3-47EE-B767-93DF18232D29}" name="Text unmodified" totalsRowFunction="count" dataDxfId="702" totalsRowDxfId="701"/>
    <tableColumn id="21" xr3:uid="{96F0B673-EE7B-4A4F-B2C5-390D1F21F4EA}" name="Reworded, intent the same" totalsRowFunction="count" dataDxfId="700" totalsRowDxfId="699"/>
    <tableColumn id="20" xr3:uid="{0F98CD1F-6150-471D-8072-7C6B698B3237}" name="Reworded, intent modified" totalsRowFunction="count" dataDxfId="698" totalsRowDxfId="697"/>
    <tableColumn id="18" xr3:uid="{3199ACD5-661F-465C-9E1C-BF4BF897D1D3}" name="BK" totalsRowFunction="count" dataDxfId="696" totalsRowDxfId="695"/>
    <tableColumn id="5" xr3:uid="{047DFEA3-7DBA-43C5-85EF-5E6284DAE350}" name="ATPL(A)" totalsRowFunction="count" dataDxfId="694" totalsRowDxfId="693"/>
    <tableColumn id="6" xr3:uid="{29ACD9E8-161C-4E84-A772-7FF39EF3B30D}" name="CPL(A)" totalsRowFunction="count" dataDxfId="692" totalsRowDxfId="691"/>
    <tableColumn id="7" xr3:uid="{92B6A242-8C12-4F14-A521-95FBE6B86FDF}" name="ATPL(H)/IR" totalsRowFunction="count" dataDxfId="690" totalsRowDxfId="689"/>
    <tableColumn id="8" xr3:uid="{D4FACF35-7C45-44F6-BCD8-373ED2CAF9E6}" name="ATPL(H)/VFR" totalsRowFunction="count" dataDxfId="688" totalsRowDxfId="687"/>
    <tableColumn id="9" xr3:uid="{4491AD16-A177-40D7-B418-20D04A498981}" name="CPL(H)" totalsRowFunction="count" dataDxfId="686" totalsRowDxfId="685"/>
    <tableColumn id="10" xr3:uid="{9C14589A-C9CB-44F6-AB27-0D54850AF30D}" name="IR" totalsRowFunction="count" dataDxfId="684" totalsRowDxfId="683"/>
    <tableColumn id="11" xr3:uid="{FD4C84AB-8439-4089-80CA-8E30309AE89D}" name="CBIR(A)" totalsRowFunction="count" dataDxfId="682" totalsRowDxfId="681"/>
    <tableColumn id="12" xr3:uid="{A759EE68-D51E-4D34-8143-3BB3F61E14C3}" name="BIR exam" totalsRowFunction="count" dataDxfId="680" totalsRowDxfId="679"/>
    <tableColumn id="13" xr3:uid="{D38A9613-753B-46FE-A28C-E91655363869}" name="BIR BK" totalsRowFunction="count" dataDxfId="678" totalsRowDxfId="677"/>
    <tableColumn id="15" xr3:uid="{64552E65-D3F1-4A1C-BBD2-E2407E25D193}" name="Source / Comment" dataDxfId="676" totalsRowDxfId="675"/>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74AF0-03AF-45A0-ADB4-85F502BFCF48}" name="Table13" displayName="Table13" ref="A1:W902" totalsRowCount="1" headerRowDxfId="673" dataDxfId="672">
  <autoFilter ref="A1:W901" xr:uid="{DB58C677-D56B-4150-958C-3BCFBC0F11A7}"/>
  <tableColumns count="23">
    <tableColumn id="1" xr3:uid="{B0C6FA5D-4609-4037-B28F-5DC914393C79}" name="Index" totalsRowLabel="Total" dataDxfId="671" totalsRowDxfId="670"/>
    <tableColumn id="23" xr3:uid="{7860316D-F756-437F-B158-838D4955C6A1}" name="2018-2019 syllabus text" dataDxfId="669" totalsRowDxfId="668"/>
    <tableColumn id="22" xr3:uid="{2066145C-1857-48C0-B0AF-74A1922C902F}" name="2018-2019 syllabus reference" dataDxfId="667" totalsRowDxfId="666"/>
    <tableColumn id="2" xr3:uid="{DBCC94AF-D9FA-4609-A7B9-E6369C180AA7}" name="2020 syllabus reference" dataDxfId="665" totalsRowDxfId="664"/>
    <tableColumn id="3" xr3:uid="{7C872F8C-2466-4DD0-ACEC-843BE66B2224}" name="Moved to/from another subject" dataDxfId="663" totalsRowDxfId="662"/>
    <tableColumn id="4" xr3:uid="{B303AD5D-E10B-4003-A4FF-01208EAB3172}" name="2020 syllabus text" dataDxfId="661" totalsRowDxfId="660"/>
    <tableColumn id="20" xr3:uid="{D4EEB96B-65D8-4760-86EA-64574AD71B41}" name="Renumbered" totalsRowFunction="count" dataDxfId="659" totalsRowDxfId="658"/>
    <tableColumn id="19" xr3:uid="{D0B2DD49-42C3-4CC0-8643-433BB18DD386}" name="New" totalsRowFunction="count" dataDxfId="657" totalsRowDxfId="656"/>
    <tableColumn id="18" xr3:uid="{51D4BF42-BEA5-49B0-A389-2DA9FE626D3D}" name="Deleted" totalsRowFunction="count" dataDxfId="655" totalsRowDxfId="654"/>
    <tableColumn id="17" xr3:uid="{5B41BEA4-4B1B-4A03-AF18-031C1D26A459}" name="Text unmodified" totalsRowFunction="count" dataDxfId="653" totalsRowDxfId="652"/>
    <tableColumn id="16" xr3:uid="{2B505E34-6F2B-43E1-861E-0487097B5154}" name="Reworded, intent the same" totalsRowFunction="count" dataDxfId="651" totalsRowDxfId="650"/>
    <tableColumn id="15" xr3:uid="{A5D118F1-7491-4C7D-BB44-0DE10BCA2ABE}" name="Reworded, intent modified" totalsRowFunction="count" dataDxfId="649" totalsRowDxfId="648"/>
    <tableColumn id="14" xr3:uid="{65CC1242-57DE-4EE2-B9BD-0D2D0A2ADAC1}" name="BK" totalsRowFunction="count" dataDxfId="647" totalsRowDxfId="646"/>
    <tableColumn id="5" xr3:uid="{6306E293-7864-40B3-A028-ABF00D570DEE}" name="ATPL(A)" totalsRowFunction="count" dataDxfId="645" totalsRowDxfId="644"/>
    <tableColumn id="6" xr3:uid="{B157257D-C224-43C7-826A-29D2AA43C3A4}" name="CPL(A)" totalsRowFunction="count" dataDxfId="643" totalsRowDxfId="642"/>
    <tableColumn id="7" xr3:uid="{BAE1EF67-6A9F-4517-9A68-9AC5A0826682}" name="ATPL(H)/IR" totalsRowFunction="count" dataDxfId="641" totalsRowDxfId="640"/>
    <tableColumn id="8" xr3:uid="{978700EE-5A34-4623-B72A-91A8101B2A52}" name="ATPL(H)/VFR" totalsRowFunction="count" dataDxfId="639" totalsRowDxfId="638"/>
    <tableColumn id="9" xr3:uid="{B06958E0-5AC7-4222-9FDE-008885F102F1}" name="CPL(H)" totalsRowFunction="count" dataDxfId="637" totalsRowDxfId="636"/>
    <tableColumn id="10" xr3:uid="{BD60D921-9F0A-4C39-8426-37242977F52A}" name="IR" totalsRowFunction="count" dataDxfId="635" totalsRowDxfId="634"/>
    <tableColumn id="11" xr3:uid="{117BDA2D-F291-4BEE-816A-DD92D8A2E769}" name="CBIR(A)" totalsRowFunction="count" dataDxfId="633" totalsRowDxfId="632"/>
    <tableColumn id="12" xr3:uid="{A80A9373-F9D4-41D2-AC50-B760C1CF62BF}" name="BIR exam" totalsRowFunction="count" dataDxfId="631" totalsRowDxfId="630"/>
    <tableColumn id="13" xr3:uid="{C3C6DF30-1A1B-45FF-BD96-4382753ACE7C}" name="BIR BK" totalsRowFunction="count" dataDxfId="629" totalsRowDxfId="628"/>
    <tableColumn id="21" xr3:uid="{BCABD707-961E-4E46-BDA1-AEB1747F4875}" name="Source / Comment" dataDxfId="627" totalsRowDxfId="62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5FA09B-0104-44DF-88F3-90176D04C2E5}" name="Table14" displayName="Table14" ref="A1:W652" totalsRowCount="1" headerRowDxfId="624" dataDxfId="623">
  <autoFilter ref="A1:W651" xr:uid="{061CFF75-1F2A-41E3-8271-A07DC6BF5214}"/>
  <tableColumns count="23">
    <tableColumn id="1" xr3:uid="{384A0E01-ADA3-47DB-9D96-2DA12C37F5FE}" name="Index" totalsRowLabel="Total" dataDxfId="622" totalsRowDxfId="621"/>
    <tableColumn id="21" xr3:uid="{38F2E7AB-8B0F-4B63-BE4D-C19C4FD31B8F}" name="2018-2019 syllabus text" dataDxfId="620" totalsRowDxfId="619"/>
    <tableColumn id="2" xr3:uid="{47987877-D99C-4574-BE1A-D4FDEACB9DBF}" name="2018-2019 syllabus reference" dataDxfId="618" totalsRowDxfId="617"/>
    <tableColumn id="20" xr3:uid="{873278DE-D1A4-4DC0-9336-59D24629BEA0}" name="2020 syllabus reference" dataDxfId="616" totalsRowDxfId="615"/>
    <tableColumn id="3" xr3:uid="{F599F5AF-C762-4A56-A012-D84158FFF471}" name="Moved to/from another subject" dataDxfId="614" totalsRowDxfId="613"/>
    <tableColumn id="4" xr3:uid="{2972C565-DFBD-49CA-A874-1574A6A3DB88}" name="2020 syllabus text" dataDxfId="612" totalsRowDxfId="611"/>
    <tableColumn id="19" xr3:uid="{96756DB4-8F71-43F3-8C09-7B3FD8E5A523}" name="Renumbered" totalsRowFunction="count" dataDxfId="610" totalsRowDxfId="609"/>
    <tableColumn id="18" xr3:uid="{93FD10E5-D219-45DF-844B-437CE685AC6A}" name="New" totalsRowFunction="count" dataDxfId="608" totalsRowDxfId="607"/>
    <tableColumn id="17" xr3:uid="{4D963309-E178-4A04-9D33-AE994823A9A6}" name="Deleted" totalsRowFunction="count" dataDxfId="606" totalsRowDxfId="605"/>
    <tableColumn id="16" xr3:uid="{2BA518D1-AB2C-4886-B51D-62E7193185D1}" name="Text unmodified" totalsRowFunction="count" dataDxfId="604" totalsRowDxfId="603"/>
    <tableColumn id="15" xr3:uid="{81A573F7-7FF3-42FC-9E75-68CEC4609CCB}" name="Reworded, intent the same" totalsRowFunction="count" dataDxfId="602" totalsRowDxfId="601"/>
    <tableColumn id="22" xr3:uid="{F8603098-8355-4205-811E-4ED917DC459A}" name="Reworded, intent modified" totalsRowFunction="count" dataDxfId="600" totalsRowDxfId="599"/>
    <tableColumn id="14" xr3:uid="{735691DC-E19A-4158-8F81-2CA81C4AC719}" name="BK" totalsRowFunction="count" dataDxfId="598" totalsRowDxfId="597"/>
    <tableColumn id="5" xr3:uid="{22F9EB08-4BAB-444F-B849-D75390612E2D}" name="ATPL(A)" totalsRowFunction="count" dataDxfId="596" totalsRowDxfId="595"/>
    <tableColumn id="6" xr3:uid="{0B01A249-432B-4B58-B521-8C772EC55240}" name="CPL(A)" totalsRowFunction="count" dataDxfId="594" totalsRowDxfId="593"/>
    <tableColumn id="7" xr3:uid="{22C9E724-1D32-47D2-A73A-28A1E38C2493}" name="ATPL(H)/IR" totalsRowFunction="count" dataDxfId="592" totalsRowDxfId="591"/>
    <tableColumn id="8" xr3:uid="{D08F1FF3-EE9C-41E9-8CF0-7E12D4C98385}" name="ATPL(H)/VFR" totalsRowFunction="count" dataDxfId="590" totalsRowDxfId="589"/>
    <tableColumn id="9" xr3:uid="{0CD94517-BA14-4873-978B-8D58E9D74B56}" name="CPL(H)" totalsRowFunction="count" dataDxfId="588" totalsRowDxfId="587"/>
    <tableColumn id="10" xr3:uid="{9C334599-1A6B-417A-8B6F-1FD590920380}" name="IR" totalsRowFunction="count" dataDxfId="586" totalsRowDxfId="585"/>
    <tableColumn id="11" xr3:uid="{ED68BB61-0675-489E-AF49-BBDA90122638}" name="CBIR(A)" totalsRowFunction="count" dataDxfId="584" totalsRowDxfId="583"/>
    <tableColumn id="12" xr3:uid="{88ADAA61-44E8-427B-A13D-60442F038047}" name="BIR exam" totalsRowFunction="count" dataDxfId="582" totalsRowDxfId="581"/>
    <tableColumn id="13" xr3:uid="{94EFE81B-1D69-4744-A8C8-76B5D9B2D86F}" name="BIR BK" totalsRowFunction="count" dataDxfId="580" totalsRowDxfId="579"/>
    <tableColumn id="23" xr3:uid="{D9CA7287-5957-4A42-BD05-3D884D303572}" name="Source / Comment" dataDxfId="578" totalsRowDxfId="577"/>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84C4F9-0DD8-44B8-9CAF-F177DA7D2F58}" name="Table15" displayName="Table15" ref="A1:W147" totalsRowCount="1" headerRowDxfId="575" dataDxfId="574">
  <autoFilter ref="A1:W146" xr:uid="{57668B7D-86FF-431F-A620-169DB1459F3C}"/>
  <tableColumns count="23">
    <tableColumn id="1" xr3:uid="{043FCA07-7188-476B-B01B-8646A002E9E7}" name="Index" totalsRowLabel="Total" dataDxfId="573" totalsRowDxfId="572"/>
    <tableColumn id="22" xr3:uid="{0D252E0F-7B21-4A8B-80AD-57A214598A99}" name="2018-2019 syllabus text" dataDxfId="571" totalsRowDxfId="570"/>
    <tableColumn id="21" xr3:uid="{CD76561D-5842-4C08-8034-1019991C5A2C}" name="2018-2019 syllabus reference" dataDxfId="569" totalsRowDxfId="568"/>
    <tableColumn id="2" xr3:uid="{15E97439-994A-4DE7-B668-E14E6F41B305}" name="2020 syllabus reference" dataDxfId="567" totalsRowDxfId="566"/>
    <tableColumn id="3" xr3:uid="{0788FABE-3857-4484-A290-8AE329F724FA}" name="Moved to/from another subject" dataDxfId="565" totalsRowDxfId="564"/>
    <tableColumn id="4" xr3:uid="{45A67CDF-310E-4943-B9C5-0D5E8EDC24B9}" name="2020 syllabus text" dataDxfId="563" totalsRowDxfId="562"/>
    <tableColumn id="20" xr3:uid="{65713141-6F15-4ADD-BCC4-7EA1AA7CB80A}" name="Renumbered" totalsRowFunction="count" dataDxfId="561" totalsRowDxfId="560"/>
    <tableColumn id="19" xr3:uid="{9C60542B-D10D-463D-B901-5D6C5F714C13}" name="New" totalsRowFunction="count" dataDxfId="559" totalsRowDxfId="558"/>
    <tableColumn id="18" xr3:uid="{329961B4-9EA5-4BB5-9E55-296AEA5785A8}" name="Deleted" totalsRowFunction="count" dataDxfId="557" totalsRowDxfId="556"/>
    <tableColumn id="17" xr3:uid="{2DD1B30A-3D3F-4FB6-A411-1DE39E2F8EFB}" name="Text unmodified" totalsRowFunction="count" dataDxfId="555" totalsRowDxfId="554"/>
    <tableColumn id="16" xr3:uid="{0B91CF5C-017A-45A0-B5AF-3B6BE6022005}" name="Reworded, intent the same" totalsRowFunction="count" dataDxfId="553" totalsRowDxfId="552"/>
    <tableColumn id="15" xr3:uid="{E2DC0DBC-F642-445F-AAC5-4EF9A75741A5}" name="Reworded, intent modified" totalsRowFunction="count" dataDxfId="551" totalsRowDxfId="550"/>
    <tableColumn id="14" xr3:uid="{B3F18309-6B46-4BE6-825A-B65C99867F10}" name="BK" totalsRowFunction="count" dataDxfId="549" totalsRowDxfId="548"/>
    <tableColumn id="5" xr3:uid="{0782532F-ACC7-4DB3-AF3A-C7871C0EFCF9}" name="ATPL(A)" totalsRowFunction="count" dataDxfId="547" totalsRowDxfId="546"/>
    <tableColumn id="6" xr3:uid="{A7E497E5-CD99-4CA2-9820-0D0AE1971F0D}" name="CPL(A)" totalsRowFunction="count" dataDxfId="545" totalsRowDxfId="544"/>
    <tableColumn id="7" xr3:uid="{0D4E1BA0-0EAA-4BF2-8E95-1E163E465821}" name="ATPL(H)/IR" totalsRowFunction="count" dataDxfId="543" totalsRowDxfId="542"/>
    <tableColumn id="8" xr3:uid="{6FB68A48-1299-40A6-A4B7-04273F0D437D}" name="ATPL(H)/VFR" totalsRowFunction="count" dataDxfId="541" totalsRowDxfId="540"/>
    <tableColumn id="9" xr3:uid="{8F52CDE0-AD7D-48E2-9442-3A4ECEE04DEE}" name="CPL(H)" totalsRowFunction="count" dataDxfId="539" totalsRowDxfId="538"/>
    <tableColumn id="10" xr3:uid="{326431A0-DC97-42CF-A311-70262E31D2D6}" name="IR" totalsRowFunction="count" dataDxfId="537" totalsRowDxfId="536"/>
    <tableColumn id="11" xr3:uid="{F8AC7F3C-46FA-40F5-91C1-11FFD0C99871}" name="CBIR(A)" totalsRowFunction="count" dataDxfId="535" totalsRowDxfId="534"/>
    <tableColumn id="12" xr3:uid="{1724701A-157E-4F95-8621-16306E0B348B}" name="BIR exam" totalsRowFunction="count" dataDxfId="533" totalsRowDxfId="532"/>
    <tableColumn id="13" xr3:uid="{E0BC07FA-09D4-4B45-AA24-343F324F1B49}" name="BIR BK" totalsRowFunction="count" dataDxfId="531" totalsRowDxfId="530"/>
    <tableColumn id="23" xr3:uid="{C741E41F-AD92-47AE-BC5B-D77680BCC720}" name="Source / Comment" dataDxfId="529" totalsRowDxfId="52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9D5DD1D-85A7-42DD-B304-BEA6445E30FE}" name="Table16" displayName="Table16" ref="A1:W326" totalsRowCount="1" headerRowDxfId="527" dataDxfId="526">
  <autoFilter ref="A1:W325" xr:uid="{F8D9AE80-AB19-4FC1-92EB-5DAE93DD1BA4}"/>
  <tableColumns count="23">
    <tableColumn id="1" xr3:uid="{14F5A028-9262-41F8-9C66-110B9F95CDF3}" name="Index" totalsRowLabel="Total" dataDxfId="525" totalsRowDxfId="524"/>
    <tableColumn id="16" xr3:uid="{336DD0A9-F59C-48F4-8E64-7F68F32A1482}" name="2018-2019 syllabus text" dataDxfId="523" totalsRowDxfId="522"/>
    <tableColumn id="15" xr3:uid="{84DCBFEA-B072-47E4-90FF-4278D52189EC}" name="2018-2019 syllabus reference" dataDxfId="521" totalsRowDxfId="520"/>
    <tableColumn id="2" xr3:uid="{3D1150DC-9920-48BB-8553-4B0BB2CF5054}" name="2020 syllabus reference" dataDxfId="519" totalsRowDxfId="518"/>
    <tableColumn id="3" xr3:uid="{BEE39C5C-8C09-4DC7-A24E-07BD7B92E997}" name="Moved to/from another subject" dataDxfId="517" totalsRowDxfId="516"/>
    <tableColumn id="4" xr3:uid="{A6F0EF3F-877E-4521-A230-2402BD9F1DAF}" name="2020 syllabus text" dataDxfId="515" totalsRowDxfId="514"/>
    <tableColumn id="22" xr3:uid="{7238206A-0485-46FB-A0AA-EAFEA36C8746}" name="Renumbered" totalsRowFunction="count" dataDxfId="513" totalsRowDxfId="512"/>
    <tableColumn id="21" xr3:uid="{CEFF3590-7E2A-493F-B5E2-A79670CC8215}" name="New" totalsRowFunction="countNums" dataDxfId="511" totalsRowDxfId="510"/>
    <tableColumn id="20" xr3:uid="{1810472F-3AC9-4E5D-87BD-699EF86DD97D}" name="Deleted" totalsRowFunction="countNums" dataDxfId="509" totalsRowDxfId="508"/>
    <tableColumn id="19" xr3:uid="{18892E45-4672-4800-94A7-13101235D850}" name="Text unmodified" totalsRowFunction="count" dataDxfId="507" totalsRowDxfId="506"/>
    <tableColumn id="18" xr3:uid="{73B68B07-2CBE-4FD6-838D-82D31EFFDC97}" name="Reworded, intent the same" totalsRowFunction="count" dataDxfId="505" totalsRowDxfId="504"/>
    <tableColumn id="17" xr3:uid="{997DC61C-BFC5-4453-BBCE-44209FD8CBA8}" name="Reworded, intent modified" totalsRowFunction="countNums" dataDxfId="503" totalsRowDxfId="502"/>
    <tableColumn id="14" xr3:uid="{8757517C-C7CE-4988-AB87-4AACBA8912AC}" name="BK" totalsRowFunction="count" dataDxfId="501" totalsRowDxfId="500"/>
    <tableColumn id="5" xr3:uid="{9E393CA0-63FC-42F9-A3B5-85D2293D03C7}" name="ATPL(A)" totalsRowFunction="count" dataDxfId="499" totalsRowDxfId="498"/>
    <tableColumn id="6" xr3:uid="{AD410100-316F-439D-9F56-C8DA03725353}" name="CPL(A)" totalsRowFunction="count" dataDxfId="497" totalsRowDxfId="496"/>
    <tableColumn id="7" xr3:uid="{E27BC804-77D8-49DD-9D72-CC285E3C2F9A}" name="ATPL(H)/IR" totalsRowFunction="count" dataDxfId="495" totalsRowDxfId="494"/>
    <tableColumn id="8" xr3:uid="{AC1694D2-CA49-412A-BAE4-C100A38FCC66}" name="ATPL(H)/VFR" totalsRowFunction="count" dataDxfId="493" totalsRowDxfId="492"/>
    <tableColumn id="9" xr3:uid="{4C8F3DA6-0788-41C2-A83A-8A20D70BD707}" name="CPL(H)" totalsRowFunction="countNums" dataDxfId="491" totalsRowDxfId="490"/>
    <tableColumn id="10" xr3:uid="{F9E2DDF7-CB72-455A-8287-A13B070479C6}" name="IR" totalsRowFunction="countNums" dataDxfId="489" totalsRowDxfId="488"/>
    <tableColumn id="11" xr3:uid="{C1451F3B-B684-4BD8-8529-5BB1085FBC94}" name="CBIR(A)" totalsRowFunction="count" dataDxfId="487" totalsRowDxfId="486"/>
    <tableColumn id="12" xr3:uid="{111A860E-7B64-450C-B8E0-AD51D38590EF}" name="BIR exam" totalsRowFunction="count" dataDxfId="485" totalsRowDxfId="484"/>
    <tableColumn id="13" xr3:uid="{B73A316C-285F-4A3E-A640-35CC023DF845}" name="BIR BK" totalsRowFunction="count" dataDxfId="483" totalsRowDxfId="482"/>
    <tableColumn id="24" xr3:uid="{D9BAEB63-995B-4848-AD21-42D3D3C9E5E8}" name="Source / Comment" dataDxfId="481" totalsRowDxfId="480"/>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E0B1E7-5453-4EC4-8E6F-97EDF1F54B51}" name="Table17" displayName="Table17" ref="A1:W183" totalsRowCount="1" headerRowDxfId="479" dataDxfId="478">
  <autoFilter ref="A1:W182" xr:uid="{015FFC3E-CB69-478B-97A6-E11C6905FDD0}"/>
  <tableColumns count="23">
    <tableColumn id="21" xr3:uid="{5EE84D4A-5257-44F7-B619-BF2FF7F3B38C}" name="Index" totalsRowLabel="Total" dataDxfId="477" totalsRowDxfId="476"/>
    <tableColumn id="1" xr3:uid="{4AA2BF27-E313-4F56-B8C9-3C950DD3720C}" name="2018-2019 syllabus text" dataDxfId="475" totalsRowDxfId="474"/>
    <tableColumn id="23" xr3:uid="{8BC22012-CE09-4EEE-A49F-770F12D5FDA9}" name="2018-2019 syllabus reference" dataDxfId="473" totalsRowDxfId="472"/>
    <tableColumn id="2" xr3:uid="{494B2BF4-DBF4-4628-8A1E-796832F20912}" name="2020 syllabus reference" dataDxfId="471" totalsRowDxfId="470"/>
    <tableColumn id="3" xr3:uid="{EC924D15-5AAF-42D0-B771-6C91DAB5A0F0}" name="Moved to/from another subject" dataDxfId="469" totalsRowDxfId="468"/>
    <tableColumn id="4" xr3:uid="{41A04E24-9B59-4B03-9EFC-4A01ECE6BB9D}" name="2020 syllabus text" dataDxfId="467" totalsRowDxfId="466"/>
    <tableColumn id="20" xr3:uid="{F2966099-FCA7-4FAF-9191-FFA388B2DAE8}" name="Renumbered" totalsRowFunction="count" dataDxfId="465" totalsRowDxfId="464"/>
    <tableColumn id="19" xr3:uid="{0552CE1B-03B9-4C11-AA93-6A9000B8BCD8}" name="New" totalsRowFunction="count" dataDxfId="463" totalsRowDxfId="462"/>
    <tableColumn id="18" xr3:uid="{B7E22E65-7CA7-4E1D-9916-861CFD619D1A}" name="Deleted" totalsRowFunction="count" dataDxfId="461" totalsRowDxfId="460"/>
    <tableColumn id="17" xr3:uid="{1F50BD3F-D4BD-4483-BA53-DA7FFB1A9758}" name="Text unmodified" totalsRowFunction="count" dataDxfId="459" totalsRowDxfId="458"/>
    <tableColumn id="16" xr3:uid="{2FA829EA-F465-4C36-89A8-3F1B2B501FE3}" name="Reworded, intent the same" totalsRowFunction="count" dataDxfId="457" totalsRowDxfId="456"/>
    <tableColumn id="15" xr3:uid="{57E4CA01-E0FA-46FA-9EA2-6A47EB861AEC}" name="Reworded, intent modified" totalsRowFunction="count" dataDxfId="455" totalsRowDxfId="454"/>
    <tableColumn id="14" xr3:uid="{8AEF8AE3-46F5-4E1F-B40B-2B25A1DEA83B}" name="BK" totalsRowFunction="count" dataDxfId="453" totalsRowDxfId="452"/>
    <tableColumn id="5" xr3:uid="{30A35336-07C3-40AB-A739-A1501137FBA2}" name="ATPL(A)" totalsRowFunction="count" dataDxfId="451" totalsRowDxfId="450"/>
    <tableColumn id="6" xr3:uid="{9E789BF1-BE74-46DD-B137-B7F8A97E3E49}" name="CPL(A)" totalsRowFunction="count" dataDxfId="449" totalsRowDxfId="448"/>
    <tableColumn id="7" xr3:uid="{753F088A-9783-4A57-99DC-7179A2177647}" name="ATPL(H)/IR" totalsRowFunction="count" dataDxfId="447" totalsRowDxfId="446"/>
    <tableColumn id="8" xr3:uid="{9E785D8E-F1E2-494C-ACD3-8CC25DB1106F}" name="ATPL(H)/VFR" totalsRowFunction="count" dataDxfId="445" totalsRowDxfId="444"/>
    <tableColumn id="9" xr3:uid="{83AE5AEB-5839-48DE-8F5C-344A94E0C438}" name="CPL(H)" totalsRowFunction="count" dataDxfId="443" totalsRowDxfId="442"/>
    <tableColumn id="10" xr3:uid="{E10B9994-8617-4F6E-8EA5-62087623ED58}" name="IR" totalsRowFunction="count" dataDxfId="441" totalsRowDxfId="440"/>
    <tableColumn id="11" xr3:uid="{768DEAED-2F44-4946-8A34-01300C78453A}" name="CBIR(A)" totalsRowFunction="count" dataDxfId="439" totalsRowDxfId="438"/>
    <tableColumn id="12" xr3:uid="{5D5EAE01-1821-41AD-9AC6-5DBA9BBD4708}" name="BIR exam" totalsRowFunction="count" dataDxfId="437" totalsRowDxfId="436"/>
    <tableColumn id="13" xr3:uid="{28381927-8FDA-4B0D-904E-2A33FABEC0BB}" name="BIR BK" totalsRowFunction="count" dataDxfId="435" totalsRowDxfId="434"/>
    <tableColumn id="22" xr3:uid="{078F8AEB-F445-49D7-AED3-E3635DB40DFC}" name="Source / Comment" dataDxfId="433" totalsRowDxfId="432"/>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A6DC5E3-09B9-4191-B1A3-6C6CE54393FE}" name="Table18" displayName="Table18" ref="A1:W146" totalsRowCount="1" headerRowDxfId="431" dataDxfId="430">
  <autoFilter ref="A1:W145" xr:uid="{F1CB8A5D-E341-4FB8-9012-48C60C688247}"/>
  <tableColumns count="23">
    <tableColumn id="22" xr3:uid="{EA0B13E0-BD50-4D5E-8A8C-264B952BB996}" name="Index" totalsRowLabel="Total" dataDxfId="429" totalsRowDxfId="428"/>
    <tableColumn id="21" xr3:uid="{E9F2A9D9-AFBF-471A-8402-80935AEBC80A}" name="2018-2019 syllabus text" dataDxfId="427" totalsRowDxfId="426"/>
    <tableColumn id="1" xr3:uid="{BE2AC7DA-41BE-4F62-AA8C-220754DCB8B1}" name="2018-2019 syllabus reference" dataDxfId="425" totalsRowDxfId="424"/>
    <tableColumn id="2" xr3:uid="{4DF6458E-E2CA-4AA3-B092-89707BD74EEF}" name="2020 syllabus reference" dataDxfId="423" totalsRowDxfId="422"/>
    <tableColumn id="3" xr3:uid="{C46B3CDE-28E4-4A62-B6D4-EFD06EF08B61}" name="Moved to/from another subject" dataDxfId="421" totalsRowDxfId="420"/>
    <tableColumn id="4" xr3:uid="{BF853707-80DB-4528-B8D2-A404AB7AB03C}" name="2020 syllabus text" dataDxfId="419" totalsRowDxfId="418"/>
    <tableColumn id="20" xr3:uid="{4FEEE120-3843-4402-AC93-C1E82224659D}" name="Renumbered" totalsRowFunction="count" dataDxfId="417" totalsRowDxfId="416"/>
    <tableColumn id="19" xr3:uid="{DE0768A0-9A58-4249-9293-3F89D7A4D9BF}" name="New" totalsRowFunction="count" dataDxfId="415" totalsRowDxfId="414"/>
    <tableColumn id="18" xr3:uid="{7B7BDB53-4028-4872-83BF-4840438B86F6}" name="Deleted" totalsRowFunction="count" dataDxfId="413" totalsRowDxfId="412"/>
    <tableColumn id="17" xr3:uid="{0E1E70DB-44A2-435C-9BF7-F4C2BCA20F19}" name="Text unmodified" totalsRowFunction="count" dataDxfId="411" totalsRowDxfId="410"/>
    <tableColumn id="16" xr3:uid="{907612F2-7E56-47F5-BE85-B35E4ED21B4E}" name="Reworded, intent the same" totalsRowFunction="count" dataDxfId="409" totalsRowDxfId="408"/>
    <tableColumn id="15" xr3:uid="{2B1686B4-F982-4CE5-A19F-D4A165094996}" name="Reworded, intent modified" totalsRowFunction="count" dataDxfId="407" totalsRowDxfId="406"/>
    <tableColumn id="14" xr3:uid="{E1E4BBE4-B8C2-49E2-B4E6-5C0B31BF76FD}" name="BK" totalsRowFunction="count" dataDxfId="405" totalsRowDxfId="404"/>
    <tableColumn id="5" xr3:uid="{28F3150B-59E3-4B6B-BC0C-C0505B1ACA7C}" name="ATPL(A)" totalsRowFunction="count" dataDxfId="403" totalsRowDxfId="402"/>
    <tableColumn id="6" xr3:uid="{3E1CAD98-7C66-4BD9-A926-D6E42027DFB8}" name="CPL(A)" totalsRowFunction="count" dataDxfId="401" totalsRowDxfId="400"/>
    <tableColumn id="7" xr3:uid="{785FDC8E-F773-439B-9072-BE968347CFD5}" name="ATPL(H)/IR" totalsRowFunction="count" dataDxfId="399" totalsRowDxfId="398"/>
    <tableColumn id="8" xr3:uid="{CC8A3621-4A9E-4789-A3B3-2720C19A4FAD}" name="ATPL(H)/VFR" totalsRowFunction="count" dataDxfId="397" totalsRowDxfId="396"/>
    <tableColumn id="9" xr3:uid="{6ED184FB-908E-4727-B54D-0F6A11610910}" name="CPL(H)" totalsRowFunction="count" dataDxfId="395" totalsRowDxfId="394"/>
    <tableColumn id="10" xr3:uid="{E1BB73D3-ECD7-48DA-8277-5071D6B664F8}" name="IR" totalsRowFunction="count" dataDxfId="393" totalsRowDxfId="392"/>
    <tableColumn id="11" xr3:uid="{53CF9A01-6819-473C-8E54-E1F855AA109D}" name="CBIR(A)" totalsRowFunction="count" dataDxfId="391" totalsRowDxfId="390"/>
    <tableColumn id="12" xr3:uid="{F3162256-0653-4CE0-86AC-2972F4D8BC18}" name="BIR exam" totalsRowFunction="count" dataDxfId="389" totalsRowDxfId="388"/>
    <tableColumn id="13" xr3:uid="{F6AA151A-BEFA-466F-A973-297FD53777C0}" name="BIR BK" totalsRowFunction="count" dataDxfId="387" totalsRowDxfId="386"/>
    <tableColumn id="23" xr3:uid="{CAC46F97-F710-4B78-B99A-F8DA1DE65970}" name="Source / Comment" dataDxfId="385" totalsRowDxfId="384"/>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4C44F1-5870-4048-AD94-E2199ADC27D1}" name="Table19" displayName="Table19" ref="A1:W457" totalsRowCount="1" headerRowDxfId="383" dataDxfId="382">
  <autoFilter ref="A1:W456" xr:uid="{EA57CE11-21B6-4568-99B0-3D87869CDB85}"/>
  <tableColumns count="23">
    <tableColumn id="1" xr3:uid="{D44BB3EF-E0F9-4130-99D6-482C364178A6}" name="Index" totalsRowLabel="Total" dataDxfId="381" totalsRowDxfId="380"/>
    <tableColumn id="15" xr3:uid="{E41F16BC-FAB6-4BAE-B731-5626C1357F5A}" name="2018-2019 syllabus text" dataDxfId="379" totalsRowDxfId="378"/>
    <tableColumn id="14" xr3:uid="{513D087F-472D-4E86-92C2-180568EAEE81}" name="2018-2019 syllabus reference" dataDxfId="377" totalsRowDxfId="376"/>
    <tableColumn id="2" xr3:uid="{F6C1D4DB-CC26-400C-AB29-D362E1D8F682}" name="2020 syllabus reference" dataDxfId="375" totalsRowDxfId="374"/>
    <tableColumn id="3" xr3:uid="{3F2E1948-AF5F-4BBD-A961-20311ED12C61}" name="Moved to/from another subject" dataDxfId="373" totalsRowDxfId="372"/>
    <tableColumn id="4" xr3:uid="{CAF96307-2538-4479-A84E-D9C8C1138FB3}" name="2020 syllabus text" dataDxfId="371" totalsRowDxfId="370"/>
    <tableColumn id="22" xr3:uid="{4D37D710-360D-41F5-8885-83D60439B21B}" name="Renumbered" totalsRowFunction="count" dataDxfId="369" totalsRowDxfId="368"/>
    <tableColumn id="21" xr3:uid="{3A17D1B2-9A0F-489C-90D9-7378DC492008}" name="New" totalsRowFunction="count" dataDxfId="367" totalsRowDxfId="366"/>
    <tableColumn id="20" xr3:uid="{AF1F051F-A09A-45C7-A509-F8950E8897AF}" name="Deleted" totalsRowFunction="count" dataDxfId="365" totalsRowDxfId="364"/>
    <tableColumn id="19" xr3:uid="{DA0764BB-2BD2-4800-96A1-87583EAD57E2}" name="Text unmodified" totalsRowFunction="count" dataDxfId="363" totalsRowDxfId="362"/>
    <tableColumn id="18" xr3:uid="{E0829A6D-FEF7-46B0-8118-9791B1861DB9}" name="Reworded, intent the same" totalsRowFunction="count" dataDxfId="361" totalsRowDxfId="360"/>
    <tableColumn id="17" xr3:uid="{C16D872B-EA12-455B-9A6D-7782BE121547}" name="Reworded, intent modified" totalsRowFunction="count" dataDxfId="359" totalsRowDxfId="358"/>
    <tableColumn id="16" xr3:uid="{6C2A7B90-5266-46B7-B0BC-31342595BCA4}" name="BK" totalsRowFunction="count" dataDxfId="357" totalsRowDxfId="356"/>
    <tableColumn id="5" xr3:uid="{C913F7D1-A4B2-4EA1-9FA0-2562D4D7B5DA}" name="ATPL(A)" totalsRowFunction="count" dataDxfId="355" totalsRowDxfId="354"/>
    <tableColumn id="6" xr3:uid="{170383B1-7D0C-4A52-8F1A-8CD6C61A1F53}" name="CPL(A)" totalsRowFunction="count" dataDxfId="353" totalsRowDxfId="352"/>
    <tableColumn id="7" xr3:uid="{A3272DA1-9A41-44B1-A20B-EC6C3E1D0AB9}" name="ATPL(H)/IR" totalsRowFunction="count" dataDxfId="351" totalsRowDxfId="350"/>
    <tableColumn id="8" xr3:uid="{52BCF75A-5E26-4DB9-A082-37D1CA0CC6D7}" name="ATPL(H)/VFR" totalsRowFunction="count" dataDxfId="349" totalsRowDxfId="348"/>
    <tableColumn id="9" xr3:uid="{E3617D61-8EE0-4D0A-B0E8-AFC7C52BC711}" name="CPL(H)" totalsRowFunction="count" dataDxfId="347" totalsRowDxfId="346"/>
    <tableColumn id="10" xr3:uid="{CF03EB0F-74BC-4E7B-86E7-EFB131910C87}" name="IR" totalsRowFunction="count" dataDxfId="345" totalsRowDxfId="344"/>
    <tableColumn id="11" xr3:uid="{62AA548D-B694-4FE9-B55B-A14B17BFB2F0}" name="CBIR(A)" totalsRowFunction="count" dataDxfId="343" totalsRowDxfId="342"/>
    <tableColumn id="12" xr3:uid="{054B9023-638F-47CC-8541-1CAE652294D9}" name="BIR exam" totalsRowFunction="count" dataDxfId="341" totalsRowDxfId="340"/>
    <tableColumn id="13" xr3:uid="{54757993-EEC6-4776-A6D5-8AF08721F14B}" name="BIR BK" totalsRowFunction="count" dataDxfId="339" totalsRowDxfId="338"/>
    <tableColumn id="23" xr3:uid="{88649D4E-C7FE-4FE0-8E8F-C6D07B9C22BD}" name="Source / Comment" dataDxfId="337" totalsRowDxfId="336"/>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trs.nasa.gov/search.jsp" TargetMode="External"/><Relationship Id="rId1" Type="http://schemas.openxmlformats.org/officeDocument/2006/relationships/hyperlink" Target="https://www.easa.europa.eu/certification-specifications/cs-25-large-aeroplanes"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163C4-1180-4450-B637-510CF9592428}">
  <sheetPr>
    <tabColor rgb="FFFF0000"/>
  </sheetPr>
  <dimension ref="A1:C25"/>
  <sheetViews>
    <sheetView tabSelected="1" workbookViewId="0">
      <selection activeCell="A2" sqref="A2"/>
    </sheetView>
  </sheetViews>
  <sheetFormatPr defaultRowHeight="15" x14ac:dyDescent="0.25"/>
  <cols>
    <col min="1" max="1" width="127.7109375" customWidth="1"/>
    <col min="2" max="2" width="10.85546875" customWidth="1"/>
    <col min="3" max="3" width="10.7109375" bestFit="1" customWidth="1"/>
  </cols>
  <sheetData>
    <row r="1" spans="1:3" ht="18.75" x14ac:dyDescent="0.25">
      <c r="A1" s="21" t="s">
        <v>12553</v>
      </c>
      <c r="B1" s="22" t="s">
        <v>12554</v>
      </c>
      <c r="C1" s="23">
        <v>3</v>
      </c>
    </row>
    <row r="2" spans="1:3" ht="156" customHeight="1" x14ac:dyDescent="0.25">
      <c r="A2" s="24" t="s">
        <v>12562</v>
      </c>
      <c r="B2" s="23" t="s">
        <v>12555</v>
      </c>
      <c r="C2" s="25">
        <v>44243</v>
      </c>
    </row>
    <row r="3" spans="1:3" ht="90" x14ac:dyDescent="0.25">
      <c r="A3" s="24" t="s">
        <v>13567</v>
      </c>
      <c r="B3" s="61" t="s">
        <v>13574</v>
      </c>
      <c r="C3" s="23">
        <v>2021</v>
      </c>
    </row>
    <row r="4" spans="1:3" ht="80.25" customHeight="1" x14ac:dyDescent="0.25">
      <c r="A4" s="26" t="s">
        <v>12556</v>
      </c>
    </row>
    <row r="5" spans="1:3" ht="102" customHeight="1" x14ac:dyDescent="0.25">
      <c r="A5" s="26" t="s">
        <v>12573</v>
      </c>
    </row>
    <row r="6" spans="1:3" ht="285" x14ac:dyDescent="0.25">
      <c r="A6" s="27" t="s">
        <v>13575</v>
      </c>
    </row>
    <row r="7" spans="1:3" ht="52.5" customHeight="1" x14ac:dyDescent="0.25">
      <c r="A7" s="26" t="s">
        <v>12557</v>
      </c>
    </row>
    <row r="8" spans="1:3" x14ac:dyDescent="0.25">
      <c r="A8" t="s">
        <v>12558</v>
      </c>
    </row>
    <row r="9" spans="1:3" x14ac:dyDescent="0.25">
      <c r="A9" s="26" t="s">
        <v>12569</v>
      </c>
    </row>
    <row r="10" spans="1:3" ht="30" x14ac:dyDescent="0.25">
      <c r="A10" s="26" t="s">
        <v>12570</v>
      </c>
    </row>
    <row r="11" spans="1:3" x14ac:dyDescent="0.25">
      <c r="A11" s="7" t="s">
        <v>12571</v>
      </c>
    </row>
    <row r="12" spans="1:3" x14ac:dyDescent="0.25">
      <c r="A12" s="27" t="s">
        <v>12559</v>
      </c>
    </row>
    <row r="13" spans="1:3" x14ac:dyDescent="0.25">
      <c r="A13" s="27" t="s">
        <v>12572</v>
      </c>
    </row>
    <row r="14" spans="1:3" x14ac:dyDescent="0.25">
      <c r="A14" s="27" t="s">
        <v>12563</v>
      </c>
    </row>
    <row r="15" spans="1:3" x14ac:dyDescent="0.25">
      <c r="A15" s="27" t="s">
        <v>12565</v>
      </c>
    </row>
    <row r="16" spans="1:3" x14ac:dyDescent="0.25">
      <c r="A16" s="27" t="s">
        <v>12564</v>
      </c>
    </row>
    <row r="17" spans="1:1" x14ac:dyDescent="0.25">
      <c r="A17" s="26" t="s">
        <v>12566</v>
      </c>
    </row>
    <row r="18" spans="1:1" ht="30" x14ac:dyDescent="0.25">
      <c r="A18" s="26" t="s">
        <v>12560</v>
      </c>
    </row>
    <row r="19" spans="1:1" ht="45" x14ac:dyDescent="0.25">
      <c r="A19" s="26" t="s">
        <v>12561</v>
      </c>
    </row>
    <row r="20" spans="1:1" ht="105" x14ac:dyDescent="0.25">
      <c r="A20" s="26" t="s">
        <v>13088</v>
      </c>
    </row>
    <row r="21" spans="1:1" ht="30" x14ac:dyDescent="0.25">
      <c r="A21" s="26" t="s">
        <v>13089</v>
      </c>
    </row>
    <row r="22" spans="1:1" ht="30" x14ac:dyDescent="0.25">
      <c r="A22" s="26" t="s">
        <v>12568</v>
      </c>
    </row>
    <row r="23" spans="1:1" ht="30" x14ac:dyDescent="0.25">
      <c r="A23" s="26" t="s">
        <v>14301</v>
      </c>
    </row>
    <row r="25" spans="1:1" x14ac:dyDescent="0.25">
      <c r="A25" s="28" t="s">
        <v>12567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32AC5-60D0-432C-B3DC-7855B53BC225}">
  <dimension ref="A1:W457"/>
  <sheetViews>
    <sheetView workbookViewId="0">
      <pane ySplit="1" topLeftCell="A2" activePane="bottomLeft" state="frozen"/>
      <selection pane="bottomLeft" activeCell="B2" sqref="B2"/>
    </sheetView>
  </sheetViews>
  <sheetFormatPr defaultColWidth="9" defaultRowHeight="15" x14ac:dyDescent="0.25"/>
  <cols>
    <col min="1" max="1" width="4.42578125" style="8" customWidth="1"/>
    <col min="2" max="2" width="41.7109375" style="8" customWidth="1"/>
    <col min="3" max="3" width="13.7109375" style="8" customWidth="1"/>
    <col min="4" max="4" width="13.7109375" style="9" customWidth="1"/>
    <col min="5" max="5" width="6.85546875" style="8" customWidth="1"/>
    <col min="6" max="6" width="41.7109375" style="19" customWidth="1"/>
    <col min="7" max="22" width="3.85546875" style="8" customWidth="1"/>
    <col min="23" max="23" width="25.7109375" style="8" customWidth="1"/>
    <col min="24" max="16384" width="9" style="8"/>
  </cols>
  <sheetData>
    <row r="1" spans="1:23" s="19" customFormat="1" ht="8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ht="38.25" x14ac:dyDescent="0.25">
      <c r="A2" s="52">
        <v>1</v>
      </c>
      <c r="B2" s="4" t="s">
        <v>6865</v>
      </c>
      <c r="C2" s="14" t="s">
        <v>6866</v>
      </c>
      <c r="D2" s="14" t="s">
        <v>6866</v>
      </c>
      <c r="E2" s="13"/>
      <c r="F2" s="4" t="s">
        <v>6865</v>
      </c>
      <c r="G2" s="37"/>
      <c r="H2" s="3"/>
      <c r="I2" s="3"/>
      <c r="J2" s="1"/>
      <c r="K2" s="3"/>
      <c r="L2" s="3"/>
      <c r="M2" s="42"/>
      <c r="N2" s="51"/>
      <c r="V2" s="51"/>
      <c r="W2" s="40" t="s">
        <v>14303</v>
      </c>
    </row>
    <row r="3" spans="1:23" x14ac:dyDescent="0.25">
      <c r="A3" s="52">
        <v>2</v>
      </c>
      <c r="B3" s="4" t="s">
        <v>6863</v>
      </c>
      <c r="C3" s="14" t="s">
        <v>6864</v>
      </c>
      <c r="D3" s="14" t="s">
        <v>6864</v>
      </c>
      <c r="E3" s="13"/>
      <c r="F3" s="4" t="s">
        <v>6863</v>
      </c>
      <c r="G3" s="38"/>
      <c r="H3" s="3"/>
      <c r="I3" s="3"/>
      <c r="J3" s="1"/>
      <c r="K3" s="3"/>
      <c r="L3" s="3"/>
      <c r="M3" s="43"/>
      <c r="N3" s="50"/>
      <c r="V3" s="50"/>
      <c r="W3" s="49"/>
    </row>
    <row r="4" spans="1:23" x14ac:dyDescent="0.25">
      <c r="A4" s="52">
        <v>3</v>
      </c>
      <c r="B4" s="4" t="s">
        <v>6861</v>
      </c>
      <c r="C4" s="14" t="s">
        <v>6862</v>
      </c>
      <c r="D4" s="14" t="s">
        <v>6862</v>
      </c>
      <c r="E4" s="13"/>
      <c r="F4" s="4" t="s">
        <v>6861</v>
      </c>
      <c r="G4" s="38"/>
      <c r="H4" s="3"/>
      <c r="I4" s="3"/>
      <c r="J4" s="1"/>
      <c r="K4" s="3"/>
      <c r="L4" s="3"/>
      <c r="M4" s="43"/>
      <c r="N4" s="50"/>
      <c r="V4" s="50"/>
      <c r="W4" s="49"/>
    </row>
    <row r="5" spans="1:23" x14ac:dyDescent="0.25">
      <c r="A5" s="52">
        <v>4</v>
      </c>
      <c r="B5" s="6" t="s">
        <v>6859</v>
      </c>
      <c r="C5" s="12" t="s">
        <v>6860</v>
      </c>
      <c r="D5" s="12" t="s">
        <v>6860</v>
      </c>
      <c r="E5" s="11"/>
      <c r="F5" s="6" t="s">
        <v>6859</v>
      </c>
      <c r="G5" s="39"/>
      <c r="H5" s="5"/>
      <c r="I5" s="5"/>
      <c r="J5" s="1"/>
      <c r="K5" s="5"/>
      <c r="L5" s="5"/>
      <c r="M5" s="44"/>
      <c r="N5" s="50"/>
      <c r="V5" s="50"/>
      <c r="W5" s="49"/>
    </row>
    <row r="6" spans="1:23" ht="102" x14ac:dyDescent="0.25">
      <c r="A6" s="52">
        <v>5</v>
      </c>
      <c r="B6" s="2" t="s">
        <v>6857</v>
      </c>
      <c r="C6" s="10" t="s">
        <v>6858</v>
      </c>
      <c r="D6" s="10" t="s">
        <v>6858</v>
      </c>
      <c r="F6" s="2" t="s">
        <v>6857</v>
      </c>
      <c r="G6" s="40"/>
      <c r="H6" s="1"/>
      <c r="I6" s="1"/>
      <c r="J6" s="1" t="s">
        <v>13</v>
      </c>
      <c r="K6" s="1"/>
      <c r="L6" s="1"/>
      <c r="M6" s="45"/>
      <c r="N6" s="49" t="s">
        <v>13</v>
      </c>
      <c r="O6" s="10" t="s">
        <v>13</v>
      </c>
      <c r="P6" s="10" t="s">
        <v>13</v>
      </c>
      <c r="Q6" s="10" t="s">
        <v>13</v>
      </c>
      <c r="R6" s="10" t="s">
        <v>13</v>
      </c>
      <c r="S6" s="10" t="s">
        <v>13</v>
      </c>
      <c r="V6" s="50"/>
      <c r="W6" s="49"/>
    </row>
    <row r="7" spans="1:23" x14ac:dyDescent="0.25">
      <c r="A7" s="52">
        <v>6</v>
      </c>
      <c r="B7" s="4" t="s">
        <v>30</v>
      </c>
      <c r="C7" s="14" t="s">
        <v>6856</v>
      </c>
      <c r="D7" s="14" t="s">
        <v>6856</v>
      </c>
      <c r="E7" s="13"/>
      <c r="F7" s="4" t="s">
        <v>30</v>
      </c>
      <c r="G7" s="38"/>
      <c r="H7" s="3"/>
      <c r="I7" s="3"/>
      <c r="J7" s="1"/>
      <c r="K7" s="3"/>
      <c r="L7" s="3"/>
      <c r="M7" s="43"/>
      <c r="N7" s="50"/>
      <c r="V7" s="50"/>
      <c r="W7" s="49"/>
    </row>
    <row r="8" spans="1:23" x14ac:dyDescent="0.25">
      <c r="A8" s="52">
        <v>7</v>
      </c>
      <c r="B8" s="4" t="s">
        <v>6854</v>
      </c>
      <c r="C8" s="14" t="s">
        <v>6855</v>
      </c>
      <c r="D8" s="14" t="s">
        <v>6855</v>
      </c>
      <c r="E8" s="13"/>
      <c r="F8" s="4" t="s">
        <v>6854</v>
      </c>
      <c r="G8" s="38"/>
      <c r="H8" s="3"/>
      <c r="I8" s="3"/>
      <c r="J8" s="1"/>
      <c r="K8" s="3"/>
      <c r="L8" s="3"/>
      <c r="M8" s="43"/>
      <c r="N8" s="50"/>
      <c r="V8" s="50"/>
      <c r="W8" s="49"/>
    </row>
    <row r="9" spans="1:23" ht="25.5" x14ac:dyDescent="0.25">
      <c r="A9" s="52">
        <v>8</v>
      </c>
      <c r="B9" s="6" t="s">
        <v>6852</v>
      </c>
      <c r="C9" s="12" t="s">
        <v>6853</v>
      </c>
      <c r="D9" s="12" t="s">
        <v>6853</v>
      </c>
      <c r="E9" s="11"/>
      <c r="F9" s="6" t="s">
        <v>6852</v>
      </c>
      <c r="G9" s="39"/>
      <c r="H9" s="5"/>
      <c r="I9" s="5"/>
      <c r="J9" s="1"/>
      <c r="K9" s="5"/>
      <c r="L9" s="5"/>
      <c r="M9" s="44"/>
      <c r="N9" s="50"/>
      <c r="V9" s="50"/>
      <c r="W9" s="49"/>
    </row>
    <row r="10" spans="1:23" x14ac:dyDescent="0.25">
      <c r="A10" s="52">
        <v>9</v>
      </c>
      <c r="B10" s="2" t="s">
        <v>6850</v>
      </c>
      <c r="C10" s="10" t="s">
        <v>6851</v>
      </c>
      <c r="D10" s="10" t="s">
        <v>6851</v>
      </c>
      <c r="F10" s="2" t="s">
        <v>6850</v>
      </c>
      <c r="G10" s="40"/>
      <c r="H10" s="1"/>
      <c r="I10" s="1"/>
      <c r="J10" s="1" t="s">
        <v>13</v>
      </c>
      <c r="K10" s="1"/>
      <c r="L10" s="1"/>
      <c r="M10" s="45"/>
      <c r="N10" s="49" t="s">
        <v>13</v>
      </c>
      <c r="O10" s="10" t="s">
        <v>13</v>
      </c>
      <c r="P10" s="10" t="s">
        <v>13</v>
      </c>
      <c r="Q10" s="10" t="s">
        <v>13</v>
      </c>
      <c r="R10" s="10" t="s">
        <v>13</v>
      </c>
      <c r="S10" s="10" t="s">
        <v>13</v>
      </c>
      <c r="T10" s="10" t="s">
        <v>13</v>
      </c>
      <c r="V10" s="50"/>
      <c r="W10" s="49"/>
    </row>
    <row r="11" spans="1:23" x14ac:dyDescent="0.25">
      <c r="A11" s="52">
        <v>10</v>
      </c>
      <c r="B11" s="2" t="s">
        <v>6848</v>
      </c>
      <c r="C11" s="10" t="s">
        <v>6849</v>
      </c>
      <c r="D11" s="10" t="s">
        <v>6849</v>
      </c>
      <c r="F11" s="2" t="s">
        <v>6848</v>
      </c>
      <c r="G11" s="40"/>
      <c r="H11" s="1"/>
      <c r="I11" s="1"/>
      <c r="J11" s="1" t="s">
        <v>13</v>
      </c>
      <c r="K11" s="1"/>
      <c r="L11" s="1"/>
      <c r="M11" s="45"/>
      <c r="N11" s="49" t="s">
        <v>13</v>
      </c>
      <c r="O11" s="10" t="s">
        <v>13</v>
      </c>
      <c r="P11" s="10" t="s">
        <v>13</v>
      </c>
      <c r="Q11" s="10" t="s">
        <v>13</v>
      </c>
      <c r="R11" s="10" t="s">
        <v>13</v>
      </c>
      <c r="S11" s="10" t="s">
        <v>13</v>
      </c>
      <c r="T11" s="10" t="s">
        <v>13</v>
      </c>
      <c r="U11" s="10">
        <v>1</v>
      </c>
      <c r="V11" s="50"/>
      <c r="W11" s="49"/>
    </row>
    <row r="12" spans="1:23" ht="25.5" x14ac:dyDescent="0.25">
      <c r="A12" s="52">
        <v>11</v>
      </c>
      <c r="B12" s="2" t="s">
        <v>6846</v>
      </c>
      <c r="C12" s="10" t="s">
        <v>6847</v>
      </c>
      <c r="D12" s="10" t="s">
        <v>6847</v>
      </c>
      <c r="F12" s="2" t="s">
        <v>6846</v>
      </c>
      <c r="G12" s="40"/>
      <c r="H12" s="1"/>
      <c r="I12" s="1"/>
      <c r="J12" s="1" t="s">
        <v>13</v>
      </c>
      <c r="K12" s="1"/>
      <c r="L12" s="1"/>
      <c r="M12" s="45"/>
      <c r="N12" s="49" t="s">
        <v>13</v>
      </c>
      <c r="O12" s="10" t="s">
        <v>13</v>
      </c>
      <c r="P12" s="10" t="s">
        <v>13</v>
      </c>
      <c r="Q12" s="10" t="s">
        <v>13</v>
      </c>
      <c r="R12" s="10" t="s">
        <v>13</v>
      </c>
      <c r="S12" s="10" t="s">
        <v>13</v>
      </c>
      <c r="T12" s="10" t="s">
        <v>13</v>
      </c>
      <c r="U12" s="10">
        <v>1</v>
      </c>
      <c r="V12" s="50"/>
      <c r="W12" s="49"/>
    </row>
    <row r="13" spans="1:23" ht="25.5" x14ac:dyDescent="0.25">
      <c r="A13" s="52">
        <v>12</v>
      </c>
      <c r="B13" s="2" t="s">
        <v>6844</v>
      </c>
      <c r="C13" s="10" t="s">
        <v>6845</v>
      </c>
      <c r="D13" s="10" t="s">
        <v>6845</v>
      </c>
      <c r="F13" s="2" t="s">
        <v>6844</v>
      </c>
      <c r="G13" s="40"/>
      <c r="H13" s="1"/>
      <c r="I13" s="1"/>
      <c r="J13" s="1" t="s">
        <v>13</v>
      </c>
      <c r="K13" s="1"/>
      <c r="L13" s="1"/>
      <c r="M13" s="45"/>
      <c r="N13" s="49" t="s">
        <v>13</v>
      </c>
      <c r="O13" s="10" t="s">
        <v>13</v>
      </c>
      <c r="P13" s="10" t="s">
        <v>13</v>
      </c>
      <c r="Q13" s="10" t="s">
        <v>13</v>
      </c>
      <c r="R13" s="10" t="s">
        <v>13</v>
      </c>
      <c r="S13" s="10" t="s">
        <v>13</v>
      </c>
      <c r="T13" s="10" t="s">
        <v>13</v>
      </c>
      <c r="U13" s="10">
        <v>1</v>
      </c>
      <c r="V13" s="50"/>
      <c r="W13" s="49"/>
    </row>
    <row r="14" spans="1:23" ht="38.25" x14ac:dyDescent="0.25">
      <c r="A14" s="52">
        <v>13</v>
      </c>
      <c r="B14" s="2" t="s">
        <v>6842</v>
      </c>
      <c r="C14" s="10" t="s">
        <v>6843</v>
      </c>
      <c r="D14" s="10" t="s">
        <v>6843</v>
      </c>
      <c r="F14" s="2" t="s">
        <v>6842</v>
      </c>
      <c r="G14" s="40"/>
      <c r="H14" s="1"/>
      <c r="I14" s="1"/>
      <c r="J14" s="1" t="s">
        <v>13</v>
      </c>
      <c r="K14" s="1"/>
      <c r="L14" s="1"/>
      <c r="M14" s="45"/>
      <c r="N14" s="49" t="s">
        <v>13</v>
      </c>
      <c r="O14" s="10" t="s">
        <v>13</v>
      </c>
      <c r="P14" s="10" t="s">
        <v>13</v>
      </c>
      <c r="Q14" s="10" t="s">
        <v>13</v>
      </c>
      <c r="R14" s="10" t="s">
        <v>13</v>
      </c>
      <c r="S14" s="10" t="s">
        <v>13</v>
      </c>
      <c r="T14" s="10" t="s">
        <v>13</v>
      </c>
      <c r="U14" s="10">
        <v>1</v>
      </c>
      <c r="V14" s="50"/>
      <c r="W14" s="49"/>
    </row>
    <row r="15" spans="1:23" ht="38.25" x14ac:dyDescent="0.25">
      <c r="A15" s="52">
        <v>14</v>
      </c>
      <c r="B15" s="2" t="s">
        <v>6840</v>
      </c>
      <c r="C15" s="10" t="s">
        <v>6841</v>
      </c>
      <c r="D15" s="10" t="s">
        <v>6841</v>
      </c>
      <c r="F15" s="2" t="s">
        <v>6840</v>
      </c>
      <c r="G15" s="40"/>
      <c r="H15" s="1"/>
      <c r="I15" s="1"/>
      <c r="J15" s="1" t="s">
        <v>13</v>
      </c>
      <c r="K15" s="1"/>
      <c r="L15" s="1"/>
      <c r="M15" s="45"/>
      <c r="N15" s="49" t="s">
        <v>13</v>
      </c>
      <c r="O15" s="10" t="s">
        <v>13</v>
      </c>
      <c r="P15" s="10" t="s">
        <v>13</v>
      </c>
      <c r="Q15" s="10" t="s">
        <v>13</v>
      </c>
      <c r="R15" s="10" t="s">
        <v>13</v>
      </c>
      <c r="S15" s="10" t="s">
        <v>13</v>
      </c>
      <c r="T15" s="10" t="s">
        <v>13</v>
      </c>
      <c r="U15" s="10">
        <v>1</v>
      </c>
      <c r="V15" s="50"/>
      <c r="W15" s="49"/>
    </row>
    <row r="16" spans="1:23" ht="38.25" x14ac:dyDescent="0.25">
      <c r="A16" s="52">
        <v>15</v>
      </c>
      <c r="B16" s="2" t="s">
        <v>6838</v>
      </c>
      <c r="C16" s="10" t="s">
        <v>6839</v>
      </c>
      <c r="D16" s="10" t="s">
        <v>6839</v>
      </c>
      <c r="F16" s="2" t="s">
        <v>6838</v>
      </c>
      <c r="G16" s="40"/>
      <c r="H16" s="1"/>
      <c r="I16" s="1"/>
      <c r="J16" s="1" t="s">
        <v>13</v>
      </c>
      <c r="K16" s="1"/>
      <c r="L16" s="1"/>
      <c r="M16" s="45"/>
      <c r="N16" s="49" t="s">
        <v>13</v>
      </c>
      <c r="O16" s="10" t="s">
        <v>13</v>
      </c>
      <c r="P16" s="10" t="s">
        <v>13</v>
      </c>
      <c r="Q16" s="10" t="s">
        <v>13</v>
      </c>
      <c r="R16" s="10" t="s">
        <v>13</v>
      </c>
      <c r="S16" s="10" t="s">
        <v>13</v>
      </c>
      <c r="T16" s="10" t="s">
        <v>13</v>
      </c>
      <c r="U16" s="10">
        <v>1</v>
      </c>
      <c r="V16" s="50"/>
      <c r="W16" s="49"/>
    </row>
    <row r="17" spans="1:23" ht="25.5" x14ac:dyDescent="0.25">
      <c r="A17" s="52">
        <v>16</v>
      </c>
      <c r="B17" s="2" t="s">
        <v>6836</v>
      </c>
      <c r="C17" s="10" t="s">
        <v>6837</v>
      </c>
      <c r="D17" s="10" t="s">
        <v>6837</v>
      </c>
      <c r="F17" s="2" t="s">
        <v>6836</v>
      </c>
      <c r="G17" s="40"/>
      <c r="H17" s="1"/>
      <c r="I17" s="1"/>
      <c r="J17" s="1" t="s">
        <v>13</v>
      </c>
      <c r="K17" s="1"/>
      <c r="L17" s="1"/>
      <c r="M17" s="45"/>
      <c r="N17" s="49" t="s">
        <v>13</v>
      </c>
      <c r="O17" s="10" t="s">
        <v>13</v>
      </c>
      <c r="P17" s="10" t="s">
        <v>13</v>
      </c>
      <c r="Q17" s="10" t="s">
        <v>13</v>
      </c>
      <c r="R17" s="10" t="s">
        <v>13</v>
      </c>
      <c r="S17" s="10" t="s">
        <v>13</v>
      </c>
      <c r="V17" s="50"/>
      <c r="W17" s="49"/>
    </row>
    <row r="18" spans="1:23" x14ac:dyDescent="0.25">
      <c r="A18" s="52">
        <v>17</v>
      </c>
      <c r="B18" s="2" t="s">
        <v>6834</v>
      </c>
      <c r="C18" s="10" t="s">
        <v>6835</v>
      </c>
      <c r="D18" s="10" t="s">
        <v>6835</v>
      </c>
      <c r="F18" s="2" t="s">
        <v>6834</v>
      </c>
      <c r="G18" s="40"/>
      <c r="H18" s="1"/>
      <c r="I18" s="1"/>
      <c r="J18" s="1" t="s">
        <v>13</v>
      </c>
      <c r="K18" s="1"/>
      <c r="L18" s="1"/>
      <c r="M18" s="45"/>
      <c r="N18" s="49" t="s">
        <v>13</v>
      </c>
      <c r="O18" s="10" t="s">
        <v>13</v>
      </c>
      <c r="P18" s="10" t="s">
        <v>13</v>
      </c>
      <c r="Q18" s="10" t="s">
        <v>13</v>
      </c>
      <c r="R18" s="10" t="s">
        <v>13</v>
      </c>
      <c r="S18" s="10" t="s">
        <v>13</v>
      </c>
      <c r="V18" s="50"/>
      <c r="W18" s="49"/>
    </row>
    <row r="19" spans="1:23" ht="25.5" x14ac:dyDescent="0.25">
      <c r="A19" s="52">
        <v>18</v>
      </c>
      <c r="B19" s="2" t="s">
        <v>6832</v>
      </c>
      <c r="C19" s="10" t="s">
        <v>6833</v>
      </c>
      <c r="D19" s="10" t="s">
        <v>6833</v>
      </c>
      <c r="F19" s="2" t="s">
        <v>6832</v>
      </c>
      <c r="G19" s="40"/>
      <c r="H19" s="1"/>
      <c r="I19" s="1"/>
      <c r="J19" s="1" t="s">
        <v>13</v>
      </c>
      <c r="K19" s="1"/>
      <c r="L19" s="1"/>
      <c r="M19" s="45"/>
      <c r="N19" s="49" t="s">
        <v>13</v>
      </c>
      <c r="O19" s="10" t="s">
        <v>13</v>
      </c>
      <c r="P19" s="10" t="s">
        <v>13</v>
      </c>
      <c r="Q19" s="10" t="s">
        <v>13</v>
      </c>
      <c r="R19" s="10" t="s">
        <v>13</v>
      </c>
      <c r="S19" s="10" t="s">
        <v>13</v>
      </c>
      <c r="V19" s="50"/>
      <c r="W19" s="49"/>
    </row>
    <row r="20" spans="1:23" x14ac:dyDescent="0.25">
      <c r="A20" s="52">
        <v>19</v>
      </c>
      <c r="B20" s="4" t="s">
        <v>6830</v>
      </c>
      <c r="C20" s="14" t="s">
        <v>6831</v>
      </c>
      <c r="D20" s="14" t="s">
        <v>6831</v>
      </c>
      <c r="E20" s="13"/>
      <c r="F20" s="4" t="s">
        <v>6830</v>
      </c>
      <c r="G20" s="38"/>
      <c r="H20" s="3"/>
      <c r="I20" s="3"/>
      <c r="J20" s="1"/>
      <c r="K20" s="3"/>
      <c r="L20" s="3"/>
      <c r="M20" s="43"/>
      <c r="N20" s="50"/>
      <c r="V20" s="50"/>
      <c r="W20" s="49"/>
    </row>
    <row r="21" spans="1:23" x14ac:dyDescent="0.25">
      <c r="A21" s="52">
        <v>20</v>
      </c>
      <c r="B21" s="6" t="s">
        <v>6828</v>
      </c>
      <c r="C21" s="12" t="s">
        <v>6829</v>
      </c>
      <c r="D21" s="12" t="s">
        <v>6829</v>
      </c>
      <c r="E21" s="11"/>
      <c r="F21" s="6" t="s">
        <v>6828</v>
      </c>
      <c r="G21" s="39"/>
      <c r="H21" s="5"/>
      <c r="I21" s="5"/>
      <c r="J21" s="1"/>
      <c r="K21" s="5"/>
      <c r="L21" s="5"/>
      <c r="M21" s="44"/>
      <c r="N21" s="50"/>
      <c r="V21" s="50"/>
      <c r="W21" s="49"/>
    </row>
    <row r="22" spans="1:23" ht="25.5" x14ac:dyDescent="0.25">
      <c r="A22" s="52">
        <v>21</v>
      </c>
      <c r="B22" s="2" t="s">
        <v>6826</v>
      </c>
      <c r="C22" s="10" t="s">
        <v>6827</v>
      </c>
      <c r="D22" s="10" t="s">
        <v>6827</v>
      </c>
      <c r="F22" s="2" t="s">
        <v>6826</v>
      </c>
      <c r="G22" s="40"/>
      <c r="H22" s="1"/>
      <c r="I22" s="1"/>
      <c r="J22" s="1" t="s">
        <v>13</v>
      </c>
      <c r="K22" s="1"/>
      <c r="L22" s="1"/>
      <c r="M22" s="45"/>
      <c r="N22" s="49" t="s">
        <v>13</v>
      </c>
      <c r="O22" s="10" t="s">
        <v>13</v>
      </c>
      <c r="P22" s="10" t="s">
        <v>13</v>
      </c>
      <c r="Q22" s="10" t="s">
        <v>13</v>
      </c>
      <c r="R22" s="10" t="s">
        <v>13</v>
      </c>
      <c r="S22" s="10" t="s">
        <v>13</v>
      </c>
      <c r="T22" s="10" t="s">
        <v>13</v>
      </c>
      <c r="V22" s="49">
        <v>1</v>
      </c>
      <c r="W22" s="49"/>
    </row>
    <row r="23" spans="1:23" ht="25.5" x14ac:dyDescent="0.25">
      <c r="A23" s="52">
        <v>22</v>
      </c>
      <c r="B23" s="2" t="s">
        <v>6824</v>
      </c>
      <c r="C23" s="10" t="s">
        <v>6825</v>
      </c>
      <c r="D23" s="10" t="s">
        <v>6825</v>
      </c>
      <c r="F23" s="2" t="s">
        <v>6824</v>
      </c>
      <c r="G23" s="40"/>
      <c r="H23" s="1"/>
      <c r="I23" s="1"/>
      <c r="J23" s="1" t="s">
        <v>13</v>
      </c>
      <c r="K23" s="1"/>
      <c r="L23" s="1"/>
      <c r="M23" s="45"/>
      <c r="N23" s="49" t="s">
        <v>13</v>
      </c>
      <c r="O23" s="10" t="s">
        <v>13</v>
      </c>
      <c r="P23" s="10" t="s">
        <v>13</v>
      </c>
      <c r="Q23" s="10" t="s">
        <v>13</v>
      </c>
      <c r="R23" s="10" t="s">
        <v>13</v>
      </c>
      <c r="S23" s="10" t="s">
        <v>13</v>
      </c>
      <c r="T23" s="10" t="s">
        <v>13</v>
      </c>
      <c r="V23" s="49">
        <v>1</v>
      </c>
      <c r="W23" s="49"/>
    </row>
    <row r="24" spans="1:23" ht="25.5" x14ac:dyDescent="0.25">
      <c r="A24" s="52">
        <v>23</v>
      </c>
      <c r="B24" s="2" t="s">
        <v>6822</v>
      </c>
      <c r="C24" s="10" t="s">
        <v>6823</v>
      </c>
      <c r="D24" s="10" t="s">
        <v>6823</v>
      </c>
      <c r="F24" s="2" t="s">
        <v>6822</v>
      </c>
      <c r="G24" s="40"/>
      <c r="H24" s="1"/>
      <c r="I24" s="1"/>
      <c r="J24" s="1" t="s">
        <v>13</v>
      </c>
      <c r="K24" s="1"/>
      <c r="L24" s="1"/>
      <c r="M24" s="45"/>
      <c r="N24" s="49" t="s">
        <v>13</v>
      </c>
      <c r="O24" s="10" t="s">
        <v>13</v>
      </c>
      <c r="P24" s="10" t="s">
        <v>13</v>
      </c>
      <c r="Q24" s="10" t="s">
        <v>13</v>
      </c>
      <c r="R24" s="10" t="s">
        <v>13</v>
      </c>
      <c r="S24" s="10" t="s">
        <v>13</v>
      </c>
      <c r="V24" s="50"/>
      <c r="W24" s="49"/>
    </row>
    <row r="25" spans="1:23" x14ac:dyDescent="0.25">
      <c r="A25" s="52">
        <v>24</v>
      </c>
      <c r="B25" s="2" t="s">
        <v>6820</v>
      </c>
      <c r="C25" s="10" t="s">
        <v>6821</v>
      </c>
      <c r="D25" s="10" t="s">
        <v>6821</v>
      </c>
      <c r="F25" s="2" t="s">
        <v>6820</v>
      </c>
      <c r="G25" s="40"/>
      <c r="H25" s="1"/>
      <c r="I25" s="1"/>
      <c r="J25" s="1" t="s">
        <v>13</v>
      </c>
      <c r="K25" s="1"/>
      <c r="L25" s="1"/>
      <c r="M25" s="45"/>
      <c r="N25" s="49" t="s">
        <v>13</v>
      </c>
      <c r="O25" s="10" t="s">
        <v>13</v>
      </c>
      <c r="P25" s="10" t="s">
        <v>13</v>
      </c>
      <c r="Q25" s="10" t="s">
        <v>13</v>
      </c>
      <c r="R25" s="10" t="s">
        <v>13</v>
      </c>
      <c r="S25" s="10" t="s">
        <v>13</v>
      </c>
      <c r="T25" s="10" t="s">
        <v>13</v>
      </c>
      <c r="U25" s="10">
        <v>1</v>
      </c>
      <c r="V25" s="50"/>
      <c r="W25" s="49"/>
    </row>
    <row r="26" spans="1:23" ht="25.5" x14ac:dyDescent="0.25">
      <c r="A26" s="52">
        <v>25</v>
      </c>
      <c r="B26" s="2" t="s">
        <v>6818</v>
      </c>
      <c r="C26" s="10" t="s">
        <v>6819</v>
      </c>
      <c r="D26" s="10" t="s">
        <v>6819</v>
      </c>
      <c r="F26" s="2" t="s">
        <v>6818</v>
      </c>
      <c r="G26" s="40"/>
      <c r="H26" s="1"/>
      <c r="I26" s="1"/>
      <c r="J26" s="1" t="s">
        <v>13</v>
      </c>
      <c r="K26" s="1"/>
      <c r="L26" s="1"/>
      <c r="M26" s="45"/>
      <c r="N26" s="49" t="s">
        <v>13</v>
      </c>
      <c r="O26" s="10" t="s">
        <v>13</v>
      </c>
      <c r="P26" s="10" t="s">
        <v>13</v>
      </c>
      <c r="Q26" s="10" t="s">
        <v>13</v>
      </c>
      <c r="R26" s="10" t="s">
        <v>13</v>
      </c>
      <c r="S26" s="10" t="s">
        <v>13</v>
      </c>
      <c r="T26" s="10" t="s">
        <v>13</v>
      </c>
      <c r="V26" s="49">
        <v>1</v>
      </c>
      <c r="W26" s="49"/>
    </row>
    <row r="27" spans="1:23" ht="25.5" x14ac:dyDescent="0.25">
      <c r="A27" s="52">
        <v>26</v>
      </c>
      <c r="B27" s="2" t="s">
        <v>6816</v>
      </c>
      <c r="C27" s="10" t="s">
        <v>6817</v>
      </c>
      <c r="D27" s="10" t="s">
        <v>6817</v>
      </c>
      <c r="F27" s="2" t="s">
        <v>6816</v>
      </c>
      <c r="G27" s="40"/>
      <c r="H27" s="1"/>
      <c r="I27" s="1"/>
      <c r="J27" s="1" t="s">
        <v>13</v>
      </c>
      <c r="K27" s="1"/>
      <c r="L27" s="1"/>
      <c r="M27" s="45"/>
      <c r="N27" s="49" t="s">
        <v>13</v>
      </c>
      <c r="O27" s="10" t="s">
        <v>13</v>
      </c>
      <c r="P27" s="10" t="s">
        <v>13</v>
      </c>
      <c r="Q27" s="10" t="s">
        <v>13</v>
      </c>
      <c r="R27" s="10" t="s">
        <v>13</v>
      </c>
      <c r="S27" s="10" t="s">
        <v>13</v>
      </c>
      <c r="T27" s="10" t="s">
        <v>13</v>
      </c>
      <c r="V27" s="49">
        <v>1</v>
      </c>
      <c r="W27" s="49"/>
    </row>
    <row r="28" spans="1:23" ht="51" x14ac:dyDescent="0.25">
      <c r="A28" s="52">
        <v>27</v>
      </c>
      <c r="B28" s="2" t="s">
        <v>6814</v>
      </c>
      <c r="C28" s="10" t="s">
        <v>6815</v>
      </c>
      <c r="D28" s="10" t="s">
        <v>6815</v>
      </c>
      <c r="F28" s="2" t="s">
        <v>6814</v>
      </c>
      <c r="G28" s="40"/>
      <c r="H28" s="1"/>
      <c r="I28" s="1"/>
      <c r="J28" s="1" t="s">
        <v>13</v>
      </c>
      <c r="K28" s="1"/>
      <c r="L28" s="1"/>
      <c r="M28" s="45"/>
      <c r="N28" s="49" t="s">
        <v>13</v>
      </c>
      <c r="O28" s="10" t="s">
        <v>13</v>
      </c>
      <c r="P28" s="10" t="s">
        <v>13</v>
      </c>
      <c r="Q28" s="10" t="s">
        <v>13</v>
      </c>
      <c r="R28" s="10" t="s">
        <v>13</v>
      </c>
      <c r="S28" s="10" t="s">
        <v>13</v>
      </c>
      <c r="T28" s="10" t="s">
        <v>13</v>
      </c>
      <c r="V28" s="49">
        <v>1</v>
      </c>
      <c r="W28" s="49"/>
    </row>
    <row r="29" spans="1:23" ht="102" x14ac:dyDescent="0.25">
      <c r="A29" s="52">
        <v>28</v>
      </c>
      <c r="B29" s="2" t="s">
        <v>6812</v>
      </c>
      <c r="C29" s="10" t="s">
        <v>6813</v>
      </c>
      <c r="D29" s="10" t="s">
        <v>6813</v>
      </c>
      <c r="F29" s="2" t="s">
        <v>6812</v>
      </c>
      <c r="G29" s="40"/>
      <c r="H29" s="1"/>
      <c r="I29" s="1"/>
      <c r="J29" s="1" t="s">
        <v>13</v>
      </c>
      <c r="K29" s="1"/>
      <c r="L29" s="1"/>
      <c r="M29" s="45"/>
      <c r="N29" s="49" t="s">
        <v>13</v>
      </c>
      <c r="O29" s="10" t="s">
        <v>13</v>
      </c>
      <c r="P29" s="10" t="s">
        <v>13</v>
      </c>
      <c r="Q29" s="10" t="s">
        <v>13</v>
      </c>
      <c r="R29" s="10" t="s">
        <v>13</v>
      </c>
      <c r="S29" s="10" t="s">
        <v>13</v>
      </c>
      <c r="T29" s="10" t="s">
        <v>13</v>
      </c>
      <c r="V29" s="50"/>
      <c r="W29" s="49"/>
    </row>
    <row r="30" spans="1:23" ht="25.5" x14ac:dyDescent="0.25">
      <c r="A30" s="52">
        <v>29</v>
      </c>
      <c r="B30" s="4" t="s">
        <v>6810</v>
      </c>
      <c r="C30" s="14" t="s">
        <v>6811</v>
      </c>
      <c r="D30" s="14" t="s">
        <v>6811</v>
      </c>
      <c r="E30" s="13"/>
      <c r="F30" s="4" t="s">
        <v>6810</v>
      </c>
      <c r="G30" s="38"/>
      <c r="H30" s="3"/>
      <c r="I30" s="3"/>
      <c r="J30" s="1"/>
      <c r="K30" s="3"/>
      <c r="L30" s="3"/>
      <c r="M30" s="43"/>
      <c r="N30" s="50"/>
      <c r="V30" s="50"/>
      <c r="W30" s="49"/>
    </row>
    <row r="31" spans="1:23" x14ac:dyDescent="0.25">
      <c r="A31" s="52">
        <v>30</v>
      </c>
      <c r="B31" s="4" t="s">
        <v>6808</v>
      </c>
      <c r="C31" s="14" t="s">
        <v>6809</v>
      </c>
      <c r="D31" s="14" t="s">
        <v>6809</v>
      </c>
      <c r="E31" s="13"/>
      <c r="F31" s="4" t="s">
        <v>6808</v>
      </c>
      <c r="G31" s="38"/>
      <c r="H31" s="3"/>
      <c r="I31" s="3"/>
      <c r="J31" s="1"/>
      <c r="K31" s="3"/>
      <c r="L31" s="3"/>
      <c r="M31" s="43"/>
      <c r="N31" s="50"/>
      <c r="V31" s="50"/>
      <c r="W31" s="49"/>
    </row>
    <row r="32" spans="1:23" x14ac:dyDescent="0.25">
      <c r="A32" s="52">
        <v>31</v>
      </c>
      <c r="B32" s="6" t="s">
        <v>6806</v>
      </c>
      <c r="C32" s="12" t="s">
        <v>6807</v>
      </c>
      <c r="D32" s="12" t="s">
        <v>6807</v>
      </c>
      <c r="E32" s="11"/>
      <c r="F32" s="6" t="s">
        <v>6806</v>
      </c>
      <c r="G32" s="39"/>
      <c r="H32" s="5"/>
      <c r="I32" s="5"/>
      <c r="J32" s="1"/>
      <c r="K32" s="5"/>
      <c r="L32" s="5"/>
      <c r="M32" s="44"/>
      <c r="N32" s="50"/>
      <c r="V32" s="50"/>
      <c r="W32" s="49"/>
    </row>
    <row r="33" spans="1:23" ht="38.25" x14ac:dyDescent="0.25">
      <c r="A33" s="52">
        <v>32</v>
      </c>
      <c r="B33" s="2" t="s">
        <v>6804</v>
      </c>
      <c r="C33" s="10" t="s">
        <v>6805</v>
      </c>
      <c r="D33" s="10" t="s">
        <v>6805</v>
      </c>
      <c r="F33" s="2" t="s">
        <v>6804</v>
      </c>
      <c r="G33" s="40"/>
      <c r="H33" s="1"/>
      <c r="I33" s="1"/>
      <c r="J33" s="1" t="s">
        <v>13</v>
      </c>
      <c r="K33" s="1"/>
      <c r="L33" s="1"/>
      <c r="M33" s="45"/>
      <c r="N33" s="49" t="s">
        <v>13</v>
      </c>
      <c r="O33" s="10" t="s">
        <v>13</v>
      </c>
      <c r="P33" s="10" t="s">
        <v>13</v>
      </c>
      <c r="Q33" s="10" t="s">
        <v>13</v>
      </c>
      <c r="R33" s="10" t="s">
        <v>13</v>
      </c>
      <c r="S33" s="10" t="s">
        <v>13</v>
      </c>
      <c r="V33" s="50"/>
      <c r="W33" s="49"/>
    </row>
    <row r="34" spans="1:23" x14ac:dyDescent="0.25">
      <c r="A34" s="52">
        <v>33</v>
      </c>
      <c r="B34" s="6" t="s">
        <v>6802</v>
      </c>
      <c r="C34" s="12" t="s">
        <v>6803</v>
      </c>
      <c r="D34" s="12" t="s">
        <v>6803</v>
      </c>
      <c r="E34" s="11"/>
      <c r="F34" s="6" t="s">
        <v>6802</v>
      </c>
      <c r="G34" s="39"/>
      <c r="H34" s="5"/>
      <c r="I34" s="5"/>
      <c r="J34" s="1"/>
      <c r="K34" s="5"/>
      <c r="L34" s="5"/>
      <c r="M34" s="44"/>
      <c r="N34" s="50"/>
      <c r="V34" s="50"/>
      <c r="W34" s="49"/>
    </row>
    <row r="35" spans="1:23" ht="25.5" x14ac:dyDescent="0.25">
      <c r="A35" s="52">
        <v>34</v>
      </c>
      <c r="B35" s="2" t="s">
        <v>6800</v>
      </c>
      <c r="C35" s="10" t="s">
        <v>6801</v>
      </c>
      <c r="D35" s="10" t="s">
        <v>6801</v>
      </c>
      <c r="F35" s="2" t="s">
        <v>6800</v>
      </c>
      <c r="G35" s="40"/>
      <c r="H35" s="1"/>
      <c r="I35" s="1"/>
      <c r="J35" s="1" t="s">
        <v>13</v>
      </c>
      <c r="K35" s="1"/>
      <c r="L35" s="1"/>
      <c r="M35" s="45"/>
      <c r="N35" s="49" t="s">
        <v>13</v>
      </c>
      <c r="O35" s="10" t="s">
        <v>13</v>
      </c>
      <c r="P35" s="10" t="s">
        <v>13</v>
      </c>
      <c r="Q35" s="10" t="s">
        <v>13</v>
      </c>
      <c r="R35" s="10" t="s">
        <v>13</v>
      </c>
      <c r="S35" s="10" t="s">
        <v>13</v>
      </c>
      <c r="V35" s="50"/>
      <c r="W35" s="49"/>
    </row>
    <row r="36" spans="1:23" ht="25.5" x14ac:dyDescent="0.25">
      <c r="A36" s="52">
        <v>35</v>
      </c>
      <c r="B36" s="2" t="s">
        <v>6798</v>
      </c>
      <c r="C36" s="10" t="s">
        <v>6799</v>
      </c>
      <c r="D36" s="10" t="s">
        <v>6799</v>
      </c>
      <c r="F36" s="2" t="s">
        <v>6798</v>
      </c>
      <c r="G36" s="40"/>
      <c r="H36" s="1"/>
      <c r="I36" s="1"/>
      <c r="J36" s="1" t="s">
        <v>13</v>
      </c>
      <c r="K36" s="1"/>
      <c r="L36" s="1"/>
      <c r="M36" s="45"/>
      <c r="N36" s="49" t="s">
        <v>13</v>
      </c>
      <c r="O36" s="10" t="s">
        <v>13</v>
      </c>
      <c r="P36" s="10" t="s">
        <v>13</v>
      </c>
      <c r="Q36" s="10" t="s">
        <v>13</v>
      </c>
      <c r="R36" s="10" t="s">
        <v>13</v>
      </c>
      <c r="S36" s="10" t="s">
        <v>13</v>
      </c>
      <c r="V36" s="49">
        <v>1</v>
      </c>
      <c r="W36" s="49"/>
    </row>
    <row r="37" spans="1:23" ht="25.5" x14ac:dyDescent="0.25">
      <c r="A37" s="52">
        <v>36</v>
      </c>
      <c r="B37" s="2" t="s">
        <v>6796</v>
      </c>
      <c r="C37" s="10" t="s">
        <v>6797</v>
      </c>
      <c r="D37" s="10" t="s">
        <v>6797</v>
      </c>
      <c r="F37" s="2" t="s">
        <v>6796</v>
      </c>
      <c r="G37" s="40"/>
      <c r="H37" s="1"/>
      <c r="I37" s="1"/>
      <c r="J37" s="1" t="s">
        <v>13</v>
      </c>
      <c r="K37" s="1"/>
      <c r="L37" s="1"/>
      <c r="M37" s="45"/>
      <c r="N37" s="49" t="s">
        <v>13</v>
      </c>
      <c r="O37" s="10" t="s">
        <v>13</v>
      </c>
      <c r="P37" s="10" t="s">
        <v>13</v>
      </c>
      <c r="Q37" s="10" t="s">
        <v>13</v>
      </c>
      <c r="R37" s="10" t="s">
        <v>13</v>
      </c>
      <c r="S37" s="10" t="s">
        <v>13</v>
      </c>
      <c r="V37" s="49">
        <v>1</v>
      </c>
      <c r="W37" s="49"/>
    </row>
    <row r="38" spans="1:23" ht="25.5" x14ac:dyDescent="0.25">
      <c r="A38" s="52">
        <v>37</v>
      </c>
      <c r="B38" s="2" t="s">
        <v>6794</v>
      </c>
      <c r="C38" s="10" t="s">
        <v>6795</v>
      </c>
      <c r="D38" s="10" t="s">
        <v>6795</v>
      </c>
      <c r="F38" s="2" t="s">
        <v>6794</v>
      </c>
      <c r="G38" s="40"/>
      <c r="H38" s="1"/>
      <c r="I38" s="1"/>
      <c r="J38" s="1" t="s">
        <v>13</v>
      </c>
      <c r="K38" s="1"/>
      <c r="L38" s="1"/>
      <c r="M38" s="45"/>
      <c r="N38" s="49" t="s">
        <v>13</v>
      </c>
      <c r="O38" s="10" t="s">
        <v>13</v>
      </c>
      <c r="P38" s="10" t="s">
        <v>13</v>
      </c>
      <c r="Q38" s="10" t="s">
        <v>13</v>
      </c>
      <c r="R38" s="10" t="s">
        <v>13</v>
      </c>
      <c r="S38" s="10" t="s">
        <v>13</v>
      </c>
      <c r="V38" s="50"/>
      <c r="W38" s="49"/>
    </row>
    <row r="39" spans="1:23" x14ac:dyDescent="0.25">
      <c r="A39" s="52">
        <v>38</v>
      </c>
      <c r="B39" s="2" t="s">
        <v>6792</v>
      </c>
      <c r="C39" s="10" t="s">
        <v>6793</v>
      </c>
      <c r="D39" s="10" t="s">
        <v>6793</v>
      </c>
      <c r="F39" s="2" t="s">
        <v>6792</v>
      </c>
      <c r="G39" s="40"/>
      <c r="H39" s="1"/>
      <c r="I39" s="1"/>
      <c r="J39" s="1" t="s">
        <v>13</v>
      </c>
      <c r="K39" s="1"/>
      <c r="L39" s="1"/>
      <c r="M39" s="45"/>
      <c r="N39" s="49" t="s">
        <v>13</v>
      </c>
      <c r="O39" s="10" t="s">
        <v>13</v>
      </c>
      <c r="P39" s="10" t="s">
        <v>13</v>
      </c>
      <c r="Q39" s="10" t="s">
        <v>13</v>
      </c>
      <c r="R39" s="10" t="s">
        <v>13</v>
      </c>
      <c r="S39" s="10" t="s">
        <v>13</v>
      </c>
      <c r="V39" s="50"/>
      <c r="W39" s="49"/>
    </row>
    <row r="40" spans="1:23" ht="25.5" x14ac:dyDescent="0.25">
      <c r="A40" s="52">
        <v>39</v>
      </c>
      <c r="B40" s="2" t="s">
        <v>6790</v>
      </c>
      <c r="C40" s="10" t="s">
        <v>6791</v>
      </c>
      <c r="D40" s="10" t="s">
        <v>6791</v>
      </c>
      <c r="F40" s="2" t="s">
        <v>6790</v>
      </c>
      <c r="G40" s="40"/>
      <c r="H40" s="1"/>
      <c r="I40" s="1"/>
      <c r="J40" s="1" t="s">
        <v>13</v>
      </c>
      <c r="K40" s="1"/>
      <c r="L40" s="1"/>
      <c r="M40" s="45"/>
      <c r="N40" s="49" t="s">
        <v>13</v>
      </c>
      <c r="O40" s="10" t="s">
        <v>13</v>
      </c>
      <c r="P40" s="10" t="s">
        <v>13</v>
      </c>
      <c r="Q40" s="10" t="s">
        <v>13</v>
      </c>
      <c r="R40" s="10" t="s">
        <v>13</v>
      </c>
      <c r="S40" s="10" t="s">
        <v>13</v>
      </c>
      <c r="V40" s="50"/>
      <c r="W40" s="49"/>
    </row>
    <row r="41" spans="1:23" ht="38.25" x14ac:dyDescent="0.25">
      <c r="A41" s="52">
        <v>40</v>
      </c>
      <c r="B41" s="2" t="s">
        <v>6788</v>
      </c>
      <c r="C41" s="10" t="s">
        <v>6789</v>
      </c>
      <c r="D41" s="10" t="s">
        <v>6789</v>
      </c>
      <c r="F41" s="2" t="s">
        <v>6788</v>
      </c>
      <c r="G41" s="40"/>
      <c r="H41" s="1"/>
      <c r="I41" s="1"/>
      <c r="J41" s="1" t="s">
        <v>13</v>
      </c>
      <c r="K41" s="1"/>
      <c r="L41" s="1"/>
      <c r="M41" s="45"/>
      <c r="N41" s="49" t="s">
        <v>13</v>
      </c>
      <c r="O41" s="10" t="s">
        <v>13</v>
      </c>
      <c r="P41" s="10" t="s">
        <v>13</v>
      </c>
      <c r="Q41" s="10" t="s">
        <v>13</v>
      </c>
      <c r="R41" s="10" t="s">
        <v>13</v>
      </c>
      <c r="S41" s="10" t="s">
        <v>13</v>
      </c>
      <c r="V41" s="50"/>
      <c r="W41" s="49"/>
    </row>
    <row r="42" spans="1:23" x14ac:dyDescent="0.25">
      <c r="A42" s="52">
        <v>41</v>
      </c>
      <c r="B42" s="2" t="s">
        <v>6786</v>
      </c>
      <c r="C42" s="10" t="s">
        <v>6787</v>
      </c>
      <c r="D42" s="10" t="s">
        <v>6787</v>
      </c>
      <c r="F42" s="2" t="s">
        <v>6786</v>
      </c>
      <c r="G42" s="40"/>
      <c r="H42" s="1"/>
      <c r="I42" s="1"/>
      <c r="J42" s="1" t="s">
        <v>13</v>
      </c>
      <c r="K42" s="1"/>
      <c r="L42" s="1"/>
      <c r="M42" s="45"/>
      <c r="N42" s="49" t="s">
        <v>13</v>
      </c>
      <c r="O42" s="10" t="s">
        <v>13</v>
      </c>
      <c r="P42" s="10" t="s">
        <v>13</v>
      </c>
      <c r="Q42" s="10" t="s">
        <v>13</v>
      </c>
      <c r="R42" s="10" t="s">
        <v>13</v>
      </c>
      <c r="S42" s="10" t="s">
        <v>13</v>
      </c>
      <c r="V42" s="50"/>
      <c r="W42" s="49"/>
    </row>
    <row r="43" spans="1:23" ht="25.5" x14ac:dyDescent="0.25">
      <c r="A43" s="52">
        <v>42</v>
      </c>
      <c r="B43" s="2" t="s">
        <v>6784</v>
      </c>
      <c r="C43" s="10" t="s">
        <v>6785</v>
      </c>
      <c r="D43" s="10" t="s">
        <v>6785</v>
      </c>
      <c r="F43" s="2" t="s">
        <v>6784</v>
      </c>
      <c r="G43" s="40"/>
      <c r="H43" s="1"/>
      <c r="I43" s="1"/>
      <c r="J43" s="1" t="s">
        <v>13</v>
      </c>
      <c r="K43" s="1"/>
      <c r="L43" s="1"/>
      <c r="M43" s="45"/>
      <c r="N43" s="49" t="s">
        <v>13</v>
      </c>
      <c r="O43" s="10" t="s">
        <v>13</v>
      </c>
      <c r="P43" s="10" t="s">
        <v>13</v>
      </c>
      <c r="Q43" s="10" t="s">
        <v>13</v>
      </c>
      <c r="R43" s="10" t="s">
        <v>13</v>
      </c>
      <c r="S43" s="10" t="s">
        <v>13</v>
      </c>
      <c r="V43" s="50"/>
      <c r="W43" s="49"/>
    </row>
    <row r="44" spans="1:23" ht="25.5" x14ac:dyDescent="0.25">
      <c r="A44" s="52">
        <v>43</v>
      </c>
      <c r="B44" s="2" t="s">
        <v>6782</v>
      </c>
      <c r="C44" s="10" t="s">
        <v>6783</v>
      </c>
      <c r="D44" s="10" t="s">
        <v>6783</v>
      </c>
      <c r="F44" s="2" t="s">
        <v>6782</v>
      </c>
      <c r="G44" s="40"/>
      <c r="H44" s="1"/>
      <c r="I44" s="1"/>
      <c r="J44" s="1" t="s">
        <v>13</v>
      </c>
      <c r="K44" s="1"/>
      <c r="L44" s="1"/>
      <c r="M44" s="45"/>
      <c r="N44" s="49" t="s">
        <v>13</v>
      </c>
      <c r="O44" s="10" t="s">
        <v>13</v>
      </c>
      <c r="P44" s="10" t="s">
        <v>13</v>
      </c>
      <c r="Q44" s="10" t="s">
        <v>13</v>
      </c>
      <c r="R44" s="10" t="s">
        <v>13</v>
      </c>
      <c r="S44" s="10" t="s">
        <v>13</v>
      </c>
      <c r="V44" s="50"/>
      <c r="W44" s="49"/>
    </row>
    <row r="45" spans="1:23" ht="25.5" x14ac:dyDescent="0.25">
      <c r="A45" s="52">
        <v>44</v>
      </c>
      <c r="B45" s="2" t="s">
        <v>6780</v>
      </c>
      <c r="C45" s="10" t="s">
        <v>6781</v>
      </c>
      <c r="D45" s="10" t="s">
        <v>6781</v>
      </c>
      <c r="F45" s="2" t="s">
        <v>6780</v>
      </c>
      <c r="G45" s="40"/>
      <c r="H45" s="1"/>
      <c r="I45" s="1"/>
      <c r="J45" s="1" t="s">
        <v>13</v>
      </c>
      <c r="K45" s="1"/>
      <c r="L45" s="1"/>
      <c r="M45" s="45"/>
      <c r="N45" s="49" t="s">
        <v>13</v>
      </c>
      <c r="O45" s="10" t="s">
        <v>13</v>
      </c>
      <c r="P45" s="10" t="s">
        <v>13</v>
      </c>
      <c r="Q45" s="10" t="s">
        <v>13</v>
      </c>
      <c r="R45" s="10" t="s">
        <v>13</v>
      </c>
      <c r="S45" s="10" t="s">
        <v>13</v>
      </c>
      <c r="V45" s="50"/>
      <c r="W45" s="49"/>
    </row>
    <row r="46" spans="1:23" x14ac:dyDescent="0.25">
      <c r="A46" s="52">
        <v>45</v>
      </c>
      <c r="B46" s="2" t="s">
        <v>6778</v>
      </c>
      <c r="C46" s="10" t="s">
        <v>6779</v>
      </c>
      <c r="D46" s="10" t="s">
        <v>6779</v>
      </c>
      <c r="F46" s="2" t="s">
        <v>6778</v>
      </c>
      <c r="G46" s="40"/>
      <c r="H46" s="1"/>
      <c r="I46" s="1"/>
      <c r="J46" s="1" t="s">
        <v>13</v>
      </c>
      <c r="K46" s="1"/>
      <c r="L46" s="1"/>
      <c r="M46" s="45"/>
      <c r="N46" s="49" t="s">
        <v>13</v>
      </c>
      <c r="O46" s="10" t="s">
        <v>13</v>
      </c>
      <c r="P46" s="10" t="s">
        <v>13</v>
      </c>
      <c r="Q46" s="10" t="s">
        <v>13</v>
      </c>
      <c r="R46" s="10" t="s">
        <v>13</v>
      </c>
      <c r="S46" s="10" t="s">
        <v>13</v>
      </c>
      <c r="V46" s="50"/>
      <c r="W46" s="49"/>
    </row>
    <row r="47" spans="1:23" ht="25.5" x14ac:dyDescent="0.25">
      <c r="A47" s="52">
        <v>46</v>
      </c>
      <c r="B47" s="2" t="s">
        <v>6776</v>
      </c>
      <c r="C47" s="10" t="s">
        <v>6777</v>
      </c>
      <c r="D47" s="10" t="s">
        <v>6777</v>
      </c>
      <c r="F47" s="2" t="s">
        <v>6776</v>
      </c>
      <c r="G47" s="40"/>
      <c r="H47" s="1"/>
      <c r="I47" s="1"/>
      <c r="J47" s="1" t="s">
        <v>13</v>
      </c>
      <c r="K47" s="1"/>
      <c r="L47" s="1"/>
      <c r="M47" s="45"/>
      <c r="N47" s="49" t="s">
        <v>13</v>
      </c>
      <c r="O47" s="10" t="s">
        <v>13</v>
      </c>
      <c r="P47" s="10" t="s">
        <v>13</v>
      </c>
      <c r="Q47" s="10" t="s">
        <v>13</v>
      </c>
      <c r="R47" s="10" t="s">
        <v>13</v>
      </c>
      <c r="S47" s="10" t="s">
        <v>13</v>
      </c>
      <c r="V47" s="49">
        <v>1</v>
      </c>
      <c r="W47" s="49"/>
    </row>
    <row r="48" spans="1:23" x14ac:dyDescent="0.25">
      <c r="A48" s="52">
        <v>47</v>
      </c>
      <c r="B48" s="2" t="s">
        <v>6775</v>
      </c>
      <c r="D48" s="8"/>
      <c r="F48" s="4" t="s">
        <v>6775</v>
      </c>
      <c r="G48" s="40"/>
      <c r="H48" s="1"/>
      <c r="I48" s="1"/>
      <c r="J48" s="1"/>
      <c r="K48" s="1"/>
      <c r="L48" s="1"/>
      <c r="M48" s="45"/>
      <c r="N48" s="50"/>
      <c r="V48" s="50"/>
      <c r="W48" s="49"/>
    </row>
    <row r="49" spans="1:23" x14ac:dyDescent="0.25">
      <c r="A49" s="52">
        <v>48</v>
      </c>
      <c r="B49" s="2" t="s">
        <v>6773</v>
      </c>
      <c r="C49" s="10" t="s">
        <v>6774</v>
      </c>
      <c r="D49" s="10" t="s">
        <v>6774</v>
      </c>
      <c r="F49" s="2" t="s">
        <v>6773</v>
      </c>
      <c r="G49" s="40"/>
      <c r="H49" s="1"/>
      <c r="I49" s="1"/>
      <c r="J49" s="1" t="s">
        <v>13</v>
      </c>
      <c r="K49" s="1"/>
      <c r="L49" s="1"/>
      <c r="M49" s="45"/>
      <c r="N49" s="49" t="s">
        <v>13</v>
      </c>
      <c r="O49" s="10" t="s">
        <v>13</v>
      </c>
      <c r="P49" s="10" t="s">
        <v>13</v>
      </c>
      <c r="Q49" s="10" t="s">
        <v>13</v>
      </c>
      <c r="R49" s="10" t="s">
        <v>13</v>
      </c>
      <c r="S49" s="10" t="s">
        <v>13</v>
      </c>
      <c r="V49" s="50"/>
      <c r="W49" s="49"/>
    </row>
    <row r="50" spans="1:23" ht="38.25" x14ac:dyDescent="0.25">
      <c r="A50" s="52">
        <v>49</v>
      </c>
      <c r="B50" s="2" t="s">
        <v>6771</v>
      </c>
      <c r="C50" s="10" t="s">
        <v>6772</v>
      </c>
      <c r="D50" s="10" t="s">
        <v>6772</v>
      </c>
      <c r="F50" s="2" t="s">
        <v>6771</v>
      </c>
      <c r="G50" s="40"/>
      <c r="H50" s="1"/>
      <c r="I50" s="1"/>
      <c r="J50" s="1" t="s">
        <v>13</v>
      </c>
      <c r="K50" s="1"/>
      <c r="L50" s="1"/>
      <c r="M50" s="45"/>
      <c r="N50" s="49" t="s">
        <v>13</v>
      </c>
      <c r="O50" s="10" t="s">
        <v>13</v>
      </c>
      <c r="P50" s="10" t="s">
        <v>13</v>
      </c>
      <c r="Q50" s="10" t="s">
        <v>13</v>
      </c>
      <c r="R50" s="10" t="s">
        <v>13</v>
      </c>
      <c r="S50" s="10" t="s">
        <v>13</v>
      </c>
      <c r="V50" s="50"/>
      <c r="W50" s="49"/>
    </row>
    <row r="51" spans="1:23" ht="38.25" x14ac:dyDescent="0.25">
      <c r="A51" s="52">
        <v>50</v>
      </c>
      <c r="B51" s="2" t="s">
        <v>6769</v>
      </c>
      <c r="C51" s="10" t="s">
        <v>6770</v>
      </c>
      <c r="D51" s="10" t="s">
        <v>6770</v>
      </c>
      <c r="F51" s="2" t="s">
        <v>6769</v>
      </c>
      <c r="G51" s="40"/>
      <c r="H51" s="1"/>
      <c r="I51" s="1"/>
      <c r="J51" s="1" t="s">
        <v>13</v>
      </c>
      <c r="K51" s="1"/>
      <c r="L51" s="1"/>
      <c r="M51" s="45"/>
      <c r="N51" s="49" t="s">
        <v>13</v>
      </c>
      <c r="O51" s="10" t="s">
        <v>13</v>
      </c>
      <c r="P51" s="10" t="s">
        <v>13</v>
      </c>
      <c r="Q51" s="10" t="s">
        <v>13</v>
      </c>
      <c r="R51" s="10" t="s">
        <v>13</v>
      </c>
      <c r="S51" s="10" t="s">
        <v>13</v>
      </c>
      <c r="V51" s="50"/>
      <c r="W51" s="49"/>
    </row>
    <row r="52" spans="1:23" ht="25.5" x14ac:dyDescent="0.25">
      <c r="A52" s="52">
        <v>51</v>
      </c>
      <c r="B52" s="2" t="s">
        <v>6767</v>
      </c>
      <c r="C52" s="10" t="s">
        <v>6768</v>
      </c>
      <c r="D52" s="10" t="s">
        <v>6768</v>
      </c>
      <c r="F52" s="2" t="s">
        <v>6767</v>
      </c>
      <c r="G52" s="40"/>
      <c r="H52" s="1"/>
      <c r="I52" s="1"/>
      <c r="J52" s="1" t="s">
        <v>13</v>
      </c>
      <c r="K52" s="1"/>
      <c r="L52" s="1"/>
      <c r="M52" s="45"/>
      <c r="N52" s="49" t="s">
        <v>13</v>
      </c>
      <c r="O52" s="10" t="s">
        <v>13</v>
      </c>
      <c r="P52" s="10" t="s">
        <v>13</v>
      </c>
      <c r="Q52" s="10" t="s">
        <v>13</v>
      </c>
      <c r="R52" s="10" t="s">
        <v>13</v>
      </c>
      <c r="S52" s="10" t="s">
        <v>13</v>
      </c>
      <c r="V52" s="50"/>
      <c r="W52" s="49"/>
    </row>
    <row r="53" spans="1:23" ht="25.5" x14ac:dyDescent="0.25">
      <c r="A53" s="52">
        <v>52</v>
      </c>
      <c r="B53" s="2" t="s">
        <v>6765</v>
      </c>
      <c r="C53" s="10" t="s">
        <v>6766</v>
      </c>
      <c r="D53" s="10" t="s">
        <v>6766</v>
      </c>
      <c r="F53" s="2" t="s">
        <v>6765</v>
      </c>
      <c r="G53" s="40"/>
      <c r="H53" s="1"/>
      <c r="I53" s="1"/>
      <c r="J53" s="1" t="s">
        <v>13</v>
      </c>
      <c r="K53" s="1"/>
      <c r="L53" s="1"/>
      <c r="M53" s="45"/>
      <c r="N53" s="49" t="s">
        <v>13</v>
      </c>
      <c r="O53" s="10" t="s">
        <v>13</v>
      </c>
      <c r="P53" s="10" t="s">
        <v>13</v>
      </c>
      <c r="Q53" s="10" t="s">
        <v>13</v>
      </c>
      <c r="R53" s="10" t="s">
        <v>13</v>
      </c>
      <c r="S53" s="10" t="s">
        <v>13</v>
      </c>
      <c r="V53" s="50"/>
      <c r="W53" s="49"/>
    </row>
    <row r="54" spans="1:23" ht="25.5" x14ac:dyDescent="0.25">
      <c r="A54" s="52">
        <v>53</v>
      </c>
      <c r="B54" s="2" t="s">
        <v>6763</v>
      </c>
      <c r="C54" s="10" t="s">
        <v>6764</v>
      </c>
      <c r="D54" s="10" t="s">
        <v>6764</v>
      </c>
      <c r="F54" s="2" t="s">
        <v>6763</v>
      </c>
      <c r="G54" s="40"/>
      <c r="H54" s="1"/>
      <c r="I54" s="1"/>
      <c r="J54" s="1" t="s">
        <v>13</v>
      </c>
      <c r="K54" s="1"/>
      <c r="L54" s="1"/>
      <c r="M54" s="45"/>
      <c r="N54" s="49" t="s">
        <v>13</v>
      </c>
      <c r="O54" s="10" t="s">
        <v>13</v>
      </c>
      <c r="P54" s="10" t="s">
        <v>13</v>
      </c>
      <c r="Q54" s="10" t="s">
        <v>13</v>
      </c>
      <c r="R54" s="10" t="s">
        <v>13</v>
      </c>
      <c r="S54" s="10" t="s">
        <v>13</v>
      </c>
      <c r="V54" s="50"/>
      <c r="W54" s="49"/>
    </row>
    <row r="55" spans="1:23" x14ac:dyDescent="0.25">
      <c r="A55" s="52">
        <v>54</v>
      </c>
      <c r="B55" s="2" t="s">
        <v>6762</v>
      </c>
      <c r="D55" s="8"/>
      <c r="F55" s="4" t="s">
        <v>6762</v>
      </c>
      <c r="G55" s="40"/>
      <c r="H55" s="1"/>
      <c r="I55" s="1"/>
      <c r="J55" s="1"/>
      <c r="K55" s="1"/>
      <c r="L55" s="1"/>
      <c r="M55" s="45"/>
      <c r="N55" s="50"/>
      <c r="V55" s="50"/>
      <c r="W55" s="49"/>
    </row>
    <row r="56" spans="1:23" x14ac:dyDescent="0.25">
      <c r="A56" s="52">
        <v>55</v>
      </c>
      <c r="B56" s="2" t="s">
        <v>6760</v>
      </c>
      <c r="C56" s="10" t="s">
        <v>6761</v>
      </c>
      <c r="D56" s="10" t="s">
        <v>6761</v>
      </c>
      <c r="F56" s="2" t="s">
        <v>6760</v>
      </c>
      <c r="G56" s="40"/>
      <c r="H56" s="1"/>
      <c r="I56" s="1"/>
      <c r="J56" s="1" t="s">
        <v>13</v>
      </c>
      <c r="K56" s="1"/>
      <c r="L56" s="1"/>
      <c r="M56" s="45"/>
      <c r="N56" s="49" t="s">
        <v>13</v>
      </c>
      <c r="O56" s="10" t="s">
        <v>13</v>
      </c>
      <c r="P56" s="10" t="s">
        <v>13</v>
      </c>
      <c r="Q56" s="10" t="s">
        <v>13</v>
      </c>
      <c r="R56" s="10" t="s">
        <v>13</v>
      </c>
      <c r="S56" s="10" t="s">
        <v>13</v>
      </c>
      <c r="V56" s="50"/>
      <c r="W56" s="49"/>
    </row>
    <row r="57" spans="1:23" ht="25.5" x14ac:dyDescent="0.25">
      <c r="A57" s="52">
        <v>56</v>
      </c>
      <c r="B57" s="2" t="s">
        <v>6758</v>
      </c>
      <c r="C57" s="10" t="s">
        <v>6759</v>
      </c>
      <c r="D57" s="10" t="s">
        <v>6759</v>
      </c>
      <c r="F57" s="2" t="s">
        <v>6758</v>
      </c>
      <c r="G57" s="40"/>
      <c r="H57" s="1"/>
      <c r="I57" s="1"/>
      <c r="J57" s="1" t="s">
        <v>13</v>
      </c>
      <c r="K57" s="1"/>
      <c r="L57" s="1"/>
      <c r="M57" s="45"/>
      <c r="N57" s="49" t="s">
        <v>13</v>
      </c>
      <c r="O57" s="10" t="s">
        <v>13</v>
      </c>
      <c r="P57" s="10" t="s">
        <v>13</v>
      </c>
      <c r="Q57" s="10" t="s">
        <v>13</v>
      </c>
      <c r="R57" s="10" t="s">
        <v>13</v>
      </c>
      <c r="S57" s="10" t="s">
        <v>13</v>
      </c>
      <c r="V57" s="50"/>
      <c r="W57" s="49"/>
    </row>
    <row r="58" spans="1:23" ht="25.5" x14ac:dyDescent="0.25">
      <c r="A58" s="52">
        <v>57</v>
      </c>
      <c r="B58" s="2" t="s">
        <v>6756</v>
      </c>
      <c r="C58" s="10" t="s">
        <v>6757</v>
      </c>
      <c r="D58" s="10" t="s">
        <v>6757</v>
      </c>
      <c r="F58" s="2" t="s">
        <v>6756</v>
      </c>
      <c r="G58" s="40"/>
      <c r="H58" s="1"/>
      <c r="I58" s="1"/>
      <c r="J58" s="1" t="s">
        <v>13</v>
      </c>
      <c r="K58" s="1"/>
      <c r="L58" s="1"/>
      <c r="M58" s="45"/>
      <c r="N58" s="49" t="s">
        <v>13</v>
      </c>
      <c r="O58" s="10" t="s">
        <v>13</v>
      </c>
      <c r="P58" s="10" t="s">
        <v>13</v>
      </c>
      <c r="Q58" s="10" t="s">
        <v>13</v>
      </c>
      <c r="R58" s="10" t="s">
        <v>13</v>
      </c>
      <c r="S58" s="10" t="s">
        <v>13</v>
      </c>
      <c r="V58" s="50"/>
      <c r="W58" s="49"/>
    </row>
    <row r="59" spans="1:23" x14ac:dyDescent="0.25">
      <c r="A59" s="52">
        <v>58</v>
      </c>
      <c r="B59" s="2" t="s">
        <v>6755</v>
      </c>
      <c r="D59" s="8"/>
      <c r="F59" s="4" t="s">
        <v>6755</v>
      </c>
      <c r="G59" s="40"/>
      <c r="H59" s="1"/>
      <c r="I59" s="1"/>
      <c r="J59" s="1"/>
      <c r="K59" s="1"/>
      <c r="L59" s="1"/>
      <c r="M59" s="45"/>
      <c r="N59" s="50"/>
      <c r="V59" s="50"/>
      <c r="W59" s="49"/>
    </row>
    <row r="60" spans="1:23" ht="25.5" x14ac:dyDescent="0.25">
      <c r="A60" s="52">
        <v>59</v>
      </c>
      <c r="B60" s="2" t="s">
        <v>6753</v>
      </c>
      <c r="C60" s="10" t="s">
        <v>6754</v>
      </c>
      <c r="D60" s="10" t="s">
        <v>6754</v>
      </c>
      <c r="F60" s="2" t="s">
        <v>6753</v>
      </c>
      <c r="G60" s="40"/>
      <c r="H60" s="1"/>
      <c r="I60" s="1"/>
      <c r="J60" s="1" t="s">
        <v>13</v>
      </c>
      <c r="K60" s="1"/>
      <c r="L60" s="1"/>
      <c r="M60" s="45"/>
      <c r="N60" s="49" t="s">
        <v>13</v>
      </c>
      <c r="O60" s="10" t="s">
        <v>13</v>
      </c>
      <c r="P60" s="10" t="s">
        <v>13</v>
      </c>
      <c r="Q60" s="10" t="s">
        <v>13</v>
      </c>
      <c r="R60" s="10" t="s">
        <v>13</v>
      </c>
      <c r="S60" s="10" t="s">
        <v>13</v>
      </c>
      <c r="V60" s="50"/>
      <c r="W60" s="49"/>
    </row>
    <row r="61" spans="1:23" x14ac:dyDescent="0.25">
      <c r="A61" s="52">
        <v>60</v>
      </c>
      <c r="B61" s="2" t="s">
        <v>6751</v>
      </c>
      <c r="C61" s="10" t="s">
        <v>6752</v>
      </c>
      <c r="D61" s="10" t="s">
        <v>6752</v>
      </c>
      <c r="F61" s="2" t="s">
        <v>6751</v>
      </c>
      <c r="G61" s="40"/>
      <c r="H61" s="1"/>
      <c r="I61" s="1"/>
      <c r="J61" s="1" t="s">
        <v>13</v>
      </c>
      <c r="K61" s="1"/>
      <c r="L61" s="1"/>
      <c r="M61" s="45"/>
      <c r="N61" s="49" t="s">
        <v>13</v>
      </c>
      <c r="O61" s="10" t="s">
        <v>13</v>
      </c>
      <c r="P61" s="10" t="s">
        <v>13</v>
      </c>
      <c r="Q61" s="10" t="s">
        <v>13</v>
      </c>
      <c r="R61" s="10" t="s">
        <v>13</v>
      </c>
      <c r="S61" s="10" t="s">
        <v>13</v>
      </c>
      <c r="V61" s="49">
        <v>1</v>
      </c>
      <c r="W61" s="49"/>
    </row>
    <row r="62" spans="1:23" ht="38.25" x14ac:dyDescent="0.25">
      <c r="A62" s="52">
        <v>61</v>
      </c>
      <c r="B62" s="2" t="s">
        <v>6749</v>
      </c>
      <c r="C62" s="10" t="s">
        <v>6750</v>
      </c>
      <c r="D62" s="10" t="s">
        <v>6750</v>
      </c>
      <c r="F62" s="2" t="s">
        <v>6749</v>
      </c>
      <c r="G62" s="40"/>
      <c r="H62" s="1"/>
      <c r="I62" s="1"/>
      <c r="J62" s="1" t="s">
        <v>13</v>
      </c>
      <c r="K62" s="1"/>
      <c r="L62" s="1"/>
      <c r="M62" s="45"/>
      <c r="N62" s="49" t="s">
        <v>13</v>
      </c>
      <c r="O62" s="10" t="s">
        <v>13</v>
      </c>
      <c r="P62" s="10" t="s">
        <v>13</v>
      </c>
      <c r="Q62" s="10" t="s">
        <v>13</v>
      </c>
      <c r="R62" s="10" t="s">
        <v>13</v>
      </c>
      <c r="S62" s="10" t="s">
        <v>13</v>
      </c>
      <c r="V62" s="50"/>
      <c r="W62" s="49"/>
    </row>
    <row r="63" spans="1:23" ht="63.75" x14ac:dyDescent="0.25">
      <c r="A63" s="52">
        <v>62</v>
      </c>
      <c r="B63" s="2" t="s">
        <v>6747</v>
      </c>
      <c r="C63" s="10" t="s">
        <v>6748</v>
      </c>
      <c r="D63" s="10" t="s">
        <v>6748</v>
      </c>
      <c r="F63" s="2" t="s">
        <v>6747</v>
      </c>
      <c r="G63" s="40"/>
      <c r="H63" s="1"/>
      <c r="I63" s="1"/>
      <c r="J63" s="1" t="s">
        <v>13</v>
      </c>
      <c r="K63" s="1"/>
      <c r="L63" s="1"/>
      <c r="M63" s="45"/>
      <c r="N63" s="49" t="s">
        <v>13</v>
      </c>
      <c r="O63" s="10" t="s">
        <v>13</v>
      </c>
      <c r="P63" s="10" t="s">
        <v>13</v>
      </c>
      <c r="Q63" s="10" t="s">
        <v>13</v>
      </c>
      <c r="R63" s="10" t="s">
        <v>13</v>
      </c>
      <c r="S63" s="10" t="s">
        <v>13</v>
      </c>
      <c r="V63" s="50"/>
      <c r="W63" s="49"/>
    </row>
    <row r="64" spans="1:23" ht="25.5" x14ac:dyDescent="0.25">
      <c r="A64" s="52">
        <v>63</v>
      </c>
      <c r="B64" s="2" t="s">
        <v>6745</v>
      </c>
      <c r="C64" s="10" t="s">
        <v>6746</v>
      </c>
      <c r="D64" s="10" t="s">
        <v>6746</v>
      </c>
      <c r="F64" s="2" t="s">
        <v>6745</v>
      </c>
      <c r="G64" s="40"/>
      <c r="H64" s="1"/>
      <c r="I64" s="1"/>
      <c r="J64" s="1" t="s">
        <v>13</v>
      </c>
      <c r="K64" s="1"/>
      <c r="L64" s="1"/>
      <c r="M64" s="45"/>
      <c r="N64" s="49" t="s">
        <v>13</v>
      </c>
      <c r="O64" s="10" t="s">
        <v>13</v>
      </c>
      <c r="P64" s="10" t="s">
        <v>13</v>
      </c>
      <c r="Q64" s="10" t="s">
        <v>13</v>
      </c>
      <c r="R64" s="10" t="s">
        <v>13</v>
      </c>
      <c r="S64" s="10" t="s">
        <v>13</v>
      </c>
      <c r="V64" s="49">
        <v>1</v>
      </c>
      <c r="W64" s="49"/>
    </row>
    <row r="65" spans="1:23" ht="25.5" x14ac:dyDescent="0.25">
      <c r="A65" s="52">
        <v>64</v>
      </c>
      <c r="B65" s="2" t="s">
        <v>6743</v>
      </c>
      <c r="C65" s="10" t="s">
        <v>6744</v>
      </c>
      <c r="D65" s="10" t="s">
        <v>6744</v>
      </c>
      <c r="F65" s="2" t="s">
        <v>6743</v>
      </c>
      <c r="G65" s="40"/>
      <c r="H65" s="1"/>
      <c r="I65" s="1"/>
      <c r="J65" s="1" t="s">
        <v>13</v>
      </c>
      <c r="K65" s="1"/>
      <c r="L65" s="1"/>
      <c r="M65" s="45"/>
      <c r="N65" s="49" t="s">
        <v>13</v>
      </c>
      <c r="O65" s="10" t="s">
        <v>13</v>
      </c>
      <c r="P65" s="10" t="s">
        <v>13</v>
      </c>
      <c r="Q65" s="10" t="s">
        <v>13</v>
      </c>
      <c r="R65" s="10" t="s">
        <v>13</v>
      </c>
      <c r="S65" s="10" t="s">
        <v>13</v>
      </c>
      <c r="V65" s="50"/>
      <c r="W65" s="49"/>
    </row>
    <row r="66" spans="1:23" ht="51" x14ac:dyDescent="0.25">
      <c r="A66" s="52">
        <v>65</v>
      </c>
      <c r="B66" s="2" t="s">
        <v>6741</v>
      </c>
      <c r="C66" s="10" t="s">
        <v>6742</v>
      </c>
      <c r="D66" s="10" t="s">
        <v>6742</v>
      </c>
      <c r="F66" s="2" t="s">
        <v>6741</v>
      </c>
      <c r="G66" s="40"/>
      <c r="H66" s="1"/>
      <c r="I66" s="1"/>
      <c r="J66" s="1" t="s">
        <v>13</v>
      </c>
      <c r="K66" s="1"/>
      <c r="L66" s="1"/>
      <c r="M66" s="45"/>
      <c r="N66" s="49" t="s">
        <v>13</v>
      </c>
      <c r="O66" s="10" t="s">
        <v>13</v>
      </c>
      <c r="P66" s="10" t="s">
        <v>13</v>
      </c>
      <c r="Q66" s="10" t="s">
        <v>13</v>
      </c>
      <c r="R66" s="10" t="s">
        <v>13</v>
      </c>
      <c r="S66" s="10" t="s">
        <v>13</v>
      </c>
      <c r="V66" s="50"/>
      <c r="W66" s="49"/>
    </row>
    <row r="67" spans="1:23" ht="25.5" x14ac:dyDescent="0.25">
      <c r="A67" s="52">
        <v>66</v>
      </c>
      <c r="B67" s="2" t="s">
        <v>6739</v>
      </c>
      <c r="C67" s="10" t="s">
        <v>6740</v>
      </c>
      <c r="D67" s="10" t="s">
        <v>6740</v>
      </c>
      <c r="F67" s="2" t="s">
        <v>6739</v>
      </c>
      <c r="G67" s="40"/>
      <c r="H67" s="1"/>
      <c r="I67" s="1"/>
      <c r="J67" s="1" t="s">
        <v>13</v>
      </c>
      <c r="K67" s="1"/>
      <c r="L67" s="1"/>
      <c r="M67" s="45"/>
      <c r="N67" s="49" t="s">
        <v>13</v>
      </c>
      <c r="O67" s="10" t="s">
        <v>13</v>
      </c>
      <c r="P67" s="10" t="s">
        <v>13</v>
      </c>
      <c r="Q67" s="10" t="s">
        <v>13</v>
      </c>
      <c r="R67" s="10" t="s">
        <v>13</v>
      </c>
      <c r="S67" s="10" t="s">
        <v>13</v>
      </c>
      <c r="V67" s="50"/>
      <c r="W67" s="49"/>
    </row>
    <row r="68" spans="1:23" ht="51" x14ac:dyDescent="0.25">
      <c r="A68" s="52">
        <v>67</v>
      </c>
      <c r="B68" s="2" t="s">
        <v>6737</v>
      </c>
      <c r="C68" s="10" t="s">
        <v>6738</v>
      </c>
      <c r="D68" s="10" t="s">
        <v>6738</v>
      </c>
      <c r="F68" s="2" t="s">
        <v>6737</v>
      </c>
      <c r="G68" s="40"/>
      <c r="H68" s="1"/>
      <c r="I68" s="1"/>
      <c r="J68" s="1" t="s">
        <v>13</v>
      </c>
      <c r="K68" s="1"/>
      <c r="L68" s="1"/>
      <c r="M68" s="45"/>
      <c r="N68" s="49" t="s">
        <v>13</v>
      </c>
      <c r="O68" s="10" t="s">
        <v>13</v>
      </c>
      <c r="P68" s="10" t="s">
        <v>13</v>
      </c>
      <c r="Q68" s="10" t="s">
        <v>13</v>
      </c>
      <c r="R68" s="10" t="s">
        <v>13</v>
      </c>
      <c r="S68" s="10" t="s">
        <v>13</v>
      </c>
      <c r="V68" s="50"/>
      <c r="W68" s="49"/>
    </row>
    <row r="69" spans="1:23" x14ac:dyDescent="0.25">
      <c r="A69" s="52">
        <v>68</v>
      </c>
      <c r="B69" s="2" t="s">
        <v>6736</v>
      </c>
      <c r="D69" s="8"/>
      <c r="F69" s="4" t="s">
        <v>6736</v>
      </c>
      <c r="G69" s="40"/>
      <c r="H69" s="1"/>
      <c r="I69" s="1"/>
      <c r="J69" s="1"/>
      <c r="K69" s="1"/>
      <c r="L69" s="1"/>
      <c r="M69" s="45"/>
      <c r="N69" s="50"/>
      <c r="V69" s="50"/>
      <c r="W69" s="49"/>
    </row>
    <row r="70" spans="1:23" ht="25.5" x14ac:dyDescent="0.25">
      <c r="A70" s="52">
        <v>69</v>
      </c>
      <c r="B70" s="2" t="s">
        <v>6734</v>
      </c>
      <c r="C70" s="10" t="s">
        <v>6735</v>
      </c>
      <c r="D70" s="10" t="s">
        <v>6735</v>
      </c>
      <c r="F70" s="2" t="s">
        <v>6734</v>
      </c>
      <c r="G70" s="40"/>
      <c r="H70" s="1"/>
      <c r="I70" s="1"/>
      <c r="J70" s="1" t="s">
        <v>13</v>
      </c>
      <c r="K70" s="1"/>
      <c r="L70" s="1"/>
      <c r="M70" s="45"/>
      <c r="N70" s="49" t="s">
        <v>13</v>
      </c>
      <c r="O70" s="10" t="s">
        <v>13</v>
      </c>
      <c r="P70" s="10" t="s">
        <v>13</v>
      </c>
      <c r="Q70" s="10" t="s">
        <v>13</v>
      </c>
      <c r="R70" s="10" t="s">
        <v>13</v>
      </c>
      <c r="S70" s="10" t="s">
        <v>13</v>
      </c>
      <c r="V70" s="50"/>
      <c r="W70" s="49"/>
    </row>
    <row r="71" spans="1:23" x14ac:dyDescent="0.25">
      <c r="A71" s="52">
        <v>70</v>
      </c>
      <c r="B71" s="2" t="s">
        <v>6732</v>
      </c>
      <c r="C71" s="10" t="s">
        <v>6733</v>
      </c>
      <c r="D71" s="10" t="s">
        <v>6733</v>
      </c>
      <c r="F71" s="2" t="s">
        <v>6732</v>
      </c>
      <c r="G71" s="40"/>
      <c r="H71" s="1"/>
      <c r="I71" s="1"/>
      <c r="J71" s="1" t="s">
        <v>13</v>
      </c>
      <c r="K71" s="1"/>
      <c r="L71" s="1"/>
      <c r="M71" s="45"/>
      <c r="N71" s="49" t="s">
        <v>13</v>
      </c>
      <c r="O71" s="10" t="s">
        <v>13</v>
      </c>
      <c r="P71" s="10" t="s">
        <v>13</v>
      </c>
      <c r="Q71" s="10" t="s">
        <v>13</v>
      </c>
      <c r="R71" s="10" t="s">
        <v>13</v>
      </c>
      <c r="S71" s="10" t="s">
        <v>13</v>
      </c>
      <c r="V71" s="50"/>
      <c r="W71" s="49"/>
    </row>
    <row r="72" spans="1:23" x14ac:dyDescent="0.25">
      <c r="A72" s="52">
        <v>71</v>
      </c>
      <c r="B72" s="2" t="s">
        <v>6730</v>
      </c>
      <c r="C72" s="10" t="s">
        <v>6731</v>
      </c>
      <c r="D72" s="10" t="s">
        <v>6731</v>
      </c>
      <c r="F72" s="2" t="s">
        <v>6730</v>
      </c>
      <c r="G72" s="40"/>
      <c r="H72" s="1"/>
      <c r="I72" s="1"/>
      <c r="J72" s="1" t="s">
        <v>13</v>
      </c>
      <c r="K72" s="1"/>
      <c r="L72" s="1"/>
      <c r="M72" s="45"/>
      <c r="N72" s="49" t="s">
        <v>13</v>
      </c>
      <c r="O72" s="10" t="s">
        <v>13</v>
      </c>
      <c r="P72" s="10" t="s">
        <v>13</v>
      </c>
      <c r="Q72" s="10" t="s">
        <v>13</v>
      </c>
      <c r="R72" s="10" t="s">
        <v>13</v>
      </c>
      <c r="S72" s="10" t="s">
        <v>13</v>
      </c>
      <c r="V72" s="50"/>
      <c r="W72" s="49"/>
    </row>
    <row r="73" spans="1:23" ht="25.5" x14ac:dyDescent="0.25">
      <c r="A73" s="52">
        <v>72</v>
      </c>
      <c r="B73" s="2" t="s">
        <v>6728</v>
      </c>
      <c r="C73" s="10" t="s">
        <v>6729</v>
      </c>
      <c r="D73" s="10" t="s">
        <v>6729</v>
      </c>
      <c r="F73" s="2" t="s">
        <v>6728</v>
      </c>
      <c r="G73" s="40"/>
      <c r="H73" s="1"/>
      <c r="I73" s="1"/>
      <c r="J73" s="1" t="s">
        <v>13</v>
      </c>
      <c r="K73" s="1"/>
      <c r="L73" s="1"/>
      <c r="M73" s="45"/>
      <c r="N73" s="49" t="s">
        <v>13</v>
      </c>
      <c r="O73" s="10" t="s">
        <v>13</v>
      </c>
      <c r="P73" s="10" t="s">
        <v>13</v>
      </c>
      <c r="Q73" s="10" t="s">
        <v>13</v>
      </c>
      <c r="R73" s="10" t="s">
        <v>13</v>
      </c>
      <c r="S73" s="10" t="s">
        <v>13</v>
      </c>
      <c r="V73" s="50"/>
      <c r="W73" s="49"/>
    </row>
    <row r="74" spans="1:23" x14ac:dyDescent="0.25">
      <c r="A74" s="52">
        <v>73</v>
      </c>
      <c r="B74" s="2" t="s">
        <v>6726</v>
      </c>
      <c r="C74" s="10" t="s">
        <v>6727</v>
      </c>
      <c r="D74" s="10" t="s">
        <v>6727</v>
      </c>
      <c r="F74" s="2" t="s">
        <v>6726</v>
      </c>
      <c r="G74" s="40"/>
      <c r="H74" s="1"/>
      <c r="I74" s="1"/>
      <c r="J74" s="1" t="s">
        <v>13</v>
      </c>
      <c r="K74" s="1"/>
      <c r="L74" s="1"/>
      <c r="M74" s="45"/>
      <c r="N74" s="49" t="s">
        <v>13</v>
      </c>
      <c r="O74" s="10" t="s">
        <v>13</v>
      </c>
      <c r="P74" s="10" t="s">
        <v>13</v>
      </c>
      <c r="Q74" s="10" t="s">
        <v>13</v>
      </c>
      <c r="R74" s="10" t="s">
        <v>13</v>
      </c>
      <c r="S74" s="10" t="s">
        <v>13</v>
      </c>
      <c r="V74" s="50"/>
      <c r="W74" s="49"/>
    </row>
    <row r="75" spans="1:23" ht="51" x14ac:dyDescent="0.25">
      <c r="A75" s="52">
        <v>74</v>
      </c>
      <c r="B75" s="2" t="s">
        <v>6724</v>
      </c>
      <c r="C75" s="10" t="s">
        <v>6725</v>
      </c>
      <c r="D75" s="10" t="s">
        <v>6725</v>
      </c>
      <c r="F75" s="2" t="s">
        <v>6724</v>
      </c>
      <c r="G75" s="40"/>
      <c r="H75" s="1"/>
      <c r="I75" s="1"/>
      <c r="J75" s="1" t="s">
        <v>13</v>
      </c>
      <c r="K75" s="1"/>
      <c r="L75" s="1"/>
      <c r="M75" s="45"/>
      <c r="N75" s="49" t="s">
        <v>13</v>
      </c>
      <c r="O75" s="10" t="s">
        <v>13</v>
      </c>
      <c r="P75" s="10" t="s">
        <v>13</v>
      </c>
      <c r="Q75" s="10" t="s">
        <v>13</v>
      </c>
      <c r="R75" s="10" t="s">
        <v>13</v>
      </c>
      <c r="S75" s="10" t="s">
        <v>13</v>
      </c>
      <c r="V75" s="50"/>
      <c r="W75" s="49"/>
    </row>
    <row r="76" spans="1:23" x14ac:dyDescent="0.25">
      <c r="A76" s="52">
        <v>75</v>
      </c>
      <c r="B76" s="2" t="s">
        <v>6723</v>
      </c>
      <c r="D76" s="8"/>
      <c r="F76" s="4" t="s">
        <v>6723</v>
      </c>
      <c r="G76" s="40"/>
      <c r="H76" s="1"/>
      <c r="I76" s="1"/>
      <c r="J76" s="1"/>
      <c r="K76" s="1"/>
      <c r="L76" s="1"/>
      <c r="M76" s="45"/>
      <c r="N76" s="50"/>
      <c r="V76" s="50"/>
      <c r="W76" s="49"/>
    </row>
    <row r="77" spans="1:23" ht="51" x14ac:dyDescent="0.25">
      <c r="A77" s="52">
        <v>76</v>
      </c>
      <c r="B77" s="2" t="s">
        <v>6721</v>
      </c>
      <c r="C77" s="10" t="s">
        <v>6722</v>
      </c>
      <c r="D77" s="10" t="s">
        <v>6722</v>
      </c>
      <c r="F77" s="2" t="s">
        <v>6721</v>
      </c>
      <c r="G77" s="40"/>
      <c r="H77" s="1"/>
      <c r="I77" s="1"/>
      <c r="J77" s="1" t="s">
        <v>13</v>
      </c>
      <c r="K77" s="1"/>
      <c r="L77" s="1"/>
      <c r="M77" s="45"/>
      <c r="N77" s="49" t="s">
        <v>13</v>
      </c>
      <c r="O77" s="10" t="s">
        <v>13</v>
      </c>
      <c r="P77" s="10" t="s">
        <v>13</v>
      </c>
      <c r="Q77" s="10" t="s">
        <v>13</v>
      </c>
      <c r="R77" s="10" t="s">
        <v>13</v>
      </c>
      <c r="S77" s="10" t="s">
        <v>13</v>
      </c>
      <c r="V77" s="50"/>
      <c r="W77" s="49"/>
    </row>
    <row r="78" spans="1:23" ht="76.5" x14ac:dyDescent="0.25">
      <c r="A78" s="52">
        <v>77</v>
      </c>
      <c r="B78" s="2" t="s">
        <v>6719</v>
      </c>
      <c r="C78" s="10" t="s">
        <v>6720</v>
      </c>
      <c r="D78" s="10" t="s">
        <v>6720</v>
      </c>
      <c r="F78" s="2" t="s">
        <v>6719</v>
      </c>
      <c r="G78" s="40"/>
      <c r="H78" s="1"/>
      <c r="I78" s="1"/>
      <c r="J78" s="1" t="s">
        <v>13</v>
      </c>
      <c r="K78" s="1"/>
      <c r="L78" s="1"/>
      <c r="M78" s="45"/>
      <c r="N78" s="49" t="s">
        <v>13</v>
      </c>
      <c r="O78" s="10" t="s">
        <v>13</v>
      </c>
      <c r="P78" s="10" t="s">
        <v>13</v>
      </c>
      <c r="Q78" s="10" t="s">
        <v>13</v>
      </c>
      <c r="R78" s="10" t="s">
        <v>13</v>
      </c>
      <c r="S78" s="10" t="s">
        <v>13</v>
      </c>
      <c r="V78" s="50"/>
      <c r="W78" s="49"/>
    </row>
    <row r="79" spans="1:23" ht="25.5" x14ac:dyDescent="0.25">
      <c r="A79" s="52">
        <v>78</v>
      </c>
      <c r="B79" s="2" t="s">
        <v>6717</v>
      </c>
      <c r="C79" s="10" t="s">
        <v>6718</v>
      </c>
      <c r="D79" s="10" t="s">
        <v>6718</v>
      </c>
      <c r="F79" s="2" t="s">
        <v>6717</v>
      </c>
      <c r="G79" s="40"/>
      <c r="H79" s="1"/>
      <c r="I79" s="1"/>
      <c r="J79" s="1" t="s">
        <v>13</v>
      </c>
      <c r="K79" s="1"/>
      <c r="L79" s="1"/>
      <c r="M79" s="45"/>
      <c r="N79" s="49" t="s">
        <v>13</v>
      </c>
      <c r="O79" s="10" t="s">
        <v>13</v>
      </c>
      <c r="P79" s="10" t="s">
        <v>13</v>
      </c>
      <c r="Q79" s="10" t="s">
        <v>13</v>
      </c>
      <c r="R79" s="10" t="s">
        <v>13</v>
      </c>
      <c r="S79" s="10" t="s">
        <v>13</v>
      </c>
      <c r="V79" s="50"/>
      <c r="W79" s="49"/>
    </row>
    <row r="80" spans="1:23" ht="25.5" x14ac:dyDescent="0.25">
      <c r="A80" s="52">
        <v>79</v>
      </c>
      <c r="B80" s="2" t="s">
        <v>6715</v>
      </c>
      <c r="C80" s="10" t="s">
        <v>6716</v>
      </c>
      <c r="D80" s="10" t="s">
        <v>6716</v>
      </c>
      <c r="F80" s="2" t="s">
        <v>6715</v>
      </c>
      <c r="G80" s="40"/>
      <c r="H80" s="1"/>
      <c r="I80" s="1"/>
      <c r="J80" s="1" t="s">
        <v>13</v>
      </c>
      <c r="K80" s="1"/>
      <c r="L80" s="1"/>
      <c r="M80" s="45"/>
      <c r="N80" s="49" t="s">
        <v>13</v>
      </c>
      <c r="O80" s="10" t="s">
        <v>13</v>
      </c>
      <c r="P80" s="10" t="s">
        <v>13</v>
      </c>
      <c r="Q80" s="10" t="s">
        <v>13</v>
      </c>
      <c r="R80" s="10" t="s">
        <v>13</v>
      </c>
      <c r="S80" s="10" t="s">
        <v>13</v>
      </c>
      <c r="V80" s="50"/>
      <c r="W80" s="49"/>
    </row>
    <row r="81" spans="1:23" ht="25.5" x14ac:dyDescent="0.25">
      <c r="A81" s="52">
        <v>80</v>
      </c>
      <c r="B81" s="2" t="s">
        <v>6713</v>
      </c>
      <c r="C81" s="10" t="s">
        <v>6714</v>
      </c>
      <c r="D81" s="10" t="s">
        <v>6714</v>
      </c>
      <c r="F81" s="2" t="s">
        <v>6713</v>
      </c>
      <c r="G81" s="40"/>
      <c r="H81" s="1"/>
      <c r="I81" s="1"/>
      <c r="J81" s="1" t="s">
        <v>13</v>
      </c>
      <c r="K81" s="1"/>
      <c r="L81" s="1"/>
      <c r="M81" s="45"/>
      <c r="N81" s="49" t="s">
        <v>13</v>
      </c>
      <c r="O81" s="10" t="s">
        <v>13</v>
      </c>
      <c r="P81" s="10" t="s">
        <v>13</v>
      </c>
      <c r="Q81" s="10" t="s">
        <v>13</v>
      </c>
      <c r="R81" s="10" t="s">
        <v>13</v>
      </c>
      <c r="S81" s="10" t="s">
        <v>13</v>
      </c>
      <c r="V81" s="50"/>
      <c r="W81" s="49"/>
    </row>
    <row r="82" spans="1:23" ht="25.5" x14ac:dyDescent="0.25">
      <c r="A82" s="52">
        <v>81</v>
      </c>
      <c r="B82" s="2" t="s">
        <v>6711</v>
      </c>
      <c r="C82" s="10" t="s">
        <v>6712</v>
      </c>
      <c r="D82" s="10" t="s">
        <v>6712</v>
      </c>
      <c r="F82" s="2" t="s">
        <v>6711</v>
      </c>
      <c r="G82" s="40"/>
      <c r="H82" s="1"/>
      <c r="I82" s="1"/>
      <c r="J82" s="1" t="s">
        <v>13</v>
      </c>
      <c r="K82" s="1"/>
      <c r="L82" s="1"/>
      <c r="M82" s="45"/>
      <c r="N82" s="49" t="s">
        <v>13</v>
      </c>
      <c r="O82" s="10" t="s">
        <v>13</v>
      </c>
      <c r="P82" s="10" t="s">
        <v>13</v>
      </c>
      <c r="Q82" s="10" t="s">
        <v>13</v>
      </c>
      <c r="R82" s="10" t="s">
        <v>13</v>
      </c>
      <c r="S82" s="10" t="s">
        <v>13</v>
      </c>
      <c r="V82" s="50"/>
      <c r="W82" s="49"/>
    </row>
    <row r="83" spans="1:23" ht="38.25" x14ac:dyDescent="0.25">
      <c r="A83" s="52">
        <v>82</v>
      </c>
      <c r="B83" s="2" t="s">
        <v>6709</v>
      </c>
      <c r="C83" s="10" t="s">
        <v>6710</v>
      </c>
      <c r="D83" s="10" t="s">
        <v>6710</v>
      </c>
      <c r="F83" s="2" t="s">
        <v>6709</v>
      </c>
      <c r="G83" s="40"/>
      <c r="H83" s="1"/>
      <c r="I83" s="1"/>
      <c r="J83" s="1" t="s">
        <v>13</v>
      </c>
      <c r="K83" s="1"/>
      <c r="L83" s="1"/>
      <c r="M83" s="45"/>
      <c r="N83" s="49" t="s">
        <v>13</v>
      </c>
      <c r="O83" s="10" t="s">
        <v>13</v>
      </c>
      <c r="P83" s="10" t="s">
        <v>13</v>
      </c>
      <c r="Q83" s="10" t="s">
        <v>13</v>
      </c>
      <c r="R83" s="10" t="s">
        <v>13</v>
      </c>
      <c r="S83" s="10" t="s">
        <v>13</v>
      </c>
      <c r="V83" s="49">
        <v>1</v>
      </c>
      <c r="W83" s="49"/>
    </row>
    <row r="84" spans="1:23" x14ac:dyDescent="0.25">
      <c r="A84" s="52">
        <v>83</v>
      </c>
      <c r="B84" s="2" t="s">
        <v>6708</v>
      </c>
      <c r="D84" s="8"/>
      <c r="F84" s="4" t="s">
        <v>6708</v>
      </c>
      <c r="G84" s="40"/>
      <c r="H84" s="1"/>
      <c r="I84" s="1"/>
      <c r="J84" s="1"/>
      <c r="K84" s="1"/>
      <c r="L84" s="1"/>
      <c r="M84" s="45"/>
      <c r="N84" s="50"/>
      <c r="V84" s="50"/>
      <c r="W84" s="49"/>
    </row>
    <row r="85" spans="1:23" ht="25.5" x14ac:dyDescent="0.25">
      <c r="A85" s="52">
        <v>84</v>
      </c>
      <c r="B85" s="2" t="s">
        <v>6706</v>
      </c>
      <c r="C85" s="10" t="s">
        <v>6707</v>
      </c>
      <c r="D85" s="10" t="s">
        <v>6707</v>
      </c>
      <c r="F85" s="2" t="s">
        <v>6706</v>
      </c>
      <c r="G85" s="40"/>
      <c r="H85" s="1"/>
      <c r="I85" s="1"/>
      <c r="J85" s="1" t="s">
        <v>13</v>
      </c>
      <c r="K85" s="1"/>
      <c r="L85" s="1"/>
      <c r="M85" s="45"/>
      <c r="N85" s="49" t="s">
        <v>13</v>
      </c>
      <c r="O85" s="10" t="s">
        <v>13</v>
      </c>
      <c r="P85" s="10" t="s">
        <v>13</v>
      </c>
      <c r="Q85" s="10" t="s">
        <v>13</v>
      </c>
      <c r="R85" s="10" t="s">
        <v>13</v>
      </c>
      <c r="S85" s="10" t="s">
        <v>13</v>
      </c>
      <c r="T85" s="10" t="s">
        <v>13</v>
      </c>
      <c r="U85" s="10">
        <v>1</v>
      </c>
      <c r="V85" s="50"/>
      <c r="W85" s="49"/>
    </row>
    <row r="86" spans="1:23" ht="25.5" x14ac:dyDescent="0.25">
      <c r="A86" s="52">
        <v>85</v>
      </c>
      <c r="B86" s="2" t="s">
        <v>6704</v>
      </c>
      <c r="C86" s="10" t="s">
        <v>6705</v>
      </c>
      <c r="D86" s="10" t="s">
        <v>6705</v>
      </c>
      <c r="F86" s="2" t="s">
        <v>6704</v>
      </c>
      <c r="G86" s="40"/>
      <c r="H86" s="1"/>
      <c r="I86" s="1"/>
      <c r="J86" s="1" t="s">
        <v>13</v>
      </c>
      <c r="K86" s="1"/>
      <c r="L86" s="1"/>
      <c r="M86" s="45"/>
      <c r="N86" s="49" t="s">
        <v>13</v>
      </c>
      <c r="O86" s="10" t="s">
        <v>13</v>
      </c>
      <c r="P86" s="10" t="s">
        <v>13</v>
      </c>
      <c r="Q86" s="10" t="s">
        <v>13</v>
      </c>
      <c r="R86" s="10" t="s">
        <v>13</v>
      </c>
      <c r="S86" s="10" t="s">
        <v>13</v>
      </c>
      <c r="U86" s="10">
        <v>1</v>
      </c>
      <c r="V86" s="50"/>
      <c r="W86" s="49"/>
    </row>
    <row r="87" spans="1:23" ht="38.25" x14ac:dyDescent="0.25">
      <c r="A87" s="52">
        <v>86</v>
      </c>
      <c r="B87" s="2" t="s">
        <v>6702</v>
      </c>
      <c r="C87" s="10" t="s">
        <v>6703</v>
      </c>
      <c r="D87" s="10" t="s">
        <v>6703</v>
      </c>
      <c r="F87" s="2" t="s">
        <v>6702</v>
      </c>
      <c r="G87" s="40"/>
      <c r="H87" s="1"/>
      <c r="I87" s="1"/>
      <c r="J87" s="1" t="s">
        <v>13</v>
      </c>
      <c r="K87" s="1"/>
      <c r="L87" s="1"/>
      <c r="M87" s="45"/>
      <c r="N87" s="49" t="s">
        <v>13</v>
      </c>
      <c r="O87" s="10" t="s">
        <v>13</v>
      </c>
      <c r="P87" s="10" t="s">
        <v>13</v>
      </c>
      <c r="Q87" s="10" t="s">
        <v>13</v>
      </c>
      <c r="R87" s="10" t="s">
        <v>13</v>
      </c>
      <c r="S87" s="10" t="s">
        <v>13</v>
      </c>
      <c r="T87" s="10" t="s">
        <v>13</v>
      </c>
      <c r="U87" s="10">
        <v>1</v>
      </c>
      <c r="V87" s="50"/>
      <c r="W87" s="49"/>
    </row>
    <row r="88" spans="1:23" ht="38.25" x14ac:dyDescent="0.25">
      <c r="A88" s="52">
        <v>87</v>
      </c>
      <c r="B88" s="2" t="s">
        <v>6700</v>
      </c>
      <c r="C88" s="10" t="s">
        <v>6701</v>
      </c>
      <c r="D88" s="10" t="s">
        <v>6701</v>
      </c>
      <c r="F88" s="2" t="s">
        <v>6700</v>
      </c>
      <c r="G88" s="40"/>
      <c r="H88" s="1"/>
      <c r="I88" s="1"/>
      <c r="J88" s="1" t="s">
        <v>13</v>
      </c>
      <c r="K88" s="1"/>
      <c r="L88" s="1"/>
      <c r="M88" s="45"/>
      <c r="N88" s="49" t="s">
        <v>13</v>
      </c>
      <c r="O88" s="10" t="s">
        <v>13</v>
      </c>
      <c r="P88" s="10" t="s">
        <v>13</v>
      </c>
      <c r="Q88" s="10" t="s">
        <v>13</v>
      </c>
      <c r="R88" s="10" t="s">
        <v>13</v>
      </c>
      <c r="S88" s="10" t="s">
        <v>13</v>
      </c>
      <c r="U88" s="10">
        <v>1</v>
      </c>
      <c r="V88" s="50"/>
      <c r="W88" s="49"/>
    </row>
    <row r="89" spans="1:23" x14ac:dyDescent="0.25">
      <c r="A89" s="52">
        <v>88</v>
      </c>
      <c r="B89" s="2" t="s">
        <v>6699</v>
      </c>
      <c r="D89" s="8"/>
      <c r="F89" s="4" t="s">
        <v>6699</v>
      </c>
      <c r="G89" s="40"/>
      <c r="H89" s="1"/>
      <c r="I89" s="1"/>
      <c r="J89" s="1"/>
      <c r="K89" s="1"/>
      <c r="L89" s="1"/>
      <c r="M89" s="45"/>
      <c r="N89" s="50"/>
      <c r="V89" s="50"/>
      <c r="W89" s="49"/>
    </row>
    <row r="90" spans="1:23" x14ac:dyDescent="0.25">
      <c r="A90" s="52">
        <v>89</v>
      </c>
      <c r="B90" s="2" t="s">
        <v>6697</v>
      </c>
      <c r="C90" s="10" t="s">
        <v>6698</v>
      </c>
      <c r="D90" s="10" t="s">
        <v>6698</v>
      </c>
      <c r="F90" s="2" t="s">
        <v>6697</v>
      </c>
      <c r="G90" s="40"/>
      <c r="H90" s="1"/>
      <c r="I90" s="1"/>
      <c r="J90" s="1" t="s">
        <v>13</v>
      </c>
      <c r="K90" s="1"/>
      <c r="L90" s="1"/>
      <c r="M90" s="45"/>
      <c r="N90" s="49" t="s">
        <v>13</v>
      </c>
      <c r="O90" s="10" t="s">
        <v>13</v>
      </c>
      <c r="P90" s="10" t="s">
        <v>13</v>
      </c>
      <c r="Q90" s="10" t="s">
        <v>13</v>
      </c>
      <c r="R90" s="10" t="s">
        <v>13</v>
      </c>
      <c r="S90" s="10" t="s">
        <v>13</v>
      </c>
      <c r="U90" s="10">
        <v>1</v>
      </c>
      <c r="V90" s="50"/>
      <c r="W90" s="49"/>
    </row>
    <row r="91" spans="1:23" ht="25.5" x14ac:dyDescent="0.25">
      <c r="A91" s="52">
        <v>90</v>
      </c>
      <c r="B91" s="2" t="s">
        <v>6695</v>
      </c>
      <c r="C91" s="10" t="s">
        <v>6696</v>
      </c>
      <c r="D91" s="10" t="s">
        <v>6696</v>
      </c>
      <c r="F91" s="2" t="s">
        <v>6695</v>
      </c>
      <c r="G91" s="40"/>
      <c r="H91" s="1"/>
      <c r="I91" s="1"/>
      <c r="J91" s="1" t="s">
        <v>13</v>
      </c>
      <c r="K91" s="1"/>
      <c r="L91" s="1"/>
      <c r="M91" s="45"/>
      <c r="N91" s="49" t="s">
        <v>13</v>
      </c>
      <c r="O91" s="10" t="s">
        <v>13</v>
      </c>
      <c r="P91" s="10" t="s">
        <v>13</v>
      </c>
      <c r="Q91" s="10" t="s">
        <v>13</v>
      </c>
      <c r="R91" s="10" t="s">
        <v>13</v>
      </c>
      <c r="S91" s="10" t="s">
        <v>13</v>
      </c>
      <c r="V91" s="50"/>
      <c r="W91" s="49"/>
    </row>
    <row r="92" spans="1:23" ht="25.5" x14ac:dyDescent="0.25">
      <c r="A92" s="52">
        <v>91</v>
      </c>
      <c r="B92" s="2" t="s">
        <v>6693</v>
      </c>
      <c r="C92" s="10" t="s">
        <v>6694</v>
      </c>
      <c r="D92" s="10" t="s">
        <v>6694</v>
      </c>
      <c r="F92" s="2" t="s">
        <v>6693</v>
      </c>
      <c r="G92" s="40"/>
      <c r="H92" s="1"/>
      <c r="I92" s="1"/>
      <c r="J92" s="1" t="s">
        <v>13</v>
      </c>
      <c r="K92" s="1"/>
      <c r="L92" s="1"/>
      <c r="M92" s="45"/>
      <c r="N92" s="49" t="s">
        <v>13</v>
      </c>
      <c r="O92" s="10" t="s">
        <v>13</v>
      </c>
      <c r="P92" s="10" t="s">
        <v>13</v>
      </c>
      <c r="Q92" s="10" t="s">
        <v>13</v>
      </c>
      <c r="R92" s="10" t="s">
        <v>13</v>
      </c>
      <c r="S92" s="10" t="s">
        <v>13</v>
      </c>
      <c r="U92" s="10">
        <v>1</v>
      </c>
      <c r="V92" s="50"/>
      <c r="W92" s="49"/>
    </row>
    <row r="93" spans="1:23" ht="38.25" x14ac:dyDescent="0.25">
      <c r="A93" s="52">
        <v>92</v>
      </c>
      <c r="B93" s="2" t="s">
        <v>6691</v>
      </c>
      <c r="C93" s="10" t="s">
        <v>6692</v>
      </c>
      <c r="D93" s="10" t="s">
        <v>6692</v>
      </c>
      <c r="F93" s="2" t="s">
        <v>6691</v>
      </c>
      <c r="G93" s="40"/>
      <c r="H93" s="1"/>
      <c r="I93" s="1"/>
      <c r="J93" s="1" t="s">
        <v>13</v>
      </c>
      <c r="K93" s="1"/>
      <c r="L93" s="1"/>
      <c r="M93" s="45"/>
      <c r="N93" s="49" t="s">
        <v>13</v>
      </c>
      <c r="O93" s="10" t="s">
        <v>13</v>
      </c>
      <c r="P93" s="10" t="s">
        <v>13</v>
      </c>
      <c r="Q93" s="10" t="s">
        <v>13</v>
      </c>
      <c r="R93" s="10" t="s">
        <v>13</v>
      </c>
      <c r="S93" s="10" t="s">
        <v>13</v>
      </c>
      <c r="U93" s="10">
        <v>1</v>
      </c>
      <c r="V93" s="50"/>
      <c r="W93" s="49"/>
    </row>
    <row r="94" spans="1:23" x14ac:dyDescent="0.25">
      <c r="A94" s="52">
        <v>93</v>
      </c>
      <c r="B94" s="6" t="s">
        <v>6689</v>
      </c>
      <c r="C94" s="12" t="s">
        <v>6690</v>
      </c>
      <c r="D94" s="12" t="s">
        <v>6690</v>
      </c>
      <c r="E94" s="11"/>
      <c r="F94" s="6" t="s">
        <v>6689</v>
      </c>
      <c r="G94" s="39"/>
      <c r="H94" s="5"/>
      <c r="I94" s="5"/>
      <c r="J94" s="1"/>
      <c r="K94" s="5"/>
      <c r="L94" s="5"/>
      <c r="M94" s="44"/>
      <c r="N94" s="50"/>
      <c r="V94" s="50"/>
      <c r="W94" s="49"/>
    </row>
    <row r="95" spans="1:23" ht="51" x14ac:dyDescent="0.25">
      <c r="A95" s="52">
        <v>94</v>
      </c>
      <c r="B95" s="2" t="s">
        <v>6687</v>
      </c>
      <c r="C95" s="10" t="s">
        <v>6688</v>
      </c>
      <c r="D95" s="10" t="s">
        <v>6688</v>
      </c>
      <c r="F95" s="2" t="s">
        <v>6687</v>
      </c>
      <c r="G95" s="40"/>
      <c r="H95" s="1"/>
      <c r="I95" s="1"/>
      <c r="J95" s="1" t="s">
        <v>13</v>
      </c>
      <c r="K95" s="1"/>
      <c r="L95" s="1"/>
      <c r="M95" s="45"/>
      <c r="N95" s="49" t="s">
        <v>13</v>
      </c>
      <c r="V95" s="50"/>
      <c r="W95" s="49"/>
    </row>
    <row r="96" spans="1:23" x14ac:dyDescent="0.25">
      <c r="A96" s="52">
        <v>95</v>
      </c>
      <c r="B96" s="2" t="s">
        <v>6686</v>
      </c>
      <c r="D96" s="8"/>
      <c r="F96" s="4" t="s">
        <v>6686</v>
      </c>
      <c r="G96" s="40"/>
      <c r="H96" s="1"/>
      <c r="I96" s="1"/>
      <c r="J96" s="1"/>
      <c r="K96" s="1"/>
      <c r="L96" s="1"/>
      <c r="M96" s="45"/>
      <c r="N96" s="50"/>
      <c r="V96" s="50"/>
      <c r="W96" s="49"/>
    </row>
    <row r="97" spans="1:23" x14ac:dyDescent="0.25">
      <c r="A97" s="52">
        <v>96</v>
      </c>
      <c r="B97" s="2" t="s">
        <v>6684</v>
      </c>
      <c r="C97" s="10" t="s">
        <v>6685</v>
      </c>
      <c r="D97" s="10" t="s">
        <v>6685</v>
      </c>
      <c r="F97" s="2" t="s">
        <v>6684</v>
      </c>
      <c r="G97" s="40"/>
      <c r="H97" s="1"/>
      <c r="I97" s="1"/>
      <c r="J97" s="1" t="s">
        <v>13</v>
      </c>
      <c r="K97" s="1"/>
      <c r="L97" s="1"/>
      <c r="M97" s="45"/>
      <c r="N97" s="49" t="s">
        <v>13</v>
      </c>
      <c r="V97" s="50"/>
      <c r="W97" s="49"/>
    </row>
    <row r="98" spans="1:23" x14ac:dyDescent="0.25">
      <c r="A98" s="52">
        <v>97</v>
      </c>
      <c r="B98" s="2" t="s">
        <v>6682</v>
      </c>
      <c r="C98" s="10" t="s">
        <v>6683</v>
      </c>
      <c r="D98" s="10" t="s">
        <v>6683</v>
      </c>
      <c r="F98" s="2" t="s">
        <v>6682</v>
      </c>
      <c r="G98" s="40"/>
      <c r="H98" s="1"/>
      <c r="I98" s="1"/>
      <c r="J98" s="1" t="s">
        <v>13</v>
      </c>
      <c r="K98" s="1"/>
      <c r="L98" s="1"/>
      <c r="M98" s="45"/>
      <c r="N98" s="49" t="s">
        <v>13</v>
      </c>
      <c r="V98" s="50"/>
      <c r="W98" s="49"/>
    </row>
    <row r="99" spans="1:23" x14ac:dyDescent="0.25">
      <c r="A99" s="52">
        <v>98</v>
      </c>
      <c r="B99" s="2" t="s">
        <v>6681</v>
      </c>
      <c r="D99" s="8"/>
      <c r="F99" s="4" t="s">
        <v>6681</v>
      </c>
      <c r="G99" s="40"/>
      <c r="H99" s="1"/>
      <c r="I99" s="1"/>
      <c r="J99" s="1"/>
      <c r="K99" s="1"/>
      <c r="L99" s="1"/>
      <c r="M99" s="45"/>
      <c r="N99" s="50"/>
      <c r="V99" s="50"/>
      <c r="W99" s="49"/>
    </row>
    <row r="100" spans="1:23" ht="25.5" x14ac:dyDescent="0.25">
      <c r="A100" s="52">
        <v>99</v>
      </c>
      <c r="B100" s="2" t="s">
        <v>6679</v>
      </c>
      <c r="C100" s="10" t="s">
        <v>6680</v>
      </c>
      <c r="D100" s="10" t="s">
        <v>6680</v>
      </c>
      <c r="F100" s="2" t="s">
        <v>6679</v>
      </c>
      <c r="G100" s="40"/>
      <c r="H100" s="1"/>
      <c r="I100" s="1"/>
      <c r="J100" s="1" t="s">
        <v>13</v>
      </c>
      <c r="K100" s="1"/>
      <c r="L100" s="1"/>
      <c r="M100" s="45"/>
      <c r="N100" s="49" t="s">
        <v>13</v>
      </c>
      <c r="V100" s="50"/>
      <c r="W100" s="49"/>
    </row>
    <row r="101" spans="1:23" ht="63.75" x14ac:dyDescent="0.25">
      <c r="A101" s="52">
        <v>100</v>
      </c>
      <c r="B101" s="2" t="s">
        <v>6677</v>
      </c>
      <c r="C101" s="10" t="s">
        <v>6678</v>
      </c>
      <c r="D101" s="10" t="s">
        <v>6678</v>
      </c>
      <c r="F101" s="2" t="s">
        <v>6677</v>
      </c>
      <c r="G101" s="40"/>
      <c r="H101" s="1"/>
      <c r="I101" s="1"/>
      <c r="J101" s="1" t="s">
        <v>13</v>
      </c>
      <c r="K101" s="1"/>
      <c r="L101" s="1"/>
      <c r="M101" s="45"/>
      <c r="N101" s="49" t="s">
        <v>13</v>
      </c>
      <c r="V101" s="50"/>
      <c r="W101" s="49"/>
    </row>
    <row r="102" spans="1:23" x14ac:dyDescent="0.25">
      <c r="A102" s="52">
        <v>101</v>
      </c>
      <c r="B102" s="4" t="s">
        <v>6675</v>
      </c>
      <c r="C102" s="14" t="s">
        <v>6676</v>
      </c>
      <c r="D102" s="14" t="s">
        <v>6676</v>
      </c>
      <c r="E102" s="13"/>
      <c r="F102" s="4" t="s">
        <v>6675</v>
      </c>
      <c r="G102" s="38"/>
      <c r="H102" s="3"/>
      <c r="I102" s="3"/>
      <c r="J102" s="1"/>
      <c r="K102" s="3"/>
      <c r="L102" s="3"/>
      <c r="M102" s="43"/>
      <c r="N102" s="50"/>
      <c r="V102" s="50"/>
      <c r="W102" s="49"/>
    </row>
    <row r="103" spans="1:23" x14ac:dyDescent="0.25">
      <c r="A103" s="52">
        <v>102</v>
      </c>
      <c r="B103" s="6" t="s">
        <v>6673</v>
      </c>
      <c r="C103" s="12" t="s">
        <v>6674</v>
      </c>
      <c r="D103" s="12" t="s">
        <v>6674</v>
      </c>
      <c r="E103" s="11"/>
      <c r="F103" s="6" t="s">
        <v>6673</v>
      </c>
      <c r="G103" s="39"/>
      <c r="H103" s="5"/>
      <c r="I103" s="5"/>
      <c r="J103" s="1"/>
      <c r="K103" s="5"/>
      <c r="L103" s="5"/>
      <c r="M103" s="44"/>
      <c r="N103" s="50"/>
      <c r="V103" s="50"/>
      <c r="W103" s="49"/>
    </row>
    <row r="104" spans="1:23" x14ac:dyDescent="0.25">
      <c r="A104" s="52">
        <v>103</v>
      </c>
      <c r="B104" s="2" t="s">
        <v>6671</v>
      </c>
      <c r="C104" s="10" t="s">
        <v>6672</v>
      </c>
      <c r="D104" s="10" t="s">
        <v>6672</v>
      </c>
      <c r="F104" s="2" t="s">
        <v>6671</v>
      </c>
      <c r="G104" s="40"/>
      <c r="H104" s="1"/>
      <c r="I104" s="1"/>
      <c r="J104" s="1" t="s">
        <v>13</v>
      </c>
      <c r="K104" s="1"/>
      <c r="L104" s="1"/>
      <c r="M104" s="45"/>
      <c r="N104" s="49" t="s">
        <v>13</v>
      </c>
      <c r="O104" s="10" t="s">
        <v>13</v>
      </c>
      <c r="P104" s="10" t="s">
        <v>13</v>
      </c>
      <c r="Q104" s="10" t="s">
        <v>13</v>
      </c>
      <c r="R104" s="10" t="s">
        <v>13</v>
      </c>
      <c r="S104" s="10" t="s">
        <v>13</v>
      </c>
      <c r="T104" s="10" t="s">
        <v>13</v>
      </c>
      <c r="V104" s="49">
        <v>1</v>
      </c>
      <c r="W104" s="49"/>
    </row>
    <row r="105" spans="1:23" x14ac:dyDescent="0.25">
      <c r="A105" s="52">
        <v>104</v>
      </c>
      <c r="B105" s="6" t="s">
        <v>6669</v>
      </c>
      <c r="C105" s="12" t="s">
        <v>6670</v>
      </c>
      <c r="D105" s="12" t="s">
        <v>6670</v>
      </c>
      <c r="E105" s="11"/>
      <c r="F105" s="6" t="s">
        <v>6669</v>
      </c>
      <c r="G105" s="39"/>
      <c r="H105" s="5"/>
      <c r="I105" s="5"/>
      <c r="J105" s="1"/>
      <c r="K105" s="5"/>
      <c r="L105" s="5"/>
      <c r="M105" s="44"/>
      <c r="N105" s="50"/>
      <c r="V105" s="50"/>
      <c r="W105" s="49"/>
    </row>
    <row r="106" spans="1:23" x14ac:dyDescent="0.25">
      <c r="A106" s="52">
        <v>105</v>
      </c>
      <c r="B106" s="2" t="s">
        <v>6667</v>
      </c>
      <c r="C106" s="10" t="s">
        <v>6668</v>
      </c>
      <c r="D106" s="10" t="s">
        <v>6668</v>
      </c>
      <c r="F106" s="2" t="s">
        <v>6667</v>
      </c>
      <c r="G106" s="40"/>
      <c r="H106" s="1"/>
      <c r="I106" s="1"/>
      <c r="J106" s="1" t="s">
        <v>13</v>
      </c>
      <c r="K106" s="1"/>
      <c r="L106" s="1"/>
      <c r="M106" s="45"/>
      <c r="N106" s="49" t="s">
        <v>13</v>
      </c>
      <c r="O106" s="10" t="s">
        <v>13</v>
      </c>
      <c r="P106" s="10" t="s">
        <v>13</v>
      </c>
      <c r="Q106" s="10" t="s">
        <v>13</v>
      </c>
      <c r="R106" s="10" t="s">
        <v>13</v>
      </c>
      <c r="S106" s="10" t="s">
        <v>13</v>
      </c>
      <c r="V106" s="50"/>
      <c r="W106" s="49"/>
    </row>
    <row r="107" spans="1:23" ht="25.5" x14ac:dyDescent="0.25">
      <c r="A107" s="52">
        <v>106</v>
      </c>
      <c r="B107" s="2" t="s">
        <v>6665</v>
      </c>
      <c r="C107" s="10" t="s">
        <v>6666</v>
      </c>
      <c r="D107" s="10" t="s">
        <v>6666</v>
      </c>
      <c r="F107" s="2" t="s">
        <v>6665</v>
      </c>
      <c r="G107" s="40"/>
      <c r="H107" s="1"/>
      <c r="I107" s="1"/>
      <c r="J107" s="1" t="s">
        <v>13</v>
      </c>
      <c r="K107" s="1"/>
      <c r="L107" s="1"/>
      <c r="M107" s="45"/>
      <c r="N107" s="49" t="s">
        <v>13</v>
      </c>
      <c r="O107" s="10" t="s">
        <v>13</v>
      </c>
      <c r="P107" s="10" t="s">
        <v>13</v>
      </c>
      <c r="Q107" s="10" t="s">
        <v>13</v>
      </c>
      <c r="R107" s="10" t="s">
        <v>13</v>
      </c>
      <c r="S107" s="10" t="s">
        <v>13</v>
      </c>
      <c r="V107" s="50"/>
      <c r="W107" s="49"/>
    </row>
    <row r="108" spans="1:23" x14ac:dyDescent="0.25">
      <c r="A108" s="52">
        <v>107</v>
      </c>
      <c r="B108" s="2" t="s">
        <v>6663</v>
      </c>
      <c r="C108" s="10" t="s">
        <v>6664</v>
      </c>
      <c r="D108" s="10" t="s">
        <v>6664</v>
      </c>
      <c r="F108" s="2" t="s">
        <v>6663</v>
      </c>
      <c r="G108" s="40"/>
      <c r="H108" s="1"/>
      <c r="I108" s="1"/>
      <c r="J108" s="1" t="s">
        <v>13</v>
      </c>
      <c r="K108" s="1"/>
      <c r="L108" s="1"/>
      <c r="M108" s="45"/>
      <c r="N108" s="49" t="s">
        <v>13</v>
      </c>
      <c r="O108" s="10" t="s">
        <v>13</v>
      </c>
      <c r="P108" s="10" t="s">
        <v>13</v>
      </c>
      <c r="Q108" s="10" t="s">
        <v>13</v>
      </c>
      <c r="R108" s="10" t="s">
        <v>13</v>
      </c>
      <c r="S108" s="10" t="s">
        <v>13</v>
      </c>
      <c r="V108" s="50"/>
      <c r="W108" s="49"/>
    </row>
    <row r="109" spans="1:23" ht="25.5" x14ac:dyDescent="0.25">
      <c r="A109" s="52">
        <v>108</v>
      </c>
      <c r="B109" s="2" t="s">
        <v>6661</v>
      </c>
      <c r="C109" s="10" t="s">
        <v>6662</v>
      </c>
      <c r="D109" s="10" t="s">
        <v>6662</v>
      </c>
      <c r="F109" s="2" t="s">
        <v>6661</v>
      </c>
      <c r="G109" s="40"/>
      <c r="H109" s="1"/>
      <c r="I109" s="1"/>
      <c r="J109" s="1" t="s">
        <v>13</v>
      </c>
      <c r="K109" s="1"/>
      <c r="L109" s="1"/>
      <c r="M109" s="45"/>
      <c r="N109" s="49" t="s">
        <v>13</v>
      </c>
      <c r="O109" s="10" t="s">
        <v>13</v>
      </c>
      <c r="P109" s="10" t="s">
        <v>13</v>
      </c>
      <c r="Q109" s="10" t="s">
        <v>13</v>
      </c>
      <c r="R109" s="10" t="s">
        <v>13</v>
      </c>
      <c r="S109" s="10" t="s">
        <v>13</v>
      </c>
      <c r="V109" s="50"/>
      <c r="W109" s="49"/>
    </row>
    <row r="110" spans="1:23" x14ac:dyDescent="0.25">
      <c r="A110" s="52">
        <v>109</v>
      </c>
      <c r="B110" s="6" t="s">
        <v>6659</v>
      </c>
      <c r="C110" s="12" t="s">
        <v>6660</v>
      </c>
      <c r="D110" s="12" t="s">
        <v>6660</v>
      </c>
      <c r="E110" s="11"/>
      <c r="F110" s="6" t="s">
        <v>6659</v>
      </c>
      <c r="G110" s="39"/>
      <c r="H110" s="5"/>
      <c r="I110" s="5"/>
      <c r="J110" s="1"/>
      <c r="K110" s="5"/>
      <c r="L110" s="5"/>
      <c r="M110" s="44"/>
      <c r="N110" s="50"/>
      <c r="V110" s="50"/>
      <c r="W110" s="49"/>
    </row>
    <row r="111" spans="1:23" x14ac:dyDescent="0.25">
      <c r="A111" s="52">
        <v>110</v>
      </c>
      <c r="B111" s="2" t="s">
        <v>6589</v>
      </c>
      <c r="D111" s="8"/>
      <c r="F111" s="4" t="s">
        <v>6589</v>
      </c>
      <c r="G111" s="40"/>
      <c r="H111" s="1"/>
      <c r="I111" s="1"/>
      <c r="J111" s="1"/>
      <c r="K111" s="1"/>
      <c r="L111" s="1"/>
      <c r="M111" s="45"/>
      <c r="N111" s="50"/>
      <c r="V111" s="50"/>
      <c r="W111" s="49"/>
    </row>
    <row r="112" spans="1:23" ht="25.5" x14ac:dyDescent="0.25">
      <c r="A112" s="52">
        <v>111</v>
      </c>
      <c r="B112" s="2" t="s">
        <v>6657</v>
      </c>
      <c r="C112" s="10" t="s">
        <v>6658</v>
      </c>
      <c r="D112" s="10" t="s">
        <v>6658</v>
      </c>
      <c r="F112" s="2" t="s">
        <v>6657</v>
      </c>
      <c r="G112" s="40"/>
      <c r="H112" s="1"/>
      <c r="I112" s="1"/>
      <c r="J112" s="1" t="s">
        <v>13</v>
      </c>
      <c r="K112" s="1"/>
      <c r="L112" s="1"/>
      <c r="M112" s="45"/>
      <c r="N112" s="49" t="s">
        <v>13</v>
      </c>
      <c r="O112" s="10" t="s">
        <v>13</v>
      </c>
      <c r="P112" s="10" t="s">
        <v>13</v>
      </c>
      <c r="Q112" s="10" t="s">
        <v>13</v>
      </c>
      <c r="R112" s="10" t="s">
        <v>13</v>
      </c>
      <c r="V112" s="50"/>
      <c r="W112" s="49"/>
    </row>
    <row r="113" spans="1:23" x14ac:dyDescent="0.25">
      <c r="A113" s="52">
        <v>112</v>
      </c>
      <c r="B113" s="2" t="s">
        <v>6655</v>
      </c>
      <c r="C113" s="10" t="s">
        <v>6656</v>
      </c>
      <c r="D113" s="10" t="s">
        <v>6656</v>
      </c>
      <c r="F113" s="2" t="s">
        <v>6655</v>
      </c>
      <c r="G113" s="40"/>
      <c r="H113" s="1"/>
      <c r="I113" s="1"/>
      <c r="J113" s="1" t="s">
        <v>13</v>
      </c>
      <c r="K113" s="1"/>
      <c r="L113" s="1"/>
      <c r="M113" s="45"/>
      <c r="N113" s="49" t="s">
        <v>13</v>
      </c>
      <c r="O113" s="10" t="s">
        <v>13</v>
      </c>
      <c r="P113" s="10" t="s">
        <v>13</v>
      </c>
      <c r="Q113" s="10" t="s">
        <v>13</v>
      </c>
      <c r="R113" s="10" t="s">
        <v>13</v>
      </c>
      <c r="S113" s="10" t="s">
        <v>13</v>
      </c>
      <c r="U113" s="10">
        <v>1</v>
      </c>
      <c r="V113" s="50"/>
      <c r="W113" s="49"/>
    </row>
    <row r="114" spans="1:23" x14ac:dyDescent="0.25">
      <c r="A114" s="52">
        <v>113</v>
      </c>
      <c r="B114" s="2" t="s">
        <v>6653</v>
      </c>
      <c r="C114" s="10" t="s">
        <v>6654</v>
      </c>
      <c r="D114" s="10" t="s">
        <v>6654</v>
      </c>
      <c r="F114" s="2" t="s">
        <v>6653</v>
      </c>
      <c r="G114" s="40"/>
      <c r="H114" s="1"/>
      <c r="I114" s="1"/>
      <c r="J114" s="1" t="s">
        <v>13</v>
      </c>
      <c r="K114" s="1"/>
      <c r="L114" s="1"/>
      <c r="M114" s="45"/>
      <c r="N114" s="49" t="s">
        <v>13</v>
      </c>
      <c r="O114" s="10" t="s">
        <v>13</v>
      </c>
      <c r="P114" s="10" t="s">
        <v>13</v>
      </c>
      <c r="Q114" s="10" t="s">
        <v>13</v>
      </c>
      <c r="R114" s="10" t="s">
        <v>13</v>
      </c>
      <c r="S114" s="10" t="s">
        <v>13</v>
      </c>
      <c r="V114" s="50"/>
      <c r="W114" s="49"/>
    </row>
    <row r="115" spans="1:23" ht="25.5" x14ac:dyDescent="0.25">
      <c r="A115" s="52">
        <v>114</v>
      </c>
      <c r="B115" s="2" t="s">
        <v>6651</v>
      </c>
      <c r="C115" s="10" t="s">
        <v>6652</v>
      </c>
      <c r="D115" s="10" t="s">
        <v>6652</v>
      </c>
      <c r="F115" s="2" t="s">
        <v>6651</v>
      </c>
      <c r="G115" s="40"/>
      <c r="H115" s="1"/>
      <c r="I115" s="1"/>
      <c r="J115" s="1" t="s">
        <v>13</v>
      </c>
      <c r="K115" s="1"/>
      <c r="L115" s="1"/>
      <c r="M115" s="45"/>
      <c r="N115" s="49" t="s">
        <v>13</v>
      </c>
      <c r="O115" s="10" t="s">
        <v>13</v>
      </c>
      <c r="P115" s="10" t="s">
        <v>13</v>
      </c>
      <c r="Q115" s="10" t="s">
        <v>13</v>
      </c>
      <c r="R115" s="10" t="s">
        <v>13</v>
      </c>
      <c r="S115" s="10" t="s">
        <v>13</v>
      </c>
      <c r="V115" s="50"/>
      <c r="W115" s="49"/>
    </row>
    <row r="116" spans="1:23" ht="25.5" x14ac:dyDescent="0.25">
      <c r="A116" s="52">
        <v>115</v>
      </c>
      <c r="B116" s="2" t="s">
        <v>6649</v>
      </c>
      <c r="C116" s="10" t="s">
        <v>6650</v>
      </c>
      <c r="D116" s="10" t="s">
        <v>6650</v>
      </c>
      <c r="F116" s="2" t="s">
        <v>6649</v>
      </c>
      <c r="G116" s="40"/>
      <c r="H116" s="1"/>
      <c r="I116" s="1"/>
      <c r="J116" s="1" t="s">
        <v>13</v>
      </c>
      <c r="K116" s="1"/>
      <c r="L116" s="1"/>
      <c r="M116" s="45"/>
      <c r="N116" s="49" t="s">
        <v>13</v>
      </c>
      <c r="O116" s="10" t="s">
        <v>13</v>
      </c>
      <c r="P116" s="10" t="s">
        <v>13</v>
      </c>
      <c r="Q116" s="10" t="s">
        <v>13</v>
      </c>
      <c r="R116" s="10" t="s">
        <v>13</v>
      </c>
      <c r="S116" s="10" t="s">
        <v>13</v>
      </c>
      <c r="V116" s="50"/>
      <c r="W116" s="49"/>
    </row>
    <row r="117" spans="1:23" x14ac:dyDescent="0.25">
      <c r="A117" s="52">
        <v>116</v>
      </c>
      <c r="B117" s="2" t="s">
        <v>6648</v>
      </c>
      <c r="D117" s="8"/>
      <c r="F117" s="4" t="s">
        <v>6648</v>
      </c>
      <c r="G117" s="40"/>
      <c r="H117" s="1"/>
      <c r="I117" s="1"/>
      <c r="J117" s="1"/>
      <c r="K117" s="1"/>
      <c r="L117" s="1"/>
      <c r="M117" s="45"/>
      <c r="N117" s="50"/>
      <c r="V117" s="50"/>
      <c r="W117" s="49"/>
    </row>
    <row r="118" spans="1:23" ht="38.25" x14ac:dyDescent="0.25">
      <c r="A118" s="52">
        <v>117</v>
      </c>
      <c r="B118" s="2" t="s">
        <v>6646</v>
      </c>
      <c r="C118" s="10" t="s">
        <v>6647</v>
      </c>
      <c r="D118" s="10" t="s">
        <v>6647</v>
      </c>
      <c r="F118" s="2" t="s">
        <v>6646</v>
      </c>
      <c r="G118" s="40"/>
      <c r="H118" s="1"/>
      <c r="I118" s="1"/>
      <c r="J118" s="1" t="s">
        <v>13</v>
      </c>
      <c r="K118" s="1"/>
      <c r="L118" s="1"/>
      <c r="M118" s="45"/>
      <c r="N118" s="49" t="s">
        <v>13</v>
      </c>
      <c r="O118" s="10" t="s">
        <v>13</v>
      </c>
      <c r="P118" s="10" t="s">
        <v>13</v>
      </c>
      <c r="Q118" s="10" t="s">
        <v>13</v>
      </c>
      <c r="R118" s="10" t="s">
        <v>13</v>
      </c>
      <c r="S118" s="10" t="s">
        <v>13</v>
      </c>
      <c r="V118" s="50"/>
      <c r="W118" s="49"/>
    </row>
    <row r="119" spans="1:23" ht="25.5" x14ac:dyDescent="0.25">
      <c r="A119" s="52">
        <v>118</v>
      </c>
      <c r="B119" s="2" t="s">
        <v>6644</v>
      </c>
      <c r="C119" s="10" t="s">
        <v>6645</v>
      </c>
      <c r="D119" s="10" t="s">
        <v>6645</v>
      </c>
      <c r="F119" s="2" t="s">
        <v>6644</v>
      </c>
      <c r="G119" s="40"/>
      <c r="H119" s="1"/>
      <c r="I119" s="1"/>
      <c r="J119" s="1" t="s">
        <v>13</v>
      </c>
      <c r="K119" s="1"/>
      <c r="L119" s="1"/>
      <c r="M119" s="45"/>
      <c r="N119" s="49" t="s">
        <v>13</v>
      </c>
      <c r="O119" s="10" t="s">
        <v>13</v>
      </c>
      <c r="P119" s="10" t="s">
        <v>13</v>
      </c>
      <c r="Q119" s="10" t="s">
        <v>13</v>
      </c>
      <c r="R119" s="10" t="s">
        <v>13</v>
      </c>
      <c r="S119" s="10" t="s">
        <v>13</v>
      </c>
      <c r="V119" s="50"/>
      <c r="W119" s="49"/>
    </row>
    <row r="120" spans="1:23" ht="38.25" x14ac:dyDescent="0.25">
      <c r="A120" s="52">
        <v>119</v>
      </c>
      <c r="B120" s="2" t="s">
        <v>6642</v>
      </c>
      <c r="C120" s="10" t="s">
        <v>6643</v>
      </c>
      <c r="D120" s="10" t="s">
        <v>6643</v>
      </c>
      <c r="F120" s="2" t="s">
        <v>6642</v>
      </c>
      <c r="G120" s="40"/>
      <c r="H120" s="1"/>
      <c r="I120" s="1"/>
      <c r="J120" s="1" t="s">
        <v>13</v>
      </c>
      <c r="K120" s="1"/>
      <c r="L120" s="1"/>
      <c r="M120" s="45"/>
      <c r="N120" s="49" t="s">
        <v>13</v>
      </c>
      <c r="O120" s="10" t="s">
        <v>13</v>
      </c>
      <c r="P120" s="10" t="s">
        <v>13</v>
      </c>
      <c r="Q120" s="10" t="s">
        <v>13</v>
      </c>
      <c r="R120" s="10" t="s">
        <v>13</v>
      </c>
      <c r="S120" s="10" t="s">
        <v>13</v>
      </c>
      <c r="V120" s="50"/>
      <c r="W120" s="49"/>
    </row>
    <row r="121" spans="1:23" ht="25.5" x14ac:dyDescent="0.25">
      <c r="A121" s="52">
        <v>120</v>
      </c>
      <c r="B121" s="2" t="s">
        <v>6640</v>
      </c>
      <c r="C121" s="10" t="s">
        <v>6641</v>
      </c>
      <c r="D121" s="10" t="s">
        <v>6641</v>
      </c>
      <c r="F121" s="2" t="s">
        <v>6640</v>
      </c>
      <c r="G121" s="40"/>
      <c r="H121" s="1"/>
      <c r="I121" s="1"/>
      <c r="J121" s="1" t="s">
        <v>13</v>
      </c>
      <c r="K121" s="1"/>
      <c r="L121" s="1"/>
      <c r="M121" s="45"/>
      <c r="N121" s="49" t="s">
        <v>13</v>
      </c>
      <c r="O121" s="10" t="s">
        <v>13</v>
      </c>
      <c r="P121" s="10" t="s">
        <v>13</v>
      </c>
      <c r="Q121" s="10" t="s">
        <v>13</v>
      </c>
      <c r="R121" s="10" t="s">
        <v>13</v>
      </c>
      <c r="S121" s="10" t="s">
        <v>13</v>
      </c>
      <c r="U121" s="10">
        <v>1</v>
      </c>
      <c r="V121" s="50"/>
      <c r="W121" s="49"/>
    </row>
    <row r="122" spans="1:23" ht="25.5" x14ac:dyDescent="0.25">
      <c r="A122" s="52">
        <v>121</v>
      </c>
      <c r="B122" s="2" t="s">
        <v>6638</v>
      </c>
      <c r="C122" s="10" t="s">
        <v>6639</v>
      </c>
      <c r="D122" s="10" t="s">
        <v>6639</v>
      </c>
      <c r="F122" s="2" t="s">
        <v>6638</v>
      </c>
      <c r="G122" s="40"/>
      <c r="H122" s="1"/>
      <c r="I122" s="1"/>
      <c r="J122" s="1" t="s">
        <v>13</v>
      </c>
      <c r="K122" s="1"/>
      <c r="L122" s="1"/>
      <c r="M122" s="45"/>
      <c r="N122" s="49" t="s">
        <v>13</v>
      </c>
      <c r="O122" s="10" t="s">
        <v>13</v>
      </c>
      <c r="P122" s="10" t="s">
        <v>13</v>
      </c>
      <c r="Q122" s="10" t="s">
        <v>13</v>
      </c>
      <c r="R122" s="10" t="s">
        <v>13</v>
      </c>
      <c r="S122" s="10" t="s">
        <v>13</v>
      </c>
      <c r="V122" s="50"/>
      <c r="W122" s="49"/>
    </row>
    <row r="123" spans="1:23" x14ac:dyDescent="0.25">
      <c r="A123" s="52">
        <v>122</v>
      </c>
      <c r="B123" s="2" t="s">
        <v>6636</v>
      </c>
      <c r="C123" s="10" t="s">
        <v>6637</v>
      </c>
      <c r="D123" s="10" t="s">
        <v>6637</v>
      </c>
      <c r="F123" s="2" t="s">
        <v>6636</v>
      </c>
      <c r="G123" s="40"/>
      <c r="H123" s="1"/>
      <c r="I123" s="1"/>
      <c r="J123" s="1" t="s">
        <v>13</v>
      </c>
      <c r="K123" s="1"/>
      <c r="L123" s="1"/>
      <c r="M123" s="45"/>
      <c r="N123" s="49" t="s">
        <v>13</v>
      </c>
      <c r="O123" s="10" t="s">
        <v>13</v>
      </c>
      <c r="P123" s="10" t="s">
        <v>13</v>
      </c>
      <c r="Q123" s="10" t="s">
        <v>13</v>
      </c>
      <c r="R123" s="10" t="s">
        <v>13</v>
      </c>
      <c r="S123" s="10" t="s">
        <v>13</v>
      </c>
      <c r="V123" s="50"/>
      <c r="W123" s="49"/>
    </row>
    <row r="124" spans="1:23" x14ac:dyDescent="0.25">
      <c r="A124" s="52">
        <v>123</v>
      </c>
      <c r="B124" s="2" t="s">
        <v>6635</v>
      </c>
      <c r="D124" s="8"/>
      <c r="F124" s="4" t="s">
        <v>6635</v>
      </c>
      <c r="G124" s="40"/>
      <c r="H124" s="1"/>
      <c r="I124" s="1"/>
      <c r="J124" s="1"/>
      <c r="K124" s="1"/>
      <c r="L124" s="1"/>
      <c r="M124" s="45"/>
      <c r="N124" s="50"/>
      <c r="V124" s="50"/>
      <c r="W124" s="49"/>
    </row>
    <row r="125" spans="1:23" ht="25.5" x14ac:dyDescent="0.25">
      <c r="A125" s="52">
        <v>124</v>
      </c>
      <c r="B125" s="2" t="s">
        <v>6633</v>
      </c>
      <c r="C125" s="10" t="s">
        <v>6634</v>
      </c>
      <c r="D125" s="10" t="s">
        <v>6634</v>
      </c>
      <c r="F125" s="2" t="s">
        <v>6633</v>
      </c>
      <c r="G125" s="40"/>
      <c r="H125" s="1"/>
      <c r="I125" s="1"/>
      <c r="J125" s="1" t="s">
        <v>13</v>
      </c>
      <c r="K125" s="1"/>
      <c r="L125" s="1"/>
      <c r="M125" s="45"/>
      <c r="N125" s="49" t="s">
        <v>13</v>
      </c>
      <c r="O125" s="10" t="s">
        <v>13</v>
      </c>
      <c r="P125" s="10" t="s">
        <v>13</v>
      </c>
      <c r="Q125" s="10" t="s">
        <v>13</v>
      </c>
      <c r="R125" s="10" t="s">
        <v>13</v>
      </c>
      <c r="S125" s="10" t="s">
        <v>13</v>
      </c>
      <c r="V125" s="50"/>
      <c r="W125" s="49"/>
    </row>
    <row r="126" spans="1:23" ht="25.5" x14ac:dyDescent="0.25">
      <c r="A126" s="52">
        <v>125</v>
      </c>
      <c r="B126" s="2" t="s">
        <v>6631</v>
      </c>
      <c r="C126" s="10" t="s">
        <v>6632</v>
      </c>
      <c r="D126" s="10" t="s">
        <v>6632</v>
      </c>
      <c r="F126" s="2" t="s">
        <v>6631</v>
      </c>
      <c r="G126" s="40"/>
      <c r="H126" s="1"/>
      <c r="I126" s="1"/>
      <c r="J126" s="1" t="s">
        <v>13</v>
      </c>
      <c r="K126" s="1"/>
      <c r="L126" s="1"/>
      <c r="M126" s="45"/>
      <c r="N126" s="49" t="s">
        <v>13</v>
      </c>
      <c r="O126" s="10" t="s">
        <v>13</v>
      </c>
      <c r="P126" s="10" t="s">
        <v>13</v>
      </c>
      <c r="Q126" s="10" t="s">
        <v>13</v>
      </c>
      <c r="R126" s="10" t="s">
        <v>13</v>
      </c>
      <c r="S126" s="10" t="s">
        <v>13</v>
      </c>
      <c r="V126" s="50"/>
      <c r="W126" s="49"/>
    </row>
    <row r="127" spans="1:23" ht="25.5" x14ac:dyDescent="0.25">
      <c r="A127" s="52">
        <v>126</v>
      </c>
      <c r="B127" s="2" t="s">
        <v>6629</v>
      </c>
      <c r="C127" s="10" t="s">
        <v>6630</v>
      </c>
      <c r="D127" s="10" t="s">
        <v>6630</v>
      </c>
      <c r="F127" s="2" t="s">
        <v>6629</v>
      </c>
      <c r="G127" s="40"/>
      <c r="H127" s="1"/>
      <c r="I127" s="1"/>
      <c r="J127" s="1" t="s">
        <v>13</v>
      </c>
      <c r="K127" s="1"/>
      <c r="L127" s="1"/>
      <c r="M127" s="45"/>
      <c r="N127" s="49" t="s">
        <v>13</v>
      </c>
      <c r="O127" s="10" t="s">
        <v>13</v>
      </c>
      <c r="P127" s="10" t="s">
        <v>13</v>
      </c>
      <c r="Q127" s="10" t="s">
        <v>13</v>
      </c>
      <c r="R127" s="10" t="s">
        <v>13</v>
      </c>
      <c r="S127" s="10" t="s">
        <v>13</v>
      </c>
      <c r="V127" s="50"/>
      <c r="W127" s="49"/>
    </row>
    <row r="128" spans="1:23" ht="25.5" x14ac:dyDescent="0.25">
      <c r="A128" s="52">
        <v>127</v>
      </c>
      <c r="B128" s="2" t="s">
        <v>6627</v>
      </c>
      <c r="C128" s="10" t="s">
        <v>6628</v>
      </c>
      <c r="D128" s="10" t="s">
        <v>6628</v>
      </c>
      <c r="F128" s="2" t="s">
        <v>6627</v>
      </c>
      <c r="G128" s="40"/>
      <c r="H128" s="1"/>
      <c r="I128" s="1"/>
      <c r="J128" s="1" t="s">
        <v>13</v>
      </c>
      <c r="K128" s="1"/>
      <c r="L128" s="1"/>
      <c r="M128" s="45"/>
      <c r="N128" s="49" t="s">
        <v>13</v>
      </c>
      <c r="O128" s="10" t="s">
        <v>13</v>
      </c>
      <c r="P128" s="10" t="s">
        <v>13</v>
      </c>
      <c r="Q128" s="10" t="s">
        <v>13</v>
      </c>
      <c r="R128" s="10" t="s">
        <v>13</v>
      </c>
      <c r="S128" s="10" t="s">
        <v>13</v>
      </c>
      <c r="V128" s="50"/>
      <c r="W128" s="49"/>
    </row>
    <row r="129" spans="1:23" x14ac:dyDescent="0.25">
      <c r="A129" s="52">
        <v>128</v>
      </c>
      <c r="B129" s="2" t="s">
        <v>6626</v>
      </c>
      <c r="D129" s="8"/>
      <c r="F129" s="4" t="s">
        <v>6626</v>
      </c>
      <c r="G129" s="40"/>
      <c r="H129" s="1"/>
      <c r="I129" s="1"/>
      <c r="J129" s="1"/>
      <c r="K129" s="1"/>
      <c r="L129" s="1"/>
      <c r="M129" s="45"/>
      <c r="N129" s="50"/>
      <c r="V129" s="50"/>
      <c r="W129" s="49"/>
    </row>
    <row r="130" spans="1:23" ht="25.5" x14ac:dyDescent="0.25">
      <c r="A130" s="52">
        <v>129</v>
      </c>
      <c r="B130" s="2" t="s">
        <v>6624</v>
      </c>
      <c r="C130" s="10" t="s">
        <v>6625</v>
      </c>
      <c r="D130" s="10" t="s">
        <v>6625</v>
      </c>
      <c r="F130" s="2" t="s">
        <v>6624</v>
      </c>
      <c r="G130" s="40"/>
      <c r="H130" s="1"/>
      <c r="I130" s="1"/>
      <c r="J130" s="1" t="s">
        <v>13</v>
      </c>
      <c r="K130" s="1"/>
      <c r="L130" s="1"/>
      <c r="M130" s="45"/>
      <c r="N130" s="49" t="s">
        <v>13</v>
      </c>
      <c r="O130" s="10" t="s">
        <v>13</v>
      </c>
      <c r="P130" s="10" t="s">
        <v>13</v>
      </c>
      <c r="Q130" s="10" t="s">
        <v>13</v>
      </c>
      <c r="R130" s="10" t="s">
        <v>13</v>
      </c>
      <c r="S130" s="10" t="s">
        <v>13</v>
      </c>
      <c r="V130" s="50"/>
      <c r="W130" s="49"/>
    </row>
    <row r="131" spans="1:23" ht="38.25" x14ac:dyDescent="0.25">
      <c r="A131" s="52">
        <v>130</v>
      </c>
      <c r="B131" s="2" t="s">
        <v>6622</v>
      </c>
      <c r="C131" s="10" t="s">
        <v>6623</v>
      </c>
      <c r="D131" s="10" t="s">
        <v>6623</v>
      </c>
      <c r="F131" s="2" t="s">
        <v>6622</v>
      </c>
      <c r="G131" s="40"/>
      <c r="H131" s="1"/>
      <c r="I131" s="1"/>
      <c r="J131" s="1" t="s">
        <v>13</v>
      </c>
      <c r="K131" s="1"/>
      <c r="L131" s="1"/>
      <c r="M131" s="45"/>
      <c r="N131" s="49" t="s">
        <v>13</v>
      </c>
      <c r="O131" s="10" t="s">
        <v>13</v>
      </c>
      <c r="P131" s="10" t="s">
        <v>13</v>
      </c>
      <c r="Q131" s="10" t="s">
        <v>13</v>
      </c>
      <c r="R131" s="10" t="s">
        <v>13</v>
      </c>
      <c r="S131" s="10" t="s">
        <v>13</v>
      </c>
      <c r="V131" s="50"/>
      <c r="W131" s="49"/>
    </row>
    <row r="132" spans="1:23" ht="25.5" x14ac:dyDescent="0.25">
      <c r="A132" s="52">
        <v>131</v>
      </c>
      <c r="B132" s="2" t="s">
        <v>6620</v>
      </c>
      <c r="C132" s="10" t="s">
        <v>6621</v>
      </c>
      <c r="D132" s="10" t="s">
        <v>6621</v>
      </c>
      <c r="F132" s="2" t="s">
        <v>6620</v>
      </c>
      <c r="G132" s="40"/>
      <c r="H132" s="1"/>
      <c r="I132" s="1"/>
      <c r="J132" s="1" t="s">
        <v>13</v>
      </c>
      <c r="K132" s="1"/>
      <c r="L132" s="1"/>
      <c r="M132" s="45"/>
      <c r="N132" s="49" t="s">
        <v>13</v>
      </c>
      <c r="O132" s="10" t="s">
        <v>13</v>
      </c>
      <c r="P132" s="10" t="s">
        <v>13</v>
      </c>
      <c r="Q132" s="10" t="s">
        <v>13</v>
      </c>
      <c r="R132" s="10" t="s">
        <v>13</v>
      </c>
      <c r="S132" s="10" t="s">
        <v>13</v>
      </c>
      <c r="V132" s="50"/>
      <c r="W132" s="49"/>
    </row>
    <row r="133" spans="1:23" ht="25.5" x14ac:dyDescent="0.25">
      <c r="A133" s="52">
        <v>132</v>
      </c>
      <c r="B133" s="2" t="s">
        <v>6618</v>
      </c>
      <c r="C133" s="10" t="s">
        <v>6619</v>
      </c>
      <c r="D133" s="10" t="s">
        <v>6619</v>
      </c>
      <c r="F133" s="2" t="s">
        <v>6618</v>
      </c>
      <c r="G133" s="40"/>
      <c r="H133" s="1"/>
      <c r="I133" s="1"/>
      <c r="J133" s="1" t="s">
        <v>13</v>
      </c>
      <c r="K133" s="1"/>
      <c r="L133" s="1"/>
      <c r="M133" s="45"/>
      <c r="N133" s="49" t="s">
        <v>13</v>
      </c>
      <c r="O133" s="10" t="s">
        <v>13</v>
      </c>
      <c r="P133" s="10" t="s">
        <v>13</v>
      </c>
      <c r="Q133" s="10" t="s">
        <v>13</v>
      </c>
      <c r="R133" s="10" t="s">
        <v>13</v>
      </c>
      <c r="S133" s="10" t="s">
        <v>13</v>
      </c>
      <c r="V133" s="50"/>
      <c r="W133" s="49"/>
    </row>
    <row r="134" spans="1:23" ht="25.5" x14ac:dyDescent="0.25">
      <c r="A134" s="52">
        <v>133</v>
      </c>
      <c r="B134" s="2" t="s">
        <v>6616</v>
      </c>
      <c r="C134" s="10" t="s">
        <v>6617</v>
      </c>
      <c r="D134" s="10" t="s">
        <v>6617</v>
      </c>
      <c r="F134" s="2" t="s">
        <v>6616</v>
      </c>
      <c r="G134" s="40"/>
      <c r="H134" s="1"/>
      <c r="I134" s="1"/>
      <c r="J134" s="1" t="s">
        <v>13</v>
      </c>
      <c r="K134" s="1"/>
      <c r="L134" s="1"/>
      <c r="M134" s="45"/>
      <c r="N134" s="49" t="s">
        <v>13</v>
      </c>
      <c r="O134" s="10" t="s">
        <v>13</v>
      </c>
      <c r="P134" s="10" t="s">
        <v>13</v>
      </c>
      <c r="Q134" s="10" t="s">
        <v>13</v>
      </c>
      <c r="R134" s="10" t="s">
        <v>13</v>
      </c>
      <c r="S134" s="10" t="s">
        <v>13</v>
      </c>
      <c r="V134" s="50"/>
      <c r="W134" s="49"/>
    </row>
    <row r="135" spans="1:23" ht="38.25" x14ac:dyDescent="0.25">
      <c r="A135" s="52">
        <v>134</v>
      </c>
      <c r="B135" s="2" t="s">
        <v>6614</v>
      </c>
      <c r="C135" s="10" t="s">
        <v>6615</v>
      </c>
      <c r="D135" s="10" t="s">
        <v>6615</v>
      </c>
      <c r="F135" s="2" t="s">
        <v>6614</v>
      </c>
      <c r="G135" s="40"/>
      <c r="H135" s="1"/>
      <c r="I135" s="1"/>
      <c r="J135" s="1" t="s">
        <v>13</v>
      </c>
      <c r="K135" s="1"/>
      <c r="L135" s="1"/>
      <c r="M135" s="45"/>
      <c r="N135" s="49" t="s">
        <v>13</v>
      </c>
      <c r="O135" s="10" t="s">
        <v>13</v>
      </c>
      <c r="P135" s="10" t="s">
        <v>13</v>
      </c>
      <c r="Q135" s="10" t="s">
        <v>13</v>
      </c>
      <c r="R135" s="10" t="s">
        <v>13</v>
      </c>
      <c r="S135" s="10" t="s">
        <v>13</v>
      </c>
      <c r="V135" s="50"/>
      <c r="W135" s="49"/>
    </row>
    <row r="136" spans="1:23" ht="25.5" x14ac:dyDescent="0.25">
      <c r="A136" s="52">
        <v>135</v>
      </c>
      <c r="B136" s="2" t="s">
        <v>6612</v>
      </c>
      <c r="C136" s="10" t="s">
        <v>6613</v>
      </c>
      <c r="D136" s="10" t="s">
        <v>6613</v>
      </c>
      <c r="F136" s="2" t="s">
        <v>6612</v>
      </c>
      <c r="G136" s="40"/>
      <c r="H136" s="1"/>
      <c r="I136" s="1"/>
      <c r="J136" s="1" t="s">
        <v>13</v>
      </c>
      <c r="K136" s="1"/>
      <c r="L136" s="1"/>
      <c r="M136" s="45"/>
      <c r="N136" s="49" t="s">
        <v>13</v>
      </c>
      <c r="O136" s="10" t="s">
        <v>13</v>
      </c>
      <c r="P136" s="10" t="s">
        <v>13</v>
      </c>
      <c r="Q136" s="10" t="s">
        <v>13</v>
      </c>
      <c r="R136" s="10" t="s">
        <v>13</v>
      </c>
      <c r="S136" s="10" t="s">
        <v>13</v>
      </c>
      <c r="V136" s="50"/>
      <c r="W136" s="49"/>
    </row>
    <row r="137" spans="1:23" x14ac:dyDescent="0.25">
      <c r="A137" s="52">
        <v>136</v>
      </c>
      <c r="B137" s="6" t="s">
        <v>6610</v>
      </c>
      <c r="C137" s="12" t="s">
        <v>6611</v>
      </c>
      <c r="D137" s="12" t="s">
        <v>6611</v>
      </c>
      <c r="E137" s="11"/>
      <c r="F137" s="6" t="s">
        <v>6610</v>
      </c>
      <c r="G137" s="39"/>
      <c r="H137" s="5"/>
      <c r="I137" s="5"/>
      <c r="J137" s="1"/>
      <c r="K137" s="5"/>
      <c r="L137" s="5"/>
      <c r="M137" s="44"/>
      <c r="N137" s="50"/>
      <c r="V137" s="50"/>
      <c r="W137" s="49"/>
    </row>
    <row r="138" spans="1:23" x14ac:dyDescent="0.25">
      <c r="A138" s="52">
        <v>137</v>
      </c>
      <c r="B138" s="2" t="s">
        <v>6609</v>
      </c>
      <c r="D138" s="8"/>
      <c r="F138" s="4" t="s">
        <v>6609</v>
      </c>
      <c r="G138" s="40"/>
      <c r="H138" s="1"/>
      <c r="I138" s="1"/>
      <c r="J138" s="1"/>
      <c r="K138" s="1"/>
      <c r="L138" s="1"/>
      <c r="M138" s="45"/>
      <c r="N138" s="50"/>
      <c r="V138" s="50"/>
      <c r="W138" s="49"/>
    </row>
    <row r="139" spans="1:23" ht="25.5" x14ac:dyDescent="0.25">
      <c r="A139" s="52">
        <v>138</v>
      </c>
      <c r="B139" s="2" t="s">
        <v>6607</v>
      </c>
      <c r="C139" s="10" t="s">
        <v>6608</v>
      </c>
      <c r="D139" s="10" t="s">
        <v>6608</v>
      </c>
      <c r="F139" s="2" t="s">
        <v>6607</v>
      </c>
      <c r="G139" s="40"/>
      <c r="H139" s="1"/>
      <c r="I139" s="1"/>
      <c r="J139" s="1" t="s">
        <v>13</v>
      </c>
      <c r="K139" s="1"/>
      <c r="L139" s="1"/>
      <c r="M139" s="45"/>
      <c r="N139" s="49" t="s">
        <v>13</v>
      </c>
      <c r="O139" s="10" t="s">
        <v>13</v>
      </c>
      <c r="P139" s="10" t="s">
        <v>13</v>
      </c>
      <c r="Q139" s="10" t="s">
        <v>13</v>
      </c>
      <c r="R139" s="10" t="s">
        <v>13</v>
      </c>
      <c r="S139" s="10" t="s">
        <v>13</v>
      </c>
      <c r="V139" s="50"/>
      <c r="W139" s="49"/>
    </row>
    <row r="140" spans="1:23" ht="38.25" x14ac:dyDescent="0.25">
      <c r="A140" s="52">
        <v>139</v>
      </c>
      <c r="B140" s="2" t="s">
        <v>6605</v>
      </c>
      <c r="C140" s="10" t="s">
        <v>6606</v>
      </c>
      <c r="D140" s="10" t="s">
        <v>6606</v>
      </c>
      <c r="F140" s="2" t="s">
        <v>6605</v>
      </c>
      <c r="G140" s="40"/>
      <c r="H140" s="1"/>
      <c r="I140" s="1"/>
      <c r="J140" s="1" t="s">
        <v>13</v>
      </c>
      <c r="K140" s="1"/>
      <c r="L140" s="1"/>
      <c r="M140" s="45"/>
      <c r="N140" s="49" t="s">
        <v>13</v>
      </c>
      <c r="O140" s="10" t="s">
        <v>13</v>
      </c>
      <c r="P140" s="10" t="s">
        <v>13</v>
      </c>
      <c r="Q140" s="10" t="s">
        <v>13</v>
      </c>
      <c r="R140" s="10" t="s">
        <v>13</v>
      </c>
      <c r="S140" s="10" t="s">
        <v>13</v>
      </c>
      <c r="V140" s="50"/>
      <c r="W140" s="49"/>
    </row>
    <row r="141" spans="1:23" x14ac:dyDescent="0.25">
      <c r="A141" s="52">
        <v>140</v>
      </c>
      <c r="B141" s="2" t="s">
        <v>6604</v>
      </c>
      <c r="C141" s="10"/>
      <c r="D141" s="10"/>
      <c r="F141" s="4" t="s">
        <v>6604</v>
      </c>
      <c r="G141" s="40"/>
      <c r="H141" s="1"/>
      <c r="I141" s="1"/>
      <c r="J141" s="1"/>
      <c r="K141" s="1"/>
      <c r="L141" s="1"/>
      <c r="M141" s="45"/>
      <c r="N141" s="50"/>
      <c r="V141" s="50"/>
      <c r="W141" s="49"/>
    </row>
    <row r="142" spans="1:23" ht="38.25" x14ac:dyDescent="0.25">
      <c r="A142" s="52">
        <v>141</v>
      </c>
      <c r="B142" s="2" t="s">
        <v>6602</v>
      </c>
      <c r="C142" s="10" t="s">
        <v>6603</v>
      </c>
      <c r="D142" s="10" t="s">
        <v>6603</v>
      </c>
      <c r="F142" s="2" t="s">
        <v>6602</v>
      </c>
      <c r="G142" s="40"/>
      <c r="H142" s="1"/>
      <c r="I142" s="1"/>
      <c r="J142" s="1" t="s">
        <v>13</v>
      </c>
      <c r="K142" s="1"/>
      <c r="L142" s="1"/>
      <c r="M142" s="45"/>
      <c r="N142" s="49" t="s">
        <v>13</v>
      </c>
      <c r="O142" s="10" t="s">
        <v>13</v>
      </c>
      <c r="P142" s="10" t="s">
        <v>13</v>
      </c>
      <c r="Q142" s="10" t="s">
        <v>13</v>
      </c>
      <c r="R142" s="10" t="s">
        <v>13</v>
      </c>
      <c r="S142" s="10" t="s">
        <v>13</v>
      </c>
      <c r="V142" s="50"/>
      <c r="W142" s="49"/>
    </row>
    <row r="143" spans="1:23" ht="25.5" x14ac:dyDescent="0.25">
      <c r="A143" s="52">
        <v>142</v>
      </c>
      <c r="B143" s="2" t="s">
        <v>6600</v>
      </c>
      <c r="C143" s="10" t="s">
        <v>6601</v>
      </c>
      <c r="D143" s="10" t="s">
        <v>6601</v>
      </c>
      <c r="F143" s="2" t="s">
        <v>6600</v>
      </c>
      <c r="G143" s="40"/>
      <c r="H143" s="1"/>
      <c r="I143" s="1"/>
      <c r="J143" s="1" t="s">
        <v>13</v>
      </c>
      <c r="K143" s="1"/>
      <c r="L143" s="1"/>
      <c r="M143" s="45"/>
      <c r="N143" s="49" t="s">
        <v>13</v>
      </c>
      <c r="O143" s="10" t="s">
        <v>13</v>
      </c>
      <c r="P143" s="10" t="s">
        <v>13</v>
      </c>
      <c r="Q143" s="10" t="s">
        <v>13</v>
      </c>
      <c r="R143" s="10" t="s">
        <v>13</v>
      </c>
      <c r="S143" s="10" t="s">
        <v>13</v>
      </c>
      <c r="V143" s="50"/>
      <c r="W143" s="49"/>
    </row>
    <row r="144" spans="1:23" ht="25.5" x14ac:dyDescent="0.25">
      <c r="A144" s="52">
        <v>143</v>
      </c>
      <c r="B144" s="2" t="s">
        <v>6598</v>
      </c>
      <c r="C144" s="10" t="s">
        <v>6599</v>
      </c>
      <c r="D144" s="10" t="s">
        <v>6599</v>
      </c>
      <c r="F144" s="2" t="s">
        <v>6598</v>
      </c>
      <c r="G144" s="40"/>
      <c r="H144" s="1"/>
      <c r="I144" s="1"/>
      <c r="J144" s="1" t="s">
        <v>13</v>
      </c>
      <c r="K144" s="1"/>
      <c r="L144" s="1"/>
      <c r="M144" s="45"/>
      <c r="N144" s="49" t="s">
        <v>13</v>
      </c>
      <c r="O144" s="10" t="s">
        <v>13</v>
      </c>
      <c r="P144" s="10" t="s">
        <v>13</v>
      </c>
      <c r="Q144" s="10" t="s">
        <v>13</v>
      </c>
      <c r="R144" s="10" t="s">
        <v>13</v>
      </c>
      <c r="S144" s="10" t="s">
        <v>13</v>
      </c>
      <c r="V144" s="50"/>
      <c r="W144" s="49"/>
    </row>
    <row r="145" spans="1:23" ht="25.5" x14ac:dyDescent="0.25">
      <c r="A145" s="52">
        <v>144</v>
      </c>
      <c r="B145" s="2" t="s">
        <v>6596</v>
      </c>
      <c r="C145" s="10" t="s">
        <v>6597</v>
      </c>
      <c r="D145" s="10" t="s">
        <v>6597</v>
      </c>
      <c r="F145" s="2" t="s">
        <v>6596</v>
      </c>
      <c r="G145" s="40"/>
      <c r="H145" s="1"/>
      <c r="I145" s="1"/>
      <c r="J145" s="1" t="s">
        <v>13</v>
      </c>
      <c r="K145" s="1"/>
      <c r="L145" s="1"/>
      <c r="M145" s="45"/>
      <c r="N145" s="49" t="s">
        <v>13</v>
      </c>
      <c r="O145" s="10" t="s">
        <v>13</v>
      </c>
      <c r="P145" s="10" t="s">
        <v>13</v>
      </c>
      <c r="Q145" s="10" t="s">
        <v>13</v>
      </c>
      <c r="R145" s="10" t="s">
        <v>13</v>
      </c>
      <c r="S145" s="10" t="s">
        <v>13</v>
      </c>
      <c r="V145" s="50"/>
      <c r="W145" s="49"/>
    </row>
    <row r="146" spans="1:23" ht="25.5" x14ac:dyDescent="0.25">
      <c r="A146" s="52">
        <v>145</v>
      </c>
      <c r="B146" s="2" t="s">
        <v>6594</v>
      </c>
      <c r="C146" s="10" t="s">
        <v>6595</v>
      </c>
      <c r="D146" s="10" t="s">
        <v>6595</v>
      </c>
      <c r="F146" s="2" t="s">
        <v>6594</v>
      </c>
      <c r="G146" s="40"/>
      <c r="H146" s="1"/>
      <c r="I146" s="1"/>
      <c r="J146" s="1" t="s">
        <v>13</v>
      </c>
      <c r="K146" s="1"/>
      <c r="L146" s="1"/>
      <c r="M146" s="45"/>
      <c r="N146" s="49" t="s">
        <v>13</v>
      </c>
      <c r="O146" s="10" t="s">
        <v>13</v>
      </c>
      <c r="P146" s="10" t="s">
        <v>13</v>
      </c>
      <c r="Q146" s="10" t="s">
        <v>13</v>
      </c>
      <c r="R146" s="10" t="s">
        <v>13</v>
      </c>
      <c r="S146" s="10" t="s">
        <v>13</v>
      </c>
      <c r="V146" s="50"/>
      <c r="W146" s="49"/>
    </row>
    <row r="147" spans="1:23" ht="25.5" x14ac:dyDescent="0.25">
      <c r="A147" s="52">
        <v>146</v>
      </c>
      <c r="B147" s="2" t="s">
        <v>6592</v>
      </c>
      <c r="C147" s="10" t="s">
        <v>6593</v>
      </c>
      <c r="D147" s="10" t="s">
        <v>6593</v>
      </c>
      <c r="F147" s="2" t="s">
        <v>6592</v>
      </c>
      <c r="G147" s="40"/>
      <c r="H147" s="1"/>
      <c r="I147" s="1"/>
      <c r="J147" s="1" t="s">
        <v>13</v>
      </c>
      <c r="K147" s="1"/>
      <c r="L147" s="1"/>
      <c r="M147" s="45"/>
      <c r="N147" s="49" t="s">
        <v>13</v>
      </c>
      <c r="O147" s="10" t="s">
        <v>13</v>
      </c>
      <c r="P147" s="10" t="s">
        <v>13</v>
      </c>
      <c r="Q147" s="10" t="s">
        <v>13</v>
      </c>
      <c r="R147" s="10" t="s">
        <v>13</v>
      </c>
      <c r="S147" s="10" t="s">
        <v>13</v>
      </c>
      <c r="V147" s="50"/>
      <c r="W147" s="49"/>
    </row>
    <row r="148" spans="1:23" x14ac:dyDescent="0.25">
      <c r="A148" s="52">
        <v>147</v>
      </c>
      <c r="B148" s="6" t="s">
        <v>6590</v>
      </c>
      <c r="C148" s="12" t="s">
        <v>6591</v>
      </c>
      <c r="D148" s="12" t="s">
        <v>6591</v>
      </c>
      <c r="E148" s="11"/>
      <c r="F148" s="6" t="s">
        <v>6590</v>
      </c>
      <c r="G148" s="39"/>
      <c r="H148" s="5"/>
      <c r="I148" s="5"/>
      <c r="J148" s="1"/>
      <c r="K148" s="5"/>
      <c r="L148" s="5"/>
      <c r="M148" s="44"/>
      <c r="N148" s="50"/>
      <c r="V148" s="50"/>
      <c r="W148" s="49"/>
    </row>
    <row r="149" spans="1:23" x14ac:dyDescent="0.25">
      <c r="A149" s="52">
        <v>148</v>
      </c>
      <c r="B149" s="2" t="s">
        <v>6589</v>
      </c>
      <c r="D149" s="8"/>
      <c r="F149" s="4" t="s">
        <v>6589</v>
      </c>
      <c r="G149" s="40"/>
      <c r="H149" s="1"/>
      <c r="I149" s="1"/>
      <c r="J149" s="1"/>
      <c r="K149" s="1"/>
      <c r="L149" s="1"/>
      <c r="M149" s="45"/>
      <c r="N149" s="50"/>
      <c r="V149" s="50"/>
      <c r="W149" s="49"/>
    </row>
    <row r="150" spans="1:23" x14ac:dyDescent="0.25">
      <c r="A150" s="52">
        <v>149</v>
      </c>
      <c r="B150" s="2" t="s">
        <v>6587</v>
      </c>
      <c r="C150" s="10" t="s">
        <v>6588</v>
      </c>
      <c r="D150" s="10" t="s">
        <v>6588</v>
      </c>
      <c r="F150" s="2" t="s">
        <v>6587</v>
      </c>
      <c r="G150" s="40"/>
      <c r="H150" s="1"/>
      <c r="I150" s="1"/>
      <c r="J150" s="1" t="s">
        <v>13</v>
      </c>
      <c r="K150" s="1"/>
      <c r="L150" s="1"/>
      <c r="M150" s="45"/>
      <c r="N150" s="49" t="s">
        <v>13</v>
      </c>
      <c r="O150" s="10" t="s">
        <v>13</v>
      </c>
      <c r="P150" s="10" t="s">
        <v>13</v>
      </c>
      <c r="Q150" s="10" t="s">
        <v>13</v>
      </c>
      <c r="R150" s="10" t="s">
        <v>13</v>
      </c>
      <c r="S150" s="10" t="s">
        <v>13</v>
      </c>
      <c r="U150" s="10">
        <v>1</v>
      </c>
      <c r="V150" s="50"/>
      <c r="W150" s="49"/>
    </row>
    <row r="151" spans="1:23" ht="25.5" x14ac:dyDescent="0.25">
      <c r="A151" s="52">
        <v>150</v>
      </c>
      <c r="B151" s="2" t="s">
        <v>6585</v>
      </c>
      <c r="C151" s="10" t="s">
        <v>6586</v>
      </c>
      <c r="D151" s="10" t="s">
        <v>6586</v>
      </c>
      <c r="F151" s="2" t="s">
        <v>6585</v>
      </c>
      <c r="G151" s="40"/>
      <c r="H151" s="1"/>
      <c r="I151" s="1"/>
      <c r="J151" s="1" t="s">
        <v>13</v>
      </c>
      <c r="K151" s="1"/>
      <c r="L151" s="1"/>
      <c r="M151" s="45"/>
      <c r="N151" s="49" t="s">
        <v>13</v>
      </c>
      <c r="O151" s="10" t="s">
        <v>13</v>
      </c>
      <c r="P151" s="10" t="s">
        <v>13</v>
      </c>
      <c r="Q151" s="10" t="s">
        <v>13</v>
      </c>
      <c r="R151" s="10" t="s">
        <v>13</v>
      </c>
      <c r="S151" s="10" t="s">
        <v>13</v>
      </c>
      <c r="U151" s="10">
        <v>1</v>
      </c>
      <c r="V151" s="50"/>
      <c r="W151" s="49"/>
    </row>
    <row r="152" spans="1:23" ht="38.25" x14ac:dyDescent="0.25">
      <c r="A152" s="52">
        <v>151</v>
      </c>
      <c r="B152" s="2" t="s">
        <v>6583</v>
      </c>
      <c r="C152" s="10" t="s">
        <v>6584</v>
      </c>
      <c r="D152" s="10" t="s">
        <v>6584</v>
      </c>
      <c r="F152" s="2" t="s">
        <v>6583</v>
      </c>
      <c r="G152" s="40"/>
      <c r="H152" s="1"/>
      <c r="I152" s="1"/>
      <c r="J152" s="1" t="s">
        <v>13</v>
      </c>
      <c r="K152" s="1"/>
      <c r="L152" s="1"/>
      <c r="M152" s="45"/>
      <c r="N152" s="49" t="s">
        <v>13</v>
      </c>
      <c r="O152" s="10" t="s">
        <v>13</v>
      </c>
      <c r="P152" s="10" t="s">
        <v>13</v>
      </c>
      <c r="Q152" s="10" t="s">
        <v>13</v>
      </c>
      <c r="R152" s="10" t="s">
        <v>13</v>
      </c>
      <c r="S152" s="10" t="s">
        <v>13</v>
      </c>
      <c r="U152" s="10">
        <v>1</v>
      </c>
      <c r="V152" s="50"/>
      <c r="W152" s="49"/>
    </row>
    <row r="153" spans="1:23" ht="25.5" x14ac:dyDescent="0.25">
      <c r="A153" s="52">
        <v>152</v>
      </c>
      <c r="B153" s="2" t="s">
        <v>6581</v>
      </c>
      <c r="C153" s="10" t="s">
        <v>6582</v>
      </c>
      <c r="D153" s="10" t="s">
        <v>6582</v>
      </c>
      <c r="F153" s="2" t="s">
        <v>6581</v>
      </c>
      <c r="G153" s="40"/>
      <c r="H153" s="1"/>
      <c r="I153" s="1"/>
      <c r="J153" s="1" t="s">
        <v>13</v>
      </c>
      <c r="K153" s="1"/>
      <c r="L153" s="1"/>
      <c r="M153" s="45"/>
      <c r="N153" s="49" t="s">
        <v>13</v>
      </c>
      <c r="O153" s="10" t="s">
        <v>13</v>
      </c>
      <c r="P153" s="10" t="s">
        <v>13</v>
      </c>
      <c r="Q153" s="10" t="s">
        <v>13</v>
      </c>
      <c r="R153" s="10" t="s">
        <v>13</v>
      </c>
      <c r="S153" s="10" t="s">
        <v>13</v>
      </c>
      <c r="V153" s="49">
        <v>1</v>
      </c>
      <c r="W153" s="49"/>
    </row>
    <row r="154" spans="1:23" x14ac:dyDescent="0.25">
      <c r="A154" s="52">
        <v>153</v>
      </c>
      <c r="B154" s="2" t="s">
        <v>6580</v>
      </c>
      <c r="D154" s="8"/>
      <c r="F154" s="4" t="s">
        <v>6580</v>
      </c>
      <c r="G154" s="40"/>
      <c r="H154" s="1"/>
      <c r="I154" s="1"/>
      <c r="J154" s="1"/>
      <c r="K154" s="1"/>
      <c r="L154" s="1"/>
      <c r="M154" s="45"/>
      <c r="N154" s="50"/>
      <c r="V154" s="50"/>
      <c r="W154" s="49"/>
    </row>
    <row r="155" spans="1:23" ht="25.5" x14ac:dyDescent="0.25">
      <c r="A155" s="52">
        <v>154</v>
      </c>
      <c r="B155" s="2" t="s">
        <v>6578</v>
      </c>
      <c r="C155" s="10" t="s">
        <v>6579</v>
      </c>
      <c r="D155" s="10" t="s">
        <v>6579</v>
      </c>
      <c r="F155" s="2" t="s">
        <v>6578</v>
      </c>
      <c r="G155" s="40"/>
      <c r="H155" s="1"/>
      <c r="I155" s="1"/>
      <c r="J155" s="1" t="s">
        <v>13</v>
      </c>
      <c r="K155" s="1"/>
      <c r="L155" s="1"/>
      <c r="M155" s="45"/>
      <c r="N155" s="49" t="s">
        <v>13</v>
      </c>
      <c r="O155" s="10" t="s">
        <v>13</v>
      </c>
      <c r="P155" s="10" t="s">
        <v>13</v>
      </c>
      <c r="Q155" s="10" t="s">
        <v>13</v>
      </c>
      <c r="R155" s="10" t="s">
        <v>13</v>
      </c>
      <c r="S155" s="10" t="s">
        <v>13</v>
      </c>
      <c r="T155" s="10" t="s">
        <v>13</v>
      </c>
      <c r="U155" s="10">
        <v>1</v>
      </c>
      <c r="V155" s="50"/>
      <c r="W155" s="49"/>
    </row>
    <row r="156" spans="1:23" x14ac:dyDescent="0.25">
      <c r="A156" s="52">
        <v>155</v>
      </c>
      <c r="B156" s="2" t="s">
        <v>6576</v>
      </c>
      <c r="C156" s="10" t="s">
        <v>6577</v>
      </c>
      <c r="D156" s="10" t="s">
        <v>6577</v>
      </c>
      <c r="F156" s="2" t="s">
        <v>6576</v>
      </c>
      <c r="G156" s="40"/>
      <c r="H156" s="1"/>
      <c r="I156" s="1"/>
      <c r="J156" s="1" t="s">
        <v>13</v>
      </c>
      <c r="K156" s="1"/>
      <c r="L156" s="1"/>
      <c r="M156" s="45"/>
      <c r="N156" s="49" t="s">
        <v>13</v>
      </c>
      <c r="O156" s="10" t="s">
        <v>13</v>
      </c>
      <c r="P156" s="10" t="s">
        <v>13</v>
      </c>
      <c r="Q156" s="10" t="s">
        <v>13</v>
      </c>
      <c r="R156" s="10" t="s">
        <v>13</v>
      </c>
      <c r="S156" s="10" t="s">
        <v>13</v>
      </c>
      <c r="T156" s="10" t="s">
        <v>13</v>
      </c>
      <c r="U156" s="10">
        <v>1</v>
      </c>
      <c r="V156" s="50"/>
      <c r="W156" s="49"/>
    </row>
    <row r="157" spans="1:23" ht="25.5" x14ac:dyDescent="0.25">
      <c r="A157" s="52">
        <v>156</v>
      </c>
      <c r="B157" s="2" t="s">
        <v>6574</v>
      </c>
      <c r="C157" s="10" t="s">
        <v>6575</v>
      </c>
      <c r="D157" s="10" t="s">
        <v>6575</v>
      </c>
      <c r="F157" s="2" t="s">
        <v>6574</v>
      </c>
      <c r="G157" s="40"/>
      <c r="H157" s="1"/>
      <c r="I157" s="1"/>
      <c r="J157" s="1" t="s">
        <v>13</v>
      </c>
      <c r="K157" s="1"/>
      <c r="L157" s="1"/>
      <c r="M157" s="45"/>
      <c r="N157" s="49" t="s">
        <v>13</v>
      </c>
      <c r="O157" s="10" t="s">
        <v>13</v>
      </c>
      <c r="P157" s="10" t="s">
        <v>13</v>
      </c>
      <c r="Q157" s="10" t="s">
        <v>13</v>
      </c>
      <c r="R157" s="10" t="s">
        <v>13</v>
      </c>
      <c r="S157" s="10" t="s">
        <v>13</v>
      </c>
      <c r="U157" s="10">
        <v>1</v>
      </c>
      <c r="V157" s="50"/>
      <c r="W157" s="49"/>
    </row>
    <row r="158" spans="1:23" x14ac:dyDescent="0.25">
      <c r="A158" s="52">
        <v>157</v>
      </c>
      <c r="B158" s="6" t="s">
        <v>6572</v>
      </c>
      <c r="C158" s="12" t="s">
        <v>6573</v>
      </c>
      <c r="D158" s="12" t="s">
        <v>6573</v>
      </c>
      <c r="E158" s="11"/>
      <c r="F158" s="6" t="s">
        <v>6572</v>
      </c>
      <c r="G158" s="39"/>
      <c r="H158" s="5"/>
      <c r="I158" s="5"/>
      <c r="J158" s="1"/>
      <c r="K158" s="5"/>
      <c r="L158" s="5"/>
      <c r="M158" s="44"/>
      <c r="N158" s="50"/>
      <c r="V158" s="50"/>
      <c r="W158" s="49"/>
    </row>
    <row r="159" spans="1:23" ht="38.25" x14ac:dyDescent="0.25">
      <c r="A159" s="52">
        <v>158</v>
      </c>
      <c r="B159" s="2" t="s">
        <v>6570</v>
      </c>
      <c r="C159" s="10" t="s">
        <v>6571</v>
      </c>
      <c r="D159" s="10" t="s">
        <v>6571</v>
      </c>
      <c r="F159" s="2" t="s">
        <v>6570</v>
      </c>
      <c r="G159" s="40"/>
      <c r="H159" s="1"/>
      <c r="I159" s="1"/>
      <c r="J159" s="1" t="s">
        <v>13</v>
      </c>
      <c r="K159" s="1"/>
      <c r="L159" s="1"/>
      <c r="M159" s="45"/>
      <c r="N159" s="49" t="s">
        <v>13</v>
      </c>
      <c r="O159" s="10" t="s">
        <v>13</v>
      </c>
      <c r="P159" s="10" t="s">
        <v>13</v>
      </c>
      <c r="Q159" s="10" t="s">
        <v>13</v>
      </c>
      <c r="R159" s="10" t="s">
        <v>13</v>
      </c>
      <c r="S159" s="10" t="s">
        <v>13</v>
      </c>
      <c r="T159" s="10" t="s">
        <v>13</v>
      </c>
      <c r="U159" s="10">
        <v>1</v>
      </c>
      <c r="V159" s="50"/>
      <c r="W159" s="49"/>
    </row>
    <row r="160" spans="1:23" x14ac:dyDescent="0.25">
      <c r="A160" s="52">
        <v>159</v>
      </c>
      <c r="B160" s="2" t="s">
        <v>6568</v>
      </c>
      <c r="C160" s="10" t="s">
        <v>6569</v>
      </c>
      <c r="D160" s="10" t="s">
        <v>6569</v>
      </c>
      <c r="F160" s="2" t="s">
        <v>6568</v>
      </c>
      <c r="G160" s="40"/>
      <c r="H160" s="1"/>
      <c r="I160" s="1"/>
      <c r="J160" s="1" t="s">
        <v>13</v>
      </c>
      <c r="K160" s="1"/>
      <c r="L160" s="1"/>
      <c r="M160" s="45"/>
      <c r="N160" s="49" t="s">
        <v>13</v>
      </c>
      <c r="O160" s="10" t="s">
        <v>13</v>
      </c>
      <c r="P160" s="10" t="s">
        <v>13</v>
      </c>
      <c r="Q160" s="10" t="s">
        <v>13</v>
      </c>
      <c r="R160" s="10" t="s">
        <v>13</v>
      </c>
      <c r="S160" s="10" t="s">
        <v>13</v>
      </c>
      <c r="T160" s="10" t="s">
        <v>13</v>
      </c>
      <c r="U160" s="10">
        <v>1</v>
      </c>
      <c r="V160" s="50"/>
      <c r="W160" s="49"/>
    </row>
    <row r="161" spans="1:23" ht="63.75" x14ac:dyDescent="0.25">
      <c r="A161" s="52">
        <v>160</v>
      </c>
      <c r="B161" s="2" t="s">
        <v>6566</v>
      </c>
      <c r="C161" s="10" t="s">
        <v>6567</v>
      </c>
      <c r="D161" s="10" t="s">
        <v>6567</v>
      </c>
      <c r="F161" s="2" t="s">
        <v>6566</v>
      </c>
      <c r="G161" s="40"/>
      <c r="H161" s="1"/>
      <c r="I161" s="1"/>
      <c r="J161" s="1" t="s">
        <v>13</v>
      </c>
      <c r="K161" s="1"/>
      <c r="L161" s="1"/>
      <c r="M161" s="45"/>
      <c r="N161" s="49" t="s">
        <v>13</v>
      </c>
      <c r="O161" s="10" t="s">
        <v>13</v>
      </c>
      <c r="P161" s="10" t="s">
        <v>13</v>
      </c>
      <c r="Q161" s="10" t="s">
        <v>13</v>
      </c>
      <c r="R161" s="10" t="s">
        <v>13</v>
      </c>
      <c r="S161" s="10" t="s">
        <v>13</v>
      </c>
      <c r="T161" s="10" t="s">
        <v>13</v>
      </c>
      <c r="U161" s="10">
        <v>1</v>
      </c>
      <c r="V161" s="50"/>
      <c r="W161" s="49"/>
    </row>
    <row r="162" spans="1:23" ht="38.25" x14ac:dyDescent="0.25">
      <c r="A162" s="52">
        <v>161</v>
      </c>
      <c r="B162" s="2" t="s">
        <v>6564</v>
      </c>
      <c r="C162" s="10" t="s">
        <v>6565</v>
      </c>
      <c r="D162" s="10" t="s">
        <v>6565</v>
      </c>
      <c r="F162" s="2" t="s">
        <v>6564</v>
      </c>
      <c r="G162" s="40"/>
      <c r="H162" s="1"/>
      <c r="I162" s="1"/>
      <c r="J162" s="1" t="s">
        <v>13</v>
      </c>
      <c r="K162" s="1"/>
      <c r="L162" s="1"/>
      <c r="M162" s="45"/>
      <c r="N162" s="49" t="s">
        <v>13</v>
      </c>
      <c r="O162" s="10" t="s">
        <v>13</v>
      </c>
      <c r="P162" s="10" t="s">
        <v>13</v>
      </c>
      <c r="Q162" s="10" t="s">
        <v>13</v>
      </c>
      <c r="R162" s="10" t="s">
        <v>13</v>
      </c>
      <c r="S162" s="10" t="s">
        <v>13</v>
      </c>
      <c r="T162" s="10" t="s">
        <v>13</v>
      </c>
      <c r="U162" s="10">
        <v>1</v>
      </c>
      <c r="V162" s="50"/>
      <c r="W162" s="49"/>
    </row>
    <row r="163" spans="1:23" ht="76.5" x14ac:dyDescent="0.25">
      <c r="A163" s="52">
        <v>162</v>
      </c>
      <c r="B163" s="2" t="s">
        <v>6562</v>
      </c>
      <c r="C163" s="10" t="s">
        <v>6563</v>
      </c>
      <c r="D163" s="10" t="s">
        <v>6563</v>
      </c>
      <c r="F163" s="2" t="s">
        <v>6562</v>
      </c>
      <c r="G163" s="40"/>
      <c r="H163" s="1"/>
      <c r="I163" s="1"/>
      <c r="J163" s="1" t="s">
        <v>13</v>
      </c>
      <c r="K163" s="1"/>
      <c r="L163" s="1"/>
      <c r="M163" s="45"/>
      <c r="N163" s="49" t="s">
        <v>13</v>
      </c>
      <c r="O163" s="10" t="s">
        <v>13</v>
      </c>
      <c r="P163" s="10" t="s">
        <v>13</v>
      </c>
      <c r="Q163" s="10" t="s">
        <v>13</v>
      </c>
      <c r="R163" s="10" t="s">
        <v>13</v>
      </c>
      <c r="S163" s="10" t="s">
        <v>13</v>
      </c>
      <c r="T163" s="10" t="s">
        <v>13</v>
      </c>
      <c r="U163" s="10">
        <v>1</v>
      </c>
      <c r="V163" s="50"/>
      <c r="W163" s="49"/>
    </row>
    <row r="164" spans="1:23" ht="51" x14ac:dyDescent="0.25">
      <c r="A164" s="52">
        <v>163</v>
      </c>
      <c r="B164" s="2" t="s">
        <v>6560</v>
      </c>
      <c r="C164" s="10" t="s">
        <v>6561</v>
      </c>
      <c r="D164" s="10" t="s">
        <v>6561</v>
      </c>
      <c r="F164" s="2" t="s">
        <v>6560</v>
      </c>
      <c r="G164" s="40"/>
      <c r="H164" s="1"/>
      <c r="I164" s="1"/>
      <c r="J164" s="1" t="s">
        <v>13</v>
      </c>
      <c r="K164" s="1"/>
      <c r="L164" s="1"/>
      <c r="M164" s="45"/>
      <c r="N164" s="49" t="s">
        <v>13</v>
      </c>
      <c r="O164" s="10" t="s">
        <v>13</v>
      </c>
      <c r="P164" s="10" t="s">
        <v>13</v>
      </c>
      <c r="Q164" s="10" t="s">
        <v>13</v>
      </c>
      <c r="R164" s="10" t="s">
        <v>13</v>
      </c>
      <c r="S164" s="10" t="s">
        <v>13</v>
      </c>
      <c r="T164" s="10" t="s">
        <v>13</v>
      </c>
      <c r="U164" s="10">
        <v>1</v>
      </c>
      <c r="V164" s="50"/>
      <c r="W164" s="49"/>
    </row>
    <row r="165" spans="1:23" ht="38.25" x14ac:dyDescent="0.25">
      <c r="A165" s="52">
        <v>164</v>
      </c>
      <c r="B165" s="2" t="s">
        <v>6558</v>
      </c>
      <c r="C165" s="10" t="s">
        <v>6559</v>
      </c>
      <c r="D165" s="10" t="s">
        <v>6559</v>
      </c>
      <c r="F165" s="2" t="s">
        <v>6558</v>
      </c>
      <c r="G165" s="40"/>
      <c r="H165" s="1"/>
      <c r="I165" s="1"/>
      <c r="J165" s="1" t="s">
        <v>13</v>
      </c>
      <c r="K165" s="1"/>
      <c r="L165" s="1"/>
      <c r="M165" s="45"/>
      <c r="N165" s="49" t="s">
        <v>13</v>
      </c>
      <c r="O165" s="10" t="s">
        <v>13</v>
      </c>
      <c r="P165" s="10" t="s">
        <v>13</v>
      </c>
      <c r="Q165" s="10" t="s">
        <v>13</v>
      </c>
      <c r="R165" s="10" t="s">
        <v>13</v>
      </c>
      <c r="S165" s="10" t="s">
        <v>13</v>
      </c>
      <c r="T165" s="10" t="s">
        <v>13</v>
      </c>
      <c r="U165" s="10">
        <v>1</v>
      </c>
      <c r="V165" s="50"/>
      <c r="W165" s="49"/>
    </row>
    <row r="166" spans="1:23" ht="38.25" x14ac:dyDescent="0.25">
      <c r="A166" s="52">
        <v>165</v>
      </c>
      <c r="B166" s="2" t="s">
        <v>6556</v>
      </c>
      <c r="C166" s="10" t="s">
        <v>6557</v>
      </c>
      <c r="D166" s="10" t="s">
        <v>6557</v>
      </c>
      <c r="F166" s="2" t="s">
        <v>6556</v>
      </c>
      <c r="G166" s="40"/>
      <c r="H166" s="1"/>
      <c r="I166" s="1"/>
      <c r="J166" s="1" t="s">
        <v>13</v>
      </c>
      <c r="K166" s="1"/>
      <c r="L166" s="1"/>
      <c r="M166" s="45"/>
      <c r="N166" s="49" t="s">
        <v>13</v>
      </c>
      <c r="O166" s="10" t="s">
        <v>13</v>
      </c>
      <c r="P166" s="10" t="s">
        <v>13</v>
      </c>
      <c r="Q166" s="10" t="s">
        <v>13</v>
      </c>
      <c r="R166" s="10" t="s">
        <v>13</v>
      </c>
      <c r="S166" s="10" t="s">
        <v>13</v>
      </c>
      <c r="T166" s="10" t="s">
        <v>13</v>
      </c>
      <c r="U166" s="10">
        <v>1</v>
      </c>
      <c r="V166" s="50"/>
      <c r="W166" s="49"/>
    </row>
    <row r="167" spans="1:23" ht="63.75" x14ac:dyDescent="0.25">
      <c r="A167" s="52">
        <v>166</v>
      </c>
      <c r="B167" s="2" t="s">
        <v>6554</v>
      </c>
      <c r="C167" s="10" t="s">
        <v>6555</v>
      </c>
      <c r="D167" s="10" t="s">
        <v>6555</v>
      </c>
      <c r="F167" s="2" t="s">
        <v>6554</v>
      </c>
      <c r="G167" s="40"/>
      <c r="H167" s="1"/>
      <c r="I167" s="1"/>
      <c r="J167" s="1" t="s">
        <v>13</v>
      </c>
      <c r="K167" s="1"/>
      <c r="L167" s="1"/>
      <c r="M167" s="45"/>
      <c r="N167" s="49" t="s">
        <v>13</v>
      </c>
      <c r="O167" s="10" t="s">
        <v>13</v>
      </c>
      <c r="P167" s="10" t="s">
        <v>13</v>
      </c>
      <c r="Q167" s="10" t="s">
        <v>13</v>
      </c>
      <c r="R167" s="10" t="s">
        <v>13</v>
      </c>
      <c r="S167" s="10" t="s">
        <v>13</v>
      </c>
      <c r="T167" s="10" t="s">
        <v>13</v>
      </c>
      <c r="U167" s="10">
        <v>1</v>
      </c>
      <c r="V167" s="50"/>
      <c r="W167" s="49"/>
    </row>
    <row r="168" spans="1:23" ht="25.5" x14ac:dyDescent="0.25">
      <c r="A168" s="52">
        <v>167</v>
      </c>
      <c r="B168" s="2" t="s">
        <v>6552</v>
      </c>
      <c r="C168" s="10" t="s">
        <v>6553</v>
      </c>
      <c r="D168" s="10" t="s">
        <v>6553</v>
      </c>
      <c r="F168" s="2" t="s">
        <v>6552</v>
      </c>
      <c r="G168" s="40"/>
      <c r="H168" s="1"/>
      <c r="I168" s="1"/>
      <c r="J168" s="1" t="s">
        <v>13</v>
      </c>
      <c r="K168" s="1"/>
      <c r="L168" s="1"/>
      <c r="M168" s="45"/>
      <c r="N168" s="49" t="s">
        <v>13</v>
      </c>
      <c r="O168" s="10" t="s">
        <v>13</v>
      </c>
      <c r="P168" s="10" t="s">
        <v>13</v>
      </c>
      <c r="Q168" s="10" t="s">
        <v>13</v>
      </c>
      <c r="R168" s="10" t="s">
        <v>13</v>
      </c>
      <c r="S168" s="10" t="s">
        <v>13</v>
      </c>
      <c r="T168" s="10" t="s">
        <v>13</v>
      </c>
      <c r="U168" s="10">
        <v>1</v>
      </c>
      <c r="V168" s="50"/>
      <c r="W168" s="49"/>
    </row>
    <row r="169" spans="1:23" ht="25.5" x14ac:dyDescent="0.25">
      <c r="A169" s="52">
        <v>168</v>
      </c>
      <c r="B169" s="2" t="s">
        <v>6550</v>
      </c>
      <c r="C169" s="10" t="s">
        <v>6551</v>
      </c>
      <c r="D169" s="10" t="s">
        <v>6551</v>
      </c>
      <c r="F169" s="2" t="s">
        <v>6550</v>
      </c>
      <c r="G169" s="40"/>
      <c r="H169" s="1"/>
      <c r="I169" s="1"/>
      <c r="J169" s="1" t="s">
        <v>13</v>
      </c>
      <c r="K169" s="1"/>
      <c r="L169" s="1"/>
      <c r="M169" s="45"/>
      <c r="N169" s="49" t="s">
        <v>13</v>
      </c>
      <c r="O169" s="10" t="s">
        <v>13</v>
      </c>
      <c r="P169" s="10" t="s">
        <v>13</v>
      </c>
      <c r="Q169" s="10" t="s">
        <v>13</v>
      </c>
      <c r="R169" s="10" t="s">
        <v>13</v>
      </c>
      <c r="S169" s="10" t="s">
        <v>13</v>
      </c>
      <c r="T169" s="10" t="s">
        <v>13</v>
      </c>
      <c r="U169" s="10">
        <v>1</v>
      </c>
      <c r="V169" s="50"/>
      <c r="W169" s="49"/>
    </row>
    <row r="170" spans="1:23" x14ac:dyDescent="0.25">
      <c r="A170" s="52">
        <v>169</v>
      </c>
      <c r="B170" s="4" t="s">
        <v>6548</v>
      </c>
      <c r="C170" s="14" t="s">
        <v>6549</v>
      </c>
      <c r="D170" s="14" t="s">
        <v>6549</v>
      </c>
      <c r="E170" s="13"/>
      <c r="F170" s="4" t="s">
        <v>6548</v>
      </c>
      <c r="G170" s="38"/>
      <c r="H170" s="3"/>
      <c r="I170" s="3"/>
      <c r="J170" s="1"/>
      <c r="K170" s="3"/>
      <c r="L170" s="3"/>
      <c r="M170" s="43"/>
      <c r="N170" s="50"/>
      <c r="V170" s="50"/>
      <c r="W170" s="49"/>
    </row>
    <row r="171" spans="1:23" x14ac:dyDescent="0.25">
      <c r="A171" s="52">
        <v>170</v>
      </c>
      <c r="B171" s="6" t="s">
        <v>30</v>
      </c>
      <c r="C171" s="12" t="s">
        <v>6547</v>
      </c>
      <c r="D171" s="12" t="s">
        <v>6547</v>
      </c>
      <c r="E171" s="11"/>
      <c r="F171" s="6" t="s">
        <v>30</v>
      </c>
      <c r="G171" s="39"/>
      <c r="H171" s="5"/>
      <c r="I171" s="5"/>
      <c r="J171" s="1"/>
      <c r="K171" s="5"/>
      <c r="L171" s="5"/>
      <c r="M171" s="44"/>
      <c r="N171" s="50"/>
      <c r="V171" s="50"/>
      <c r="W171" s="49"/>
    </row>
    <row r="172" spans="1:23" x14ac:dyDescent="0.25">
      <c r="A172" s="52">
        <v>171</v>
      </c>
      <c r="B172" s="6" t="s">
        <v>6545</v>
      </c>
      <c r="C172" s="12" t="s">
        <v>6546</v>
      </c>
      <c r="D172" s="12" t="s">
        <v>6546</v>
      </c>
      <c r="E172" s="11"/>
      <c r="F172" s="6" t="s">
        <v>6545</v>
      </c>
      <c r="G172" s="39"/>
      <c r="H172" s="5"/>
      <c r="I172" s="5"/>
      <c r="J172" s="1"/>
      <c r="K172" s="5"/>
      <c r="L172" s="5"/>
      <c r="M172" s="44"/>
      <c r="N172" s="50"/>
      <c r="V172" s="50"/>
      <c r="W172" s="49"/>
    </row>
    <row r="173" spans="1:23" ht="38.25" x14ac:dyDescent="0.25">
      <c r="A173" s="52">
        <v>172</v>
      </c>
      <c r="B173" s="2" t="s">
        <v>6543</v>
      </c>
      <c r="C173" s="10" t="s">
        <v>6544</v>
      </c>
      <c r="D173" s="10" t="s">
        <v>6544</v>
      </c>
      <c r="F173" s="2" t="s">
        <v>6543</v>
      </c>
      <c r="G173" s="40"/>
      <c r="H173" s="1"/>
      <c r="I173" s="1"/>
      <c r="J173" s="1" t="s">
        <v>13</v>
      </c>
      <c r="K173" s="1"/>
      <c r="L173" s="1"/>
      <c r="M173" s="45"/>
      <c r="N173" s="49" t="s">
        <v>13</v>
      </c>
      <c r="O173" s="10" t="s">
        <v>13</v>
      </c>
      <c r="P173" s="10" t="s">
        <v>13</v>
      </c>
      <c r="Q173" s="10" t="s">
        <v>13</v>
      </c>
      <c r="V173" s="50"/>
      <c r="W173" s="49"/>
    </row>
    <row r="174" spans="1:23" x14ac:dyDescent="0.25">
      <c r="A174" s="52">
        <v>173</v>
      </c>
      <c r="B174" s="2" t="s">
        <v>6541</v>
      </c>
      <c r="C174" s="10" t="s">
        <v>6542</v>
      </c>
      <c r="D174" s="10" t="s">
        <v>6542</v>
      </c>
      <c r="F174" s="2" t="s">
        <v>6541</v>
      </c>
      <c r="G174" s="40"/>
      <c r="H174" s="1"/>
      <c r="I174" s="1"/>
      <c r="J174" s="1" t="s">
        <v>13</v>
      </c>
      <c r="K174" s="1"/>
      <c r="L174" s="1"/>
      <c r="M174" s="45"/>
      <c r="N174" s="49" t="s">
        <v>13</v>
      </c>
      <c r="O174" s="10" t="s">
        <v>13</v>
      </c>
      <c r="P174" s="10" t="s">
        <v>13</v>
      </c>
      <c r="Q174" s="10" t="s">
        <v>13</v>
      </c>
      <c r="R174" s="10" t="s">
        <v>13</v>
      </c>
      <c r="V174" s="50"/>
      <c r="W174" s="49"/>
    </row>
    <row r="175" spans="1:23" ht="25.5" x14ac:dyDescent="0.25">
      <c r="A175" s="52">
        <v>174</v>
      </c>
      <c r="B175" s="2" t="s">
        <v>6539</v>
      </c>
      <c r="C175" s="10" t="s">
        <v>6540</v>
      </c>
      <c r="D175" s="10" t="s">
        <v>6540</v>
      </c>
      <c r="F175" s="2" t="s">
        <v>6539</v>
      </c>
      <c r="G175" s="40"/>
      <c r="H175" s="1"/>
      <c r="I175" s="1"/>
      <c r="J175" s="1" t="s">
        <v>13</v>
      </c>
      <c r="K175" s="1"/>
      <c r="L175" s="1"/>
      <c r="M175" s="45"/>
      <c r="N175" s="49" t="s">
        <v>13</v>
      </c>
      <c r="O175" s="10" t="s">
        <v>13</v>
      </c>
      <c r="P175" s="10" t="s">
        <v>13</v>
      </c>
      <c r="Q175" s="10" t="s">
        <v>13</v>
      </c>
      <c r="R175" s="10" t="s">
        <v>13</v>
      </c>
      <c r="V175" s="50"/>
      <c r="W175" s="49"/>
    </row>
    <row r="176" spans="1:23" ht="25.5" x14ac:dyDescent="0.25">
      <c r="A176" s="52">
        <v>175</v>
      </c>
      <c r="B176" s="2" t="s">
        <v>6537</v>
      </c>
      <c r="C176" s="10" t="s">
        <v>6538</v>
      </c>
      <c r="D176" s="10" t="s">
        <v>6538</v>
      </c>
      <c r="F176" s="2" t="s">
        <v>6537</v>
      </c>
      <c r="G176" s="40"/>
      <c r="H176" s="1"/>
      <c r="I176" s="1"/>
      <c r="J176" s="1" t="s">
        <v>13</v>
      </c>
      <c r="K176" s="1"/>
      <c r="L176" s="1"/>
      <c r="M176" s="45"/>
      <c r="N176" s="49" t="s">
        <v>13</v>
      </c>
      <c r="O176" s="10" t="s">
        <v>13</v>
      </c>
      <c r="P176" s="10" t="s">
        <v>13</v>
      </c>
      <c r="Q176" s="10" t="s">
        <v>13</v>
      </c>
      <c r="R176" s="10" t="s">
        <v>13</v>
      </c>
      <c r="V176" s="50"/>
      <c r="W176" s="49"/>
    </row>
    <row r="177" spans="1:23" ht="38.25" x14ac:dyDescent="0.25">
      <c r="A177" s="52">
        <v>176</v>
      </c>
      <c r="B177" s="2" t="s">
        <v>6535</v>
      </c>
      <c r="C177" s="10" t="s">
        <v>6536</v>
      </c>
      <c r="D177" s="10" t="s">
        <v>6536</v>
      </c>
      <c r="F177" s="2" t="s">
        <v>6535</v>
      </c>
      <c r="G177" s="40"/>
      <c r="H177" s="1"/>
      <c r="I177" s="1"/>
      <c r="J177" s="1" t="s">
        <v>13</v>
      </c>
      <c r="K177" s="1"/>
      <c r="L177" s="1"/>
      <c r="M177" s="45"/>
      <c r="N177" s="49" t="s">
        <v>13</v>
      </c>
      <c r="O177" s="10" t="s">
        <v>13</v>
      </c>
      <c r="P177" s="10" t="s">
        <v>13</v>
      </c>
      <c r="Q177" s="10" t="s">
        <v>13</v>
      </c>
      <c r="R177" s="10" t="s">
        <v>13</v>
      </c>
      <c r="V177" s="50"/>
      <c r="W177" s="49"/>
    </row>
    <row r="178" spans="1:23" x14ac:dyDescent="0.25">
      <c r="A178" s="52">
        <v>177</v>
      </c>
      <c r="B178" s="2" t="s">
        <v>6533</v>
      </c>
      <c r="C178" s="10" t="s">
        <v>6534</v>
      </c>
      <c r="D178" s="10" t="s">
        <v>6534</v>
      </c>
      <c r="F178" s="2" t="s">
        <v>6533</v>
      </c>
      <c r="G178" s="40"/>
      <c r="H178" s="1"/>
      <c r="I178" s="1"/>
      <c r="J178" s="1" t="s">
        <v>13</v>
      </c>
      <c r="K178" s="1"/>
      <c r="L178" s="1"/>
      <c r="M178" s="45"/>
      <c r="N178" s="49" t="s">
        <v>13</v>
      </c>
      <c r="O178" s="10" t="s">
        <v>13</v>
      </c>
      <c r="P178" s="10" t="s">
        <v>13</v>
      </c>
      <c r="Q178" s="10" t="s">
        <v>13</v>
      </c>
      <c r="R178" s="10" t="s">
        <v>13</v>
      </c>
      <c r="V178" s="50"/>
      <c r="W178" s="49"/>
    </row>
    <row r="179" spans="1:23" ht="25.5" x14ac:dyDescent="0.25">
      <c r="A179" s="52">
        <v>178</v>
      </c>
      <c r="B179" s="2" t="s">
        <v>6531</v>
      </c>
      <c r="C179" s="10" t="s">
        <v>6532</v>
      </c>
      <c r="D179" s="10" t="s">
        <v>6532</v>
      </c>
      <c r="F179" s="2" t="s">
        <v>6531</v>
      </c>
      <c r="G179" s="40"/>
      <c r="H179" s="1"/>
      <c r="I179" s="1"/>
      <c r="J179" s="1" t="s">
        <v>13</v>
      </c>
      <c r="K179" s="1"/>
      <c r="L179" s="1"/>
      <c r="M179" s="45"/>
      <c r="N179" s="49" t="s">
        <v>13</v>
      </c>
      <c r="O179" s="10" t="s">
        <v>13</v>
      </c>
      <c r="P179" s="10" t="s">
        <v>13</v>
      </c>
      <c r="Q179" s="10" t="s">
        <v>13</v>
      </c>
      <c r="R179" s="10" t="s">
        <v>13</v>
      </c>
      <c r="V179" s="50"/>
      <c r="W179" s="49"/>
    </row>
    <row r="180" spans="1:23" ht="25.5" x14ac:dyDescent="0.25">
      <c r="A180" s="52">
        <v>179</v>
      </c>
      <c r="B180" s="2" t="s">
        <v>6529</v>
      </c>
      <c r="C180" s="10" t="s">
        <v>6530</v>
      </c>
      <c r="D180" s="10" t="s">
        <v>6530</v>
      </c>
      <c r="F180" s="2" t="s">
        <v>6529</v>
      </c>
      <c r="G180" s="40"/>
      <c r="H180" s="1"/>
      <c r="I180" s="1"/>
      <c r="J180" s="1" t="s">
        <v>13</v>
      </c>
      <c r="K180" s="1"/>
      <c r="L180" s="1"/>
      <c r="M180" s="45"/>
      <c r="N180" s="49" t="s">
        <v>13</v>
      </c>
      <c r="O180" s="10" t="s">
        <v>13</v>
      </c>
      <c r="P180" s="10" t="s">
        <v>13</v>
      </c>
      <c r="Q180" s="10" t="s">
        <v>13</v>
      </c>
      <c r="R180" s="10" t="s">
        <v>13</v>
      </c>
      <c r="V180" s="50"/>
      <c r="W180" s="49"/>
    </row>
    <row r="181" spans="1:23" ht="25.5" x14ac:dyDescent="0.25">
      <c r="A181" s="52">
        <v>180</v>
      </c>
      <c r="B181" s="2" t="s">
        <v>6527</v>
      </c>
      <c r="C181" s="10" t="s">
        <v>6528</v>
      </c>
      <c r="D181" s="10" t="s">
        <v>6528</v>
      </c>
      <c r="F181" s="2" t="s">
        <v>6527</v>
      </c>
      <c r="G181" s="40"/>
      <c r="H181" s="1"/>
      <c r="I181" s="1"/>
      <c r="J181" s="1" t="s">
        <v>13</v>
      </c>
      <c r="K181" s="1"/>
      <c r="L181" s="1"/>
      <c r="M181" s="45"/>
      <c r="N181" s="49" t="s">
        <v>13</v>
      </c>
      <c r="O181" s="10" t="s">
        <v>13</v>
      </c>
      <c r="P181" s="10" t="s">
        <v>13</v>
      </c>
      <c r="Q181" s="10" t="s">
        <v>13</v>
      </c>
      <c r="R181" s="10" t="s">
        <v>13</v>
      </c>
      <c r="V181" s="50"/>
      <c r="W181" s="49"/>
    </row>
    <row r="182" spans="1:23" x14ac:dyDescent="0.25">
      <c r="A182" s="52">
        <v>181</v>
      </c>
      <c r="B182" s="2" t="s">
        <v>6525</v>
      </c>
      <c r="C182" s="10" t="s">
        <v>6526</v>
      </c>
      <c r="D182" s="10" t="s">
        <v>6526</v>
      </c>
      <c r="F182" s="2" t="s">
        <v>6525</v>
      </c>
      <c r="G182" s="40"/>
      <c r="H182" s="1"/>
      <c r="I182" s="1"/>
      <c r="J182" s="1" t="s">
        <v>13</v>
      </c>
      <c r="K182" s="1"/>
      <c r="L182" s="1"/>
      <c r="M182" s="45"/>
      <c r="N182" s="49" t="s">
        <v>13</v>
      </c>
      <c r="O182" s="10" t="s">
        <v>13</v>
      </c>
      <c r="P182" s="10" t="s">
        <v>13</v>
      </c>
      <c r="Q182" s="10" t="s">
        <v>13</v>
      </c>
      <c r="R182" s="10" t="s">
        <v>13</v>
      </c>
      <c r="V182" s="50"/>
      <c r="W182" s="49"/>
    </row>
    <row r="183" spans="1:23" ht="38.25" x14ac:dyDescent="0.25">
      <c r="A183" s="52">
        <v>182</v>
      </c>
      <c r="B183" s="2" t="s">
        <v>6523</v>
      </c>
      <c r="C183" s="10" t="s">
        <v>6524</v>
      </c>
      <c r="D183" s="10" t="s">
        <v>6524</v>
      </c>
      <c r="F183" s="2" t="s">
        <v>6523</v>
      </c>
      <c r="G183" s="40"/>
      <c r="H183" s="1"/>
      <c r="I183" s="1"/>
      <c r="J183" s="1" t="s">
        <v>13</v>
      </c>
      <c r="K183" s="1"/>
      <c r="L183" s="1"/>
      <c r="M183" s="45"/>
      <c r="N183" s="49" t="s">
        <v>13</v>
      </c>
      <c r="O183" s="10" t="s">
        <v>13</v>
      </c>
      <c r="P183" s="10" t="s">
        <v>13</v>
      </c>
      <c r="Q183" s="10" t="s">
        <v>13</v>
      </c>
      <c r="R183" s="10" t="s">
        <v>13</v>
      </c>
      <c r="V183" s="50"/>
      <c r="W183" s="49"/>
    </row>
    <row r="184" spans="1:23" ht="38.25" x14ac:dyDescent="0.25">
      <c r="A184" s="52">
        <v>183</v>
      </c>
      <c r="B184" s="2" t="s">
        <v>6521</v>
      </c>
      <c r="C184" s="10" t="s">
        <v>6522</v>
      </c>
      <c r="D184" s="10" t="s">
        <v>6522</v>
      </c>
      <c r="F184" s="2" t="s">
        <v>6521</v>
      </c>
      <c r="G184" s="40"/>
      <c r="H184" s="1"/>
      <c r="I184" s="1"/>
      <c r="J184" s="1" t="s">
        <v>13</v>
      </c>
      <c r="K184" s="1"/>
      <c r="L184" s="1"/>
      <c r="M184" s="45"/>
      <c r="N184" s="49" t="s">
        <v>13</v>
      </c>
      <c r="O184" s="10" t="s">
        <v>13</v>
      </c>
      <c r="P184" s="10" t="s">
        <v>13</v>
      </c>
      <c r="Q184" s="10" t="s">
        <v>13</v>
      </c>
      <c r="R184" s="10" t="s">
        <v>13</v>
      </c>
      <c r="V184" s="50"/>
      <c r="W184" s="49"/>
    </row>
    <row r="185" spans="1:23" ht="25.5" x14ac:dyDescent="0.25">
      <c r="A185" s="52">
        <v>184</v>
      </c>
      <c r="B185" s="2" t="s">
        <v>6519</v>
      </c>
      <c r="C185" s="10" t="s">
        <v>6520</v>
      </c>
      <c r="D185" s="10" t="s">
        <v>6520</v>
      </c>
      <c r="F185" s="2" t="s">
        <v>6519</v>
      </c>
      <c r="G185" s="40"/>
      <c r="H185" s="1"/>
      <c r="I185" s="1"/>
      <c r="J185" s="1" t="s">
        <v>13</v>
      </c>
      <c r="K185" s="1"/>
      <c r="L185" s="1"/>
      <c r="M185" s="45"/>
      <c r="N185" s="49" t="s">
        <v>13</v>
      </c>
      <c r="O185" s="10" t="s">
        <v>13</v>
      </c>
      <c r="P185" s="10" t="s">
        <v>13</v>
      </c>
      <c r="Q185" s="10" t="s">
        <v>13</v>
      </c>
      <c r="R185" s="10" t="s">
        <v>13</v>
      </c>
      <c r="V185" s="50"/>
      <c r="W185" s="49"/>
    </row>
    <row r="186" spans="1:23" ht="38.25" x14ac:dyDescent="0.25">
      <c r="A186" s="52">
        <v>185</v>
      </c>
      <c r="B186" s="2" t="s">
        <v>6517</v>
      </c>
      <c r="C186" s="10" t="s">
        <v>6518</v>
      </c>
      <c r="D186" s="10" t="s">
        <v>6518</v>
      </c>
      <c r="F186" s="2" t="s">
        <v>6517</v>
      </c>
      <c r="G186" s="40"/>
      <c r="H186" s="1"/>
      <c r="I186" s="1"/>
      <c r="J186" s="1" t="s">
        <v>13</v>
      </c>
      <c r="K186" s="1"/>
      <c r="L186" s="1"/>
      <c r="M186" s="45"/>
      <c r="N186" s="49" t="s">
        <v>13</v>
      </c>
      <c r="O186" s="10" t="s">
        <v>13</v>
      </c>
      <c r="P186" s="10" t="s">
        <v>13</v>
      </c>
      <c r="Q186" s="10" t="s">
        <v>13</v>
      </c>
      <c r="R186" s="10" t="s">
        <v>13</v>
      </c>
      <c r="V186" s="50"/>
      <c r="W186" s="49"/>
    </row>
    <row r="187" spans="1:23" ht="25.5" x14ac:dyDescent="0.25">
      <c r="A187" s="52">
        <v>186</v>
      </c>
      <c r="B187" s="2" t="s">
        <v>6515</v>
      </c>
      <c r="C187" s="10" t="s">
        <v>6516</v>
      </c>
      <c r="D187" s="10" t="s">
        <v>6516</v>
      </c>
      <c r="F187" s="2" t="s">
        <v>6515</v>
      </c>
      <c r="G187" s="40"/>
      <c r="H187" s="1"/>
      <c r="I187" s="1"/>
      <c r="J187" s="1" t="s">
        <v>13</v>
      </c>
      <c r="K187" s="1"/>
      <c r="L187" s="1"/>
      <c r="M187" s="45"/>
      <c r="N187" s="49" t="s">
        <v>13</v>
      </c>
      <c r="O187" s="10" t="s">
        <v>13</v>
      </c>
      <c r="P187" s="10" t="s">
        <v>13</v>
      </c>
      <c r="Q187" s="10" t="s">
        <v>13</v>
      </c>
      <c r="R187" s="10" t="s">
        <v>13</v>
      </c>
      <c r="V187" s="50"/>
      <c r="W187" s="49"/>
    </row>
    <row r="188" spans="1:23" x14ac:dyDescent="0.25">
      <c r="A188" s="52">
        <v>187</v>
      </c>
      <c r="B188" s="2" t="s">
        <v>6513</v>
      </c>
      <c r="C188" s="10" t="s">
        <v>6514</v>
      </c>
      <c r="D188" s="10" t="s">
        <v>6514</v>
      </c>
      <c r="F188" s="2" t="s">
        <v>6513</v>
      </c>
      <c r="G188" s="40"/>
      <c r="H188" s="1"/>
      <c r="I188" s="1"/>
      <c r="J188" s="1" t="s">
        <v>13</v>
      </c>
      <c r="K188" s="1"/>
      <c r="L188" s="1"/>
      <c r="M188" s="45"/>
      <c r="N188" s="49" t="s">
        <v>13</v>
      </c>
      <c r="O188" s="10" t="s">
        <v>13</v>
      </c>
      <c r="P188" s="10" t="s">
        <v>13</v>
      </c>
      <c r="Q188" s="10" t="s">
        <v>13</v>
      </c>
      <c r="R188" s="10" t="s">
        <v>13</v>
      </c>
      <c r="V188" s="50"/>
      <c r="W188" s="49"/>
    </row>
    <row r="189" spans="1:23" x14ac:dyDescent="0.25">
      <c r="A189" s="52">
        <v>188</v>
      </c>
      <c r="B189" s="6" t="s">
        <v>6511</v>
      </c>
      <c r="C189" s="12" t="s">
        <v>6512</v>
      </c>
      <c r="D189" s="12" t="s">
        <v>6512</v>
      </c>
      <c r="E189" s="11"/>
      <c r="F189" s="6" t="s">
        <v>6511</v>
      </c>
      <c r="G189" s="39"/>
      <c r="H189" s="5"/>
      <c r="I189" s="5"/>
      <c r="J189" s="1"/>
      <c r="K189" s="5"/>
      <c r="L189" s="5"/>
      <c r="M189" s="44"/>
      <c r="N189" s="50"/>
      <c r="V189" s="50"/>
      <c r="W189" s="49"/>
    </row>
    <row r="190" spans="1:23" x14ac:dyDescent="0.25">
      <c r="A190" s="52">
        <v>189</v>
      </c>
      <c r="B190" s="2" t="s">
        <v>6510</v>
      </c>
      <c r="D190" s="8"/>
      <c r="F190" s="4" t="s">
        <v>6510</v>
      </c>
      <c r="G190" s="40"/>
      <c r="H190" s="1"/>
      <c r="I190" s="1"/>
      <c r="J190" s="1"/>
      <c r="K190" s="1"/>
      <c r="L190" s="1"/>
      <c r="M190" s="45"/>
      <c r="N190" s="50"/>
      <c r="V190" s="50"/>
      <c r="W190" s="49"/>
    </row>
    <row r="191" spans="1:23" ht="38.25" x14ac:dyDescent="0.25">
      <c r="A191" s="52">
        <v>190</v>
      </c>
      <c r="B191" s="2" t="s">
        <v>6508</v>
      </c>
      <c r="C191" s="10" t="s">
        <v>6509</v>
      </c>
      <c r="D191" s="10" t="s">
        <v>6509</v>
      </c>
      <c r="F191" s="2" t="s">
        <v>6508</v>
      </c>
      <c r="G191" s="40"/>
      <c r="H191" s="1"/>
      <c r="I191" s="1"/>
      <c r="J191" s="1" t="s">
        <v>13</v>
      </c>
      <c r="K191" s="1"/>
      <c r="L191" s="1"/>
      <c r="M191" s="45"/>
      <c r="N191" s="49" t="s">
        <v>13</v>
      </c>
      <c r="O191" s="10" t="s">
        <v>13</v>
      </c>
      <c r="P191" s="10" t="s">
        <v>13</v>
      </c>
      <c r="Q191" s="10" t="s">
        <v>13</v>
      </c>
      <c r="R191" s="10" t="s">
        <v>13</v>
      </c>
      <c r="S191" s="10" t="s">
        <v>13</v>
      </c>
      <c r="V191" s="50"/>
      <c r="W191" s="49"/>
    </row>
    <row r="192" spans="1:23" ht="38.25" x14ac:dyDescent="0.25">
      <c r="A192" s="52">
        <v>191</v>
      </c>
      <c r="B192" s="2" t="s">
        <v>6506</v>
      </c>
      <c r="C192" s="10" t="s">
        <v>6507</v>
      </c>
      <c r="D192" s="10" t="s">
        <v>6507</v>
      </c>
      <c r="F192" s="2" t="s">
        <v>6506</v>
      </c>
      <c r="G192" s="40"/>
      <c r="H192" s="1"/>
      <c r="I192" s="1"/>
      <c r="J192" s="1" t="s">
        <v>13</v>
      </c>
      <c r="K192" s="1"/>
      <c r="L192" s="1"/>
      <c r="M192" s="45"/>
      <c r="N192" s="49" t="s">
        <v>13</v>
      </c>
      <c r="O192" s="10" t="s">
        <v>13</v>
      </c>
      <c r="P192" s="10" t="s">
        <v>13</v>
      </c>
      <c r="Q192" s="10" t="s">
        <v>13</v>
      </c>
      <c r="R192" s="10" t="s">
        <v>13</v>
      </c>
      <c r="S192" s="10" t="s">
        <v>13</v>
      </c>
      <c r="V192" s="50"/>
      <c r="W192" s="49"/>
    </row>
    <row r="193" spans="1:23" ht="38.25" x14ac:dyDescent="0.25">
      <c r="A193" s="52">
        <v>192</v>
      </c>
      <c r="B193" s="2" t="s">
        <v>6504</v>
      </c>
      <c r="C193" s="10" t="s">
        <v>6505</v>
      </c>
      <c r="D193" s="10" t="s">
        <v>6505</v>
      </c>
      <c r="F193" s="2" t="s">
        <v>6504</v>
      </c>
      <c r="G193" s="40"/>
      <c r="H193" s="1"/>
      <c r="I193" s="1"/>
      <c r="J193" s="1" t="s">
        <v>13</v>
      </c>
      <c r="K193" s="1"/>
      <c r="L193" s="1"/>
      <c r="M193" s="45"/>
      <c r="N193" s="49" t="s">
        <v>13</v>
      </c>
      <c r="O193" s="10" t="s">
        <v>13</v>
      </c>
      <c r="P193" s="10" t="s">
        <v>13</v>
      </c>
      <c r="Q193" s="10" t="s">
        <v>13</v>
      </c>
      <c r="R193" s="10" t="s">
        <v>13</v>
      </c>
      <c r="S193" s="10" t="s">
        <v>13</v>
      </c>
      <c r="V193" s="50"/>
      <c r="W193" s="49"/>
    </row>
    <row r="194" spans="1:23" ht="38.25" x14ac:dyDescent="0.25">
      <c r="A194" s="52">
        <v>193</v>
      </c>
      <c r="B194" s="2" t="s">
        <v>6502</v>
      </c>
      <c r="C194" s="10" t="s">
        <v>6503</v>
      </c>
      <c r="D194" s="10" t="s">
        <v>6503</v>
      </c>
      <c r="F194" s="2" t="s">
        <v>6502</v>
      </c>
      <c r="G194" s="40"/>
      <c r="H194" s="1"/>
      <c r="I194" s="1"/>
      <c r="J194" s="1" t="s">
        <v>13</v>
      </c>
      <c r="K194" s="1"/>
      <c r="L194" s="1"/>
      <c r="M194" s="45"/>
      <c r="N194" s="49" t="s">
        <v>13</v>
      </c>
      <c r="O194" s="10" t="s">
        <v>13</v>
      </c>
      <c r="P194" s="10" t="s">
        <v>13</v>
      </c>
      <c r="Q194" s="10" t="s">
        <v>13</v>
      </c>
      <c r="R194" s="10" t="s">
        <v>13</v>
      </c>
      <c r="S194" s="10" t="s">
        <v>13</v>
      </c>
      <c r="V194" s="50"/>
      <c r="W194" s="49"/>
    </row>
    <row r="195" spans="1:23" ht="25.5" x14ac:dyDescent="0.25">
      <c r="A195" s="52">
        <v>194</v>
      </c>
      <c r="B195" s="2" t="s">
        <v>6500</v>
      </c>
      <c r="C195" s="10" t="s">
        <v>6501</v>
      </c>
      <c r="D195" s="10" t="s">
        <v>6501</v>
      </c>
      <c r="F195" s="2" t="s">
        <v>6500</v>
      </c>
      <c r="G195" s="40"/>
      <c r="H195" s="1"/>
      <c r="I195" s="1"/>
      <c r="J195" s="1" t="s">
        <v>13</v>
      </c>
      <c r="K195" s="1"/>
      <c r="L195" s="1"/>
      <c r="M195" s="45"/>
      <c r="N195" s="49" t="s">
        <v>13</v>
      </c>
      <c r="O195" s="10" t="s">
        <v>13</v>
      </c>
      <c r="P195" s="10" t="s">
        <v>13</v>
      </c>
      <c r="Q195" s="10" t="s">
        <v>13</v>
      </c>
      <c r="R195" s="10" t="s">
        <v>13</v>
      </c>
      <c r="S195" s="10" t="s">
        <v>13</v>
      </c>
      <c r="V195" s="50"/>
      <c r="W195" s="49"/>
    </row>
    <row r="196" spans="1:23" x14ac:dyDescent="0.25">
      <c r="A196" s="52">
        <v>195</v>
      </c>
      <c r="B196" s="2" t="s">
        <v>6499</v>
      </c>
      <c r="D196" s="8"/>
      <c r="F196" s="4" t="s">
        <v>6499</v>
      </c>
      <c r="G196" s="40"/>
      <c r="H196" s="1"/>
      <c r="I196" s="1"/>
      <c r="J196" s="1"/>
      <c r="K196" s="1"/>
      <c r="L196" s="1"/>
      <c r="M196" s="45"/>
      <c r="N196" s="50"/>
      <c r="V196" s="50"/>
      <c r="W196" s="49"/>
    </row>
    <row r="197" spans="1:23" x14ac:dyDescent="0.25">
      <c r="A197" s="52">
        <v>196</v>
      </c>
      <c r="B197" s="2" t="s">
        <v>6497</v>
      </c>
      <c r="C197" s="10" t="s">
        <v>6498</v>
      </c>
      <c r="D197" s="10" t="s">
        <v>6498</v>
      </c>
      <c r="F197" s="2" t="s">
        <v>6497</v>
      </c>
      <c r="G197" s="40"/>
      <c r="H197" s="1"/>
      <c r="I197" s="1"/>
      <c r="J197" s="1" t="s">
        <v>13</v>
      </c>
      <c r="K197" s="1"/>
      <c r="L197" s="1"/>
      <c r="M197" s="45"/>
      <c r="N197" s="49" t="s">
        <v>13</v>
      </c>
      <c r="O197" s="10" t="s">
        <v>13</v>
      </c>
      <c r="P197" s="10" t="s">
        <v>13</v>
      </c>
      <c r="Q197" s="10" t="s">
        <v>13</v>
      </c>
      <c r="R197" s="10" t="s">
        <v>13</v>
      </c>
      <c r="S197" s="10" t="s">
        <v>13</v>
      </c>
      <c r="V197" s="50"/>
      <c r="W197" s="49"/>
    </row>
    <row r="198" spans="1:23" ht="38.25" x14ac:dyDescent="0.25">
      <c r="A198" s="52">
        <v>197</v>
      </c>
      <c r="B198" s="2" t="s">
        <v>6495</v>
      </c>
      <c r="C198" s="10" t="s">
        <v>6496</v>
      </c>
      <c r="D198" s="10" t="s">
        <v>6496</v>
      </c>
      <c r="F198" s="2" t="s">
        <v>6495</v>
      </c>
      <c r="G198" s="40"/>
      <c r="H198" s="1"/>
      <c r="I198" s="1"/>
      <c r="J198" s="1" t="s">
        <v>13</v>
      </c>
      <c r="K198" s="1"/>
      <c r="L198" s="1"/>
      <c r="M198" s="45"/>
      <c r="N198" s="49" t="s">
        <v>13</v>
      </c>
      <c r="O198" s="10" t="s">
        <v>13</v>
      </c>
      <c r="P198" s="10" t="s">
        <v>13</v>
      </c>
      <c r="Q198" s="10" t="s">
        <v>13</v>
      </c>
      <c r="R198" s="10" t="s">
        <v>13</v>
      </c>
      <c r="S198" s="10" t="s">
        <v>13</v>
      </c>
      <c r="V198" s="50"/>
      <c r="W198" s="49"/>
    </row>
    <row r="199" spans="1:23" ht="25.5" x14ac:dyDescent="0.25">
      <c r="A199" s="52">
        <v>198</v>
      </c>
      <c r="B199" s="2" t="s">
        <v>6493</v>
      </c>
      <c r="C199" s="10" t="s">
        <v>6494</v>
      </c>
      <c r="D199" s="10" t="s">
        <v>6494</v>
      </c>
      <c r="F199" s="2" t="s">
        <v>6493</v>
      </c>
      <c r="G199" s="40"/>
      <c r="H199" s="1"/>
      <c r="I199" s="1"/>
      <c r="J199" s="1" t="s">
        <v>13</v>
      </c>
      <c r="K199" s="1"/>
      <c r="L199" s="1"/>
      <c r="M199" s="45"/>
      <c r="N199" s="49" t="s">
        <v>13</v>
      </c>
      <c r="O199" s="10" t="s">
        <v>13</v>
      </c>
      <c r="P199" s="10" t="s">
        <v>13</v>
      </c>
      <c r="Q199" s="10" t="s">
        <v>13</v>
      </c>
      <c r="R199" s="10" t="s">
        <v>13</v>
      </c>
      <c r="S199" s="10" t="s">
        <v>13</v>
      </c>
      <c r="V199" s="50"/>
      <c r="W199" s="49"/>
    </row>
    <row r="200" spans="1:23" x14ac:dyDescent="0.25">
      <c r="A200" s="52">
        <v>199</v>
      </c>
      <c r="B200" s="2" t="s">
        <v>6492</v>
      </c>
      <c r="D200" s="8"/>
      <c r="F200" s="4" t="s">
        <v>6492</v>
      </c>
      <c r="G200" s="40"/>
      <c r="H200" s="1"/>
      <c r="I200" s="1"/>
      <c r="J200" s="1"/>
      <c r="K200" s="1"/>
      <c r="L200" s="1"/>
      <c r="M200" s="45"/>
      <c r="N200" s="50"/>
      <c r="V200" s="50"/>
      <c r="W200" s="49"/>
    </row>
    <row r="201" spans="1:23" ht="25.5" x14ac:dyDescent="0.25">
      <c r="A201" s="52">
        <v>200</v>
      </c>
      <c r="B201" s="2" t="s">
        <v>6490</v>
      </c>
      <c r="C201" s="10" t="s">
        <v>6491</v>
      </c>
      <c r="D201" s="10" t="s">
        <v>6491</v>
      </c>
      <c r="F201" s="2" t="s">
        <v>6490</v>
      </c>
      <c r="G201" s="40"/>
      <c r="H201" s="1"/>
      <c r="I201" s="1"/>
      <c r="J201" s="1" t="s">
        <v>13</v>
      </c>
      <c r="K201" s="1"/>
      <c r="L201" s="1"/>
      <c r="M201" s="45"/>
      <c r="N201" s="49" t="s">
        <v>13</v>
      </c>
      <c r="O201" s="10" t="s">
        <v>13</v>
      </c>
      <c r="P201" s="10" t="s">
        <v>13</v>
      </c>
      <c r="Q201" s="10" t="s">
        <v>13</v>
      </c>
      <c r="R201" s="10" t="s">
        <v>13</v>
      </c>
      <c r="S201" s="10" t="s">
        <v>13</v>
      </c>
      <c r="V201" s="50"/>
      <c r="W201" s="49"/>
    </row>
    <row r="202" spans="1:23" ht="25.5" x14ac:dyDescent="0.25">
      <c r="A202" s="52">
        <v>201</v>
      </c>
      <c r="B202" s="2" t="s">
        <v>6488</v>
      </c>
      <c r="C202" s="10" t="s">
        <v>6489</v>
      </c>
      <c r="D202" s="10" t="s">
        <v>6489</v>
      </c>
      <c r="F202" s="2" t="s">
        <v>6488</v>
      </c>
      <c r="G202" s="40"/>
      <c r="H202" s="1"/>
      <c r="I202" s="1"/>
      <c r="J202" s="1" t="s">
        <v>13</v>
      </c>
      <c r="K202" s="1"/>
      <c r="L202" s="1"/>
      <c r="M202" s="45"/>
      <c r="N202" s="49" t="s">
        <v>13</v>
      </c>
      <c r="O202" s="10" t="s">
        <v>13</v>
      </c>
      <c r="P202" s="10" t="s">
        <v>13</v>
      </c>
      <c r="Q202" s="10" t="s">
        <v>13</v>
      </c>
      <c r="R202" s="10" t="s">
        <v>13</v>
      </c>
      <c r="S202" s="10" t="s">
        <v>13</v>
      </c>
      <c r="V202" s="50"/>
      <c r="W202" s="49"/>
    </row>
    <row r="203" spans="1:23" ht="25.5" x14ac:dyDescent="0.25">
      <c r="A203" s="52">
        <v>202</v>
      </c>
      <c r="B203" s="2" t="s">
        <v>6486</v>
      </c>
      <c r="C203" s="10" t="s">
        <v>6487</v>
      </c>
      <c r="D203" s="10" t="s">
        <v>6487</v>
      </c>
      <c r="F203" s="2" t="s">
        <v>6486</v>
      </c>
      <c r="G203" s="40"/>
      <c r="H203" s="1"/>
      <c r="I203" s="1"/>
      <c r="J203" s="1" t="s">
        <v>13</v>
      </c>
      <c r="K203" s="1"/>
      <c r="L203" s="1"/>
      <c r="M203" s="45"/>
      <c r="N203" s="49" t="s">
        <v>13</v>
      </c>
      <c r="O203" s="10" t="s">
        <v>13</v>
      </c>
      <c r="P203" s="10" t="s">
        <v>13</v>
      </c>
      <c r="Q203" s="10" t="s">
        <v>13</v>
      </c>
      <c r="R203" s="10" t="s">
        <v>13</v>
      </c>
      <c r="S203" s="10" t="s">
        <v>13</v>
      </c>
      <c r="V203" s="50"/>
      <c r="W203" s="49"/>
    </row>
    <row r="204" spans="1:23" x14ac:dyDescent="0.25">
      <c r="A204" s="52">
        <v>203</v>
      </c>
      <c r="B204" s="2" t="s">
        <v>6485</v>
      </c>
      <c r="D204" s="8"/>
      <c r="F204" s="4" t="s">
        <v>6485</v>
      </c>
      <c r="G204" s="40"/>
      <c r="H204" s="1"/>
      <c r="I204" s="1"/>
      <c r="J204" s="1"/>
      <c r="K204" s="1"/>
      <c r="L204" s="1"/>
      <c r="M204" s="45"/>
      <c r="N204" s="50"/>
      <c r="V204" s="50"/>
      <c r="W204" s="49"/>
    </row>
    <row r="205" spans="1:23" x14ac:dyDescent="0.25">
      <c r="A205" s="52">
        <v>204</v>
      </c>
      <c r="B205" s="2" t="s">
        <v>6483</v>
      </c>
      <c r="C205" s="10" t="s">
        <v>6484</v>
      </c>
      <c r="D205" s="10" t="s">
        <v>6484</v>
      </c>
      <c r="F205" s="2" t="s">
        <v>6483</v>
      </c>
      <c r="G205" s="40"/>
      <c r="H205" s="1"/>
      <c r="I205" s="1"/>
      <c r="J205" s="1" t="s">
        <v>13</v>
      </c>
      <c r="K205" s="1"/>
      <c r="L205" s="1"/>
      <c r="M205" s="45"/>
      <c r="N205" s="49" t="s">
        <v>13</v>
      </c>
      <c r="O205" s="10" t="s">
        <v>13</v>
      </c>
      <c r="P205" s="10" t="s">
        <v>13</v>
      </c>
      <c r="Q205" s="10" t="s">
        <v>13</v>
      </c>
      <c r="R205" s="10" t="s">
        <v>13</v>
      </c>
      <c r="S205" s="10" t="s">
        <v>13</v>
      </c>
      <c r="V205" s="50"/>
      <c r="W205" s="49"/>
    </row>
    <row r="206" spans="1:23" ht="102" x14ac:dyDescent="0.25">
      <c r="A206" s="52">
        <v>205</v>
      </c>
      <c r="B206" s="2" t="s">
        <v>6481</v>
      </c>
      <c r="C206" s="10" t="s">
        <v>6482</v>
      </c>
      <c r="D206" s="10" t="s">
        <v>6482</v>
      </c>
      <c r="F206" s="2" t="s">
        <v>6481</v>
      </c>
      <c r="G206" s="40"/>
      <c r="H206" s="1"/>
      <c r="I206" s="1"/>
      <c r="J206" s="1" t="s">
        <v>13</v>
      </c>
      <c r="K206" s="1"/>
      <c r="L206" s="1"/>
      <c r="M206" s="45"/>
      <c r="N206" s="49" t="s">
        <v>13</v>
      </c>
      <c r="O206" s="10" t="s">
        <v>13</v>
      </c>
      <c r="P206" s="10" t="s">
        <v>13</v>
      </c>
      <c r="Q206" s="10" t="s">
        <v>13</v>
      </c>
      <c r="R206" s="10" t="s">
        <v>13</v>
      </c>
      <c r="S206" s="10" t="s">
        <v>13</v>
      </c>
      <c r="V206" s="50"/>
      <c r="W206" s="49"/>
    </row>
    <row r="207" spans="1:23" ht="76.5" x14ac:dyDescent="0.25">
      <c r="A207" s="52">
        <v>206</v>
      </c>
      <c r="B207" s="2" t="s">
        <v>6479</v>
      </c>
      <c r="C207" s="10" t="s">
        <v>6480</v>
      </c>
      <c r="D207" s="10" t="s">
        <v>6480</v>
      </c>
      <c r="F207" s="2" t="s">
        <v>6479</v>
      </c>
      <c r="G207" s="40"/>
      <c r="H207" s="1"/>
      <c r="I207" s="1"/>
      <c r="J207" s="1" t="s">
        <v>13</v>
      </c>
      <c r="K207" s="1"/>
      <c r="L207" s="1"/>
      <c r="M207" s="45"/>
      <c r="N207" s="49" t="s">
        <v>13</v>
      </c>
      <c r="O207" s="10" t="s">
        <v>13</v>
      </c>
      <c r="P207" s="10" t="s">
        <v>13</v>
      </c>
      <c r="Q207" s="10" t="s">
        <v>13</v>
      </c>
      <c r="R207" s="10" t="s">
        <v>13</v>
      </c>
      <c r="S207" s="10" t="s">
        <v>13</v>
      </c>
      <c r="V207" s="50"/>
      <c r="W207" s="49"/>
    </row>
    <row r="208" spans="1:23" ht="76.5" x14ac:dyDescent="0.25">
      <c r="A208" s="52">
        <v>207</v>
      </c>
      <c r="B208" s="2" t="s">
        <v>6477</v>
      </c>
      <c r="C208" s="10" t="s">
        <v>6478</v>
      </c>
      <c r="D208" s="10" t="s">
        <v>6478</v>
      </c>
      <c r="F208" s="2" t="s">
        <v>6477</v>
      </c>
      <c r="G208" s="40"/>
      <c r="H208" s="1"/>
      <c r="I208" s="1"/>
      <c r="J208" s="1" t="s">
        <v>13</v>
      </c>
      <c r="K208" s="1"/>
      <c r="L208" s="1"/>
      <c r="M208" s="45"/>
      <c r="N208" s="49" t="s">
        <v>13</v>
      </c>
      <c r="O208" s="10" t="s">
        <v>13</v>
      </c>
      <c r="P208" s="10" t="s">
        <v>13</v>
      </c>
      <c r="Q208" s="10" t="s">
        <v>13</v>
      </c>
      <c r="R208" s="10" t="s">
        <v>13</v>
      </c>
      <c r="S208" s="10" t="s">
        <v>13</v>
      </c>
      <c r="V208" s="50"/>
      <c r="W208" s="49"/>
    </row>
    <row r="209" spans="1:23" x14ac:dyDescent="0.25">
      <c r="A209" s="52">
        <v>208</v>
      </c>
      <c r="B209" s="2" t="s">
        <v>6476</v>
      </c>
      <c r="D209" s="8"/>
      <c r="F209" s="4" t="s">
        <v>6476</v>
      </c>
      <c r="G209" s="40"/>
      <c r="H209" s="1"/>
      <c r="I209" s="1"/>
      <c r="J209" s="1"/>
      <c r="K209" s="1"/>
      <c r="L209" s="1"/>
      <c r="M209" s="45"/>
      <c r="N209" s="50"/>
      <c r="V209" s="50"/>
      <c r="W209" s="49"/>
    </row>
    <row r="210" spans="1:23" ht="38.25" x14ac:dyDescent="0.25">
      <c r="A210" s="52">
        <v>209</v>
      </c>
      <c r="B210" s="2" t="s">
        <v>6474</v>
      </c>
      <c r="C210" s="10" t="s">
        <v>6475</v>
      </c>
      <c r="D210" s="10" t="s">
        <v>6475</v>
      </c>
      <c r="F210" s="2" t="s">
        <v>6474</v>
      </c>
      <c r="G210" s="40"/>
      <c r="H210" s="1"/>
      <c r="I210" s="1"/>
      <c r="J210" s="1" t="s">
        <v>13</v>
      </c>
      <c r="K210" s="1"/>
      <c r="L210" s="1"/>
      <c r="M210" s="45"/>
      <c r="N210" s="49" t="s">
        <v>13</v>
      </c>
      <c r="O210" s="10" t="s">
        <v>13</v>
      </c>
      <c r="P210" s="10" t="s">
        <v>13</v>
      </c>
      <c r="Q210" s="10" t="s">
        <v>13</v>
      </c>
      <c r="R210" s="10" t="s">
        <v>13</v>
      </c>
      <c r="S210" s="10" t="s">
        <v>13</v>
      </c>
      <c r="V210" s="50"/>
      <c r="W210" s="49"/>
    </row>
    <row r="211" spans="1:23" ht="25.5" x14ac:dyDescent="0.25">
      <c r="A211" s="52">
        <v>210</v>
      </c>
      <c r="B211" s="2" t="s">
        <v>6472</v>
      </c>
      <c r="C211" s="10" t="s">
        <v>6473</v>
      </c>
      <c r="D211" s="10" t="s">
        <v>6473</v>
      </c>
      <c r="F211" s="2" t="s">
        <v>6472</v>
      </c>
      <c r="G211" s="40"/>
      <c r="H211" s="1"/>
      <c r="I211" s="1"/>
      <c r="J211" s="1" t="s">
        <v>13</v>
      </c>
      <c r="K211" s="1"/>
      <c r="L211" s="1"/>
      <c r="M211" s="45"/>
      <c r="N211" s="49" t="s">
        <v>13</v>
      </c>
      <c r="O211" s="10" t="s">
        <v>13</v>
      </c>
      <c r="P211" s="10" t="s">
        <v>13</v>
      </c>
      <c r="Q211" s="10" t="s">
        <v>13</v>
      </c>
      <c r="R211" s="10" t="s">
        <v>13</v>
      </c>
      <c r="S211" s="10" t="s">
        <v>13</v>
      </c>
      <c r="V211" s="50"/>
      <c r="W211" s="49"/>
    </row>
    <row r="212" spans="1:23" x14ac:dyDescent="0.25">
      <c r="A212" s="52">
        <v>211</v>
      </c>
      <c r="B212" s="2" t="s">
        <v>6470</v>
      </c>
      <c r="C212" s="10" t="s">
        <v>6471</v>
      </c>
      <c r="D212" s="10" t="s">
        <v>6471</v>
      </c>
      <c r="F212" s="2" t="s">
        <v>6470</v>
      </c>
      <c r="G212" s="40"/>
      <c r="H212" s="1"/>
      <c r="I212" s="1"/>
      <c r="J212" s="1" t="s">
        <v>13</v>
      </c>
      <c r="K212" s="1"/>
      <c r="L212" s="1"/>
      <c r="M212" s="45"/>
      <c r="N212" s="49" t="s">
        <v>13</v>
      </c>
      <c r="O212" s="10" t="s">
        <v>13</v>
      </c>
      <c r="P212" s="10" t="s">
        <v>13</v>
      </c>
      <c r="Q212" s="10" t="s">
        <v>13</v>
      </c>
      <c r="R212" s="10" t="s">
        <v>13</v>
      </c>
      <c r="S212" s="10" t="s">
        <v>13</v>
      </c>
      <c r="V212" s="50"/>
      <c r="W212" s="49"/>
    </row>
    <row r="213" spans="1:23" x14ac:dyDescent="0.25">
      <c r="A213" s="52">
        <v>212</v>
      </c>
      <c r="B213" s="2" t="s">
        <v>6468</v>
      </c>
      <c r="C213" s="10" t="s">
        <v>6469</v>
      </c>
      <c r="D213" s="10" t="s">
        <v>6469</v>
      </c>
      <c r="F213" s="2" t="s">
        <v>6468</v>
      </c>
      <c r="G213" s="40"/>
      <c r="H213" s="1"/>
      <c r="I213" s="1"/>
      <c r="J213" s="1" t="s">
        <v>13</v>
      </c>
      <c r="K213" s="1"/>
      <c r="L213" s="1"/>
      <c r="M213" s="45"/>
      <c r="N213" s="49" t="s">
        <v>13</v>
      </c>
      <c r="O213" s="10" t="s">
        <v>13</v>
      </c>
      <c r="P213" s="10" t="s">
        <v>13</v>
      </c>
      <c r="Q213" s="10" t="s">
        <v>13</v>
      </c>
      <c r="R213" s="10" t="s">
        <v>13</v>
      </c>
      <c r="S213" s="10" t="s">
        <v>13</v>
      </c>
      <c r="V213" s="50"/>
      <c r="W213" s="49"/>
    </row>
    <row r="214" spans="1:23" x14ac:dyDescent="0.25">
      <c r="A214" s="52">
        <v>213</v>
      </c>
      <c r="B214" s="2" t="s">
        <v>6466</v>
      </c>
      <c r="C214" s="10" t="s">
        <v>6467</v>
      </c>
      <c r="D214" s="10" t="s">
        <v>6467</v>
      </c>
      <c r="F214" s="2" t="s">
        <v>6466</v>
      </c>
      <c r="G214" s="40"/>
      <c r="H214" s="1"/>
      <c r="I214" s="1"/>
      <c r="J214" s="1" t="s">
        <v>13</v>
      </c>
      <c r="K214" s="1"/>
      <c r="L214" s="1"/>
      <c r="M214" s="45"/>
      <c r="N214" s="49" t="s">
        <v>13</v>
      </c>
      <c r="O214" s="10" t="s">
        <v>13</v>
      </c>
      <c r="P214" s="10" t="s">
        <v>13</v>
      </c>
      <c r="Q214" s="10" t="s">
        <v>13</v>
      </c>
      <c r="R214" s="10" t="s">
        <v>13</v>
      </c>
      <c r="S214" s="10" t="s">
        <v>13</v>
      </c>
      <c r="V214" s="50"/>
      <c r="W214" s="49"/>
    </row>
    <row r="215" spans="1:23" x14ac:dyDescent="0.25">
      <c r="A215" s="52">
        <v>214</v>
      </c>
      <c r="B215" s="2" t="s">
        <v>6465</v>
      </c>
      <c r="D215" s="8"/>
      <c r="F215" s="4" t="s">
        <v>6465</v>
      </c>
      <c r="G215" s="40"/>
      <c r="H215" s="1"/>
      <c r="I215" s="1"/>
      <c r="J215" s="1"/>
      <c r="K215" s="1"/>
      <c r="L215" s="1"/>
      <c r="M215" s="45"/>
      <c r="N215" s="50"/>
      <c r="V215" s="50"/>
      <c r="W215" s="49"/>
    </row>
    <row r="216" spans="1:23" ht="25.5" x14ac:dyDescent="0.25">
      <c r="A216" s="52">
        <v>215</v>
      </c>
      <c r="B216" s="2" t="s">
        <v>6463</v>
      </c>
      <c r="C216" s="10" t="s">
        <v>6464</v>
      </c>
      <c r="D216" s="10" t="s">
        <v>6464</v>
      </c>
      <c r="F216" s="2" t="s">
        <v>6463</v>
      </c>
      <c r="G216" s="40"/>
      <c r="H216" s="1"/>
      <c r="I216" s="1"/>
      <c r="J216" s="1" t="s">
        <v>13</v>
      </c>
      <c r="K216" s="1"/>
      <c r="L216" s="1"/>
      <c r="M216" s="45"/>
      <c r="N216" s="49" t="s">
        <v>13</v>
      </c>
      <c r="O216" s="10" t="s">
        <v>13</v>
      </c>
      <c r="P216" s="10" t="s">
        <v>13</v>
      </c>
      <c r="Q216" s="10" t="s">
        <v>13</v>
      </c>
      <c r="R216" s="10" t="s">
        <v>13</v>
      </c>
      <c r="V216" s="50"/>
      <c r="W216" s="49"/>
    </row>
    <row r="217" spans="1:23" ht="76.5" x14ac:dyDescent="0.25">
      <c r="A217" s="52">
        <v>216</v>
      </c>
      <c r="B217" s="2" t="s">
        <v>6461</v>
      </c>
      <c r="C217" s="10" t="s">
        <v>6462</v>
      </c>
      <c r="D217" s="10" t="s">
        <v>6462</v>
      </c>
      <c r="F217" s="2" t="s">
        <v>6461</v>
      </c>
      <c r="G217" s="40"/>
      <c r="H217" s="1"/>
      <c r="I217" s="1"/>
      <c r="J217" s="1" t="s">
        <v>13</v>
      </c>
      <c r="K217" s="1"/>
      <c r="L217" s="1"/>
      <c r="M217" s="45"/>
      <c r="N217" s="49" t="s">
        <v>13</v>
      </c>
      <c r="O217" s="10" t="s">
        <v>13</v>
      </c>
      <c r="P217" s="10" t="s">
        <v>13</v>
      </c>
      <c r="Q217" s="10" t="s">
        <v>13</v>
      </c>
      <c r="R217" s="10" t="s">
        <v>13</v>
      </c>
      <c r="V217" s="50"/>
      <c r="W217" s="49"/>
    </row>
    <row r="218" spans="1:23" ht="25.5" x14ac:dyDescent="0.25">
      <c r="A218" s="52">
        <v>217</v>
      </c>
      <c r="B218" s="2" t="s">
        <v>6459</v>
      </c>
      <c r="C218" s="10" t="s">
        <v>6460</v>
      </c>
      <c r="D218" s="10" t="s">
        <v>6460</v>
      </c>
      <c r="F218" s="2" t="s">
        <v>6459</v>
      </c>
      <c r="G218" s="40"/>
      <c r="H218" s="1"/>
      <c r="I218" s="1"/>
      <c r="J218" s="1" t="s">
        <v>13</v>
      </c>
      <c r="K218" s="1"/>
      <c r="L218" s="1"/>
      <c r="M218" s="45"/>
      <c r="N218" s="49" t="s">
        <v>13</v>
      </c>
      <c r="O218" s="10" t="s">
        <v>13</v>
      </c>
      <c r="P218" s="10" t="s">
        <v>13</v>
      </c>
      <c r="Q218" s="10" t="s">
        <v>13</v>
      </c>
      <c r="R218" s="10" t="s">
        <v>13</v>
      </c>
      <c r="V218" s="50"/>
      <c r="W218" s="49"/>
    </row>
    <row r="219" spans="1:23" x14ac:dyDescent="0.25">
      <c r="A219" s="52">
        <v>218</v>
      </c>
      <c r="B219" s="2" t="s">
        <v>6458</v>
      </c>
      <c r="D219" s="8"/>
      <c r="F219" s="4" t="s">
        <v>6458</v>
      </c>
      <c r="G219" s="40"/>
      <c r="H219" s="1"/>
      <c r="I219" s="1"/>
      <c r="J219" s="1"/>
      <c r="K219" s="1"/>
      <c r="L219" s="1"/>
      <c r="M219" s="45"/>
      <c r="N219" s="50"/>
      <c r="V219" s="50"/>
      <c r="W219" s="49"/>
    </row>
    <row r="220" spans="1:23" ht="25.5" x14ac:dyDescent="0.25">
      <c r="A220" s="52">
        <v>219</v>
      </c>
      <c r="B220" s="2" t="s">
        <v>6456</v>
      </c>
      <c r="C220" s="10" t="s">
        <v>6457</v>
      </c>
      <c r="D220" s="10" t="s">
        <v>6457</v>
      </c>
      <c r="F220" s="2" t="s">
        <v>6456</v>
      </c>
      <c r="G220" s="40"/>
      <c r="H220" s="1"/>
      <c r="I220" s="1"/>
      <c r="J220" s="1" t="s">
        <v>13</v>
      </c>
      <c r="K220" s="1"/>
      <c r="L220" s="1"/>
      <c r="M220" s="45"/>
      <c r="N220" s="49" t="s">
        <v>13</v>
      </c>
      <c r="O220" s="10" t="s">
        <v>13</v>
      </c>
      <c r="P220" s="10" t="s">
        <v>13</v>
      </c>
      <c r="Q220" s="10" t="s">
        <v>13</v>
      </c>
      <c r="R220" s="10" t="s">
        <v>13</v>
      </c>
      <c r="S220" s="10" t="s">
        <v>13</v>
      </c>
      <c r="V220" s="50"/>
      <c r="W220" s="49"/>
    </row>
    <row r="221" spans="1:23" ht="38.25" x14ac:dyDescent="0.25">
      <c r="A221" s="52">
        <v>220</v>
      </c>
      <c r="B221" s="2" t="s">
        <v>6454</v>
      </c>
      <c r="C221" s="10" t="s">
        <v>6455</v>
      </c>
      <c r="D221" s="10" t="s">
        <v>6455</v>
      </c>
      <c r="F221" s="2" t="s">
        <v>6454</v>
      </c>
      <c r="G221" s="40"/>
      <c r="H221" s="1"/>
      <c r="I221" s="1"/>
      <c r="J221" s="1" t="s">
        <v>13</v>
      </c>
      <c r="K221" s="1"/>
      <c r="L221" s="1"/>
      <c r="M221" s="45"/>
      <c r="N221" s="49" t="s">
        <v>13</v>
      </c>
      <c r="O221" s="10" t="s">
        <v>13</v>
      </c>
      <c r="P221" s="10" t="s">
        <v>13</v>
      </c>
      <c r="Q221" s="10" t="s">
        <v>13</v>
      </c>
      <c r="R221" s="10" t="s">
        <v>13</v>
      </c>
      <c r="S221" s="10" t="s">
        <v>13</v>
      </c>
      <c r="V221" s="50"/>
      <c r="W221" s="49"/>
    </row>
    <row r="222" spans="1:23" x14ac:dyDescent="0.25">
      <c r="A222" s="52">
        <v>221</v>
      </c>
      <c r="B222" s="6" t="s">
        <v>6452</v>
      </c>
      <c r="C222" s="12" t="s">
        <v>6453</v>
      </c>
      <c r="D222" s="12" t="s">
        <v>6453</v>
      </c>
      <c r="E222" s="11"/>
      <c r="F222" s="6" t="s">
        <v>6452</v>
      </c>
      <c r="G222" s="39"/>
      <c r="H222" s="5"/>
      <c r="I222" s="5"/>
      <c r="J222" s="1"/>
      <c r="K222" s="5"/>
      <c r="L222" s="5"/>
      <c r="M222" s="44"/>
      <c r="N222" s="50"/>
      <c r="V222" s="50"/>
      <c r="W222" s="49"/>
    </row>
    <row r="223" spans="1:23" x14ac:dyDescent="0.25">
      <c r="A223" s="52">
        <v>222</v>
      </c>
      <c r="B223" s="2" t="s">
        <v>6451</v>
      </c>
      <c r="D223" s="8"/>
      <c r="F223" s="4" t="s">
        <v>6451</v>
      </c>
      <c r="G223" s="40"/>
      <c r="H223" s="1"/>
      <c r="I223" s="1"/>
      <c r="J223" s="1"/>
      <c r="K223" s="1"/>
      <c r="L223" s="1"/>
      <c r="M223" s="45"/>
      <c r="N223" s="50"/>
      <c r="V223" s="50"/>
      <c r="W223" s="49"/>
    </row>
    <row r="224" spans="1:23" ht="51" x14ac:dyDescent="0.25">
      <c r="A224" s="52">
        <v>223</v>
      </c>
      <c r="B224" s="2" t="s">
        <v>6449</v>
      </c>
      <c r="C224" s="10" t="s">
        <v>6450</v>
      </c>
      <c r="D224" s="10" t="s">
        <v>6450</v>
      </c>
      <c r="F224" s="2" t="s">
        <v>6449</v>
      </c>
      <c r="G224" s="40"/>
      <c r="H224" s="1"/>
      <c r="I224" s="1"/>
      <c r="J224" s="1" t="s">
        <v>13</v>
      </c>
      <c r="K224" s="1"/>
      <c r="L224" s="1"/>
      <c r="M224" s="45"/>
      <c r="N224" s="49" t="s">
        <v>13</v>
      </c>
      <c r="O224" s="10" t="s">
        <v>13</v>
      </c>
      <c r="P224" s="10" t="s">
        <v>13</v>
      </c>
      <c r="Q224" s="10" t="s">
        <v>13</v>
      </c>
      <c r="R224" s="10" t="s">
        <v>13</v>
      </c>
      <c r="S224" s="10" t="s">
        <v>13</v>
      </c>
      <c r="V224" s="49">
        <v>1</v>
      </c>
      <c r="W224" s="49"/>
    </row>
    <row r="225" spans="1:23" x14ac:dyDescent="0.25">
      <c r="A225" s="52">
        <v>224</v>
      </c>
      <c r="B225" s="2" t="s">
        <v>6448</v>
      </c>
      <c r="D225" s="8"/>
      <c r="F225" s="4" t="s">
        <v>6448</v>
      </c>
      <c r="G225" s="40"/>
      <c r="H225" s="1"/>
      <c r="I225" s="1"/>
      <c r="J225" s="1"/>
      <c r="K225" s="1"/>
      <c r="L225" s="1"/>
      <c r="M225" s="45"/>
      <c r="N225" s="50"/>
      <c r="V225" s="50"/>
      <c r="W225" s="49"/>
    </row>
    <row r="226" spans="1:23" ht="25.5" x14ac:dyDescent="0.25">
      <c r="A226" s="52">
        <v>225</v>
      </c>
      <c r="B226" s="2" t="s">
        <v>6446</v>
      </c>
      <c r="C226" s="10" t="s">
        <v>6447</v>
      </c>
      <c r="D226" s="10" t="s">
        <v>6447</v>
      </c>
      <c r="F226" s="2" t="s">
        <v>6446</v>
      </c>
      <c r="G226" s="40"/>
      <c r="H226" s="1"/>
      <c r="I226" s="1"/>
      <c r="J226" s="1" t="s">
        <v>13</v>
      </c>
      <c r="K226" s="1"/>
      <c r="L226" s="1"/>
      <c r="M226" s="45"/>
      <c r="N226" s="49" t="s">
        <v>13</v>
      </c>
      <c r="O226" s="10" t="s">
        <v>13</v>
      </c>
      <c r="P226" s="10" t="s">
        <v>13</v>
      </c>
      <c r="Q226" s="10" t="s">
        <v>13</v>
      </c>
      <c r="R226" s="10" t="s">
        <v>13</v>
      </c>
      <c r="S226" s="10" t="s">
        <v>13</v>
      </c>
      <c r="V226" s="50"/>
      <c r="W226" s="49"/>
    </row>
    <row r="227" spans="1:23" ht="25.5" x14ac:dyDescent="0.25">
      <c r="A227" s="52">
        <v>226</v>
      </c>
      <c r="B227" s="2" t="s">
        <v>6444</v>
      </c>
      <c r="C227" s="10" t="s">
        <v>6445</v>
      </c>
      <c r="D227" s="10" t="s">
        <v>6445</v>
      </c>
      <c r="F227" s="2" t="s">
        <v>6444</v>
      </c>
      <c r="G227" s="40"/>
      <c r="H227" s="1"/>
      <c r="I227" s="1"/>
      <c r="J227" s="1" t="s">
        <v>13</v>
      </c>
      <c r="K227" s="1"/>
      <c r="L227" s="1"/>
      <c r="M227" s="45"/>
      <c r="N227" s="49" t="s">
        <v>13</v>
      </c>
      <c r="O227" s="10" t="s">
        <v>13</v>
      </c>
      <c r="P227" s="10" t="s">
        <v>13</v>
      </c>
      <c r="Q227" s="10" t="s">
        <v>13</v>
      </c>
      <c r="R227" s="10" t="s">
        <v>13</v>
      </c>
      <c r="S227" s="10" t="s">
        <v>13</v>
      </c>
      <c r="V227" s="50"/>
      <c r="W227" s="49"/>
    </row>
    <row r="228" spans="1:23" x14ac:dyDescent="0.25">
      <c r="A228" s="52">
        <v>227</v>
      </c>
      <c r="B228" s="2" t="s">
        <v>6443</v>
      </c>
      <c r="D228" s="8"/>
      <c r="F228" s="4" t="s">
        <v>6443</v>
      </c>
      <c r="G228" s="40"/>
      <c r="H228" s="1"/>
      <c r="I228" s="1"/>
      <c r="J228" s="1"/>
      <c r="K228" s="1"/>
      <c r="L228" s="1"/>
      <c r="M228" s="45"/>
      <c r="N228" s="50"/>
      <c r="V228" s="50"/>
      <c r="W228" s="49"/>
    </row>
    <row r="229" spans="1:23" ht="38.25" x14ac:dyDescent="0.25">
      <c r="A229" s="52">
        <v>228</v>
      </c>
      <c r="B229" s="2" t="s">
        <v>6441</v>
      </c>
      <c r="C229" s="10" t="s">
        <v>6442</v>
      </c>
      <c r="D229" s="10" t="s">
        <v>6442</v>
      </c>
      <c r="F229" s="2" t="s">
        <v>6441</v>
      </c>
      <c r="G229" s="40"/>
      <c r="H229" s="1"/>
      <c r="I229" s="1"/>
      <c r="J229" s="1" t="s">
        <v>13</v>
      </c>
      <c r="K229" s="1"/>
      <c r="L229" s="1"/>
      <c r="M229" s="45"/>
      <c r="N229" s="49" t="s">
        <v>13</v>
      </c>
      <c r="O229" s="10" t="s">
        <v>13</v>
      </c>
      <c r="P229" s="10" t="s">
        <v>13</v>
      </c>
      <c r="Q229" s="10" t="s">
        <v>13</v>
      </c>
      <c r="R229" s="10" t="s">
        <v>13</v>
      </c>
      <c r="S229" s="10" t="s">
        <v>13</v>
      </c>
      <c r="V229" s="50"/>
      <c r="W229" s="49"/>
    </row>
    <row r="230" spans="1:23" ht="51" x14ac:dyDescent="0.25">
      <c r="A230" s="52">
        <v>229</v>
      </c>
      <c r="B230" s="2" t="s">
        <v>6439</v>
      </c>
      <c r="C230" s="10" t="s">
        <v>6440</v>
      </c>
      <c r="D230" s="10" t="s">
        <v>6440</v>
      </c>
      <c r="F230" s="2" t="s">
        <v>6439</v>
      </c>
      <c r="G230" s="40"/>
      <c r="H230" s="1"/>
      <c r="I230" s="1"/>
      <c r="J230" s="1" t="s">
        <v>13</v>
      </c>
      <c r="K230" s="1"/>
      <c r="L230" s="1"/>
      <c r="M230" s="45"/>
      <c r="N230" s="49" t="s">
        <v>13</v>
      </c>
      <c r="O230" s="10" t="s">
        <v>13</v>
      </c>
      <c r="P230" s="10" t="s">
        <v>13</v>
      </c>
      <c r="Q230" s="10" t="s">
        <v>13</v>
      </c>
      <c r="R230" s="10" t="s">
        <v>13</v>
      </c>
      <c r="S230" s="10" t="s">
        <v>13</v>
      </c>
      <c r="V230" s="50"/>
      <c r="W230" s="49"/>
    </row>
    <row r="231" spans="1:23" ht="25.5" x14ac:dyDescent="0.25">
      <c r="A231" s="52">
        <v>230</v>
      </c>
      <c r="B231" s="2" t="s">
        <v>6437</v>
      </c>
      <c r="C231" s="10" t="s">
        <v>6438</v>
      </c>
      <c r="D231" s="10" t="s">
        <v>6438</v>
      </c>
      <c r="F231" s="2" t="s">
        <v>6437</v>
      </c>
      <c r="G231" s="40"/>
      <c r="H231" s="1"/>
      <c r="I231" s="1"/>
      <c r="J231" s="1" t="s">
        <v>13</v>
      </c>
      <c r="K231" s="1"/>
      <c r="L231" s="1"/>
      <c r="M231" s="45"/>
      <c r="N231" s="49" t="s">
        <v>13</v>
      </c>
      <c r="O231" s="10" t="s">
        <v>13</v>
      </c>
      <c r="P231" s="10" t="s">
        <v>13</v>
      </c>
      <c r="Q231" s="10" t="s">
        <v>13</v>
      </c>
      <c r="R231" s="10" t="s">
        <v>13</v>
      </c>
      <c r="S231" s="10" t="s">
        <v>13</v>
      </c>
      <c r="V231" s="50"/>
      <c r="W231" s="49"/>
    </row>
    <row r="232" spans="1:23" x14ac:dyDescent="0.25">
      <c r="A232" s="52">
        <v>231</v>
      </c>
      <c r="B232" s="2" t="s">
        <v>6435</v>
      </c>
      <c r="C232" s="10" t="s">
        <v>6436</v>
      </c>
      <c r="D232" s="10" t="s">
        <v>6436</v>
      </c>
      <c r="F232" s="2" t="s">
        <v>6435</v>
      </c>
      <c r="G232" s="40"/>
      <c r="H232" s="1"/>
      <c r="I232" s="1"/>
      <c r="J232" s="1" t="s">
        <v>13</v>
      </c>
      <c r="K232" s="1"/>
      <c r="L232" s="1"/>
      <c r="M232" s="45"/>
      <c r="N232" s="49" t="s">
        <v>13</v>
      </c>
      <c r="O232" s="10" t="s">
        <v>13</v>
      </c>
      <c r="P232" s="10" t="s">
        <v>13</v>
      </c>
      <c r="Q232" s="10" t="s">
        <v>13</v>
      </c>
      <c r="R232" s="10" t="s">
        <v>13</v>
      </c>
      <c r="S232" s="10" t="s">
        <v>13</v>
      </c>
      <c r="V232" s="50"/>
      <c r="W232" s="49"/>
    </row>
    <row r="233" spans="1:23" ht="25.5" x14ac:dyDescent="0.25">
      <c r="A233" s="52">
        <v>232</v>
      </c>
      <c r="B233" s="2" t="s">
        <v>6433</v>
      </c>
      <c r="C233" s="10" t="s">
        <v>6434</v>
      </c>
      <c r="D233" s="10" t="s">
        <v>6434</v>
      </c>
      <c r="F233" s="2" t="s">
        <v>6433</v>
      </c>
      <c r="G233" s="40"/>
      <c r="H233" s="1"/>
      <c r="I233" s="1"/>
      <c r="J233" s="1" t="s">
        <v>13</v>
      </c>
      <c r="K233" s="1"/>
      <c r="L233" s="1"/>
      <c r="M233" s="45"/>
      <c r="N233" s="49" t="s">
        <v>13</v>
      </c>
      <c r="O233" s="10" t="s">
        <v>13</v>
      </c>
      <c r="P233" s="10" t="s">
        <v>13</v>
      </c>
      <c r="Q233" s="10" t="s">
        <v>13</v>
      </c>
      <c r="R233" s="10" t="s">
        <v>13</v>
      </c>
      <c r="S233" s="10" t="s">
        <v>13</v>
      </c>
      <c r="V233" s="50"/>
      <c r="W233" s="49"/>
    </row>
    <row r="234" spans="1:23" ht="25.5" x14ac:dyDescent="0.25">
      <c r="A234" s="52">
        <v>233</v>
      </c>
      <c r="B234" s="2" t="s">
        <v>6431</v>
      </c>
      <c r="C234" s="10" t="s">
        <v>6432</v>
      </c>
      <c r="D234" s="10" t="s">
        <v>6432</v>
      </c>
      <c r="F234" s="2" t="s">
        <v>6431</v>
      </c>
      <c r="G234" s="40"/>
      <c r="H234" s="1"/>
      <c r="I234" s="1"/>
      <c r="J234" s="1" t="s">
        <v>13</v>
      </c>
      <c r="K234" s="1"/>
      <c r="L234" s="1"/>
      <c r="M234" s="45"/>
      <c r="N234" s="49" t="s">
        <v>13</v>
      </c>
      <c r="O234" s="10" t="s">
        <v>13</v>
      </c>
      <c r="P234" s="10" t="s">
        <v>13</v>
      </c>
      <c r="Q234" s="10" t="s">
        <v>13</v>
      </c>
      <c r="R234" s="10" t="s">
        <v>13</v>
      </c>
      <c r="S234" s="10" t="s">
        <v>13</v>
      </c>
      <c r="V234" s="50"/>
      <c r="W234" s="49"/>
    </row>
    <row r="235" spans="1:23" ht="51" x14ac:dyDescent="0.25">
      <c r="A235" s="52">
        <v>234</v>
      </c>
      <c r="B235" s="2" t="s">
        <v>6429</v>
      </c>
      <c r="C235" s="10" t="s">
        <v>6430</v>
      </c>
      <c r="D235" s="10" t="s">
        <v>6430</v>
      </c>
      <c r="F235" s="2" t="s">
        <v>6429</v>
      </c>
      <c r="G235" s="40"/>
      <c r="H235" s="1"/>
      <c r="I235" s="1"/>
      <c r="J235" s="1" t="s">
        <v>13</v>
      </c>
      <c r="K235" s="1"/>
      <c r="L235" s="1"/>
      <c r="M235" s="45"/>
      <c r="N235" s="49" t="s">
        <v>13</v>
      </c>
      <c r="O235" s="10" t="s">
        <v>13</v>
      </c>
      <c r="P235" s="10" t="s">
        <v>13</v>
      </c>
      <c r="Q235" s="10" t="s">
        <v>13</v>
      </c>
      <c r="R235" s="10" t="s">
        <v>13</v>
      </c>
      <c r="S235" s="10" t="s">
        <v>13</v>
      </c>
      <c r="V235" s="50"/>
      <c r="W235" s="49"/>
    </row>
    <row r="236" spans="1:23" ht="25.5" x14ac:dyDescent="0.25">
      <c r="A236" s="52">
        <v>235</v>
      </c>
      <c r="B236" s="2" t="s">
        <v>6427</v>
      </c>
      <c r="C236" s="10" t="s">
        <v>6428</v>
      </c>
      <c r="D236" s="10" t="s">
        <v>6428</v>
      </c>
      <c r="F236" s="2" t="s">
        <v>6427</v>
      </c>
      <c r="G236" s="40"/>
      <c r="H236" s="1"/>
      <c r="I236" s="1"/>
      <c r="J236" s="1" t="s">
        <v>13</v>
      </c>
      <c r="K236" s="1"/>
      <c r="L236" s="1"/>
      <c r="M236" s="45"/>
      <c r="N236" s="49" t="s">
        <v>13</v>
      </c>
      <c r="P236" s="10" t="s">
        <v>13</v>
      </c>
      <c r="Q236" s="10" t="s">
        <v>13</v>
      </c>
      <c r="V236" s="50"/>
      <c r="W236" s="49"/>
    </row>
    <row r="237" spans="1:23" ht="25.5" x14ac:dyDescent="0.25">
      <c r="A237" s="52">
        <v>236</v>
      </c>
      <c r="B237" s="2" t="s">
        <v>6426</v>
      </c>
      <c r="D237" s="8"/>
      <c r="F237" s="4" t="s">
        <v>6426</v>
      </c>
      <c r="G237" s="40"/>
      <c r="H237" s="1"/>
      <c r="I237" s="1"/>
      <c r="J237" s="1"/>
      <c r="K237" s="1"/>
      <c r="L237" s="1"/>
      <c r="M237" s="45"/>
      <c r="N237" s="50"/>
      <c r="V237" s="50"/>
      <c r="W237" s="49"/>
    </row>
    <row r="238" spans="1:23" ht="25.5" x14ac:dyDescent="0.25">
      <c r="A238" s="52">
        <v>237</v>
      </c>
      <c r="B238" s="2" t="s">
        <v>6424</v>
      </c>
      <c r="C238" s="10" t="s">
        <v>6425</v>
      </c>
      <c r="D238" s="10" t="s">
        <v>6425</v>
      </c>
      <c r="F238" s="2" t="s">
        <v>6424</v>
      </c>
      <c r="G238" s="40"/>
      <c r="H238" s="1"/>
      <c r="I238" s="1"/>
      <c r="J238" s="1" t="s">
        <v>13</v>
      </c>
      <c r="K238" s="1"/>
      <c r="L238" s="1"/>
      <c r="M238" s="45"/>
      <c r="N238" s="49" t="s">
        <v>13</v>
      </c>
      <c r="O238" s="10" t="s">
        <v>13</v>
      </c>
      <c r="P238" s="10" t="s">
        <v>13</v>
      </c>
      <c r="Q238" s="10" t="s">
        <v>13</v>
      </c>
      <c r="R238" s="10" t="s">
        <v>13</v>
      </c>
      <c r="S238" s="10" t="s">
        <v>13</v>
      </c>
      <c r="V238" s="49">
        <v>1</v>
      </c>
      <c r="W238" s="49"/>
    </row>
    <row r="239" spans="1:23" ht="51" x14ac:dyDescent="0.25">
      <c r="A239" s="52">
        <v>238</v>
      </c>
      <c r="B239" s="2" t="s">
        <v>6422</v>
      </c>
      <c r="C239" s="10" t="s">
        <v>6423</v>
      </c>
      <c r="D239" s="10" t="s">
        <v>6423</v>
      </c>
      <c r="F239" s="2" t="s">
        <v>6422</v>
      </c>
      <c r="G239" s="40"/>
      <c r="H239" s="1"/>
      <c r="I239" s="1"/>
      <c r="J239" s="1" t="s">
        <v>13</v>
      </c>
      <c r="K239" s="1"/>
      <c r="L239" s="1"/>
      <c r="M239" s="45"/>
      <c r="N239" s="49" t="s">
        <v>13</v>
      </c>
      <c r="O239" s="10" t="s">
        <v>13</v>
      </c>
      <c r="P239" s="10" t="s">
        <v>13</v>
      </c>
      <c r="Q239" s="10" t="s">
        <v>13</v>
      </c>
      <c r="R239" s="10" t="s">
        <v>13</v>
      </c>
      <c r="S239" s="10" t="s">
        <v>13</v>
      </c>
      <c r="V239" s="49">
        <v>1</v>
      </c>
      <c r="W239" s="49"/>
    </row>
    <row r="240" spans="1:23" ht="38.25" x14ac:dyDescent="0.25">
      <c r="A240" s="52">
        <v>239</v>
      </c>
      <c r="B240" s="2" t="s">
        <v>6420</v>
      </c>
      <c r="C240" s="10" t="s">
        <v>6421</v>
      </c>
      <c r="D240" s="10" t="s">
        <v>6421</v>
      </c>
      <c r="F240" s="2" t="s">
        <v>6420</v>
      </c>
      <c r="G240" s="40"/>
      <c r="H240" s="1"/>
      <c r="I240" s="1"/>
      <c r="J240" s="1" t="s">
        <v>13</v>
      </c>
      <c r="K240" s="1"/>
      <c r="L240" s="1"/>
      <c r="M240" s="45"/>
      <c r="N240" s="49" t="s">
        <v>13</v>
      </c>
      <c r="O240" s="10" t="s">
        <v>13</v>
      </c>
      <c r="P240" s="10" t="s">
        <v>13</v>
      </c>
      <c r="Q240" s="10" t="s">
        <v>13</v>
      </c>
      <c r="R240" s="10" t="s">
        <v>13</v>
      </c>
      <c r="S240" s="10" t="s">
        <v>13</v>
      </c>
      <c r="V240" s="49">
        <v>1</v>
      </c>
      <c r="W240" s="49"/>
    </row>
    <row r="241" spans="1:23" ht="38.25" x14ac:dyDescent="0.25">
      <c r="A241" s="52">
        <v>240</v>
      </c>
      <c r="B241" s="2" t="s">
        <v>6418</v>
      </c>
      <c r="C241" s="10" t="s">
        <v>6419</v>
      </c>
      <c r="D241" s="10" t="s">
        <v>6419</v>
      </c>
      <c r="F241" s="2" t="s">
        <v>6418</v>
      </c>
      <c r="G241" s="40"/>
      <c r="H241" s="1"/>
      <c r="I241" s="1"/>
      <c r="J241" s="1" t="s">
        <v>13</v>
      </c>
      <c r="K241" s="1"/>
      <c r="L241" s="1"/>
      <c r="M241" s="45"/>
      <c r="N241" s="49" t="s">
        <v>13</v>
      </c>
      <c r="O241" s="10" t="s">
        <v>13</v>
      </c>
      <c r="P241" s="10" t="s">
        <v>13</v>
      </c>
      <c r="Q241" s="10" t="s">
        <v>13</v>
      </c>
      <c r="R241" s="10" t="s">
        <v>13</v>
      </c>
      <c r="S241" s="10" t="s">
        <v>13</v>
      </c>
      <c r="V241" s="49">
        <v>1</v>
      </c>
      <c r="W241" s="49"/>
    </row>
    <row r="242" spans="1:23" x14ac:dyDescent="0.25">
      <c r="A242" s="52">
        <v>241</v>
      </c>
      <c r="B242" s="2" t="s">
        <v>6417</v>
      </c>
      <c r="D242" s="8"/>
      <c r="F242" s="4" t="s">
        <v>6417</v>
      </c>
      <c r="G242" s="40"/>
      <c r="H242" s="1"/>
      <c r="I242" s="1"/>
      <c r="J242" s="1"/>
      <c r="K242" s="1"/>
      <c r="L242" s="1"/>
      <c r="M242" s="45"/>
      <c r="N242" s="50"/>
      <c r="V242" s="50"/>
      <c r="W242" s="49"/>
    </row>
    <row r="243" spans="1:23" ht="38.25" x14ac:dyDescent="0.25">
      <c r="A243" s="52">
        <v>242</v>
      </c>
      <c r="B243" s="2" t="s">
        <v>6415</v>
      </c>
      <c r="C243" s="10" t="s">
        <v>6416</v>
      </c>
      <c r="D243" s="10" t="s">
        <v>6416</v>
      </c>
      <c r="F243" s="2" t="s">
        <v>6415</v>
      </c>
      <c r="G243" s="40"/>
      <c r="H243" s="1"/>
      <c r="I243" s="1"/>
      <c r="J243" s="1" t="s">
        <v>13</v>
      </c>
      <c r="K243" s="1"/>
      <c r="L243" s="1"/>
      <c r="M243" s="45"/>
      <c r="N243" s="49" t="s">
        <v>13</v>
      </c>
      <c r="O243" s="10" t="s">
        <v>13</v>
      </c>
      <c r="P243" s="10" t="s">
        <v>13</v>
      </c>
      <c r="Q243" s="10" t="s">
        <v>13</v>
      </c>
      <c r="R243" s="10" t="s">
        <v>13</v>
      </c>
      <c r="S243" s="10" t="s">
        <v>13</v>
      </c>
      <c r="V243" s="50"/>
      <c r="W243" s="49"/>
    </row>
    <row r="244" spans="1:23" ht="25.5" x14ac:dyDescent="0.25">
      <c r="A244" s="52">
        <v>243</v>
      </c>
      <c r="B244" s="2" t="s">
        <v>6413</v>
      </c>
      <c r="C244" s="10" t="s">
        <v>6414</v>
      </c>
      <c r="D244" s="10" t="s">
        <v>6414</v>
      </c>
      <c r="F244" s="2" t="s">
        <v>6413</v>
      </c>
      <c r="G244" s="40"/>
      <c r="H244" s="1"/>
      <c r="I244" s="1"/>
      <c r="J244" s="1" t="s">
        <v>13</v>
      </c>
      <c r="K244" s="1"/>
      <c r="L244" s="1"/>
      <c r="M244" s="45"/>
      <c r="N244" s="49" t="s">
        <v>13</v>
      </c>
      <c r="O244" s="10" t="s">
        <v>13</v>
      </c>
      <c r="P244" s="10" t="s">
        <v>13</v>
      </c>
      <c r="Q244" s="10" t="s">
        <v>13</v>
      </c>
      <c r="R244" s="10" t="s">
        <v>13</v>
      </c>
      <c r="S244" s="10" t="s">
        <v>13</v>
      </c>
      <c r="V244" s="50"/>
      <c r="W244" s="49"/>
    </row>
    <row r="245" spans="1:23" ht="25.5" x14ac:dyDescent="0.25">
      <c r="A245" s="52">
        <v>244</v>
      </c>
      <c r="B245" s="2" t="s">
        <v>6411</v>
      </c>
      <c r="C245" s="10" t="s">
        <v>6412</v>
      </c>
      <c r="D245" s="10" t="s">
        <v>6412</v>
      </c>
      <c r="F245" s="2" t="s">
        <v>6411</v>
      </c>
      <c r="G245" s="40"/>
      <c r="H245" s="1"/>
      <c r="I245" s="1"/>
      <c r="J245" s="1" t="s">
        <v>13</v>
      </c>
      <c r="K245" s="1"/>
      <c r="L245" s="1"/>
      <c r="M245" s="45"/>
      <c r="N245" s="49" t="s">
        <v>13</v>
      </c>
      <c r="O245" s="10" t="s">
        <v>13</v>
      </c>
      <c r="P245" s="10" t="s">
        <v>13</v>
      </c>
      <c r="Q245" s="10" t="s">
        <v>13</v>
      </c>
      <c r="R245" s="10" t="s">
        <v>13</v>
      </c>
      <c r="S245" s="10" t="s">
        <v>13</v>
      </c>
      <c r="V245" s="50"/>
      <c r="W245" s="49"/>
    </row>
    <row r="246" spans="1:23" x14ac:dyDescent="0.25">
      <c r="A246" s="52">
        <v>245</v>
      </c>
      <c r="B246" s="6" t="s">
        <v>6409</v>
      </c>
      <c r="C246" s="12" t="s">
        <v>6410</v>
      </c>
      <c r="D246" s="12" t="s">
        <v>6410</v>
      </c>
      <c r="E246" s="11"/>
      <c r="F246" s="6" t="s">
        <v>6409</v>
      </c>
      <c r="G246" s="39"/>
      <c r="H246" s="5"/>
      <c r="I246" s="5"/>
      <c r="J246" s="1"/>
      <c r="K246" s="5"/>
      <c r="L246" s="5"/>
      <c r="M246" s="44"/>
      <c r="N246" s="50"/>
      <c r="V246" s="50"/>
      <c r="W246" s="49"/>
    </row>
    <row r="247" spans="1:23" ht="25.5" x14ac:dyDescent="0.25">
      <c r="A247" s="52">
        <v>246</v>
      </c>
      <c r="B247" s="2" t="s">
        <v>6407</v>
      </c>
      <c r="C247" s="10" t="s">
        <v>6408</v>
      </c>
      <c r="D247" s="10" t="s">
        <v>6408</v>
      </c>
      <c r="F247" s="2" t="s">
        <v>6407</v>
      </c>
      <c r="G247" s="40"/>
      <c r="H247" s="1"/>
      <c r="I247" s="1"/>
      <c r="J247" s="1" t="s">
        <v>13</v>
      </c>
      <c r="K247" s="1"/>
      <c r="L247" s="1"/>
      <c r="M247" s="45"/>
      <c r="N247" s="49" t="s">
        <v>13</v>
      </c>
      <c r="O247" s="10" t="s">
        <v>13</v>
      </c>
      <c r="P247" s="10" t="s">
        <v>13</v>
      </c>
      <c r="Q247" s="10" t="s">
        <v>13</v>
      </c>
      <c r="R247" s="10" t="s">
        <v>13</v>
      </c>
      <c r="S247" s="10" t="s">
        <v>13</v>
      </c>
      <c r="V247" s="50"/>
      <c r="W247" s="49"/>
    </row>
    <row r="248" spans="1:23" x14ac:dyDescent="0.25">
      <c r="A248" s="52">
        <v>247</v>
      </c>
      <c r="B248" s="2" t="s">
        <v>6405</v>
      </c>
      <c r="C248" s="10" t="s">
        <v>6406</v>
      </c>
      <c r="D248" s="10" t="s">
        <v>6406</v>
      </c>
      <c r="F248" s="2" t="s">
        <v>6405</v>
      </c>
      <c r="G248" s="40"/>
      <c r="H248" s="1"/>
      <c r="I248" s="1"/>
      <c r="J248" s="1" t="s">
        <v>13</v>
      </c>
      <c r="K248" s="1"/>
      <c r="L248" s="1"/>
      <c r="M248" s="45"/>
      <c r="N248" s="49" t="s">
        <v>13</v>
      </c>
      <c r="O248" s="10" t="s">
        <v>13</v>
      </c>
      <c r="P248" s="10" t="s">
        <v>13</v>
      </c>
      <c r="Q248" s="10" t="s">
        <v>13</v>
      </c>
      <c r="R248" s="10" t="s">
        <v>13</v>
      </c>
      <c r="S248" s="10" t="s">
        <v>13</v>
      </c>
      <c r="V248" s="50"/>
      <c r="W248" s="49"/>
    </row>
    <row r="249" spans="1:23" ht="38.25" x14ac:dyDescent="0.25">
      <c r="A249" s="52">
        <v>248</v>
      </c>
      <c r="B249" s="2" t="s">
        <v>6403</v>
      </c>
      <c r="C249" s="10" t="s">
        <v>6404</v>
      </c>
      <c r="D249" s="10" t="s">
        <v>6404</v>
      </c>
      <c r="F249" s="2" t="s">
        <v>6403</v>
      </c>
      <c r="G249" s="40"/>
      <c r="H249" s="1"/>
      <c r="I249" s="1"/>
      <c r="J249" s="1" t="s">
        <v>13</v>
      </c>
      <c r="K249" s="1"/>
      <c r="L249" s="1"/>
      <c r="M249" s="45"/>
      <c r="N249" s="49" t="s">
        <v>13</v>
      </c>
      <c r="P249" s="10" t="s">
        <v>13</v>
      </c>
      <c r="Q249" s="10" t="s">
        <v>13</v>
      </c>
      <c r="V249" s="50"/>
      <c r="W249" s="49"/>
    </row>
    <row r="250" spans="1:23" ht="25.5" x14ac:dyDescent="0.25">
      <c r="A250" s="52">
        <v>249</v>
      </c>
      <c r="B250" s="2" t="s">
        <v>6401</v>
      </c>
      <c r="C250" s="10" t="s">
        <v>6402</v>
      </c>
      <c r="D250" s="10" t="s">
        <v>6402</v>
      </c>
      <c r="F250" s="2" t="s">
        <v>6401</v>
      </c>
      <c r="G250" s="40"/>
      <c r="H250" s="1"/>
      <c r="I250" s="1"/>
      <c r="J250" s="1" t="s">
        <v>13</v>
      </c>
      <c r="K250" s="1"/>
      <c r="L250" s="1"/>
      <c r="M250" s="45"/>
      <c r="N250" s="49" t="s">
        <v>13</v>
      </c>
      <c r="O250" s="10" t="s">
        <v>13</v>
      </c>
      <c r="P250" s="10" t="s">
        <v>13</v>
      </c>
      <c r="Q250" s="10" t="s">
        <v>13</v>
      </c>
      <c r="R250" s="10" t="s">
        <v>13</v>
      </c>
      <c r="S250" s="10" t="s">
        <v>13</v>
      </c>
      <c r="V250" s="50"/>
      <c r="W250" s="49"/>
    </row>
    <row r="251" spans="1:23" x14ac:dyDescent="0.25">
      <c r="A251" s="52">
        <v>250</v>
      </c>
      <c r="B251" s="4" t="s">
        <v>6399</v>
      </c>
      <c r="C251" s="14" t="s">
        <v>6400</v>
      </c>
      <c r="D251" s="14" t="s">
        <v>6400</v>
      </c>
      <c r="E251" s="13"/>
      <c r="F251" s="4" t="s">
        <v>6399</v>
      </c>
      <c r="G251" s="38"/>
      <c r="H251" s="3"/>
      <c r="I251" s="3"/>
      <c r="J251" s="1"/>
      <c r="K251" s="3"/>
      <c r="L251" s="3"/>
      <c r="M251" s="43"/>
      <c r="N251" s="50"/>
      <c r="V251" s="50"/>
      <c r="W251" s="49"/>
    </row>
    <row r="252" spans="1:23" x14ac:dyDescent="0.25">
      <c r="A252" s="52">
        <v>251</v>
      </c>
      <c r="B252" s="4" t="s">
        <v>6397</v>
      </c>
      <c r="C252" s="14" t="s">
        <v>6398</v>
      </c>
      <c r="D252" s="14" t="s">
        <v>6398</v>
      </c>
      <c r="E252" s="13"/>
      <c r="F252" s="4" t="s">
        <v>6397</v>
      </c>
      <c r="G252" s="38"/>
      <c r="H252" s="3"/>
      <c r="I252" s="3"/>
      <c r="J252" s="1"/>
      <c r="K252" s="3"/>
      <c r="L252" s="3"/>
      <c r="M252" s="43"/>
      <c r="N252" s="50"/>
      <c r="V252" s="50"/>
      <c r="W252" s="49"/>
    </row>
    <row r="253" spans="1:23" x14ac:dyDescent="0.25">
      <c r="A253" s="52">
        <v>252</v>
      </c>
      <c r="B253" s="6" t="s">
        <v>6395</v>
      </c>
      <c r="C253" s="12" t="s">
        <v>6396</v>
      </c>
      <c r="D253" s="12" t="s">
        <v>6396</v>
      </c>
      <c r="E253" s="11"/>
      <c r="F253" s="6" t="s">
        <v>6395</v>
      </c>
      <c r="G253" s="39"/>
      <c r="H253" s="5"/>
      <c r="I253" s="5"/>
      <c r="J253" s="1"/>
      <c r="K253" s="5"/>
      <c r="L253" s="5"/>
      <c r="M253" s="44"/>
      <c r="N253" s="50"/>
      <c r="V253" s="50"/>
      <c r="W253" s="49"/>
    </row>
    <row r="254" spans="1:23" x14ac:dyDescent="0.25">
      <c r="A254" s="52">
        <v>253</v>
      </c>
      <c r="B254" s="2" t="s">
        <v>6393</v>
      </c>
      <c r="C254" s="10" t="s">
        <v>6394</v>
      </c>
      <c r="D254" s="10" t="s">
        <v>6394</v>
      </c>
      <c r="F254" s="2" t="s">
        <v>6393</v>
      </c>
      <c r="G254" s="40"/>
      <c r="H254" s="1"/>
      <c r="I254" s="1"/>
      <c r="J254" s="1" t="s">
        <v>13</v>
      </c>
      <c r="K254" s="1"/>
      <c r="L254" s="1"/>
      <c r="M254" s="45"/>
      <c r="N254" s="49" t="s">
        <v>13</v>
      </c>
      <c r="O254" s="10" t="s">
        <v>13</v>
      </c>
      <c r="P254" s="10" t="s">
        <v>13</v>
      </c>
      <c r="Q254" s="10" t="s">
        <v>13</v>
      </c>
      <c r="R254" s="10" t="s">
        <v>13</v>
      </c>
      <c r="S254" s="10" t="s">
        <v>13</v>
      </c>
      <c r="V254" s="50"/>
      <c r="W254" s="49"/>
    </row>
    <row r="255" spans="1:23" ht="25.5" x14ac:dyDescent="0.25">
      <c r="A255" s="52">
        <v>254</v>
      </c>
      <c r="B255" s="2" t="s">
        <v>6391</v>
      </c>
      <c r="C255" s="10" t="s">
        <v>6392</v>
      </c>
      <c r="D255" s="10" t="s">
        <v>6392</v>
      </c>
      <c r="F255" s="2" t="s">
        <v>6391</v>
      </c>
      <c r="G255" s="40"/>
      <c r="H255" s="1"/>
      <c r="I255" s="1"/>
      <c r="J255" s="1" t="s">
        <v>13</v>
      </c>
      <c r="K255" s="1"/>
      <c r="L255" s="1"/>
      <c r="M255" s="45"/>
      <c r="N255" s="49" t="s">
        <v>13</v>
      </c>
      <c r="O255" s="10" t="s">
        <v>13</v>
      </c>
      <c r="P255" s="10" t="s">
        <v>13</v>
      </c>
      <c r="Q255" s="10" t="s">
        <v>13</v>
      </c>
      <c r="R255" s="10" t="s">
        <v>13</v>
      </c>
      <c r="S255" s="10" t="s">
        <v>13</v>
      </c>
      <c r="V255" s="50"/>
      <c r="W255" s="49"/>
    </row>
    <row r="256" spans="1:23" x14ac:dyDescent="0.25">
      <c r="A256" s="52">
        <v>255</v>
      </c>
      <c r="B256" s="2" t="s">
        <v>6389</v>
      </c>
      <c r="C256" s="10" t="s">
        <v>6390</v>
      </c>
      <c r="D256" s="10" t="s">
        <v>6390</v>
      </c>
      <c r="F256" s="2" t="s">
        <v>6389</v>
      </c>
      <c r="G256" s="40"/>
      <c r="H256" s="1"/>
      <c r="I256" s="1"/>
      <c r="J256" s="1" t="s">
        <v>13</v>
      </c>
      <c r="K256" s="1"/>
      <c r="L256" s="1"/>
      <c r="M256" s="45"/>
      <c r="N256" s="49" t="s">
        <v>13</v>
      </c>
      <c r="O256" s="10" t="s">
        <v>13</v>
      </c>
      <c r="P256" s="10" t="s">
        <v>13</v>
      </c>
      <c r="Q256" s="10" t="s">
        <v>13</v>
      </c>
      <c r="R256" s="10" t="s">
        <v>13</v>
      </c>
      <c r="S256" s="10" t="s">
        <v>13</v>
      </c>
      <c r="V256" s="50"/>
      <c r="W256" s="49"/>
    </row>
    <row r="257" spans="1:23" ht="25.5" x14ac:dyDescent="0.25">
      <c r="A257" s="52">
        <v>256</v>
      </c>
      <c r="B257" s="2" t="s">
        <v>6387</v>
      </c>
      <c r="C257" s="10" t="s">
        <v>6388</v>
      </c>
      <c r="D257" s="10" t="s">
        <v>6388</v>
      </c>
      <c r="F257" s="2" t="s">
        <v>6387</v>
      </c>
      <c r="G257" s="40"/>
      <c r="H257" s="1"/>
      <c r="I257" s="1"/>
      <c r="J257" s="1" t="s">
        <v>13</v>
      </c>
      <c r="K257" s="1"/>
      <c r="L257" s="1"/>
      <c r="M257" s="45"/>
      <c r="N257" s="49" t="s">
        <v>13</v>
      </c>
      <c r="O257" s="10" t="s">
        <v>13</v>
      </c>
      <c r="P257" s="10" t="s">
        <v>13</v>
      </c>
      <c r="Q257" s="10" t="s">
        <v>13</v>
      </c>
      <c r="R257" s="10" t="s">
        <v>13</v>
      </c>
      <c r="S257" s="10" t="s">
        <v>13</v>
      </c>
      <c r="V257" s="50"/>
      <c r="W257" s="49"/>
    </row>
    <row r="258" spans="1:23" ht="25.5" x14ac:dyDescent="0.25">
      <c r="A258" s="52">
        <v>257</v>
      </c>
      <c r="B258" s="2" t="s">
        <v>6385</v>
      </c>
      <c r="C258" s="10" t="s">
        <v>6386</v>
      </c>
      <c r="D258" s="10" t="s">
        <v>6386</v>
      </c>
      <c r="F258" s="2" t="s">
        <v>6385</v>
      </c>
      <c r="G258" s="40"/>
      <c r="H258" s="1"/>
      <c r="I258" s="1"/>
      <c r="J258" s="1" t="s">
        <v>13</v>
      </c>
      <c r="K258" s="1"/>
      <c r="L258" s="1"/>
      <c r="M258" s="45"/>
      <c r="N258" s="49" t="s">
        <v>13</v>
      </c>
      <c r="O258" s="10" t="s">
        <v>13</v>
      </c>
      <c r="P258" s="10" t="s">
        <v>13</v>
      </c>
      <c r="Q258" s="10" t="s">
        <v>13</v>
      </c>
      <c r="R258" s="10" t="s">
        <v>13</v>
      </c>
      <c r="S258" s="10" t="s">
        <v>13</v>
      </c>
      <c r="V258" s="50"/>
      <c r="W258" s="49"/>
    </row>
    <row r="259" spans="1:23" x14ac:dyDescent="0.25">
      <c r="A259" s="52">
        <v>258</v>
      </c>
      <c r="B259" s="2" t="s">
        <v>6383</v>
      </c>
      <c r="C259" s="10" t="s">
        <v>6384</v>
      </c>
      <c r="D259" s="10" t="s">
        <v>6384</v>
      </c>
      <c r="F259" s="2" t="s">
        <v>6383</v>
      </c>
      <c r="G259" s="40"/>
      <c r="H259" s="1"/>
      <c r="I259" s="1"/>
      <c r="J259" s="1" t="s">
        <v>13</v>
      </c>
      <c r="K259" s="1"/>
      <c r="L259" s="1"/>
      <c r="M259" s="45"/>
      <c r="N259" s="49" t="s">
        <v>13</v>
      </c>
      <c r="O259" s="10" t="s">
        <v>13</v>
      </c>
      <c r="P259" s="10" t="s">
        <v>13</v>
      </c>
      <c r="Q259" s="10" t="s">
        <v>13</v>
      </c>
      <c r="R259" s="10" t="s">
        <v>13</v>
      </c>
      <c r="S259" s="10" t="s">
        <v>13</v>
      </c>
      <c r="V259" s="50"/>
      <c r="W259" s="49"/>
    </row>
    <row r="260" spans="1:23" ht="25.5" x14ac:dyDescent="0.25">
      <c r="A260" s="52">
        <v>259</v>
      </c>
      <c r="B260" s="2" t="s">
        <v>6381</v>
      </c>
      <c r="C260" s="10" t="s">
        <v>6382</v>
      </c>
      <c r="D260" s="10" t="s">
        <v>6382</v>
      </c>
      <c r="F260" s="2" t="s">
        <v>6381</v>
      </c>
      <c r="G260" s="40"/>
      <c r="H260" s="1"/>
      <c r="I260" s="1"/>
      <c r="J260" s="1" t="s">
        <v>13</v>
      </c>
      <c r="K260" s="1"/>
      <c r="L260" s="1"/>
      <c r="M260" s="45"/>
      <c r="N260" s="49" t="s">
        <v>13</v>
      </c>
      <c r="O260" s="10" t="s">
        <v>13</v>
      </c>
      <c r="P260" s="10" t="s">
        <v>13</v>
      </c>
      <c r="Q260" s="10" t="s">
        <v>13</v>
      </c>
      <c r="R260" s="10" t="s">
        <v>13</v>
      </c>
      <c r="S260" s="10" t="s">
        <v>13</v>
      </c>
      <c r="V260" s="50"/>
      <c r="W260" s="49"/>
    </row>
    <row r="261" spans="1:23" x14ac:dyDescent="0.25">
      <c r="A261" s="52">
        <v>260</v>
      </c>
      <c r="B261" s="6" t="s">
        <v>6379</v>
      </c>
      <c r="C261" s="12" t="s">
        <v>6380</v>
      </c>
      <c r="D261" s="12" t="s">
        <v>6380</v>
      </c>
      <c r="E261" s="11"/>
      <c r="F261" s="6" t="s">
        <v>6379</v>
      </c>
      <c r="G261" s="39"/>
      <c r="H261" s="5"/>
      <c r="I261" s="5"/>
      <c r="J261" s="1"/>
      <c r="K261" s="5"/>
      <c r="L261" s="5"/>
      <c r="M261" s="44"/>
      <c r="N261" s="50"/>
      <c r="V261" s="50"/>
      <c r="W261" s="49"/>
    </row>
    <row r="262" spans="1:23" x14ac:dyDescent="0.25">
      <c r="A262" s="52">
        <v>261</v>
      </c>
      <c r="B262" s="2" t="s">
        <v>6377</v>
      </c>
      <c r="C262" s="10" t="s">
        <v>6378</v>
      </c>
      <c r="D262" s="10" t="s">
        <v>6378</v>
      </c>
      <c r="F262" s="2" t="s">
        <v>6377</v>
      </c>
      <c r="G262" s="40"/>
      <c r="H262" s="1"/>
      <c r="I262" s="1"/>
      <c r="J262" s="1" t="s">
        <v>13</v>
      </c>
      <c r="K262" s="1"/>
      <c r="L262" s="1"/>
      <c r="M262" s="45"/>
      <c r="N262" s="49" t="s">
        <v>13</v>
      </c>
      <c r="O262" s="10" t="s">
        <v>13</v>
      </c>
      <c r="P262" s="10" t="s">
        <v>13</v>
      </c>
      <c r="Q262" s="10" t="s">
        <v>13</v>
      </c>
      <c r="R262" s="10" t="s">
        <v>13</v>
      </c>
      <c r="S262" s="10" t="s">
        <v>13</v>
      </c>
      <c r="V262" s="50"/>
      <c r="W262" s="49"/>
    </row>
    <row r="263" spans="1:23" ht="25.5" x14ac:dyDescent="0.25">
      <c r="A263" s="52">
        <v>262</v>
      </c>
      <c r="B263" s="2" t="s">
        <v>6375</v>
      </c>
      <c r="C263" s="10" t="s">
        <v>6376</v>
      </c>
      <c r="D263" s="10" t="s">
        <v>6376</v>
      </c>
      <c r="F263" s="2" t="s">
        <v>6375</v>
      </c>
      <c r="G263" s="40"/>
      <c r="H263" s="1"/>
      <c r="I263" s="1"/>
      <c r="J263" s="1" t="s">
        <v>13</v>
      </c>
      <c r="K263" s="1"/>
      <c r="L263" s="1"/>
      <c r="M263" s="45"/>
      <c r="N263" s="49" t="s">
        <v>13</v>
      </c>
      <c r="O263" s="10" t="s">
        <v>13</v>
      </c>
      <c r="P263" s="10" t="s">
        <v>13</v>
      </c>
      <c r="Q263" s="10" t="s">
        <v>13</v>
      </c>
      <c r="R263" s="10" t="s">
        <v>13</v>
      </c>
      <c r="S263" s="10" t="s">
        <v>13</v>
      </c>
      <c r="V263" s="50"/>
      <c r="W263" s="49"/>
    </row>
    <row r="264" spans="1:23" ht="38.25" x14ac:dyDescent="0.25">
      <c r="A264" s="52">
        <v>263</v>
      </c>
      <c r="B264" s="2" t="s">
        <v>6373</v>
      </c>
      <c r="C264" s="10" t="s">
        <v>6374</v>
      </c>
      <c r="D264" s="10" t="s">
        <v>6374</v>
      </c>
      <c r="F264" s="2" t="s">
        <v>6373</v>
      </c>
      <c r="G264" s="40"/>
      <c r="H264" s="1"/>
      <c r="I264" s="1"/>
      <c r="J264" s="1" t="s">
        <v>13</v>
      </c>
      <c r="K264" s="1"/>
      <c r="L264" s="1"/>
      <c r="M264" s="45"/>
      <c r="N264" s="49" t="s">
        <v>13</v>
      </c>
      <c r="O264" s="10" t="s">
        <v>13</v>
      </c>
      <c r="P264" s="10" t="s">
        <v>13</v>
      </c>
      <c r="Q264" s="10" t="s">
        <v>13</v>
      </c>
      <c r="R264" s="10" t="s">
        <v>13</v>
      </c>
      <c r="S264" s="10" t="s">
        <v>13</v>
      </c>
      <c r="V264" s="50"/>
      <c r="W264" s="49"/>
    </row>
    <row r="265" spans="1:23" x14ac:dyDescent="0.25">
      <c r="A265" s="52">
        <v>264</v>
      </c>
      <c r="B265" s="2" t="s">
        <v>6371</v>
      </c>
      <c r="C265" s="10" t="s">
        <v>6372</v>
      </c>
      <c r="D265" s="10" t="s">
        <v>6372</v>
      </c>
      <c r="F265" s="2" t="s">
        <v>6371</v>
      </c>
      <c r="G265" s="40"/>
      <c r="H265" s="1"/>
      <c r="I265" s="1"/>
      <c r="J265" s="1" t="s">
        <v>13</v>
      </c>
      <c r="K265" s="1"/>
      <c r="L265" s="1"/>
      <c r="M265" s="45"/>
      <c r="N265" s="49" t="s">
        <v>13</v>
      </c>
      <c r="O265" s="10" t="s">
        <v>13</v>
      </c>
      <c r="P265" s="10" t="s">
        <v>13</v>
      </c>
      <c r="Q265" s="10" t="s">
        <v>13</v>
      </c>
      <c r="R265" s="10" t="s">
        <v>13</v>
      </c>
      <c r="S265" s="10" t="s">
        <v>13</v>
      </c>
      <c r="V265" s="50"/>
      <c r="W265" s="49"/>
    </row>
    <row r="266" spans="1:23" x14ac:dyDescent="0.25">
      <c r="A266" s="52">
        <v>265</v>
      </c>
      <c r="B266" s="2" t="s">
        <v>6369</v>
      </c>
      <c r="C266" s="10" t="s">
        <v>6370</v>
      </c>
      <c r="D266" s="10" t="s">
        <v>6370</v>
      </c>
      <c r="F266" s="2" t="s">
        <v>6369</v>
      </c>
      <c r="G266" s="40"/>
      <c r="H266" s="1"/>
      <c r="I266" s="1"/>
      <c r="J266" s="1" t="s">
        <v>13</v>
      </c>
      <c r="K266" s="1"/>
      <c r="L266" s="1"/>
      <c r="M266" s="45"/>
      <c r="N266" s="49" t="s">
        <v>13</v>
      </c>
      <c r="O266" s="10" t="s">
        <v>13</v>
      </c>
      <c r="P266" s="10" t="s">
        <v>13</v>
      </c>
      <c r="Q266" s="10" t="s">
        <v>13</v>
      </c>
      <c r="R266" s="10" t="s">
        <v>13</v>
      </c>
      <c r="S266" s="10" t="s">
        <v>13</v>
      </c>
      <c r="V266" s="50"/>
      <c r="W266" s="49"/>
    </row>
    <row r="267" spans="1:23" ht="25.5" x14ac:dyDescent="0.25">
      <c r="A267" s="52">
        <v>266</v>
      </c>
      <c r="B267" s="2" t="s">
        <v>6367</v>
      </c>
      <c r="C267" s="10" t="s">
        <v>6368</v>
      </c>
      <c r="D267" s="10" t="s">
        <v>6368</v>
      </c>
      <c r="F267" s="2" t="s">
        <v>6367</v>
      </c>
      <c r="G267" s="40"/>
      <c r="H267" s="1"/>
      <c r="I267" s="1"/>
      <c r="J267" s="1" t="s">
        <v>13</v>
      </c>
      <c r="K267" s="1"/>
      <c r="L267" s="1"/>
      <c r="M267" s="45"/>
      <c r="N267" s="49" t="s">
        <v>13</v>
      </c>
      <c r="O267" s="10" t="s">
        <v>13</v>
      </c>
      <c r="P267" s="10" t="s">
        <v>13</v>
      </c>
      <c r="Q267" s="10" t="s">
        <v>13</v>
      </c>
      <c r="R267" s="10" t="s">
        <v>13</v>
      </c>
      <c r="S267" s="10" t="s">
        <v>13</v>
      </c>
      <c r="V267" s="50"/>
      <c r="W267" s="49"/>
    </row>
    <row r="268" spans="1:23" ht="38.25" x14ac:dyDescent="0.25">
      <c r="A268" s="52">
        <v>267</v>
      </c>
      <c r="B268" s="2" t="s">
        <v>6365</v>
      </c>
      <c r="C268" s="10" t="s">
        <v>6366</v>
      </c>
      <c r="D268" s="10" t="s">
        <v>6366</v>
      </c>
      <c r="F268" s="2" t="s">
        <v>6365</v>
      </c>
      <c r="G268" s="40"/>
      <c r="H268" s="1"/>
      <c r="I268" s="1"/>
      <c r="J268" s="1" t="s">
        <v>13</v>
      </c>
      <c r="K268" s="1"/>
      <c r="L268" s="1"/>
      <c r="M268" s="45"/>
      <c r="N268" s="49" t="s">
        <v>13</v>
      </c>
      <c r="O268" s="10" t="s">
        <v>13</v>
      </c>
      <c r="P268" s="10" t="s">
        <v>13</v>
      </c>
      <c r="Q268" s="10" t="s">
        <v>13</v>
      </c>
      <c r="R268" s="10" t="s">
        <v>13</v>
      </c>
      <c r="S268" s="10" t="s">
        <v>13</v>
      </c>
      <c r="V268" s="50"/>
      <c r="W268" s="49"/>
    </row>
    <row r="269" spans="1:23" x14ac:dyDescent="0.25">
      <c r="A269" s="52">
        <v>268</v>
      </c>
      <c r="B269" s="6" t="s">
        <v>6363</v>
      </c>
      <c r="C269" s="12" t="s">
        <v>6364</v>
      </c>
      <c r="D269" s="12" t="s">
        <v>6364</v>
      </c>
      <c r="E269" s="11"/>
      <c r="F269" s="6" t="s">
        <v>6363</v>
      </c>
      <c r="G269" s="39"/>
      <c r="H269" s="5"/>
      <c r="I269" s="5"/>
      <c r="J269" s="1"/>
      <c r="K269" s="5"/>
      <c r="L269" s="5"/>
      <c r="M269" s="44"/>
      <c r="N269" s="50"/>
      <c r="V269" s="50"/>
      <c r="W269" s="49"/>
    </row>
    <row r="270" spans="1:23" ht="38.25" x14ac:dyDescent="0.25">
      <c r="A270" s="52">
        <v>269</v>
      </c>
      <c r="B270" s="2" t="s">
        <v>6361</v>
      </c>
      <c r="C270" s="10" t="s">
        <v>6362</v>
      </c>
      <c r="D270" s="10" t="s">
        <v>6362</v>
      </c>
      <c r="F270" s="2" t="s">
        <v>6361</v>
      </c>
      <c r="G270" s="40"/>
      <c r="H270" s="1"/>
      <c r="I270" s="1"/>
      <c r="J270" s="1" t="s">
        <v>13</v>
      </c>
      <c r="K270" s="1"/>
      <c r="L270" s="1"/>
      <c r="M270" s="45"/>
      <c r="N270" s="49" t="s">
        <v>13</v>
      </c>
      <c r="O270" s="10" t="s">
        <v>13</v>
      </c>
      <c r="P270" s="10" t="s">
        <v>13</v>
      </c>
      <c r="Q270" s="10" t="s">
        <v>13</v>
      </c>
      <c r="R270" s="10" t="s">
        <v>13</v>
      </c>
      <c r="S270" s="10" t="s">
        <v>13</v>
      </c>
      <c r="V270" s="50"/>
      <c r="W270" s="49"/>
    </row>
    <row r="271" spans="1:23" ht="25.5" x14ac:dyDescent="0.25">
      <c r="A271" s="52">
        <v>270</v>
      </c>
      <c r="B271" s="2" t="s">
        <v>6359</v>
      </c>
      <c r="C271" s="10" t="s">
        <v>6360</v>
      </c>
      <c r="D271" s="10" t="s">
        <v>6360</v>
      </c>
      <c r="F271" s="2" t="s">
        <v>6359</v>
      </c>
      <c r="G271" s="40"/>
      <c r="H271" s="1"/>
      <c r="I271" s="1"/>
      <c r="J271" s="1" t="s">
        <v>13</v>
      </c>
      <c r="K271" s="1"/>
      <c r="L271" s="1"/>
      <c r="M271" s="45"/>
      <c r="N271" s="49" t="s">
        <v>13</v>
      </c>
      <c r="O271" s="10" t="s">
        <v>13</v>
      </c>
      <c r="P271" s="10" t="s">
        <v>13</v>
      </c>
      <c r="Q271" s="10" t="s">
        <v>13</v>
      </c>
      <c r="R271" s="10" t="s">
        <v>13</v>
      </c>
      <c r="S271" s="10" t="s">
        <v>13</v>
      </c>
      <c r="V271" s="50"/>
      <c r="W271" s="49"/>
    </row>
    <row r="272" spans="1:23" ht="25.5" x14ac:dyDescent="0.25">
      <c r="A272" s="52">
        <v>271</v>
      </c>
      <c r="B272" s="2" t="s">
        <v>6357</v>
      </c>
      <c r="C272" s="10" t="s">
        <v>6358</v>
      </c>
      <c r="D272" s="10" t="s">
        <v>6358</v>
      </c>
      <c r="F272" s="2" t="s">
        <v>6357</v>
      </c>
      <c r="G272" s="40"/>
      <c r="H272" s="1"/>
      <c r="I272" s="1"/>
      <c r="J272" s="1" t="s">
        <v>13</v>
      </c>
      <c r="K272" s="1"/>
      <c r="L272" s="1"/>
      <c r="M272" s="45"/>
      <c r="N272" s="49" t="s">
        <v>13</v>
      </c>
      <c r="O272" s="10" t="s">
        <v>13</v>
      </c>
      <c r="P272" s="10" t="s">
        <v>13</v>
      </c>
      <c r="Q272" s="10" t="s">
        <v>13</v>
      </c>
      <c r="R272" s="10" t="s">
        <v>13</v>
      </c>
      <c r="S272" s="10" t="s">
        <v>13</v>
      </c>
      <c r="V272" s="50"/>
      <c r="W272" s="49"/>
    </row>
    <row r="273" spans="1:23" ht="25.5" x14ac:dyDescent="0.25">
      <c r="A273" s="52">
        <v>272</v>
      </c>
      <c r="B273" s="2" t="s">
        <v>6355</v>
      </c>
      <c r="C273" s="10" t="s">
        <v>6356</v>
      </c>
      <c r="D273" s="10" t="s">
        <v>6356</v>
      </c>
      <c r="F273" s="2" t="s">
        <v>6355</v>
      </c>
      <c r="G273" s="40"/>
      <c r="H273" s="1"/>
      <c r="I273" s="1"/>
      <c r="J273" s="1" t="s">
        <v>13</v>
      </c>
      <c r="K273" s="1"/>
      <c r="L273" s="1"/>
      <c r="M273" s="45"/>
      <c r="N273" s="49" t="s">
        <v>13</v>
      </c>
      <c r="O273" s="10" t="s">
        <v>13</v>
      </c>
      <c r="P273" s="10" t="s">
        <v>13</v>
      </c>
      <c r="Q273" s="10" t="s">
        <v>13</v>
      </c>
      <c r="R273" s="10" t="s">
        <v>13</v>
      </c>
      <c r="S273" s="10" t="s">
        <v>13</v>
      </c>
      <c r="V273" s="50"/>
      <c r="W273" s="49"/>
    </row>
    <row r="274" spans="1:23" ht="25.5" x14ac:dyDescent="0.25">
      <c r="A274" s="52">
        <v>273</v>
      </c>
      <c r="B274" s="2" t="s">
        <v>6353</v>
      </c>
      <c r="C274" s="10" t="s">
        <v>6354</v>
      </c>
      <c r="D274" s="10" t="s">
        <v>6354</v>
      </c>
      <c r="F274" s="2" t="s">
        <v>6353</v>
      </c>
      <c r="G274" s="40"/>
      <c r="H274" s="1"/>
      <c r="I274" s="1"/>
      <c r="J274" s="1" t="s">
        <v>13</v>
      </c>
      <c r="K274" s="1"/>
      <c r="L274" s="1"/>
      <c r="M274" s="45"/>
      <c r="N274" s="49" t="s">
        <v>13</v>
      </c>
      <c r="O274" s="10" t="s">
        <v>13</v>
      </c>
      <c r="P274" s="10" t="s">
        <v>13</v>
      </c>
      <c r="Q274" s="10" t="s">
        <v>13</v>
      </c>
      <c r="R274" s="10" t="s">
        <v>13</v>
      </c>
      <c r="S274" s="10" t="s">
        <v>13</v>
      </c>
      <c r="V274" s="50"/>
      <c r="W274" s="49"/>
    </row>
    <row r="275" spans="1:23" ht="25.5" x14ac:dyDescent="0.25">
      <c r="A275" s="52">
        <v>274</v>
      </c>
      <c r="B275" s="2" t="s">
        <v>6351</v>
      </c>
      <c r="C275" s="10" t="s">
        <v>6352</v>
      </c>
      <c r="D275" s="10" t="s">
        <v>6352</v>
      </c>
      <c r="F275" s="2" t="s">
        <v>6351</v>
      </c>
      <c r="G275" s="40"/>
      <c r="H275" s="1"/>
      <c r="I275" s="1"/>
      <c r="J275" s="1" t="s">
        <v>13</v>
      </c>
      <c r="K275" s="1"/>
      <c r="L275" s="1"/>
      <c r="M275" s="45"/>
      <c r="N275" s="49" t="s">
        <v>13</v>
      </c>
      <c r="O275" s="10" t="s">
        <v>13</v>
      </c>
      <c r="P275" s="10" t="s">
        <v>13</v>
      </c>
      <c r="Q275" s="10" t="s">
        <v>13</v>
      </c>
      <c r="R275" s="10" t="s">
        <v>13</v>
      </c>
      <c r="S275" s="10" t="s">
        <v>13</v>
      </c>
      <c r="V275" s="50"/>
      <c r="W275" s="49"/>
    </row>
    <row r="276" spans="1:23" ht="25.5" x14ac:dyDescent="0.25">
      <c r="A276" s="52">
        <v>275</v>
      </c>
      <c r="B276" s="2" t="s">
        <v>6349</v>
      </c>
      <c r="C276" s="10" t="s">
        <v>6350</v>
      </c>
      <c r="D276" s="10" t="s">
        <v>6350</v>
      </c>
      <c r="F276" s="2" t="s">
        <v>6349</v>
      </c>
      <c r="G276" s="40"/>
      <c r="H276" s="1"/>
      <c r="I276" s="1"/>
      <c r="J276" s="1" t="s">
        <v>13</v>
      </c>
      <c r="K276" s="1"/>
      <c r="L276" s="1"/>
      <c r="M276" s="45"/>
      <c r="N276" s="49" t="s">
        <v>13</v>
      </c>
      <c r="O276" s="10" t="s">
        <v>13</v>
      </c>
      <c r="P276" s="10" t="s">
        <v>13</v>
      </c>
      <c r="Q276" s="10" t="s">
        <v>13</v>
      </c>
      <c r="R276" s="10" t="s">
        <v>13</v>
      </c>
      <c r="S276" s="10" t="s">
        <v>13</v>
      </c>
      <c r="V276" s="50"/>
      <c r="W276" s="49"/>
    </row>
    <row r="277" spans="1:23" ht="25.5" x14ac:dyDescent="0.25">
      <c r="A277" s="52">
        <v>276</v>
      </c>
      <c r="B277" s="2" t="s">
        <v>6347</v>
      </c>
      <c r="C277" s="10" t="s">
        <v>6348</v>
      </c>
      <c r="D277" s="10" t="s">
        <v>6348</v>
      </c>
      <c r="F277" s="2" t="s">
        <v>6347</v>
      </c>
      <c r="G277" s="40"/>
      <c r="H277" s="1"/>
      <c r="I277" s="1"/>
      <c r="J277" s="1" t="s">
        <v>13</v>
      </c>
      <c r="K277" s="1"/>
      <c r="L277" s="1"/>
      <c r="M277" s="45"/>
      <c r="N277" s="49" t="s">
        <v>13</v>
      </c>
      <c r="O277" s="10" t="s">
        <v>13</v>
      </c>
      <c r="P277" s="10" t="s">
        <v>13</v>
      </c>
      <c r="Q277" s="10" t="s">
        <v>13</v>
      </c>
      <c r="R277" s="10" t="s">
        <v>13</v>
      </c>
      <c r="S277" s="10" t="s">
        <v>13</v>
      </c>
      <c r="V277" s="50"/>
      <c r="W277" s="49"/>
    </row>
    <row r="278" spans="1:23" ht="25.5" x14ac:dyDescent="0.25">
      <c r="A278" s="52">
        <v>277</v>
      </c>
      <c r="B278" s="2" t="s">
        <v>6345</v>
      </c>
      <c r="C278" s="10" t="s">
        <v>6346</v>
      </c>
      <c r="D278" s="10" t="s">
        <v>6346</v>
      </c>
      <c r="F278" s="2" t="s">
        <v>6345</v>
      </c>
      <c r="G278" s="40"/>
      <c r="H278" s="1"/>
      <c r="I278" s="1"/>
      <c r="J278" s="1" t="s">
        <v>13</v>
      </c>
      <c r="K278" s="1"/>
      <c r="L278" s="1"/>
      <c r="M278" s="45"/>
      <c r="N278" s="49" t="s">
        <v>13</v>
      </c>
      <c r="O278" s="10" t="s">
        <v>13</v>
      </c>
      <c r="P278" s="10" t="s">
        <v>13</v>
      </c>
      <c r="Q278" s="10" t="s">
        <v>13</v>
      </c>
      <c r="R278" s="10" t="s">
        <v>13</v>
      </c>
      <c r="S278" s="10" t="s">
        <v>13</v>
      </c>
      <c r="V278" s="50"/>
      <c r="W278" s="49"/>
    </row>
    <row r="279" spans="1:23" x14ac:dyDescent="0.25">
      <c r="A279" s="52">
        <v>278</v>
      </c>
      <c r="B279" s="2" t="s">
        <v>6343</v>
      </c>
      <c r="C279" s="10" t="s">
        <v>6344</v>
      </c>
      <c r="D279" s="10" t="s">
        <v>6344</v>
      </c>
      <c r="F279" s="2" t="s">
        <v>6343</v>
      </c>
      <c r="G279" s="40"/>
      <c r="H279" s="1"/>
      <c r="I279" s="1"/>
      <c r="J279" s="1" t="s">
        <v>13</v>
      </c>
      <c r="K279" s="1"/>
      <c r="L279" s="1"/>
      <c r="M279" s="45"/>
      <c r="N279" s="49" t="s">
        <v>13</v>
      </c>
      <c r="O279" s="10" t="s">
        <v>13</v>
      </c>
      <c r="P279" s="10" t="s">
        <v>13</v>
      </c>
      <c r="Q279" s="10" t="s">
        <v>13</v>
      </c>
      <c r="R279" s="10" t="s">
        <v>13</v>
      </c>
      <c r="S279" s="10" t="s">
        <v>13</v>
      </c>
      <c r="V279" s="50"/>
      <c r="W279" s="49"/>
    </row>
    <row r="280" spans="1:23" ht="38.25" x14ac:dyDescent="0.25">
      <c r="A280" s="52">
        <v>279</v>
      </c>
      <c r="B280" s="2" t="s">
        <v>6341</v>
      </c>
      <c r="C280" s="10" t="s">
        <v>6342</v>
      </c>
      <c r="D280" s="10" t="s">
        <v>6342</v>
      </c>
      <c r="F280" s="2" t="s">
        <v>6341</v>
      </c>
      <c r="G280" s="40"/>
      <c r="H280" s="1"/>
      <c r="I280" s="1"/>
      <c r="J280" s="1" t="s">
        <v>13</v>
      </c>
      <c r="K280" s="1"/>
      <c r="L280" s="1"/>
      <c r="M280" s="45"/>
      <c r="N280" s="49" t="s">
        <v>13</v>
      </c>
      <c r="O280" s="10" t="s">
        <v>13</v>
      </c>
      <c r="P280" s="10" t="s">
        <v>13</v>
      </c>
      <c r="Q280" s="10" t="s">
        <v>13</v>
      </c>
      <c r="R280" s="10" t="s">
        <v>13</v>
      </c>
      <c r="S280" s="10" t="s">
        <v>13</v>
      </c>
      <c r="V280" s="50"/>
      <c r="W280" s="49"/>
    </row>
    <row r="281" spans="1:23" x14ac:dyDescent="0.25">
      <c r="A281" s="52">
        <v>280</v>
      </c>
      <c r="B281" s="6" t="s">
        <v>6339</v>
      </c>
      <c r="C281" s="12" t="s">
        <v>6340</v>
      </c>
      <c r="D281" s="12" t="s">
        <v>6340</v>
      </c>
      <c r="E281" s="11"/>
      <c r="F281" s="6" t="s">
        <v>6339</v>
      </c>
      <c r="G281" s="39"/>
      <c r="H281" s="5"/>
      <c r="I281" s="5"/>
      <c r="J281" s="1"/>
      <c r="K281" s="5"/>
      <c r="L281" s="5"/>
      <c r="M281" s="44"/>
      <c r="N281" s="50"/>
      <c r="V281" s="50"/>
      <c r="W281" s="49"/>
    </row>
    <row r="282" spans="1:23" x14ac:dyDescent="0.25">
      <c r="A282" s="52">
        <v>281</v>
      </c>
      <c r="B282" s="2" t="s">
        <v>6338</v>
      </c>
      <c r="D282" s="8"/>
      <c r="F282" s="4" t="s">
        <v>6338</v>
      </c>
      <c r="G282" s="40"/>
      <c r="H282" s="1"/>
      <c r="I282" s="1"/>
      <c r="J282" s="1"/>
      <c r="K282" s="1"/>
      <c r="L282" s="1"/>
      <c r="M282" s="45"/>
      <c r="N282" s="50"/>
      <c r="V282" s="50"/>
      <c r="W282" s="49"/>
    </row>
    <row r="283" spans="1:23" ht="63.75" x14ac:dyDescent="0.25">
      <c r="A283" s="52">
        <v>282</v>
      </c>
      <c r="B283" s="2" t="s">
        <v>6336</v>
      </c>
      <c r="C283" s="10" t="s">
        <v>6337</v>
      </c>
      <c r="D283" s="10" t="s">
        <v>6337</v>
      </c>
      <c r="F283" s="2" t="s">
        <v>6336</v>
      </c>
      <c r="G283" s="40"/>
      <c r="H283" s="1"/>
      <c r="I283" s="1"/>
      <c r="J283" s="1" t="s">
        <v>13</v>
      </c>
      <c r="K283" s="1"/>
      <c r="L283" s="1"/>
      <c r="M283" s="45"/>
      <c r="N283" s="49" t="s">
        <v>13</v>
      </c>
      <c r="O283" s="10" t="s">
        <v>13</v>
      </c>
      <c r="P283" s="10" t="s">
        <v>13</v>
      </c>
      <c r="Q283" s="10" t="s">
        <v>13</v>
      </c>
      <c r="R283" s="10" t="s">
        <v>13</v>
      </c>
      <c r="S283" s="10" t="s">
        <v>13</v>
      </c>
      <c r="V283" s="50"/>
      <c r="W283" s="49"/>
    </row>
    <row r="284" spans="1:23" ht="38.25" x14ac:dyDescent="0.25">
      <c r="A284" s="52">
        <v>283</v>
      </c>
      <c r="B284" s="2" t="s">
        <v>6334</v>
      </c>
      <c r="C284" s="10" t="s">
        <v>6335</v>
      </c>
      <c r="D284" s="10" t="s">
        <v>6335</v>
      </c>
      <c r="F284" s="2" t="s">
        <v>6334</v>
      </c>
      <c r="G284" s="40"/>
      <c r="H284" s="1"/>
      <c r="I284" s="1"/>
      <c r="J284" s="1" t="s">
        <v>13</v>
      </c>
      <c r="K284" s="1"/>
      <c r="L284" s="1"/>
      <c r="M284" s="45"/>
      <c r="N284" s="49" t="s">
        <v>13</v>
      </c>
      <c r="O284" s="10" t="s">
        <v>13</v>
      </c>
      <c r="P284" s="10" t="s">
        <v>13</v>
      </c>
      <c r="Q284" s="10" t="s">
        <v>13</v>
      </c>
      <c r="R284" s="10" t="s">
        <v>13</v>
      </c>
      <c r="S284" s="10" t="s">
        <v>13</v>
      </c>
      <c r="V284" s="50"/>
      <c r="W284" s="49"/>
    </row>
    <row r="285" spans="1:23" ht="63.75" x14ac:dyDescent="0.25">
      <c r="A285" s="52">
        <v>284</v>
      </c>
      <c r="B285" s="2" t="s">
        <v>6332</v>
      </c>
      <c r="C285" s="10" t="s">
        <v>6333</v>
      </c>
      <c r="D285" s="10" t="s">
        <v>6333</v>
      </c>
      <c r="F285" s="2" t="s">
        <v>6332</v>
      </c>
      <c r="G285" s="40"/>
      <c r="H285" s="1"/>
      <c r="I285" s="1"/>
      <c r="J285" s="1" t="s">
        <v>13</v>
      </c>
      <c r="K285" s="1"/>
      <c r="L285" s="1"/>
      <c r="M285" s="45"/>
      <c r="N285" s="49" t="s">
        <v>13</v>
      </c>
      <c r="O285" s="10" t="s">
        <v>13</v>
      </c>
      <c r="P285" s="10" t="s">
        <v>13</v>
      </c>
      <c r="Q285" s="10" t="s">
        <v>13</v>
      </c>
      <c r="R285" s="10" t="s">
        <v>13</v>
      </c>
      <c r="S285" s="10" t="s">
        <v>13</v>
      </c>
      <c r="V285" s="50"/>
      <c r="W285" s="49"/>
    </row>
    <row r="286" spans="1:23" ht="38.25" x14ac:dyDescent="0.25">
      <c r="A286" s="52">
        <v>285</v>
      </c>
      <c r="B286" s="2" t="s">
        <v>6330</v>
      </c>
      <c r="C286" s="10" t="s">
        <v>6331</v>
      </c>
      <c r="D286" s="10" t="s">
        <v>6331</v>
      </c>
      <c r="F286" s="2" t="s">
        <v>6330</v>
      </c>
      <c r="G286" s="40"/>
      <c r="H286" s="1"/>
      <c r="I286" s="1"/>
      <c r="J286" s="1" t="s">
        <v>13</v>
      </c>
      <c r="K286" s="1"/>
      <c r="L286" s="1"/>
      <c r="M286" s="45"/>
      <c r="N286" s="49" t="s">
        <v>13</v>
      </c>
      <c r="O286" s="10" t="s">
        <v>13</v>
      </c>
      <c r="P286" s="10" t="s">
        <v>13</v>
      </c>
      <c r="Q286" s="10" t="s">
        <v>13</v>
      </c>
      <c r="R286" s="10" t="s">
        <v>13</v>
      </c>
      <c r="S286" s="10" t="s">
        <v>13</v>
      </c>
      <c r="V286" s="49">
        <v>1</v>
      </c>
      <c r="W286" s="49"/>
    </row>
    <row r="287" spans="1:23" ht="63.75" x14ac:dyDescent="0.25">
      <c r="A287" s="52">
        <v>286</v>
      </c>
      <c r="B287" s="2" t="s">
        <v>6328</v>
      </c>
      <c r="C287" s="10" t="s">
        <v>6329</v>
      </c>
      <c r="D287" s="10" t="s">
        <v>6329</v>
      </c>
      <c r="F287" s="2" t="s">
        <v>6328</v>
      </c>
      <c r="G287" s="40"/>
      <c r="H287" s="1"/>
      <c r="I287" s="1"/>
      <c r="J287" s="1" t="s">
        <v>13</v>
      </c>
      <c r="K287" s="1"/>
      <c r="L287" s="1"/>
      <c r="M287" s="45"/>
      <c r="N287" s="49" t="s">
        <v>13</v>
      </c>
      <c r="O287" s="10" t="s">
        <v>13</v>
      </c>
      <c r="P287" s="10" t="s">
        <v>13</v>
      </c>
      <c r="Q287" s="10" t="s">
        <v>13</v>
      </c>
      <c r="R287" s="10" t="s">
        <v>13</v>
      </c>
      <c r="S287" s="10" t="s">
        <v>13</v>
      </c>
      <c r="V287" s="49">
        <v>1</v>
      </c>
      <c r="W287" s="49"/>
    </row>
    <row r="288" spans="1:23" ht="25.5" x14ac:dyDescent="0.25">
      <c r="A288" s="52">
        <v>287</v>
      </c>
      <c r="B288" s="2" t="s">
        <v>6326</v>
      </c>
      <c r="C288" s="10" t="s">
        <v>6327</v>
      </c>
      <c r="D288" s="10" t="s">
        <v>6327</v>
      </c>
      <c r="F288" s="2" t="s">
        <v>6326</v>
      </c>
      <c r="G288" s="40"/>
      <c r="H288" s="1"/>
      <c r="I288" s="1"/>
      <c r="J288" s="1" t="s">
        <v>13</v>
      </c>
      <c r="K288" s="1"/>
      <c r="L288" s="1"/>
      <c r="M288" s="45"/>
      <c r="N288" s="49" t="s">
        <v>13</v>
      </c>
      <c r="O288" s="10" t="s">
        <v>13</v>
      </c>
      <c r="P288" s="10" t="s">
        <v>13</v>
      </c>
      <c r="Q288" s="10" t="s">
        <v>13</v>
      </c>
      <c r="R288" s="10" t="s">
        <v>13</v>
      </c>
      <c r="S288" s="10" t="s">
        <v>13</v>
      </c>
      <c r="V288" s="50"/>
      <c r="W288" s="49"/>
    </row>
    <row r="289" spans="1:23" ht="25.5" x14ac:dyDescent="0.25">
      <c r="A289" s="52">
        <v>288</v>
      </c>
      <c r="B289" s="2" t="s">
        <v>6324</v>
      </c>
      <c r="C289" s="10" t="s">
        <v>6325</v>
      </c>
      <c r="D289" s="10" t="s">
        <v>6325</v>
      </c>
      <c r="F289" s="2" t="s">
        <v>6324</v>
      </c>
      <c r="G289" s="40"/>
      <c r="H289" s="1"/>
      <c r="I289" s="1"/>
      <c r="J289" s="1" t="s">
        <v>13</v>
      </c>
      <c r="K289" s="1"/>
      <c r="L289" s="1"/>
      <c r="M289" s="45"/>
      <c r="N289" s="49" t="s">
        <v>13</v>
      </c>
      <c r="O289" s="10" t="s">
        <v>13</v>
      </c>
      <c r="P289" s="10" t="s">
        <v>13</v>
      </c>
      <c r="Q289" s="10" t="s">
        <v>13</v>
      </c>
      <c r="R289" s="10" t="s">
        <v>13</v>
      </c>
      <c r="S289" s="10" t="s">
        <v>13</v>
      </c>
      <c r="V289" s="50"/>
      <c r="W289" s="49"/>
    </row>
    <row r="290" spans="1:23" ht="38.25" x14ac:dyDescent="0.25">
      <c r="A290" s="52">
        <v>289</v>
      </c>
      <c r="B290" s="2" t="s">
        <v>6322</v>
      </c>
      <c r="C290" s="10" t="s">
        <v>6323</v>
      </c>
      <c r="D290" s="10" t="s">
        <v>6323</v>
      </c>
      <c r="F290" s="2" t="s">
        <v>6322</v>
      </c>
      <c r="G290" s="40"/>
      <c r="H290" s="1"/>
      <c r="I290" s="1"/>
      <c r="J290" s="1" t="s">
        <v>13</v>
      </c>
      <c r="K290" s="1"/>
      <c r="L290" s="1"/>
      <c r="M290" s="45"/>
      <c r="N290" s="49" t="s">
        <v>13</v>
      </c>
      <c r="O290" s="10" t="s">
        <v>13</v>
      </c>
      <c r="P290" s="10" t="s">
        <v>13</v>
      </c>
      <c r="Q290" s="10" t="s">
        <v>13</v>
      </c>
      <c r="R290" s="10" t="s">
        <v>13</v>
      </c>
      <c r="S290" s="10" t="s">
        <v>13</v>
      </c>
      <c r="V290" s="50"/>
      <c r="W290" s="49"/>
    </row>
    <row r="291" spans="1:23" ht="25.5" x14ac:dyDescent="0.25">
      <c r="A291" s="52">
        <v>290</v>
      </c>
      <c r="B291" s="2" t="s">
        <v>6320</v>
      </c>
      <c r="C291" s="10" t="s">
        <v>6321</v>
      </c>
      <c r="D291" s="10" t="s">
        <v>6321</v>
      </c>
      <c r="F291" s="2" t="s">
        <v>6320</v>
      </c>
      <c r="G291" s="40"/>
      <c r="H291" s="1"/>
      <c r="I291" s="1"/>
      <c r="J291" s="1" t="s">
        <v>13</v>
      </c>
      <c r="K291" s="1"/>
      <c r="L291" s="1"/>
      <c r="M291" s="45"/>
      <c r="N291" s="49" t="s">
        <v>13</v>
      </c>
      <c r="O291" s="10" t="s">
        <v>13</v>
      </c>
      <c r="P291" s="10" t="s">
        <v>13</v>
      </c>
      <c r="Q291" s="10" t="s">
        <v>13</v>
      </c>
      <c r="R291" s="10" t="s">
        <v>13</v>
      </c>
      <c r="S291" s="10" t="s">
        <v>13</v>
      </c>
      <c r="V291" s="50"/>
      <c r="W291" s="49"/>
    </row>
    <row r="292" spans="1:23" x14ac:dyDescent="0.25">
      <c r="A292" s="52">
        <v>291</v>
      </c>
      <c r="B292" s="2" t="s">
        <v>6319</v>
      </c>
      <c r="D292" s="8"/>
      <c r="F292" s="4" t="s">
        <v>6319</v>
      </c>
      <c r="G292" s="40"/>
      <c r="H292" s="1"/>
      <c r="I292" s="1"/>
      <c r="J292" s="1"/>
      <c r="K292" s="1"/>
      <c r="L292" s="1"/>
      <c r="M292" s="45"/>
      <c r="N292" s="50"/>
      <c r="V292" s="50"/>
      <c r="W292" s="49"/>
    </row>
    <row r="293" spans="1:23" x14ac:dyDescent="0.25">
      <c r="A293" s="52">
        <v>292</v>
      </c>
      <c r="B293" s="2" t="s">
        <v>6317</v>
      </c>
      <c r="C293" s="10" t="s">
        <v>6318</v>
      </c>
      <c r="D293" s="10" t="s">
        <v>6318</v>
      </c>
      <c r="F293" s="2" t="s">
        <v>6317</v>
      </c>
      <c r="G293" s="40"/>
      <c r="H293" s="1"/>
      <c r="I293" s="1"/>
      <c r="J293" s="1" t="s">
        <v>13</v>
      </c>
      <c r="K293" s="1"/>
      <c r="L293" s="1"/>
      <c r="M293" s="45"/>
      <c r="N293" s="49" t="s">
        <v>13</v>
      </c>
      <c r="O293" s="10" t="s">
        <v>13</v>
      </c>
      <c r="P293" s="10" t="s">
        <v>13</v>
      </c>
      <c r="Q293" s="10" t="s">
        <v>13</v>
      </c>
      <c r="R293" s="10" t="s">
        <v>13</v>
      </c>
      <c r="S293" s="10" t="s">
        <v>13</v>
      </c>
      <c r="V293" s="50"/>
      <c r="W293" s="49"/>
    </row>
    <row r="294" spans="1:23" ht="25.5" x14ac:dyDescent="0.25">
      <c r="A294" s="52">
        <v>293</v>
      </c>
      <c r="B294" s="2" t="s">
        <v>6315</v>
      </c>
      <c r="C294" s="10" t="s">
        <v>6316</v>
      </c>
      <c r="D294" s="10" t="s">
        <v>6316</v>
      </c>
      <c r="F294" s="2" t="s">
        <v>6315</v>
      </c>
      <c r="G294" s="40"/>
      <c r="H294" s="1"/>
      <c r="I294" s="1"/>
      <c r="J294" s="1" t="s">
        <v>13</v>
      </c>
      <c r="K294" s="1"/>
      <c r="L294" s="1"/>
      <c r="M294" s="45"/>
      <c r="N294" s="49" t="s">
        <v>13</v>
      </c>
      <c r="O294" s="10" t="s">
        <v>13</v>
      </c>
      <c r="P294" s="10" t="s">
        <v>13</v>
      </c>
      <c r="Q294" s="10" t="s">
        <v>13</v>
      </c>
      <c r="R294" s="10" t="s">
        <v>13</v>
      </c>
      <c r="S294" s="10" t="s">
        <v>13</v>
      </c>
      <c r="V294" s="50"/>
      <c r="W294" s="49"/>
    </row>
    <row r="295" spans="1:23" ht="38.25" x14ac:dyDescent="0.25">
      <c r="A295" s="52">
        <v>294</v>
      </c>
      <c r="B295" s="2" t="s">
        <v>6313</v>
      </c>
      <c r="C295" s="10" t="s">
        <v>6314</v>
      </c>
      <c r="D295" s="10" t="s">
        <v>6314</v>
      </c>
      <c r="F295" s="2" t="s">
        <v>6313</v>
      </c>
      <c r="G295" s="40"/>
      <c r="H295" s="1"/>
      <c r="I295" s="1"/>
      <c r="J295" s="1" t="s">
        <v>13</v>
      </c>
      <c r="K295" s="1"/>
      <c r="L295" s="1"/>
      <c r="M295" s="45"/>
      <c r="N295" s="49" t="s">
        <v>13</v>
      </c>
      <c r="O295" s="10" t="s">
        <v>13</v>
      </c>
      <c r="P295" s="10" t="s">
        <v>13</v>
      </c>
      <c r="Q295" s="10" t="s">
        <v>13</v>
      </c>
      <c r="R295" s="10" t="s">
        <v>13</v>
      </c>
      <c r="S295" s="10" t="s">
        <v>13</v>
      </c>
      <c r="V295" s="50"/>
      <c r="W295" s="49"/>
    </row>
    <row r="296" spans="1:23" x14ac:dyDescent="0.25">
      <c r="A296" s="52">
        <v>295</v>
      </c>
      <c r="B296" s="4" t="s">
        <v>6311</v>
      </c>
      <c r="C296" s="14" t="s">
        <v>6312</v>
      </c>
      <c r="D296" s="14" t="s">
        <v>6312</v>
      </c>
      <c r="E296" s="13"/>
      <c r="F296" s="4" t="s">
        <v>6311</v>
      </c>
      <c r="G296" s="38"/>
      <c r="H296" s="3"/>
      <c r="I296" s="3"/>
      <c r="J296" s="1"/>
      <c r="K296" s="3"/>
      <c r="L296" s="3"/>
      <c r="M296" s="43"/>
      <c r="N296" s="50"/>
      <c r="V296" s="50"/>
      <c r="W296" s="49"/>
    </row>
    <row r="297" spans="1:23" x14ac:dyDescent="0.25">
      <c r="A297" s="52">
        <v>296</v>
      </c>
      <c r="B297" s="6" t="s">
        <v>6309</v>
      </c>
      <c r="C297" s="12" t="s">
        <v>6310</v>
      </c>
      <c r="D297" s="12" t="s">
        <v>6310</v>
      </c>
      <c r="E297" s="11"/>
      <c r="F297" s="6" t="s">
        <v>6309</v>
      </c>
      <c r="G297" s="39"/>
      <c r="H297" s="5"/>
      <c r="I297" s="5"/>
      <c r="J297" s="1"/>
      <c r="K297" s="5"/>
      <c r="L297" s="5"/>
      <c r="M297" s="44"/>
      <c r="N297" s="50"/>
      <c r="V297" s="50"/>
      <c r="W297" s="49"/>
    </row>
    <row r="298" spans="1:23" ht="25.5" x14ac:dyDescent="0.25">
      <c r="A298" s="52">
        <v>297</v>
      </c>
      <c r="B298" s="2" t="s">
        <v>6307</v>
      </c>
      <c r="C298" s="10" t="s">
        <v>6308</v>
      </c>
      <c r="D298" s="10" t="s">
        <v>6308</v>
      </c>
      <c r="F298" s="2" t="s">
        <v>6307</v>
      </c>
      <c r="G298" s="40"/>
      <c r="H298" s="1"/>
      <c r="I298" s="1"/>
      <c r="J298" s="1" t="s">
        <v>13</v>
      </c>
      <c r="K298" s="1"/>
      <c r="L298" s="1"/>
      <c r="M298" s="45"/>
      <c r="N298" s="49" t="s">
        <v>13</v>
      </c>
      <c r="O298" s="10" t="s">
        <v>13</v>
      </c>
      <c r="P298" s="10" t="s">
        <v>13</v>
      </c>
      <c r="Q298" s="10" t="s">
        <v>13</v>
      </c>
      <c r="R298" s="10" t="s">
        <v>13</v>
      </c>
      <c r="S298" s="10" t="s">
        <v>13</v>
      </c>
      <c r="V298" s="50"/>
      <c r="W298" s="49"/>
    </row>
    <row r="299" spans="1:23" x14ac:dyDescent="0.25">
      <c r="A299" s="52">
        <v>298</v>
      </c>
      <c r="B299" s="6" t="s">
        <v>6305</v>
      </c>
      <c r="C299" s="12" t="s">
        <v>6306</v>
      </c>
      <c r="D299" s="12" t="s">
        <v>6306</v>
      </c>
      <c r="E299" s="11"/>
      <c r="F299" s="6" t="s">
        <v>6305</v>
      </c>
      <c r="G299" s="39"/>
      <c r="H299" s="5"/>
      <c r="I299" s="5"/>
      <c r="J299" s="1"/>
      <c r="K299" s="5"/>
      <c r="L299" s="5"/>
      <c r="M299" s="44"/>
      <c r="N299" s="50"/>
      <c r="V299" s="50"/>
      <c r="W299" s="49"/>
    </row>
    <row r="300" spans="1:23" x14ac:dyDescent="0.25">
      <c r="A300" s="52">
        <v>299</v>
      </c>
      <c r="B300" s="2" t="s">
        <v>6303</v>
      </c>
      <c r="C300" s="10" t="s">
        <v>6304</v>
      </c>
      <c r="D300" s="10" t="s">
        <v>6304</v>
      </c>
      <c r="F300" s="2" t="s">
        <v>6303</v>
      </c>
      <c r="G300" s="40"/>
      <c r="H300" s="1"/>
      <c r="I300" s="1"/>
      <c r="J300" s="1" t="s">
        <v>13</v>
      </c>
      <c r="K300" s="1"/>
      <c r="L300" s="1"/>
      <c r="M300" s="45"/>
      <c r="N300" s="49" t="s">
        <v>13</v>
      </c>
      <c r="O300" s="10" t="s">
        <v>13</v>
      </c>
      <c r="P300" s="10" t="s">
        <v>13</v>
      </c>
      <c r="Q300" s="10" t="s">
        <v>13</v>
      </c>
      <c r="R300" s="10" t="s">
        <v>13</v>
      </c>
      <c r="S300" s="10" t="s">
        <v>13</v>
      </c>
      <c r="T300" s="10" t="s">
        <v>13</v>
      </c>
      <c r="V300" s="49">
        <v>1</v>
      </c>
      <c r="W300" s="49"/>
    </row>
    <row r="301" spans="1:23" ht="25.5" x14ac:dyDescent="0.25">
      <c r="A301" s="52">
        <v>300</v>
      </c>
      <c r="B301" s="2" t="s">
        <v>6301</v>
      </c>
      <c r="C301" s="10" t="s">
        <v>6302</v>
      </c>
      <c r="D301" s="10" t="s">
        <v>6302</v>
      </c>
      <c r="F301" s="2" t="s">
        <v>6301</v>
      </c>
      <c r="G301" s="40"/>
      <c r="H301" s="1"/>
      <c r="I301" s="1"/>
      <c r="J301" s="1" t="s">
        <v>13</v>
      </c>
      <c r="K301" s="1"/>
      <c r="L301" s="1"/>
      <c r="M301" s="45"/>
      <c r="N301" s="49" t="s">
        <v>13</v>
      </c>
      <c r="O301" s="10" t="s">
        <v>13</v>
      </c>
      <c r="P301" s="10" t="s">
        <v>13</v>
      </c>
      <c r="Q301" s="10" t="s">
        <v>13</v>
      </c>
      <c r="R301" s="10" t="s">
        <v>13</v>
      </c>
      <c r="S301" s="10" t="s">
        <v>13</v>
      </c>
      <c r="T301" s="10" t="s">
        <v>13</v>
      </c>
      <c r="U301" s="10">
        <v>1</v>
      </c>
      <c r="V301" s="50"/>
      <c r="W301" s="49"/>
    </row>
    <row r="302" spans="1:23" ht="51" x14ac:dyDescent="0.25">
      <c r="A302" s="52">
        <v>301</v>
      </c>
      <c r="B302" s="2" t="s">
        <v>6299</v>
      </c>
      <c r="C302" s="10" t="s">
        <v>6300</v>
      </c>
      <c r="D302" s="10" t="s">
        <v>6300</v>
      </c>
      <c r="F302" s="2" t="s">
        <v>6299</v>
      </c>
      <c r="G302" s="40"/>
      <c r="H302" s="1"/>
      <c r="I302" s="1"/>
      <c r="J302" s="1" t="s">
        <v>13</v>
      </c>
      <c r="K302" s="1"/>
      <c r="L302" s="1"/>
      <c r="M302" s="45"/>
      <c r="N302" s="49" t="s">
        <v>13</v>
      </c>
      <c r="O302" s="10" t="s">
        <v>13</v>
      </c>
      <c r="P302" s="10" t="s">
        <v>13</v>
      </c>
      <c r="Q302" s="10" t="s">
        <v>13</v>
      </c>
      <c r="R302" s="10" t="s">
        <v>13</v>
      </c>
      <c r="S302" s="10" t="s">
        <v>13</v>
      </c>
      <c r="T302" s="10" t="s">
        <v>13</v>
      </c>
      <c r="U302" s="10">
        <v>1</v>
      </c>
      <c r="V302" s="50"/>
      <c r="W302" s="49"/>
    </row>
    <row r="303" spans="1:23" ht="25.5" x14ac:dyDescent="0.25">
      <c r="A303" s="52">
        <v>302</v>
      </c>
      <c r="B303" s="2" t="s">
        <v>6297</v>
      </c>
      <c r="C303" s="10" t="s">
        <v>6298</v>
      </c>
      <c r="D303" s="10" t="s">
        <v>6298</v>
      </c>
      <c r="F303" s="2" t="s">
        <v>6297</v>
      </c>
      <c r="G303" s="40"/>
      <c r="H303" s="1"/>
      <c r="I303" s="1"/>
      <c r="J303" s="1" t="s">
        <v>13</v>
      </c>
      <c r="K303" s="1"/>
      <c r="L303" s="1"/>
      <c r="M303" s="45"/>
      <c r="N303" s="49" t="s">
        <v>13</v>
      </c>
      <c r="O303" s="10" t="s">
        <v>13</v>
      </c>
      <c r="P303" s="10" t="s">
        <v>13</v>
      </c>
      <c r="Q303" s="10" t="s">
        <v>13</v>
      </c>
      <c r="R303" s="10" t="s">
        <v>13</v>
      </c>
      <c r="S303" s="10" t="s">
        <v>13</v>
      </c>
      <c r="T303" s="10" t="s">
        <v>13</v>
      </c>
      <c r="U303" s="10">
        <v>1</v>
      </c>
      <c r="V303" s="50"/>
      <c r="W303" s="49"/>
    </row>
    <row r="304" spans="1:23" ht="25.5" x14ac:dyDescent="0.25">
      <c r="A304" s="52">
        <v>303</v>
      </c>
      <c r="B304" s="2" t="s">
        <v>6295</v>
      </c>
      <c r="C304" s="10" t="s">
        <v>6296</v>
      </c>
      <c r="D304" s="10" t="s">
        <v>6296</v>
      </c>
      <c r="F304" s="2" t="s">
        <v>6295</v>
      </c>
      <c r="G304" s="40"/>
      <c r="H304" s="1"/>
      <c r="I304" s="1"/>
      <c r="J304" s="1" t="s">
        <v>13</v>
      </c>
      <c r="K304" s="1"/>
      <c r="L304" s="1"/>
      <c r="M304" s="45"/>
      <c r="N304" s="49" t="s">
        <v>13</v>
      </c>
      <c r="O304" s="10" t="s">
        <v>13</v>
      </c>
      <c r="P304" s="10" t="s">
        <v>13</v>
      </c>
      <c r="Q304" s="10" t="s">
        <v>13</v>
      </c>
      <c r="R304" s="10" t="s">
        <v>13</v>
      </c>
      <c r="S304" s="10" t="s">
        <v>13</v>
      </c>
      <c r="T304" s="10" t="s">
        <v>13</v>
      </c>
      <c r="U304" s="10">
        <v>1</v>
      </c>
      <c r="V304" s="50"/>
      <c r="W304" s="49"/>
    </row>
    <row r="305" spans="1:23" ht="25.5" x14ac:dyDescent="0.25">
      <c r="A305" s="52">
        <v>304</v>
      </c>
      <c r="B305" s="2" t="s">
        <v>6293</v>
      </c>
      <c r="C305" s="10" t="s">
        <v>6294</v>
      </c>
      <c r="D305" s="10" t="s">
        <v>6294</v>
      </c>
      <c r="F305" s="2" t="s">
        <v>6293</v>
      </c>
      <c r="G305" s="40"/>
      <c r="H305" s="1"/>
      <c r="I305" s="1"/>
      <c r="J305" s="1" t="s">
        <v>13</v>
      </c>
      <c r="K305" s="1"/>
      <c r="L305" s="1"/>
      <c r="M305" s="45"/>
      <c r="N305" s="49" t="s">
        <v>13</v>
      </c>
      <c r="O305" s="10" t="s">
        <v>13</v>
      </c>
      <c r="P305" s="10" t="s">
        <v>13</v>
      </c>
      <c r="Q305" s="10" t="s">
        <v>13</v>
      </c>
      <c r="R305" s="10" t="s">
        <v>13</v>
      </c>
      <c r="S305" s="10" t="s">
        <v>13</v>
      </c>
      <c r="T305" s="10" t="s">
        <v>13</v>
      </c>
      <c r="U305" s="10">
        <v>1</v>
      </c>
      <c r="V305" s="50"/>
      <c r="W305" s="49"/>
    </row>
    <row r="306" spans="1:23" x14ac:dyDescent="0.25">
      <c r="A306" s="52">
        <v>305</v>
      </c>
      <c r="B306" s="6" t="s">
        <v>6291</v>
      </c>
      <c r="C306" s="12" t="s">
        <v>6292</v>
      </c>
      <c r="D306" s="12" t="s">
        <v>6292</v>
      </c>
      <c r="E306" s="11"/>
      <c r="F306" s="6" t="s">
        <v>6291</v>
      </c>
      <c r="G306" s="39"/>
      <c r="H306" s="5"/>
      <c r="I306" s="5"/>
      <c r="J306" s="1"/>
      <c r="K306" s="5"/>
      <c r="L306" s="5"/>
      <c r="M306" s="44"/>
      <c r="N306" s="50"/>
      <c r="V306" s="50"/>
      <c r="W306" s="49"/>
    </row>
    <row r="307" spans="1:23" x14ac:dyDescent="0.25">
      <c r="A307" s="52">
        <v>306</v>
      </c>
      <c r="B307" s="2" t="s">
        <v>6289</v>
      </c>
      <c r="C307" s="10" t="s">
        <v>6290</v>
      </c>
      <c r="D307" s="10" t="s">
        <v>6290</v>
      </c>
      <c r="F307" s="2" t="s">
        <v>6289</v>
      </c>
      <c r="G307" s="40"/>
      <c r="H307" s="1"/>
      <c r="I307" s="1"/>
      <c r="J307" s="1" t="s">
        <v>13</v>
      </c>
      <c r="K307" s="1"/>
      <c r="L307" s="1"/>
      <c r="M307" s="45"/>
      <c r="N307" s="49" t="s">
        <v>13</v>
      </c>
      <c r="O307" s="10" t="s">
        <v>13</v>
      </c>
      <c r="P307" s="10" t="s">
        <v>13</v>
      </c>
      <c r="Q307" s="10" t="s">
        <v>13</v>
      </c>
      <c r="R307" s="10" t="s">
        <v>13</v>
      </c>
      <c r="S307" s="10" t="s">
        <v>13</v>
      </c>
      <c r="T307" s="10" t="s">
        <v>13</v>
      </c>
      <c r="U307" s="10">
        <v>1</v>
      </c>
      <c r="V307" s="50"/>
      <c r="W307" s="49"/>
    </row>
    <row r="308" spans="1:23" ht="25.5" x14ac:dyDescent="0.25">
      <c r="A308" s="52">
        <v>307</v>
      </c>
      <c r="B308" s="2" t="s">
        <v>6287</v>
      </c>
      <c r="C308" s="10" t="s">
        <v>6288</v>
      </c>
      <c r="D308" s="10" t="s">
        <v>6288</v>
      </c>
      <c r="F308" s="2" t="s">
        <v>6287</v>
      </c>
      <c r="G308" s="40"/>
      <c r="H308" s="1"/>
      <c r="I308" s="1"/>
      <c r="J308" s="1" t="s">
        <v>13</v>
      </c>
      <c r="K308" s="1"/>
      <c r="L308" s="1"/>
      <c r="M308" s="45"/>
      <c r="N308" s="49" t="s">
        <v>13</v>
      </c>
      <c r="O308" s="10" t="s">
        <v>13</v>
      </c>
      <c r="P308" s="10" t="s">
        <v>13</v>
      </c>
      <c r="Q308" s="10" t="s">
        <v>13</v>
      </c>
      <c r="R308" s="10" t="s">
        <v>13</v>
      </c>
      <c r="S308" s="10" t="s">
        <v>13</v>
      </c>
      <c r="T308" s="10" t="s">
        <v>13</v>
      </c>
      <c r="U308" s="10">
        <v>1</v>
      </c>
      <c r="V308" s="50"/>
      <c r="W308" s="49"/>
    </row>
    <row r="309" spans="1:23" ht="25.5" x14ac:dyDescent="0.25">
      <c r="A309" s="52">
        <v>308</v>
      </c>
      <c r="B309" s="2" t="s">
        <v>6285</v>
      </c>
      <c r="C309" s="10" t="s">
        <v>6286</v>
      </c>
      <c r="D309" s="10" t="s">
        <v>6286</v>
      </c>
      <c r="F309" s="2" t="s">
        <v>6285</v>
      </c>
      <c r="G309" s="40"/>
      <c r="H309" s="1"/>
      <c r="I309" s="1"/>
      <c r="J309" s="1" t="s">
        <v>13</v>
      </c>
      <c r="K309" s="1"/>
      <c r="L309" s="1"/>
      <c r="M309" s="45"/>
      <c r="N309" s="49" t="s">
        <v>13</v>
      </c>
      <c r="O309" s="10" t="s">
        <v>13</v>
      </c>
      <c r="P309" s="10" t="s">
        <v>13</v>
      </c>
      <c r="Q309" s="10" t="s">
        <v>13</v>
      </c>
      <c r="R309" s="10" t="s">
        <v>13</v>
      </c>
      <c r="S309" s="10" t="s">
        <v>13</v>
      </c>
      <c r="T309" s="10" t="s">
        <v>13</v>
      </c>
      <c r="U309" s="10">
        <v>1</v>
      </c>
      <c r="V309" s="50"/>
      <c r="W309" s="49"/>
    </row>
    <row r="310" spans="1:23" ht="25.5" x14ac:dyDescent="0.25">
      <c r="A310" s="52">
        <v>309</v>
      </c>
      <c r="B310" s="2" t="s">
        <v>6283</v>
      </c>
      <c r="C310" s="10" t="s">
        <v>6284</v>
      </c>
      <c r="D310" s="10" t="s">
        <v>6284</v>
      </c>
      <c r="F310" s="2" t="s">
        <v>6283</v>
      </c>
      <c r="G310" s="40"/>
      <c r="H310" s="1"/>
      <c r="I310" s="1"/>
      <c r="J310" s="1" t="s">
        <v>13</v>
      </c>
      <c r="K310" s="1"/>
      <c r="L310" s="1"/>
      <c r="M310" s="45"/>
      <c r="N310" s="49" t="s">
        <v>13</v>
      </c>
      <c r="O310" s="10" t="s">
        <v>13</v>
      </c>
      <c r="P310" s="10" t="s">
        <v>13</v>
      </c>
      <c r="Q310" s="10" t="s">
        <v>13</v>
      </c>
      <c r="R310" s="10" t="s">
        <v>13</v>
      </c>
      <c r="S310" s="10" t="s">
        <v>13</v>
      </c>
      <c r="T310" s="10" t="s">
        <v>13</v>
      </c>
      <c r="U310" s="10">
        <v>1</v>
      </c>
      <c r="V310" s="50"/>
      <c r="W310" s="49"/>
    </row>
    <row r="311" spans="1:23" ht="25.5" x14ac:dyDescent="0.25">
      <c r="A311" s="52">
        <v>310</v>
      </c>
      <c r="B311" s="2" t="s">
        <v>6281</v>
      </c>
      <c r="C311" s="10" t="s">
        <v>6282</v>
      </c>
      <c r="D311" s="10" t="s">
        <v>6282</v>
      </c>
      <c r="F311" s="2" t="s">
        <v>6281</v>
      </c>
      <c r="G311" s="40"/>
      <c r="H311" s="1"/>
      <c r="I311" s="1"/>
      <c r="J311" s="1" t="s">
        <v>13</v>
      </c>
      <c r="K311" s="1"/>
      <c r="L311" s="1"/>
      <c r="M311" s="45"/>
      <c r="N311" s="49" t="s">
        <v>13</v>
      </c>
      <c r="O311" s="10" t="s">
        <v>13</v>
      </c>
      <c r="P311" s="10" t="s">
        <v>13</v>
      </c>
      <c r="Q311" s="10" t="s">
        <v>13</v>
      </c>
      <c r="R311" s="10" t="s">
        <v>13</v>
      </c>
      <c r="S311" s="10" t="s">
        <v>13</v>
      </c>
      <c r="T311" s="10" t="s">
        <v>13</v>
      </c>
      <c r="U311" s="10">
        <v>1</v>
      </c>
      <c r="V311" s="50"/>
      <c r="W311" s="49"/>
    </row>
    <row r="312" spans="1:23" x14ac:dyDescent="0.25">
      <c r="A312" s="52">
        <v>311</v>
      </c>
      <c r="B312" s="6" t="s">
        <v>6279</v>
      </c>
      <c r="C312" s="12" t="s">
        <v>6280</v>
      </c>
      <c r="D312" s="12" t="s">
        <v>6280</v>
      </c>
      <c r="E312" s="11"/>
      <c r="F312" s="6" t="s">
        <v>6279</v>
      </c>
      <c r="G312" s="39"/>
      <c r="H312" s="5"/>
      <c r="I312" s="5"/>
      <c r="J312" s="1"/>
      <c r="K312" s="5"/>
      <c r="L312" s="5"/>
      <c r="M312" s="44"/>
      <c r="N312" s="50"/>
      <c r="V312" s="50"/>
      <c r="W312" s="49"/>
    </row>
    <row r="313" spans="1:23" ht="25.5" x14ac:dyDescent="0.25">
      <c r="A313" s="52">
        <v>312</v>
      </c>
      <c r="B313" s="2" t="s">
        <v>6277</v>
      </c>
      <c r="C313" s="10" t="s">
        <v>6278</v>
      </c>
      <c r="D313" s="10" t="s">
        <v>6278</v>
      </c>
      <c r="F313" s="2" t="s">
        <v>6277</v>
      </c>
      <c r="G313" s="40"/>
      <c r="H313" s="1"/>
      <c r="I313" s="1"/>
      <c r="J313" s="1" t="s">
        <v>13</v>
      </c>
      <c r="K313" s="1"/>
      <c r="L313" s="1"/>
      <c r="M313" s="45"/>
      <c r="N313" s="49" t="s">
        <v>13</v>
      </c>
      <c r="O313" s="10" t="s">
        <v>13</v>
      </c>
      <c r="P313" s="10" t="s">
        <v>13</v>
      </c>
      <c r="Q313" s="10" t="s">
        <v>13</v>
      </c>
      <c r="R313" s="10" t="s">
        <v>13</v>
      </c>
      <c r="S313" s="10" t="s">
        <v>13</v>
      </c>
      <c r="T313" s="10" t="s">
        <v>13</v>
      </c>
      <c r="U313" s="10">
        <v>1</v>
      </c>
      <c r="V313" s="50"/>
      <c r="W313" s="49"/>
    </row>
    <row r="314" spans="1:23" ht="25.5" x14ac:dyDescent="0.25">
      <c r="A314" s="52">
        <v>313</v>
      </c>
      <c r="B314" s="2" t="s">
        <v>6275</v>
      </c>
      <c r="C314" s="10" t="s">
        <v>6276</v>
      </c>
      <c r="D314" s="10" t="s">
        <v>6276</v>
      </c>
      <c r="F314" s="2" t="s">
        <v>6275</v>
      </c>
      <c r="G314" s="40"/>
      <c r="H314" s="1"/>
      <c r="I314" s="1"/>
      <c r="J314" s="1" t="s">
        <v>13</v>
      </c>
      <c r="K314" s="1"/>
      <c r="L314" s="1"/>
      <c r="M314" s="45"/>
      <c r="N314" s="49" t="s">
        <v>13</v>
      </c>
      <c r="O314" s="10" t="s">
        <v>13</v>
      </c>
      <c r="P314" s="10" t="s">
        <v>13</v>
      </c>
      <c r="Q314" s="10" t="s">
        <v>13</v>
      </c>
      <c r="R314" s="10" t="s">
        <v>13</v>
      </c>
      <c r="S314" s="10" t="s">
        <v>13</v>
      </c>
      <c r="T314" s="10" t="s">
        <v>13</v>
      </c>
      <c r="U314" s="10">
        <v>1</v>
      </c>
      <c r="V314" s="50"/>
      <c r="W314" s="49"/>
    </row>
    <row r="315" spans="1:23" ht="38.25" x14ac:dyDescent="0.25">
      <c r="A315" s="52">
        <v>314</v>
      </c>
      <c r="B315" s="2" t="s">
        <v>6273</v>
      </c>
      <c r="C315" s="10" t="s">
        <v>6274</v>
      </c>
      <c r="D315" s="10" t="s">
        <v>6274</v>
      </c>
      <c r="F315" s="2" t="s">
        <v>6273</v>
      </c>
      <c r="G315" s="40"/>
      <c r="H315" s="1"/>
      <c r="I315" s="1"/>
      <c r="J315" s="1" t="s">
        <v>13</v>
      </c>
      <c r="K315" s="1"/>
      <c r="L315" s="1"/>
      <c r="M315" s="45"/>
      <c r="N315" s="49" t="s">
        <v>13</v>
      </c>
      <c r="O315" s="10" t="s">
        <v>13</v>
      </c>
      <c r="P315" s="10" t="s">
        <v>13</v>
      </c>
      <c r="Q315" s="10" t="s">
        <v>13</v>
      </c>
      <c r="R315" s="10" t="s">
        <v>13</v>
      </c>
      <c r="S315" s="10" t="s">
        <v>13</v>
      </c>
      <c r="T315" s="10" t="s">
        <v>13</v>
      </c>
      <c r="U315" s="10">
        <v>1</v>
      </c>
      <c r="V315" s="50"/>
      <c r="W315" s="49"/>
    </row>
    <row r="316" spans="1:23" ht="25.5" x14ac:dyDescent="0.25">
      <c r="A316" s="52">
        <v>315</v>
      </c>
      <c r="B316" s="2" t="s">
        <v>6271</v>
      </c>
      <c r="C316" s="10" t="s">
        <v>6272</v>
      </c>
      <c r="D316" s="10" t="s">
        <v>6272</v>
      </c>
      <c r="F316" s="2" t="s">
        <v>6271</v>
      </c>
      <c r="G316" s="40"/>
      <c r="H316" s="1"/>
      <c r="I316" s="1"/>
      <c r="J316" s="1" t="s">
        <v>13</v>
      </c>
      <c r="K316" s="1"/>
      <c r="L316" s="1"/>
      <c r="M316" s="45"/>
      <c r="N316" s="49" t="s">
        <v>13</v>
      </c>
      <c r="O316" s="10" t="s">
        <v>13</v>
      </c>
      <c r="P316" s="10" t="s">
        <v>13</v>
      </c>
      <c r="Q316" s="10" t="s">
        <v>13</v>
      </c>
      <c r="R316" s="10" t="s">
        <v>13</v>
      </c>
      <c r="S316" s="10" t="s">
        <v>13</v>
      </c>
      <c r="T316" s="10" t="s">
        <v>13</v>
      </c>
      <c r="U316" s="10">
        <v>1</v>
      </c>
      <c r="V316" s="50"/>
      <c r="W316" s="49"/>
    </row>
    <row r="317" spans="1:23" ht="51" x14ac:dyDescent="0.25">
      <c r="A317" s="52">
        <v>316</v>
      </c>
      <c r="B317" s="2" t="s">
        <v>6269</v>
      </c>
      <c r="C317" s="10" t="s">
        <v>6270</v>
      </c>
      <c r="D317" s="10" t="s">
        <v>6270</v>
      </c>
      <c r="F317" s="2" t="s">
        <v>6269</v>
      </c>
      <c r="G317" s="40"/>
      <c r="H317" s="1"/>
      <c r="I317" s="1"/>
      <c r="J317" s="1" t="s">
        <v>13</v>
      </c>
      <c r="K317" s="1"/>
      <c r="L317" s="1"/>
      <c r="M317" s="45"/>
      <c r="N317" s="49" t="s">
        <v>13</v>
      </c>
      <c r="O317" s="10" t="s">
        <v>13</v>
      </c>
      <c r="P317" s="10" t="s">
        <v>13</v>
      </c>
      <c r="Q317" s="10" t="s">
        <v>13</v>
      </c>
      <c r="R317" s="10" t="s">
        <v>13</v>
      </c>
      <c r="S317" s="10" t="s">
        <v>13</v>
      </c>
      <c r="T317" s="10" t="s">
        <v>13</v>
      </c>
      <c r="U317" s="10">
        <v>1</v>
      </c>
      <c r="V317" s="50"/>
      <c r="W317" s="49"/>
    </row>
    <row r="318" spans="1:23" ht="25.5" x14ac:dyDescent="0.25">
      <c r="A318" s="52">
        <v>317</v>
      </c>
      <c r="B318" s="2" t="s">
        <v>6267</v>
      </c>
      <c r="C318" s="10" t="s">
        <v>6268</v>
      </c>
      <c r="D318" s="10" t="s">
        <v>6268</v>
      </c>
      <c r="F318" s="2" t="s">
        <v>6267</v>
      </c>
      <c r="G318" s="40"/>
      <c r="H318" s="1"/>
      <c r="I318" s="1"/>
      <c r="J318" s="1" t="s">
        <v>13</v>
      </c>
      <c r="K318" s="1"/>
      <c r="L318" s="1"/>
      <c r="M318" s="45"/>
      <c r="N318" s="49" t="s">
        <v>13</v>
      </c>
      <c r="O318" s="10" t="s">
        <v>13</v>
      </c>
      <c r="P318" s="10" t="s">
        <v>13</v>
      </c>
      <c r="Q318" s="10" t="s">
        <v>13</v>
      </c>
      <c r="R318" s="10" t="s">
        <v>13</v>
      </c>
      <c r="S318" s="10" t="s">
        <v>13</v>
      </c>
      <c r="T318" s="10" t="s">
        <v>13</v>
      </c>
      <c r="U318" s="10">
        <v>1</v>
      </c>
      <c r="V318" s="50"/>
      <c r="W318" s="49"/>
    </row>
    <row r="319" spans="1:23" x14ac:dyDescent="0.25">
      <c r="A319" s="52">
        <v>318</v>
      </c>
      <c r="B319" s="2" t="s">
        <v>6265</v>
      </c>
      <c r="C319" s="10" t="s">
        <v>6266</v>
      </c>
      <c r="D319" s="10" t="s">
        <v>6266</v>
      </c>
      <c r="F319" s="2" t="s">
        <v>6265</v>
      </c>
      <c r="G319" s="40"/>
      <c r="H319" s="1"/>
      <c r="I319" s="1"/>
      <c r="J319" s="1" t="s">
        <v>13</v>
      </c>
      <c r="K319" s="1"/>
      <c r="L319" s="1"/>
      <c r="M319" s="45"/>
      <c r="N319" s="49" t="s">
        <v>13</v>
      </c>
      <c r="O319" s="10" t="s">
        <v>13</v>
      </c>
      <c r="P319" s="10" t="s">
        <v>13</v>
      </c>
      <c r="Q319" s="10" t="s">
        <v>13</v>
      </c>
      <c r="R319" s="10" t="s">
        <v>13</v>
      </c>
      <c r="S319" s="10" t="s">
        <v>13</v>
      </c>
      <c r="T319" s="10" t="s">
        <v>13</v>
      </c>
      <c r="U319" s="10">
        <v>1</v>
      </c>
      <c r="V319" s="50"/>
      <c r="W319" s="49"/>
    </row>
    <row r="320" spans="1:23" ht="25.5" x14ac:dyDescent="0.25">
      <c r="A320" s="52">
        <v>319</v>
      </c>
      <c r="B320" s="2" t="s">
        <v>6263</v>
      </c>
      <c r="C320" s="10" t="s">
        <v>6264</v>
      </c>
      <c r="D320" s="10" t="s">
        <v>6264</v>
      </c>
      <c r="F320" s="2" t="s">
        <v>6263</v>
      </c>
      <c r="G320" s="40"/>
      <c r="H320" s="1"/>
      <c r="I320" s="1"/>
      <c r="J320" s="1" t="s">
        <v>13</v>
      </c>
      <c r="K320" s="1"/>
      <c r="L320" s="1"/>
      <c r="M320" s="45"/>
      <c r="N320" s="49" t="s">
        <v>13</v>
      </c>
      <c r="O320" s="10" t="s">
        <v>13</v>
      </c>
      <c r="P320" s="10" t="s">
        <v>13</v>
      </c>
      <c r="Q320" s="10" t="s">
        <v>13</v>
      </c>
      <c r="R320" s="10" t="s">
        <v>13</v>
      </c>
      <c r="S320" s="10" t="s">
        <v>13</v>
      </c>
      <c r="T320" s="10" t="s">
        <v>13</v>
      </c>
      <c r="U320" s="10">
        <v>1</v>
      </c>
      <c r="V320" s="50"/>
      <c r="W320" s="49"/>
    </row>
    <row r="321" spans="1:23" ht="25.5" x14ac:dyDescent="0.25">
      <c r="A321" s="52">
        <v>320</v>
      </c>
      <c r="B321" s="2" t="s">
        <v>6261</v>
      </c>
      <c r="C321" s="10" t="s">
        <v>6262</v>
      </c>
      <c r="D321" s="10" t="s">
        <v>6262</v>
      </c>
      <c r="F321" s="2" t="s">
        <v>6261</v>
      </c>
      <c r="G321" s="40"/>
      <c r="H321" s="1"/>
      <c r="I321" s="1"/>
      <c r="J321" s="1" t="s">
        <v>13</v>
      </c>
      <c r="K321" s="1"/>
      <c r="L321" s="1"/>
      <c r="M321" s="45"/>
      <c r="N321" s="49" t="s">
        <v>13</v>
      </c>
      <c r="O321" s="10" t="s">
        <v>13</v>
      </c>
      <c r="P321" s="10" t="s">
        <v>13</v>
      </c>
      <c r="Q321" s="10" t="s">
        <v>13</v>
      </c>
      <c r="R321" s="10" t="s">
        <v>13</v>
      </c>
      <c r="S321" s="10" t="s">
        <v>13</v>
      </c>
      <c r="T321" s="10" t="s">
        <v>13</v>
      </c>
      <c r="V321" s="50"/>
      <c r="W321" s="49"/>
    </row>
    <row r="322" spans="1:23" x14ac:dyDescent="0.25">
      <c r="A322" s="52">
        <v>321</v>
      </c>
      <c r="B322" s="4" t="s">
        <v>6259</v>
      </c>
      <c r="C322" s="14" t="s">
        <v>6260</v>
      </c>
      <c r="D322" s="14" t="s">
        <v>6260</v>
      </c>
      <c r="E322" s="13"/>
      <c r="F322" s="4" t="s">
        <v>6259</v>
      </c>
      <c r="G322" s="38"/>
      <c r="H322" s="3"/>
      <c r="I322" s="3"/>
      <c r="J322" s="1"/>
      <c r="K322" s="3"/>
      <c r="L322" s="3"/>
      <c r="M322" s="43"/>
      <c r="N322" s="50"/>
      <c r="V322" s="50"/>
      <c r="W322" s="49"/>
    </row>
    <row r="323" spans="1:23" x14ac:dyDescent="0.25">
      <c r="A323" s="52">
        <v>322</v>
      </c>
      <c r="B323" s="6" t="s">
        <v>6257</v>
      </c>
      <c r="C323" s="12" t="s">
        <v>6258</v>
      </c>
      <c r="D323" s="12" t="s">
        <v>6258</v>
      </c>
      <c r="E323" s="11"/>
      <c r="F323" s="6" t="s">
        <v>6257</v>
      </c>
      <c r="G323" s="39"/>
      <c r="H323" s="5"/>
      <c r="I323" s="5"/>
      <c r="J323" s="1"/>
      <c r="K323" s="5"/>
      <c r="L323" s="5"/>
      <c r="M323" s="44"/>
      <c r="N323" s="50"/>
      <c r="V323" s="50"/>
      <c r="W323" s="49"/>
    </row>
    <row r="324" spans="1:23" x14ac:dyDescent="0.25">
      <c r="A324" s="52">
        <v>323</v>
      </c>
      <c r="B324" s="2" t="s">
        <v>6255</v>
      </c>
      <c r="C324" s="10" t="s">
        <v>6256</v>
      </c>
      <c r="D324" s="10" t="s">
        <v>6256</v>
      </c>
      <c r="F324" s="2" t="s">
        <v>6255</v>
      </c>
      <c r="G324" s="40"/>
      <c r="H324" s="1"/>
      <c r="I324" s="1"/>
      <c r="J324" s="1" t="s">
        <v>13</v>
      </c>
      <c r="K324" s="1"/>
      <c r="L324" s="1"/>
      <c r="M324" s="45"/>
      <c r="N324" s="49" t="s">
        <v>13</v>
      </c>
      <c r="O324" s="10" t="s">
        <v>13</v>
      </c>
      <c r="P324" s="10" t="s">
        <v>13</v>
      </c>
      <c r="Q324" s="10" t="s">
        <v>13</v>
      </c>
      <c r="R324" s="10" t="s">
        <v>13</v>
      </c>
      <c r="S324" s="10" t="s">
        <v>13</v>
      </c>
      <c r="T324" s="10" t="s">
        <v>13</v>
      </c>
      <c r="V324" s="49">
        <v>1</v>
      </c>
      <c r="W324" s="49"/>
    </row>
    <row r="325" spans="1:23" ht="38.25" x14ac:dyDescent="0.25">
      <c r="A325" s="52">
        <v>324</v>
      </c>
      <c r="B325" s="2" t="s">
        <v>6253</v>
      </c>
      <c r="C325" s="10" t="s">
        <v>6254</v>
      </c>
      <c r="D325" s="10" t="s">
        <v>6254</v>
      </c>
      <c r="F325" s="2" t="s">
        <v>6253</v>
      </c>
      <c r="G325" s="40"/>
      <c r="H325" s="1"/>
      <c r="I325" s="1"/>
      <c r="J325" s="1" t="s">
        <v>13</v>
      </c>
      <c r="K325" s="1"/>
      <c r="L325" s="1"/>
      <c r="M325" s="45"/>
      <c r="N325" s="49" t="s">
        <v>13</v>
      </c>
      <c r="O325" s="10" t="s">
        <v>13</v>
      </c>
      <c r="P325" s="10" t="s">
        <v>13</v>
      </c>
      <c r="Q325" s="10" t="s">
        <v>13</v>
      </c>
      <c r="R325" s="10" t="s">
        <v>13</v>
      </c>
      <c r="S325" s="10" t="s">
        <v>13</v>
      </c>
      <c r="T325" s="10" t="s">
        <v>13</v>
      </c>
      <c r="V325" s="49">
        <v>1</v>
      </c>
      <c r="W325" s="49"/>
    </row>
    <row r="326" spans="1:23" ht="25.5" x14ac:dyDescent="0.25">
      <c r="A326" s="52">
        <v>325</v>
      </c>
      <c r="B326" s="2" t="s">
        <v>6251</v>
      </c>
      <c r="C326" s="10" t="s">
        <v>6252</v>
      </c>
      <c r="D326" s="10" t="s">
        <v>6252</v>
      </c>
      <c r="F326" s="2" t="s">
        <v>6251</v>
      </c>
      <c r="G326" s="40"/>
      <c r="H326" s="1"/>
      <c r="I326" s="1"/>
      <c r="J326" s="1" t="s">
        <v>13</v>
      </c>
      <c r="K326" s="1"/>
      <c r="L326" s="1"/>
      <c r="M326" s="45"/>
      <c r="N326" s="49" t="s">
        <v>13</v>
      </c>
      <c r="O326" s="10" t="s">
        <v>13</v>
      </c>
      <c r="P326" s="10" t="s">
        <v>13</v>
      </c>
      <c r="Q326" s="10" t="s">
        <v>13</v>
      </c>
      <c r="R326" s="10" t="s">
        <v>13</v>
      </c>
      <c r="S326" s="10" t="s">
        <v>13</v>
      </c>
      <c r="T326" s="10" t="s">
        <v>13</v>
      </c>
      <c r="V326" s="49">
        <v>1</v>
      </c>
      <c r="W326" s="49"/>
    </row>
    <row r="327" spans="1:23" ht="25.5" x14ac:dyDescent="0.25">
      <c r="A327" s="52">
        <v>326</v>
      </c>
      <c r="B327" s="2" t="s">
        <v>6249</v>
      </c>
      <c r="C327" s="10" t="s">
        <v>6250</v>
      </c>
      <c r="D327" s="10" t="s">
        <v>6250</v>
      </c>
      <c r="F327" s="2" t="s">
        <v>6249</v>
      </c>
      <c r="G327" s="40"/>
      <c r="H327" s="1"/>
      <c r="I327" s="1"/>
      <c r="J327" s="1" t="s">
        <v>13</v>
      </c>
      <c r="K327" s="1"/>
      <c r="L327" s="1"/>
      <c r="M327" s="45"/>
      <c r="N327" s="49" t="s">
        <v>13</v>
      </c>
      <c r="O327" s="10" t="s">
        <v>13</v>
      </c>
      <c r="P327" s="10" t="s">
        <v>13</v>
      </c>
      <c r="Q327" s="10" t="s">
        <v>13</v>
      </c>
      <c r="R327" s="10" t="s">
        <v>13</v>
      </c>
      <c r="S327" s="10" t="s">
        <v>13</v>
      </c>
      <c r="T327" s="10" t="s">
        <v>13</v>
      </c>
      <c r="V327" s="49">
        <v>1</v>
      </c>
      <c r="W327" s="49"/>
    </row>
    <row r="328" spans="1:23" ht="25.5" x14ac:dyDescent="0.25">
      <c r="A328" s="52">
        <v>327</v>
      </c>
      <c r="B328" s="2" t="s">
        <v>6247</v>
      </c>
      <c r="C328" s="10" t="s">
        <v>6248</v>
      </c>
      <c r="D328" s="10" t="s">
        <v>6248</v>
      </c>
      <c r="F328" s="2" t="s">
        <v>6247</v>
      </c>
      <c r="G328" s="40"/>
      <c r="H328" s="1"/>
      <c r="I328" s="1"/>
      <c r="J328" s="1" t="s">
        <v>13</v>
      </c>
      <c r="K328" s="1"/>
      <c r="L328" s="1"/>
      <c r="M328" s="45"/>
      <c r="N328" s="49" t="s">
        <v>13</v>
      </c>
      <c r="O328" s="10" t="s">
        <v>13</v>
      </c>
      <c r="P328" s="10" t="s">
        <v>13</v>
      </c>
      <c r="Q328" s="10" t="s">
        <v>13</v>
      </c>
      <c r="R328" s="10" t="s">
        <v>13</v>
      </c>
      <c r="S328" s="10" t="s">
        <v>13</v>
      </c>
      <c r="T328" s="10" t="s">
        <v>13</v>
      </c>
      <c r="V328" s="49">
        <v>1</v>
      </c>
      <c r="W328" s="49"/>
    </row>
    <row r="329" spans="1:23" ht="25.5" x14ac:dyDescent="0.25">
      <c r="A329" s="52">
        <v>328</v>
      </c>
      <c r="B329" s="2" t="s">
        <v>6245</v>
      </c>
      <c r="C329" s="10" t="s">
        <v>6246</v>
      </c>
      <c r="D329" s="10" t="s">
        <v>6246</v>
      </c>
      <c r="F329" s="2" t="s">
        <v>6245</v>
      </c>
      <c r="G329" s="40"/>
      <c r="H329" s="1"/>
      <c r="I329" s="1"/>
      <c r="J329" s="1" t="s">
        <v>13</v>
      </c>
      <c r="K329" s="1"/>
      <c r="L329" s="1"/>
      <c r="M329" s="45"/>
      <c r="N329" s="49" t="s">
        <v>13</v>
      </c>
      <c r="O329" s="10" t="s">
        <v>13</v>
      </c>
      <c r="P329" s="10" t="s">
        <v>13</v>
      </c>
      <c r="Q329" s="10" t="s">
        <v>13</v>
      </c>
      <c r="R329" s="10" t="s">
        <v>13</v>
      </c>
      <c r="S329" s="10" t="s">
        <v>13</v>
      </c>
      <c r="T329" s="10" t="s">
        <v>13</v>
      </c>
      <c r="V329" s="49">
        <v>1</v>
      </c>
      <c r="W329" s="49"/>
    </row>
    <row r="330" spans="1:23" ht="38.25" x14ac:dyDescent="0.25">
      <c r="A330" s="52">
        <v>329</v>
      </c>
      <c r="B330" s="2" t="s">
        <v>6243</v>
      </c>
      <c r="C330" s="10" t="s">
        <v>6244</v>
      </c>
      <c r="D330" s="10" t="s">
        <v>6244</v>
      </c>
      <c r="F330" s="2" t="s">
        <v>6243</v>
      </c>
      <c r="G330" s="40"/>
      <c r="H330" s="1"/>
      <c r="I330" s="1"/>
      <c r="J330" s="1" t="s">
        <v>13</v>
      </c>
      <c r="K330" s="1"/>
      <c r="L330" s="1"/>
      <c r="M330" s="45"/>
      <c r="N330" s="49" t="s">
        <v>13</v>
      </c>
      <c r="O330" s="10" t="s">
        <v>13</v>
      </c>
      <c r="P330" s="10" t="s">
        <v>13</v>
      </c>
      <c r="Q330" s="10" t="s">
        <v>13</v>
      </c>
      <c r="R330" s="10" t="s">
        <v>13</v>
      </c>
      <c r="S330" s="10" t="s">
        <v>13</v>
      </c>
      <c r="T330" s="10" t="s">
        <v>13</v>
      </c>
      <c r="V330" s="49">
        <v>1</v>
      </c>
      <c r="W330" s="49"/>
    </row>
    <row r="331" spans="1:23" ht="51" x14ac:dyDescent="0.25">
      <c r="A331" s="52">
        <v>330</v>
      </c>
      <c r="B331" s="2" t="s">
        <v>6241</v>
      </c>
      <c r="C331" s="10" t="s">
        <v>6242</v>
      </c>
      <c r="D331" s="10" t="s">
        <v>6242</v>
      </c>
      <c r="F331" s="2" t="s">
        <v>6241</v>
      </c>
      <c r="G331" s="40"/>
      <c r="H331" s="1"/>
      <c r="I331" s="1"/>
      <c r="J331" s="1" t="s">
        <v>13</v>
      </c>
      <c r="K331" s="1"/>
      <c r="L331" s="1"/>
      <c r="M331" s="45"/>
      <c r="N331" s="49" t="s">
        <v>13</v>
      </c>
      <c r="O331" s="10" t="s">
        <v>13</v>
      </c>
      <c r="P331" s="10" t="s">
        <v>13</v>
      </c>
      <c r="Q331" s="10" t="s">
        <v>13</v>
      </c>
      <c r="R331" s="10" t="s">
        <v>13</v>
      </c>
      <c r="S331" s="10" t="s">
        <v>13</v>
      </c>
      <c r="V331" s="49">
        <v>1</v>
      </c>
      <c r="W331" s="49"/>
    </row>
    <row r="332" spans="1:23" ht="38.25" x14ac:dyDescent="0.25">
      <c r="A332" s="52">
        <v>331</v>
      </c>
      <c r="B332" s="2" t="s">
        <v>6239</v>
      </c>
      <c r="C332" s="10" t="s">
        <v>6240</v>
      </c>
      <c r="D332" s="10" t="s">
        <v>6240</v>
      </c>
      <c r="F332" s="2" t="s">
        <v>6239</v>
      </c>
      <c r="G332" s="40"/>
      <c r="H332" s="1"/>
      <c r="I332" s="1"/>
      <c r="J332" s="1" t="s">
        <v>13</v>
      </c>
      <c r="K332" s="1"/>
      <c r="L332" s="1"/>
      <c r="M332" s="45"/>
      <c r="N332" s="49" t="s">
        <v>13</v>
      </c>
      <c r="O332" s="10" t="s">
        <v>13</v>
      </c>
      <c r="P332" s="10" t="s">
        <v>13</v>
      </c>
      <c r="Q332" s="10" t="s">
        <v>13</v>
      </c>
      <c r="R332" s="10" t="s">
        <v>13</v>
      </c>
      <c r="S332" s="10" t="s">
        <v>13</v>
      </c>
      <c r="T332" s="10" t="s">
        <v>13</v>
      </c>
      <c r="V332" s="49">
        <v>1</v>
      </c>
      <c r="W332" s="49"/>
    </row>
    <row r="333" spans="1:23" ht="76.5" x14ac:dyDescent="0.25">
      <c r="A333" s="52">
        <v>332</v>
      </c>
      <c r="B333" s="2" t="s">
        <v>6237</v>
      </c>
      <c r="C333" s="10" t="s">
        <v>6238</v>
      </c>
      <c r="D333" s="10" t="s">
        <v>6238</v>
      </c>
      <c r="F333" s="2" t="s">
        <v>6237</v>
      </c>
      <c r="G333" s="40"/>
      <c r="H333" s="1"/>
      <c r="I333" s="1"/>
      <c r="J333" s="1" t="s">
        <v>13</v>
      </c>
      <c r="K333" s="1"/>
      <c r="L333" s="1"/>
      <c r="M333" s="45"/>
      <c r="N333" s="49" t="s">
        <v>13</v>
      </c>
      <c r="O333" s="10" t="s">
        <v>13</v>
      </c>
      <c r="P333" s="10" t="s">
        <v>13</v>
      </c>
      <c r="Q333" s="10" t="s">
        <v>13</v>
      </c>
      <c r="R333" s="10" t="s">
        <v>13</v>
      </c>
      <c r="S333" s="10" t="s">
        <v>13</v>
      </c>
      <c r="T333" s="10" t="s">
        <v>13</v>
      </c>
      <c r="V333" s="49">
        <v>1</v>
      </c>
      <c r="W333" s="49"/>
    </row>
    <row r="334" spans="1:23" ht="25.5" x14ac:dyDescent="0.25">
      <c r="A334" s="52">
        <v>333</v>
      </c>
      <c r="B334" s="4" t="s">
        <v>6235</v>
      </c>
      <c r="C334" s="14" t="s">
        <v>6236</v>
      </c>
      <c r="D334" s="14" t="s">
        <v>6236</v>
      </c>
      <c r="E334" s="13"/>
      <c r="F334" s="4" t="s">
        <v>6235</v>
      </c>
      <c r="G334" s="38"/>
      <c r="H334" s="3"/>
      <c r="I334" s="3"/>
      <c r="J334" s="1"/>
      <c r="K334" s="3"/>
      <c r="L334" s="3"/>
      <c r="M334" s="43"/>
      <c r="N334" s="50"/>
      <c r="V334" s="50"/>
      <c r="W334" s="49"/>
    </row>
    <row r="335" spans="1:23" x14ac:dyDescent="0.25">
      <c r="A335" s="52">
        <v>334</v>
      </c>
      <c r="B335" s="6" t="s">
        <v>6233</v>
      </c>
      <c r="C335" s="12" t="s">
        <v>6234</v>
      </c>
      <c r="D335" s="12" t="s">
        <v>6234</v>
      </c>
      <c r="E335" s="11"/>
      <c r="F335" s="6" t="s">
        <v>6233</v>
      </c>
      <c r="G335" s="39"/>
      <c r="H335" s="5"/>
      <c r="I335" s="5"/>
      <c r="J335" s="1"/>
      <c r="K335" s="5"/>
      <c r="L335" s="5"/>
      <c r="M335" s="44"/>
      <c r="N335" s="50"/>
      <c r="V335" s="50"/>
      <c r="W335" s="49"/>
    </row>
    <row r="336" spans="1:23" ht="51" x14ac:dyDescent="0.25">
      <c r="A336" s="52">
        <v>335</v>
      </c>
      <c r="B336" s="2" t="s">
        <v>6231</v>
      </c>
      <c r="C336" s="10" t="s">
        <v>6232</v>
      </c>
      <c r="D336" s="10" t="s">
        <v>6232</v>
      </c>
      <c r="F336" s="2" t="s">
        <v>6231</v>
      </c>
      <c r="G336" s="40"/>
      <c r="H336" s="1"/>
      <c r="I336" s="1"/>
      <c r="J336" s="1" t="s">
        <v>13</v>
      </c>
      <c r="K336" s="1"/>
      <c r="L336" s="1"/>
      <c r="M336" s="45"/>
      <c r="N336" s="49" t="s">
        <v>13</v>
      </c>
      <c r="O336" s="10" t="s">
        <v>13</v>
      </c>
      <c r="P336" s="10" t="s">
        <v>13</v>
      </c>
      <c r="Q336" s="10" t="s">
        <v>13</v>
      </c>
      <c r="R336" s="10" t="s">
        <v>13</v>
      </c>
      <c r="S336" s="10" t="s">
        <v>13</v>
      </c>
      <c r="T336" s="10" t="s">
        <v>13</v>
      </c>
      <c r="U336" s="10">
        <v>1</v>
      </c>
      <c r="V336" s="50"/>
      <c r="W336" s="49"/>
    </row>
    <row r="337" spans="1:23" x14ac:dyDescent="0.25">
      <c r="A337" s="52">
        <v>336</v>
      </c>
      <c r="B337" s="6" t="s">
        <v>6229</v>
      </c>
      <c r="C337" s="12" t="s">
        <v>6230</v>
      </c>
      <c r="D337" s="12" t="s">
        <v>6230</v>
      </c>
      <c r="E337" s="11"/>
      <c r="F337" s="6" t="s">
        <v>6229</v>
      </c>
      <c r="G337" s="39"/>
      <c r="H337" s="5"/>
      <c r="I337" s="5"/>
      <c r="J337" s="1"/>
      <c r="K337" s="5"/>
      <c r="L337" s="5"/>
      <c r="M337" s="44"/>
      <c r="N337" s="50"/>
      <c r="V337" s="50"/>
      <c r="W337" s="49"/>
    </row>
    <row r="338" spans="1:23" x14ac:dyDescent="0.25">
      <c r="A338" s="52">
        <v>337</v>
      </c>
      <c r="B338" s="2" t="s">
        <v>6227</v>
      </c>
      <c r="C338" s="10" t="s">
        <v>6228</v>
      </c>
      <c r="D338" s="10" t="s">
        <v>6228</v>
      </c>
      <c r="F338" s="2" t="s">
        <v>6227</v>
      </c>
      <c r="G338" s="40"/>
      <c r="H338" s="1"/>
      <c r="I338" s="1"/>
      <c r="J338" s="1" t="s">
        <v>13</v>
      </c>
      <c r="K338" s="1"/>
      <c r="L338" s="1"/>
      <c r="M338" s="45"/>
      <c r="N338" s="49" t="s">
        <v>13</v>
      </c>
      <c r="P338" s="10" t="s">
        <v>13</v>
      </c>
      <c r="Q338" s="10" t="s">
        <v>13</v>
      </c>
      <c r="V338" s="50"/>
      <c r="W338" s="49"/>
    </row>
    <row r="339" spans="1:23" ht="25.5" x14ac:dyDescent="0.25">
      <c r="A339" s="52">
        <v>338</v>
      </c>
      <c r="B339" s="2" t="s">
        <v>6225</v>
      </c>
      <c r="C339" s="10" t="s">
        <v>6226</v>
      </c>
      <c r="D339" s="10" t="s">
        <v>6226</v>
      </c>
      <c r="F339" s="2" t="s">
        <v>6225</v>
      </c>
      <c r="G339" s="40"/>
      <c r="H339" s="1"/>
      <c r="I339" s="1"/>
      <c r="J339" s="1" t="s">
        <v>13</v>
      </c>
      <c r="K339" s="1"/>
      <c r="L339" s="1"/>
      <c r="M339" s="45"/>
      <c r="N339" s="49" t="s">
        <v>13</v>
      </c>
      <c r="P339" s="10" t="s">
        <v>13</v>
      </c>
      <c r="Q339" s="10" t="s">
        <v>13</v>
      </c>
      <c r="V339" s="50"/>
      <c r="W339" s="49"/>
    </row>
    <row r="340" spans="1:23" ht="25.5" x14ac:dyDescent="0.25">
      <c r="A340" s="52">
        <v>339</v>
      </c>
      <c r="B340" s="2" t="s">
        <v>6223</v>
      </c>
      <c r="C340" s="10" t="s">
        <v>6224</v>
      </c>
      <c r="D340" s="10" t="s">
        <v>6224</v>
      </c>
      <c r="F340" s="2" t="s">
        <v>6223</v>
      </c>
      <c r="G340" s="40"/>
      <c r="H340" s="1"/>
      <c r="I340" s="1"/>
      <c r="J340" s="1" t="s">
        <v>13</v>
      </c>
      <c r="K340" s="1"/>
      <c r="L340" s="1"/>
      <c r="M340" s="45"/>
      <c r="N340" s="49" t="s">
        <v>13</v>
      </c>
      <c r="O340" s="10" t="s">
        <v>13</v>
      </c>
      <c r="P340" s="10" t="s">
        <v>13</v>
      </c>
      <c r="Q340" s="10" t="s">
        <v>13</v>
      </c>
      <c r="R340" s="10" t="s">
        <v>13</v>
      </c>
      <c r="V340" s="50"/>
      <c r="W340" s="49"/>
    </row>
    <row r="341" spans="1:23" ht="25.5" x14ac:dyDescent="0.25">
      <c r="A341" s="52">
        <v>340</v>
      </c>
      <c r="B341" s="2" t="s">
        <v>6221</v>
      </c>
      <c r="C341" s="10" t="s">
        <v>6222</v>
      </c>
      <c r="D341" s="10" t="s">
        <v>6222</v>
      </c>
      <c r="F341" s="2" t="s">
        <v>6221</v>
      </c>
      <c r="G341" s="40"/>
      <c r="H341" s="1"/>
      <c r="I341" s="1"/>
      <c r="J341" s="1" t="s">
        <v>13</v>
      </c>
      <c r="K341" s="1"/>
      <c r="L341" s="1"/>
      <c r="M341" s="45"/>
      <c r="N341" s="49" t="s">
        <v>13</v>
      </c>
      <c r="P341" s="10" t="s">
        <v>13</v>
      </c>
      <c r="Q341" s="10" t="s">
        <v>13</v>
      </c>
      <c r="V341" s="50"/>
      <c r="W341" s="49"/>
    </row>
    <row r="342" spans="1:23" ht="25.5" x14ac:dyDescent="0.25">
      <c r="A342" s="52">
        <v>341</v>
      </c>
      <c r="B342" s="2" t="s">
        <v>6219</v>
      </c>
      <c r="C342" s="10" t="s">
        <v>6220</v>
      </c>
      <c r="D342" s="10" t="s">
        <v>6220</v>
      </c>
      <c r="F342" s="2" t="s">
        <v>6219</v>
      </c>
      <c r="G342" s="40"/>
      <c r="H342" s="1"/>
      <c r="I342" s="1"/>
      <c r="J342" s="1" t="s">
        <v>13</v>
      </c>
      <c r="K342" s="1"/>
      <c r="L342" s="1"/>
      <c r="M342" s="45"/>
      <c r="N342" s="49" t="s">
        <v>13</v>
      </c>
      <c r="O342" s="10" t="s">
        <v>13</v>
      </c>
      <c r="P342" s="10" t="s">
        <v>13</v>
      </c>
      <c r="Q342" s="10" t="s">
        <v>13</v>
      </c>
      <c r="R342" s="10" t="s">
        <v>13</v>
      </c>
      <c r="V342" s="50"/>
      <c r="W342" s="49"/>
    </row>
    <row r="343" spans="1:23" ht="25.5" x14ac:dyDescent="0.25">
      <c r="A343" s="52">
        <v>342</v>
      </c>
      <c r="B343" s="2" t="s">
        <v>6217</v>
      </c>
      <c r="C343" s="10" t="s">
        <v>6218</v>
      </c>
      <c r="D343" s="10" t="s">
        <v>6218</v>
      </c>
      <c r="F343" s="2" t="s">
        <v>6217</v>
      </c>
      <c r="G343" s="40"/>
      <c r="H343" s="1"/>
      <c r="I343" s="1"/>
      <c r="J343" s="1" t="s">
        <v>13</v>
      </c>
      <c r="K343" s="1"/>
      <c r="L343" s="1"/>
      <c r="M343" s="45"/>
      <c r="N343" s="49" t="s">
        <v>13</v>
      </c>
      <c r="P343" s="10" t="s">
        <v>13</v>
      </c>
      <c r="Q343" s="10" t="s">
        <v>13</v>
      </c>
      <c r="V343" s="50"/>
      <c r="W343" s="49"/>
    </row>
    <row r="344" spans="1:23" x14ac:dyDescent="0.25">
      <c r="A344" s="52">
        <v>343</v>
      </c>
      <c r="B344" s="2" t="s">
        <v>6215</v>
      </c>
      <c r="C344" s="10" t="s">
        <v>6216</v>
      </c>
      <c r="D344" s="10" t="s">
        <v>6216</v>
      </c>
      <c r="F344" s="2" t="s">
        <v>6215</v>
      </c>
      <c r="G344" s="40"/>
      <c r="H344" s="1"/>
      <c r="I344" s="1"/>
      <c r="J344" s="1" t="s">
        <v>13</v>
      </c>
      <c r="K344" s="1"/>
      <c r="L344" s="1"/>
      <c r="M344" s="45"/>
      <c r="N344" s="49" t="s">
        <v>13</v>
      </c>
      <c r="O344" s="10" t="s">
        <v>13</v>
      </c>
      <c r="P344" s="10" t="s">
        <v>13</v>
      </c>
      <c r="Q344" s="10" t="s">
        <v>13</v>
      </c>
      <c r="R344" s="10" t="s">
        <v>13</v>
      </c>
      <c r="V344" s="50"/>
      <c r="W344" s="49"/>
    </row>
    <row r="345" spans="1:23" ht="25.5" x14ac:dyDescent="0.25">
      <c r="A345" s="52">
        <v>344</v>
      </c>
      <c r="B345" s="2" t="s">
        <v>6213</v>
      </c>
      <c r="C345" s="10" t="s">
        <v>6214</v>
      </c>
      <c r="D345" s="10" t="s">
        <v>6214</v>
      </c>
      <c r="F345" s="2" t="s">
        <v>6213</v>
      </c>
      <c r="G345" s="40"/>
      <c r="H345" s="1"/>
      <c r="I345" s="1"/>
      <c r="J345" s="1" t="s">
        <v>13</v>
      </c>
      <c r="K345" s="1"/>
      <c r="L345" s="1"/>
      <c r="M345" s="45"/>
      <c r="N345" s="49" t="s">
        <v>13</v>
      </c>
      <c r="O345" s="10" t="s">
        <v>13</v>
      </c>
      <c r="P345" s="10" t="s">
        <v>13</v>
      </c>
      <c r="Q345" s="10" t="s">
        <v>13</v>
      </c>
      <c r="R345" s="10" t="s">
        <v>13</v>
      </c>
      <c r="V345" s="50"/>
      <c r="W345" s="49"/>
    </row>
    <row r="346" spans="1:23" ht="51" x14ac:dyDescent="0.25">
      <c r="A346" s="52">
        <v>345</v>
      </c>
      <c r="B346" s="2" t="s">
        <v>6211</v>
      </c>
      <c r="C346" s="10" t="s">
        <v>6212</v>
      </c>
      <c r="D346" s="10" t="s">
        <v>6212</v>
      </c>
      <c r="F346" s="2" t="s">
        <v>6211</v>
      </c>
      <c r="G346" s="40"/>
      <c r="H346" s="1"/>
      <c r="I346" s="1"/>
      <c r="J346" s="1" t="s">
        <v>13</v>
      </c>
      <c r="K346" s="1"/>
      <c r="L346" s="1"/>
      <c r="M346" s="45"/>
      <c r="N346" s="49" t="s">
        <v>13</v>
      </c>
      <c r="O346" s="10" t="s">
        <v>13</v>
      </c>
      <c r="P346" s="10" t="s">
        <v>13</v>
      </c>
      <c r="Q346" s="10" t="s">
        <v>13</v>
      </c>
      <c r="R346" s="10" t="s">
        <v>13</v>
      </c>
      <c r="V346" s="50"/>
      <c r="W346" s="49"/>
    </row>
    <row r="347" spans="1:23" x14ac:dyDescent="0.25">
      <c r="A347" s="52">
        <v>346</v>
      </c>
      <c r="B347" s="6" t="s">
        <v>6209</v>
      </c>
      <c r="C347" s="12" t="s">
        <v>6210</v>
      </c>
      <c r="D347" s="12" t="s">
        <v>6210</v>
      </c>
      <c r="E347" s="11"/>
      <c r="F347" s="6" t="s">
        <v>6209</v>
      </c>
      <c r="G347" s="39"/>
      <c r="H347" s="5"/>
      <c r="I347" s="5"/>
      <c r="J347" s="1"/>
      <c r="K347" s="5"/>
      <c r="L347" s="5"/>
      <c r="M347" s="44"/>
      <c r="N347" s="50"/>
      <c r="V347" s="50"/>
      <c r="W347" s="49"/>
    </row>
    <row r="348" spans="1:23" x14ac:dyDescent="0.25">
      <c r="A348" s="52">
        <v>347</v>
      </c>
      <c r="B348" s="2" t="s">
        <v>6207</v>
      </c>
      <c r="C348" s="10" t="s">
        <v>6208</v>
      </c>
      <c r="D348" s="10" t="s">
        <v>6208</v>
      </c>
      <c r="F348" s="2" t="s">
        <v>6207</v>
      </c>
      <c r="G348" s="40"/>
      <c r="H348" s="1"/>
      <c r="I348" s="1"/>
      <c r="J348" s="1" t="s">
        <v>13</v>
      </c>
      <c r="K348" s="1"/>
      <c r="L348" s="1"/>
      <c r="M348" s="45"/>
      <c r="N348" s="49" t="s">
        <v>13</v>
      </c>
      <c r="O348" s="10" t="s">
        <v>13</v>
      </c>
      <c r="P348" s="10" t="s">
        <v>13</v>
      </c>
      <c r="Q348" s="10" t="s">
        <v>13</v>
      </c>
      <c r="R348" s="10" t="s">
        <v>13</v>
      </c>
      <c r="V348" s="50"/>
      <c r="W348" s="49"/>
    </row>
    <row r="349" spans="1:23" x14ac:dyDescent="0.25">
      <c r="A349" s="52">
        <v>348</v>
      </c>
      <c r="B349" s="2" t="s">
        <v>6205</v>
      </c>
      <c r="C349" s="10" t="s">
        <v>6206</v>
      </c>
      <c r="D349" s="10" t="s">
        <v>6206</v>
      </c>
      <c r="F349" s="2" t="s">
        <v>6205</v>
      </c>
      <c r="G349" s="40"/>
      <c r="H349" s="1"/>
      <c r="I349" s="1"/>
      <c r="J349" s="1" t="s">
        <v>13</v>
      </c>
      <c r="K349" s="1"/>
      <c r="L349" s="1"/>
      <c r="M349" s="45"/>
      <c r="N349" s="49" t="s">
        <v>13</v>
      </c>
      <c r="O349" s="10" t="s">
        <v>13</v>
      </c>
      <c r="P349" s="10" t="s">
        <v>13</v>
      </c>
      <c r="Q349" s="10" t="s">
        <v>13</v>
      </c>
      <c r="R349" s="10" t="s">
        <v>13</v>
      </c>
      <c r="V349" s="50"/>
      <c r="W349" s="49"/>
    </row>
    <row r="350" spans="1:23" ht="25.5" x14ac:dyDescent="0.25">
      <c r="A350" s="52">
        <v>349</v>
      </c>
      <c r="B350" s="2" t="s">
        <v>6203</v>
      </c>
      <c r="C350" s="10" t="s">
        <v>6204</v>
      </c>
      <c r="D350" s="10" t="s">
        <v>6204</v>
      </c>
      <c r="F350" s="2" t="s">
        <v>6203</v>
      </c>
      <c r="G350" s="40"/>
      <c r="H350" s="1"/>
      <c r="I350" s="1"/>
      <c r="J350" s="1" t="s">
        <v>13</v>
      </c>
      <c r="K350" s="1"/>
      <c r="L350" s="1"/>
      <c r="M350" s="45"/>
      <c r="N350" s="49" t="s">
        <v>13</v>
      </c>
      <c r="O350" s="10" t="s">
        <v>13</v>
      </c>
      <c r="P350" s="10" t="s">
        <v>13</v>
      </c>
      <c r="Q350" s="10" t="s">
        <v>13</v>
      </c>
      <c r="R350" s="10" t="s">
        <v>13</v>
      </c>
      <c r="V350" s="50"/>
      <c r="W350" s="49"/>
    </row>
    <row r="351" spans="1:23" ht="25.5" x14ac:dyDescent="0.25">
      <c r="A351" s="52">
        <v>350</v>
      </c>
      <c r="B351" s="2" t="s">
        <v>6201</v>
      </c>
      <c r="C351" s="10" t="s">
        <v>6202</v>
      </c>
      <c r="D351" s="10" t="s">
        <v>6202</v>
      </c>
      <c r="F351" s="2" t="s">
        <v>6201</v>
      </c>
      <c r="G351" s="40"/>
      <c r="H351" s="1"/>
      <c r="I351" s="1"/>
      <c r="J351" s="1" t="s">
        <v>13</v>
      </c>
      <c r="K351" s="1"/>
      <c r="L351" s="1"/>
      <c r="M351" s="45"/>
      <c r="N351" s="49" t="s">
        <v>13</v>
      </c>
      <c r="O351" s="10" t="s">
        <v>13</v>
      </c>
      <c r="P351" s="10" t="s">
        <v>13</v>
      </c>
      <c r="Q351" s="10" t="s">
        <v>13</v>
      </c>
      <c r="R351" s="10" t="s">
        <v>13</v>
      </c>
      <c r="V351" s="50"/>
      <c r="W351" s="49"/>
    </row>
    <row r="352" spans="1:23" x14ac:dyDescent="0.25">
      <c r="A352" s="52">
        <v>351</v>
      </c>
      <c r="B352" s="2" t="s">
        <v>6199</v>
      </c>
      <c r="C352" s="10" t="s">
        <v>6200</v>
      </c>
      <c r="D352" s="10" t="s">
        <v>6200</v>
      </c>
      <c r="F352" s="2" t="s">
        <v>6199</v>
      </c>
      <c r="G352" s="40"/>
      <c r="H352" s="1"/>
      <c r="I352" s="1"/>
      <c r="J352" s="1" t="s">
        <v>13</v>
      </c>
      <c r="K352" s="1"/>
      <c r="L352" s="1"/>
      <c r="M352" s="45"/>
      <c r="N352" s="49" t="s">
        <v>13</v>
      </c>
      <c r="O352" s="10" t="s">
        <v>13</v>
      </c>
      <c r="P352" s="10" t="s">
        <v>13</v>
      </c>
      <c r="Q352" s="10" t="s">
        <v>13</v>
      </c>
      <c r="R352" s="10" t="s">
        <v>13</v>
      </c>
      <c r="V352" s="50"/>
      <c r="W352" s="49"/>
    </row>
    <row r="353" spans="1:23" x14ac:dyDescent="0.25">
      <c r="A353" s="52">
        <v>352</v>
      </c>
      <c r="B353" s="2" t="s">
        <v>6197</v>
      </c>
      <c r="C353" s="10" t="s">
        <v>6198</v>
      </c>
      <c r="D353" s="10" t="s">
        <v>6198</v>
      </c>
      <c r="F353" s="2" t="s">
        <v>6197</v>
      </c>
      <c r="G353" s="40"/>
      <c r="H353" s="1"/>
      <c r="I353" s="1"/>
      <c r="J353" s="1" t="s">
        <v>13</v>
      </c>
      <c r="K353" s="1"/>
      <c r="L353" s="1"/>
      <c r="M353" s="45"/>
      <c r="N353" s="49" t="s">
        <v>13</v>
      </c>
      <c r="O353" s="10" t="s">
        <v>13</v>
      </c>
      <c r="P353" s="10" t="s">
        <v>13</v>
      </c>
      <c r="Q353" s="10" t="s">
        <v>13</v>
      </c>
      <c r="R353" s="10" t="s">
        <v>13</v>
      </c>
      <c r="V353" s="50"/>
      <c r="W353" s="49"/>
    </row>
    <row r="354" spans="1:23" x14ac:dyDescent="0.25">
      <c r="A354" s="52">
        <v>353</v>
      </c>
      <c r="B354" s="2" t="s">
        <v>6195</v>
      </c>
      <c r="C354" s="10" t="s">
        <v>6196</v>
      </c>
      <c r="D354" s="10" t="s">
        <v>6196</v>
      </c>
      <c r="F354" s="2" t="s">
        <v>6195</v>
      </c>
      <c r="G354" s="40"/>
      <c r="H354" s="1"/>
      <c r="I354" s="1"/>
      <c r="J354" s="1" t="s">
        <v>13</v>
      </c>
      <c r="K354" s="1"/>
      <c r="L354" s="1"/>
      <c r="M354" s="45"/>
      <c r="N354" s="49" t="s">
        <v>13</v>
      </c>
      <c r="O354" s="10" t="s">
        <v>13</v>
      </c>
      <c r="P354" s="10" t="s">
        <v>13</v>
      </c>
      <c r="Q354" s="10" t="s">
        <v>13</v>
      </c>
      <c r="R354" s="10" t="s">
        <v>13</v>
      </c>
      <c r="V354" s="50"/>
      <c r="W354" s="49"/>
    </row>
    <row r="355" spans="1:23" x14ac:dyDescent="0.25">
      <c r="A355" s="52">
        <v>354</v>
      </c>
      <c r="B355" s="2" t="s">
        <v>6193</v>
      </c>
      <c r="C355" s="10" t="s">
        <v>6194</v>
      </c>
      <c r="D355" s="10" t="s">
        <v>6194</v>
      </c>
      <c r="F355" s="2" t="s">
        <v>6193</v>
      </c>
      <c r="G355" s="40"/>
      <c r="H355" s="1"/>
      <c r="I355" s="1"/>
      <c r="J355" s="1" t="s">
        <v>13</v>
      </c>
      <c r="K355" s="1"/>
      <c r="L355" s="1"/>
      <c r="M355" s="45"/>
      <c r="N355" s="49" t="s">
        <v>13</v>
      </c>
      <c r="O355" s="10" t="s">
        <v>13</v>
      </c>
      <c r="P355" s="10" t="s">
        <v>13</v>
      </c>
      <c r="Q355" s="10" t="s">
        <v>13</v>
      </c>
      <c r="R355" s="10" t="s">
        <v>13</v>
      </c>
      <c r="V355" s="50"/>
      <c r="W355" s="49"/>
    </row>
    <row r="356" spans="1:23" x14ac:dyDescent="0.25">
      <c r="A356" s="52">
        <v>355</v>
      </c>
      <c r="B356" s="2" t="s">
        <v>6191</v>
      </c>
      <c r="C356" s="10" t="s">
        <v>6192</v>
      </c>
      <c r="D356" s="10" t="s">
        <v>6192</v>
      </c>
      <c r="F356" s="2" t="s">
        <v>6191</v>
      </c>
      <c r="G356" s="40"/>
      <c r="H356" s="1"/>
      <c r="I356" s="1"/>
      <c r="J356" s="1" t="s">
        <v>13</v>
      </c>
      <c r="K356" s="1"/>
      <c r="L356" s="1"/>
      <c r="M356" s="45"/>
      <c r="N356" s="49" t="s">
        <v>13</v>
      </c>
      <c r="O356" s="10" t="s">
        <v>13</v>
      </c>
      <c r="P356" s="10" t="s">
        <v>13</v>
      </c>
      <c r="Q356" s="10" t="s">
        <v>13</v>
      </c>
      <c r="R356" s="10" t="s">
        <v>13</v>
      </c>
      <c r="V356" s="50"/>
      <c r="W356" s="49"/>
    </row>
    <row r="357" spans="1:23" ht="25.5" x14ac:dyDescent="0.25">
      <c r="A357" s="52">
        <v>356</v>
      </c>
      <c r="B357" s="2" t="s">
        <v>6189</v>
      </c>
      <c r="C357" s="10" t="s">
        <v>6190</v>
      </c>
      <c r="D357" s="10" t="s">
        <v>6190</v>
      </c>
      <c r="F357" s="2" t="s">
        <v>6189</v>
      </c>
      <c r="G357" s="40"/>
      <c r="H357" s="1"/>
      <c r="I357" s="1"/>
      <c r="J357" s="1" t="s">
        <v>13</v>
      </c>
      <c r="K357" s="1"/>
      <c r="L357" s="1"/>
      <c r="M357" s="45"/>
      <c r="N357" s="49" t="s">
        <v>13</v>
      </c>
      <c r="O357" s="10" t="s">
        <v>13</v>
      </c>
      <c r="P357" s="10" t="s">
        <v>13</v>
      </c>
      <c r="Q357" s="10" t="s">
        <v>13</v>
      </c>
      <c r="R357" s="10" t="s">
        <v>13</v>
      </c>
      <c r="V357" s="50"/>
      <c r="W357" s="49"/>
    </row>
    <row r="358" spans="1:23" ht="38.25" x14ac:dyDescent="0.25">
      <c r="A358" s="52">
        <v>357</v>
      </c>
      <c r="B358" s="2" t="s">
        <v>6187</v>
      </c>
      <c r="C358" s="10" t="s">
        <v>6188</v>
      </c>
      <c r="D358" s="10" t="s">
        <v>6188</v>
      </c>
      <c r="F358" s="2" t="s">
        <v>6187</v>
      </c>
      <c r="G358" s="40"/>
      <c r="H358" s="1"/>
      <c r="I358" s="1"/>
      <c r="J358" s="1" t="s">
        <v>13</v>
      </c>
      <c r="K358" s="1"/>
      <c r="L358" s="1"/>
      <c r="M358" s="45"/>
      <c r="N358" s="49" t="s">
        <v>13</v>
      </c>
      <c r="O358" s="10" t="s">
        <v>13</v>
      </c>
      <c r="P358" s="10" t="s">
        <v>13</v>
      </c>
      <c r="Q358" s="10" t="s">
        <v>13</v>
      </c>
      <c r="R358" s="10" t="s">
        <v>13</v>
      </c>
      <c r="V358" s="50"/>
      <c r="W358" s="49"/>
    </row>
    <row r="359" spans="1:23" x14ac:dyDescent="0.25">
      <c r="A359" s="52">
        <v>358</v>
      </c>
      <c r="B359" s="2" t="s">
        <v>6185</v>
      </c>
      <c r="C359" s="10" t="s">
        <v>6186</v>
      </c>
      <c r="D359" s="10" t="s">
        <v>6186</v>
      </c>
      <c r="F359" s="2" t="s">
        <v>6185</v>
      </c>
      <c r="G359" s="40"/>
      <c r="H359" s="1"/>
      <c r="I359" s="1"/>
      <c r="J359" s="1" t="s">
        <v>13</v>
      </c>
      <c r="K359" s="1"/>
      <c r="L359" s="1"/>
      <c r="M359" s="45"/>
      <c r="N359" s="49" t="s">
        <v>13</v>
      </c>
      <c r="O359" s="10" t="s">
        <v>13</v>
      </c>
      <c r="P359" s="10" t="s">
        <v>13</v>
      </c>
      <c r="Q359" s="10" t="s">
        <v>13</v>
      </c>
      <c r="R359" s="10" t="s">
        <v>13</v>
      </c>
      <c r="V359" s="50"/>
      <c r="W359" s="49"/>
    </row>
    <row r="360" spans="1:23" ht="38.25" x14ac:dyDescent="0.25">
      <c r="A360" s="52">
        <v>359</v>
      </c>
      <c r="B360" s="2" t="s">
        <v>6183</v>
      </c>
      <c r="C360" s="10" t="s">
        <v>6184</v>
      </c>
      <c r="D360" s="10" t="s">
        <v>6184</v>
      </c>
      <c r="F360" s="2" t="s">
        <v>6183</v>
      </c>
      <c r="G360" s="40"/>
      <c r="H360" s="1"/>
      <c r="I360" s="1"/>
      <c r="J360" s="1" t="s">
        <v>13</v>
      </c>
      <c r="K360" s="1"/>
      <c r="L360" s="1"/>
      <c r="M360" s="45"/>
      <c r="N360" s="49" t="s">
        <v>13</v>
      </c>
      <c r="O360" s="10" t="s">
        <v>13</v>
      </c>
      <c r="P360" s="10" t="s">
        <v>13</v>
      </c>
      <c r="Q360" s="10" t="s">
        <v>13</v>
      </c>
      <c r="R360" s="10" t="s">
        <v>13</v>
      </c>
      <c r="V360" s="50"/>
      <c r="W360" s="49"/>
    </row>
    <row r="361" spans="1:23" x14ac:dyDescent="0.25">
      <c r="A361" s="52">
        <v>360</v>
      </c>
      <c r="B361" s="2" t="s">
        <v>6181</v>
      </c>
      <c r="C361" s="10" t="s">
        <v>6182</v>
      </c>
      <c r="D361" s="10" t="s">
        <v>6182</v>
      </c>
      <c r="F361" s="2" t="s">
        <v>6181</v>
      </c>
      <c r="G361" s="40"/>
      <c r="H361" s="1"/>
      <c r="I361" s="1"/>
      <c r="J361" s="1" t="s">
        <v>13</v>
      </c>
      <c r="K361" s="1"/>
      <c r="L361" s="1"/>
      <c r="M361" s="45"/>
      <c r="N361" s="49" t="s">
        <v>13</v>
      </c>
      <c r="O361" s="10" t="s">
        <v>13</v>
      </c>
      <c r="P361" s="10" t="s">
        <v>13</v>
      </c>
      <c r="Q361" s="10" t="s">
        <v>13</v>
      </c>
      <c r="R361" s="10" t="s">
        <v>13</v>
      </c>
      <c r="V361" s="50"/>
      <c r="W361" s="49"/>
    </row>
    <row r="362" spans="1:23" ht="38.25" x14ac:dyDescent="0.25">
      <c r="A362" s="52">
        <v>361</v>
      </c>
      <c r="B362" s="2" t="s">
        <v>6179</v>
      </c>
      <c r="C362" s="10" t="s">
        <v>6180</v>
      </c>
      <c r="D362" s="10" t="s">
        <v>6180</v>
      </c>
      <c r="F362" s="2" t="s">
        <v>6179</v>
      </c>
      <c r="G362" s="40"/>
      <c r="H362" s="1"/>
      <c r="I362" s="1"/>
      <c r="J362" s="1" t="s">
        <v>13</v>
      </c>
      <c r="K362" s="1"/>
      <c r="L362" s="1"/>
      <c r="M362" s="45"/>
      <c r="N362" s="49" t="s">
        <v>13</v>
      </c>
      <c r="O362" s="10" t="s">
        <v>13</v>
      </c>
      <c r="P362" s="10" t="s">
        <v>13</v>
      </c>
      <c r="Q362" s="10" t="s">
        <v>13</v>
      </c>
      <c r="R362" s="10" t="s">
        <v>13</v>
      </c>
      <c r="V362" s="50"/>
      <c r="W362" s="49"/>
    </row>
    <row r="363" spans="1:23" ht="25.5" x14ac:dyDescent="0.25">
      <c r="A363" s="52">
        <v>362</v>
      </c>
      <c r="B363" s="2" t="s">
        <v>6177</v>
      </c>
      <c r="C363" s="10" t="s">
        <v>6178</v>
      </c>
      <c r="D363" s="10" t="s">
        <v>6178</v>
      </c>
      <c r="F363" s="2" t="s">
        <v>6177</v>
      </c>
      <c r="G363" s="40"/>
      <c r="H363" s="1"/>
      <c r="I363" s="1"/>
      <c r="J363" s="1" t="s">
        <v>13</v>
      </c>
      <c r="K363" s="1"/>
      <c r="L363" s="1"/>
      <c r="M363" s="45"/>
      <c r="N363" s="49" t="s">
        <v>13</v>
      </c>
      <c r="O363" s="10" t="s">
        <v>13</v>
      </c>
      <c r="P363" s="10" t="s">
        <v>13</v>
      </c>
      <c r="Q363" s="10" t="s">
        <v>13</v>
      </c>
      <c r="R363" s="10" t="s">
        <v>13</v>
      </c>
      <c r="V363" s="50"/>
      <c r="W363" s="49"/>
    </row>
    <row r="364" spans="1:23" x14ac:dyDescent="0.25">
      <c r="A364" s="52">
        <v>363</v>
      </c>
      <c r="B364" s="6" t="s">
        <v>6175</v>
      </c>
      <c r="C364" s="12" t="s">
        <v>6176</v>
      </c>
      <c r="D364" s="12" t="s">
        <v>6176</v>
      </c>
      <c r="E364" s="11"/>
      <c r="F364" s="6" t="s">
        <v>6175</v>
      </c>
      <c r="G364" s="39"/>
      <c r="H364" s="5"/>
      <c r="I364" s="5"/>
      <c r="J364" s="1"/>
      <c r="K364" s="5"/>
      <c r="L364" s="5"/>
      <c r="M364" s="44"/>
      <c r="N364" s="50"/>
      <c r="V364" s="50"/>
      <c r="W364" s="49"/>
    </row>
    <row r="365" spans="1:23" x14ac:dyDescent="0.25">
      <c r="A365" s="52">
        <v>364</v>
      </c>
      <c r="B365" s="2" t="s">
        <v>6173</v>
      </c>
      <c r="C365" s="10" t="s">
        <v>6174</v>
      </c>
      <c r="D365" s="10" t="s">
        <v>6174</v>
      </c>
      <c r="F365" s="2" t="s">
        <v>6173</v>
      </c>
      <c r="G365" s="40"/>
      <c r="H365" s="1"/>
      <c r="I365" s="1"/>
      <c r="J365" s="1" t="s">
        <v>13</v>
      </c>
      <c r="K365" s="1"/>
      <c r="L365" s="1"/>
      <c r="M365" s="45"/>
      <c r="N365" s="49" t="s">
        <v>13</v>
      </c>
      <c r="O365" s="10" t="s">
        <v>13</v>
      </c>
      <c r="P365" s="10" t="s">
        <v>13</v>
      </c>
      <c r="Q365" s="10" t="s">
        <v>13</v>
      </c>
      <c r="R365" s="10" t="s">
        <v>13</v>
      </c>
      <c r="S365" s="10" t="s">
        <v>13</v>
      </c>
      <c r="V365" s="50"/>
      <c r="W365" s="49"/>
    </row>
    <row r="366" spans="1:23" ht="25.5" x14ac:dyDescent="0.25">
      <c r="A366" s="52">
        <v>365</v>
      </c>
      <c r="B366" s="2" t="s">
        <v>6171</v>
      </c>
      <c r="C366" s="10" t="s">
        <v>6172</v>
      </c>
      <c r="D366" s="10" t="s">
        <v>6172</v>
      </c>
      <c r="F366" s="2" t="s">
        <v>6171</v>
      </c>
      <c r="G366" s="40"/>
      <c r="H366" s="1"/>
      <c r="I366" s="1"/>
      <c r="J366" s="1" t="s">
        <v>13</v>
      </c>
      <c r="K366" s="1"/>
      <c r="L366" s="1"/>
      <c r="M366" s="45"/>
      <c r="N366" s="49" t="s">
        <v>13</v>
      </c>
      <c r="O366" s="10" t="s">
        <v>13</v>
      </c>
      <c r="P366" s="10" t="s">
        <v>13</v>
      </c>
      <c r="Q366" s="10" t="s">
        <v>13</v>
      </c>
      <c r="R366" s="10" t="s">
        <v>13</v>
      </c>
      <c r="S366" s="10" t="s">
        <v>13</v>
      </c>
      <c r="V366" s="50"/>
      <c r="W366" s="49"/>
    </row>
    <row r="367" spans="1:23" ht="38.25" x14ac:dyDescent="0.25">
      <c r="A367" s="52">
        <v>366</v>
      </c>
      <c r="B367" s="2" t="s">
        <v>6169</v>
      </c>
      <c r="C367" s="10" t="s">
        <v>6170</v>
      </c>
      <c r="D367" s="10" t="s">
        <v>6170</v>
      </c>
      <c r="F367" s="2" t="s">
        <v>6169</v>
      </c>
      <c r="G367" s="40"/>
      <c r="H367" s="1"/>
      <c r="I367" s="1"/>
      <c r="J367" s="1" t="s">
        <v>13</v>
      </c>
      <c r="K367" s="1"/>
      <c r="L367" s="1"/>
      <c r="M367" s="45"/>
      <c r="N367" s="49" t="s">
        <v>13</v>
      </c>
      <c r="O367" s="10" t="s">
        <v>13</v>
      </c>
      <c r="P367" s="10" t="s">
        <v>13</v>
      </c>
      <c r="Q367" s="10" t="s">
        <v>13</v>
      </c>
      <c r="R367" s="10" t="s">
        <v>13</v>
      </c>
      <c r="S367" s="10" t="s">
        <v>13</v>
      </c>
      <c r="V367" s="50"/>
      <c r="W367" s="49"/>
    </row>
    <row r="368" spans="1:23" x14ac:dyDescent="0.25">
      <c r="A368" s="52">
        <v>367</v>
      </c>
      <c r="B368" s="2" t="s">
        <v>30</v>
      </c>
      <c r="C368" s="10" t="s">
        <v>6168</v>
      </c>
      <c r="D368" s="10" t="s">
        <v>6168</v>
      </c>
      <c r="F368" s="2" t="s">
        <v>30</v>
      </c>
      <c r="G368" s="40"/>
      <c r="H368" s="1"/>
      <c r="I368" s="1"/>
      <c r="J368" s="1" t="s">
        <v>13</v>
      </c>
      <c r="K368" s="1"/>
      <c r="L368" s="1"/>
      <c r="M368" s="45"/>
      <c r="N368" s="50"/>
      <c r="V368" s="50"/>
      <c r="W368" s="49"/>
    </row>
    <row r="369" spans="1:23" ht="25.5" x14ac:dyDescent="0.25">
      <c r="A369" s="52">
        <v>368</v>
      </c>
      <c r="B369" s="2" t="s">
        <v>6166</v>
      </c>
      <c r="C369" s="10" t="s">
        <v>6167</v>
      </c>
      <c r="D369" s="10" t="s">
        <v>6167</v>
      </c>
      <c r="F369" s="2" t="s">
        <v>6166</v>
      </c>
      <c r="G369" s="40"/>
      <c r="H369" s="1"/>
      <c r="I369" s="1"/>
      <c r="J369" s="1" t="s">
        <v>13</v>
      </c>
      <c r="K369" s="1"/>
      <c r="L369" s="1"/>
      <c r="M369" s="45"/>
      <c r="N369" s="49" t="s">
        <v>13</v>
      </c>
      <c r="O369" s="10" t="s">
        <v>13</v>
      </c>
      <c r="P369" s="10" t="s">
        <v>13</v>
      </c>
      <c r="Q369" s="10" t="s">
        <v>13</v>
      </c>
      <c r="R369" s="10" t="s">
        <v>13</v>
      </c>
      <c r="S369" s="10" t="s">
        <v>13</v>
      </c>
      <c r="V369" s="50"/>
      <c r="W369" s="49"/>
    </row>
    <row r="370" spans="1:23" ht="25.5" x14ac:dyDescent="0.25">
      <c r="A370" s="52">
        <v>369</v>
      </c>
      <c r="B370" s="2" t="s">
        <v>6164</v>
      </c>
      <c r="C370" s="10" t="s">
        <v>6165</v>
      </c>
      <c r="D370" s="10" t="s">
        <v>6165</v>
      </c>
      <c r="F370" s="2" t="s">
        <v>6164</v>
      </c>
      <c r="G370" s="40"/>
      <c r="H370" s="1"/>
      <c r="I370" s="1"/>
      <c r="J370" s="1" t="s">
        <v>13</v>
      </c>
      <c r="K370" s="1"/>
      <c r="L370" s="1"/>
      <c r="M370" s="45"/>
      <c r="N370" s="49" t="s">
        <v>13</v>
      </c>
      <c r="O370" s="10" t="s">
        <v>13</v>
      </c>
      <c r="P370" s="10" t="s">
        <v>13</v>
      </c>
      <c r="Q370" s="10" t="s">
        <v>13</v>
      </c>
      <c r="R370" s="10" t="s">
        <v>13</v>
      </c>
      <c r="S370" s="10" t="s">
        <v>13</v>
      </c>
      <c r="V370" s="50"/>
      <c r="W370" s="49"/>
    </row>
    <row r="371" spans="1:23" ht="25.5" x14ac:dyDescent="0.25">
      <c r="A371" s="52">
        <v>370</v>
      </c>
      <c r="B371" s="2" t="s">
        <v>6162</v>
      </c>
      <c r="C371" s="10" t="s">
        <v>6163</v>
      </c>
      <c r="D371" s="10" t="s">
        <v>6163</v>
      </c>
      <c r="F371" s="2" t="s">
        <v>6162</v>
      </c>
      <c r="G371" s="40"/>
      <c r="H371" s="1"/>
      <c r="I371" s="1"/>
      <c r="J371" s="1" t="s">
        <v>13</v>
      </c>
      <c r="K371" s="1"/>
      <c r="L371" s="1"/>
      <c r="M371" s="45"/>
      <c r="N371" s="49" t="s">
        <v>13</v>
      </c>
      <c r="O371" s="10" t="s">
        <v>13</v>
      </c>
      <c r="P371" s="10" t="s">
        <v>13</v>
      </c>
      <c r="Q371" s="10" t="s">
        <v>13</v>
      </c>
      <c r="R371" s="10" t="s">
        <v>13</v>
      </c>
      <c r="S371" s="10" t="s">
        <v>13</v>
      </c>
      <c r="V371" s="50"/>
      <c r="W371" s="49"/>
    </row>
    <row r="372" spans="1:23" ht="38.25" x14ac:dyDescent="0.25">
      <c r="A372" s="52">
        <v>371</v>
      </c>
      <c r="B372" s="2" t="s">
        <v>6160</v>
      </c>
      <c r="C372" s="10" t="s">
        <v>6161</v>
      </c>
      <c r="D372" s="10" t="s">
        <v>6161</v>
      </c>
      <c r="F372" s="2" t="s">
        <v>6160</v>
      </c>
      <c r="G372" s="40"/>
      <c r="H372" s="1"/>
      <c r="I372" s="1"/>
      <c r="J372" s="1" t="s">
        <v>13</v>
      </c>
      <c r="K372" s="1"/>
      <c r="L372" s="1"/>
      <c r="M372" s="45"/>
      <c r="N372" s="49" t="s">
        <v>13</v>
      </c>
      <c r="O372" s="10" t="s">
        <v>13</v>
      </c>
      <c r="P372" s="10" t="s">
        <v>13</v>
      </c>
      <c r="Q372" s="10" t="s">
        <v>13</v>
      </c>
      <c r="R372" s="10" t="s">
        <v>13</v>
      </c>
      <c r="S372" s="10" t="s">
        <v>13</v>
      </c>
      <c r="V372" s="50"/>
      <c r="W372" s="49"/>
    </row>
    <row r="373" spans="1:23" ht="25.5" x14ac:dyDescent="0.25">
      <c r="A373" s="52">
        <v>372</v>
      </c>
      <c r="B373" s="2" t="s">
        <v>6158</v>
      </c>
      <c r="C373" s="10" t="s">
        <v>6159</v>
      </c>
      <c r="D373" s="10" t="s">
        <v>6159</v>
      </c>
      <c r="F373" s="2" t="s">
        <v>6158</v>
      </c>
      <c r="G373" s="40"/>
      <c r="H373" s="1"/>
      <c r="I373" s="1"/>
      <c r="J373" s="1" t="s">
        <v>13</v>
      </c>
      <c r="K373" s="1"/>
      <c r="L373" s="1"/>
      <c r="M373" s="45"/>
      <c r="N373" s="49" t="s">
        <v>13</v>
      </c>
      <c r="O373" s="10" t="s">
        <v>13</v>
      </c>
      <c r="P373" s="10" t="s">
        <v>13</v>
      </c>
      <c r="Q373" s="10" t="s">
        <v>13</v>
      </c>
      <c r="R373" s="10" t="s">
        <v>13</v>
      </c>
      <c r="S373" s="10" t="s">
        <v>13</v>
      </c>
      <c r="V373" s="50"/>
      <c r="W373" s="49"/>
    </row>
    <row r="374" spans="1:23" ht="25.5" x14ac:dyDescent="0.25">
      <c r="A374" s="52">
        <v>373</v>
      </c>
      <c r="B374" s="2" t="s">
        <v>6156</v>
      </c>
      <c r="C374" s="10" t="s">
        <v>6157</v>
      </c>
      <c r="D374" s="10" t="s">
        <v>6157</v>
      </c>
      <c r="F374" s="2" t="s">
        <v>6156</v>
      </c>
      <c r="G374" s="40"/>
      <c r="H374" s="1"/>
      <c r="I374" s="1"/>
      <c r="J374" s="1" t="s">
        <v>13</v>
      </c>
      <c r="K374" s="1"/>
      <c r="L374" s="1"/>
      <c r="M374" s="45"/>
      <c r="N374" s="49" t="s">
        <v>13</v>
      </c>
      <c r="O374" s="10" t="s">
        <v>13</v>
      </c>
      <c r="P374" s="10" t="s">
        <v>13</v>
      </c>
      <c r="Q374" s="10" t="s">
        <v>13</v>
      </c>
      <c r="R374" s="10" t="s">
        <v>13</v>
      </c>
      <c r="S374" s="10" t="s">
        <v>13</v>
      </c>
      <c r="V374" s="50"/>
      <c r="W374" s="49"/>
    </row>
    <row r="375" spans="1:23" x14ac:dyDescent="0.25">
      <c r="A375" s="52">
        <v>374</v>
      </c>
      <c r="B375" s="2" t="s">
        <v>6154</v>
      </c>
      <c r="C375" s="10" t="s">
        <v>6155</v>
      </c>
      <c r="D375" s="10" t="s">
        <v>6155</v>
      </c>
      <c r="F375" s="2" t="s">
        <v>6154</v>
      </c>
      <c r="G375" s="40"/>
      <c r="H375" s="1"/>
      <c r="I375" s="1"/>
      <c r="J375" s="1" t="s">
        <v>13</v>
      </c>
      <c r="K375" s="1"/>
      <c r="L375" s="1"/>
      <c r="M375" s="45"/>
      <c r="N375" s="49" t="s">
        <v>13</v>
      </c>
      <c r="O375" s="10" t="s">
        <v>13</v>
      </c>
      <c r="P375" s="10" t="s">
        <v>13</v>
      </c>
      <c r="Q375" s="10" t="s">
        <v>13</v>
      </c>
      <c r="R375" s="10" t="s">
        <v>13</v>
      </c>
      <c r="S375" s="10" t="s">
        <v>13</v>
      </c>
      <c r="V375" s="50"/>
      <c r="W375" s="49"/>
    </row>
    <row r="376" spans="1:23" ht="25.5" x14ac:dyDescent="0.25">
      <c r="A376" s="52">
        <v>375</v>
      </c>
      <c r="B376" s="2" t="s">
        <v>6152</v>
      </c>
      <c r="C376" s="10" t="s">
        <v>6153</v>
      </c>
      <c r="D376" s="10" t="s">
        <v>6153</v>
      </c>
      <c r="F376" s="2" t="s">
        <v>6152</v>
      </c>
      <c r="G376" s="40"/>
      <c r="H376" s="1"/>
      <c r="I376" s="1"/>
      <c r="J376" s="1" t="s">
        <v>13</v>
      </c>
      <c r="K376" s="1"/>
      <c r="L376" s="1"/>
      <c r="M376" s="45"/>
      <c r="N376" s="49" t="s">
        <v>13</v>
      </c>
      <c r="O376" s="10" t="s">
        <v>13</v>
      </c>
      <c r="P376" s="10" t="s">
        <v>13</v>
      </c>
      <c r="Q376" s="10" t="s">
        <v>13</v>
      </c>
      <c r="R376" s="10" t="s">
        <v>13</v>
      </c>
      <c r="S376" s="10" t="s">
        <v>13</v>
      </c>
      <c r="V376" s="50"/>
      <c r="W376" s="49"/>
    </row>
    <row r="377" spans="1:23" ht="63.75" x14ac:dyDescent="0.25">
      <c r="A377" s="52">
        <v>376</v>
      </c>
      <c r="B377" s="2" t="s">
        <v>6150</v>
      </c>
      <c r="C377" s="10" t="s">
        <v>6151</v>
      </c>
      <c r="D377" s="10" t="s">
        <v>6151</v>
      </c>
      <c r="F377" s="2" t="s">
        <v>6150</v>
      </c>
      <c r="G377" s="40"/>
      <c r="H377" s="1"/>
      <c r="I377" s="1"/>
      <c r="J377" s="1" t="s">
        <v>13</v>
      </c>
      <c r="K377" s="1"/>
      <c r="L377" s="1"/>
      <c r="M377" s="45"/>
      <c r="N377" s="49" t="s">
        <v>13</v>
      </c>
      <c r="O377" s="10" t="s">
        <v>13</v>
      </c>
      <c r="P377" s="10" t="s">
        <v>13</v>
      </c>
      <c r="Q377" s="10" t="s">
        <v>13</v>
      </c>
      <c r="R377" s="10" t="s">
        <v>13</v>
      </c>
      <c r="S377" s="10" t="s">
        <v>13</v>
      </c>
      <c r="V377" s="50"/>
      <c r="W377" s="49"/>
    </row>
    <row r="378" spans="1:23" ht="51" x14ac:dyDescent="0.25">
      <c r="A378" s="52">
        <v>377</v>
      </c>
      <c r="B378" s="2" t="s">
        <v>6148</v>
      </c>
      <c r="C378" s="10" t="s">
        <v>6149</v>
      </c>
      <c r="D378" s="10" t="s">
        <v>6149</v>
      </c>
      <c r="F378" s="2" t="s">
        <v>6148</v>
      </c>
      <c r="G378" s="40"/>
      <c r="H378" s="1"/>
      <c r="I378" s="1"/>
      <c r="J378" s="1" t="s">
        <v>13</v>
      </c>
      <c r="K378" s="1"/>
      <c r="L378" s="1"/>
      <c r="M378" s="45"/>
      <c r="N378" s="49" t="s">
        <v>13</v>
      </c>
      <c r="O378" s="10" t="s">
        <v>13</v>
      </c>
      <c r="P378" s="10" t="s">
        <v>13</v>
      </c>
      <c r="Q378" s="10" t="s">
        <v>13</v>
      </c>
      <c r="R378" s="10" t="s">
        <v>13</v>
      </c>
      <c r="S378" s="10" t="s">
        <v>13</v>
      </c>
      <c r="V378" s="50"/>
      <c r="W378" s="49"/>
    </row>
    <row r="379" spans="1:23" x14ac:dyDescent="0.25">
      <c r="A379" s="52">
        <v>378</v>
      </c>
      <c r="B379" s="4" t="s">
        <v>6146</v>
      </c>
      <c r="C379" s="14" t="s">
        <v>6147</v>
      </c>
      <c r="D379" s="14" t="s">
        <v>6147</v>
      </c>
      <c r="E379" s="13"/>
      <c r="F379" s="4" t="s">
        <v>6146</v>
      </c>
      <c r="G379" s="38"/>
      <c r="H379" s="3"/>
      <c r="I379" s="3"/>
      <c r="J379" s="1"/>
      <c r="K379" s="3"/>
      <c r="L379" s="3"/>
      <c r="M379" s="43"/>
      <c r="N379" s="50"/>
      <c r="V379" s="50"/>
      <c r="W379" s="49"/>
    </row>
    <row r="380" spans="1:23" x14ac:dyDescent="0.25">
      <c r="A380" s="52">
        <v>379</v>
      </c>
      <c r="B380" s="6" t="s">
        <v>6144</v>
      </c>
      <c r="C380" s="12" t="s">
        <v>6145</v>
      </c>
      <c r="D380" s="12" t="s">
        <v>6145</v>
      </c>
      <c r="E380" s="11"/>
      <c r="F380" s="6" t="s">
        <v>6144</v>
      </c>
      <c r="G380" s="39"/>
      <c r="H380" s="5"/>
      <c r="I380" s="5"/>
      <c r="J380" s="1"/>
      <c r="K380" s="5"/>
      <c r="L380" s="5"/>
      <c r="M380" s="44"/>
      <c r="N380" s="50"/>
      <c r="V380" s="50"/>
      <c r="W380" s="49"/>
    </row>
    <row r="381" spans="1:23" ht="25.5" x14ac:dyDescent="0.25">
      <c r="A381" s="52">
        <v>380</v>
      </c>
      <c r="B381" s="2" t="s">
        <v>6142</v>
      </c>
      <c r="C381" s="10" t="s">
        <v>6143</v>
      </c>
      <c r="D381" s="10" t="s">
        <v>6143</v>
      </c>
      <c r="F381" s="2" t="s">
        <v>6142</v>
      </c>
      <c r="G381" s="40"/>
      <c r="H381" s="1"/>
      <c r="I381" s="1"/>
      <c r="J381" s="1" t="s">
        <v>13</v>
      </c>
      <c r="K381" s="1"/>
      <c r="L381" s="1"/>
      <c r="M381" s="45"/>
      <c r="N381" s="49" t="s">
        <v>13</v>
      </c>
      <c r="O381" s="10" t="s">
        <v>13</v>
      </c>
      <c r="P381" s="10" t="s">
        <v>13</v>
      </c>
      <c r="Q381" s="10" t="s">
        <v>13</v>
      </c>
      <c r="R381" s="10" t="s">
        <v>13</v>
      </c>
      <c r="S381" s="10" t="s">
        <v>13</v>
      </c>
      <c r="V381" s="50"/>
      <c r="W381" s="49"/>
    </row>
    <row r="382" spans="1:23" ht="25.5" x14ac:dyDescent="0.25">
      <c r="A382" s="52">
        <v>381</v>
      </c>
      <c r="B382" s="2" t="s">
        <v>6140</v>
      </c>
      <c r="C382" s="10" t="s">
        <v>6141</v>
      </c>
      <c r="D382" s="10" t="s">
        <v>6141</v>
      </c>
      <c r="F382" s="2" t="s">
        <v>6140</v>
      </c>
      <c r="G382" s="40"/>
      <c r="H382" s="1"/>
      <c r="I382" s="1"/>
      <c r="J382" s="1" t="s">
        <v>13</v>
      </c>
      <c r="K382" s="1"/>
      <c r="L382" s="1"/>
      <c r="M382" s="45"/>
      <c r="N382" s="49" t="s">
        <v>13</v>
      </c>
      <c r="O382" s="10" t="s">
        <v>13</v>
      </c>
      <c r="P382" s="10" t="s">
        <v>13</v>
      </c>
      <c r="Q382" s="10" t="s">
        <v>13</v>
      </c>
      <c r="R382" s="10" t="s">
        <v>13</v>
      </c>
      <c r="S382" s="10" t="s">
        <v>13</v>
      </c>
      <c r="V382" s="50"/>
      <c r="W382" s="49"/>
    </row>
    <row r="383" spans="1:23" x14ac:dyDescent="0.25">
      <c r="A383" s="52">
        <v>382</v>
      </c>
      <c r="B383" s="2" t="s">
        <v>6138</v>
      </c>
      <c r="C383" s="10" t="s">
        <v>6139</v>
      </c>
      <c r="D383" s="10" t="s">
        <v>6139</v>
      </c>
      <c r="F383" s="2" t="s">
        <v>6138</v>
      </c>
      <c r="G383" s="40"/>
      <c r="H383" s="1"/>
      <c r="I383" s="1"/>
      <c r="J383" s="1" t="s">
        <v>13</v>
      </c>
      <c r="K383" s="1"/>
      <c r="L383" s="1"/>
      <c r="M383" s="45"/>
      <c r="N383" s="49" t="s">
        <v>13</v>
      </c>
      <c r="O383" s="10" t="s">
        <v>13</v>
      </c>
      <c r="P383" s="10" t="s">
        <v>13</v>
      </c>
      <c r="Q383" s="10" t="s">
        <v>13</v>
      </c>
      <c r="R383" s="10" t="s">
        <v>13</v>
      </c>
      <c r="S383" s="10" t="s">
        <v>13</v>
      </c>
      <c r="V383" s="50"/>
      <c r="W383" s="49"/>
    </row>
    <row r="384" spans="1:23" ht="25.5" x14ac:dyDescent="0.25">
      <c r="A384" s="52">
        <v>383</v>
      </c>
      <c r="B384" s="2" t="s">
        <v>6136</v>
      </c>
      <c r="C384" s="10" t="s">
        <v>6137</v>
      </c>
      <c r="D384" s="10" t="s">
        <v>6137</v>
      </c>
      <c r="F384" s="2" t="s">
        <v>6136</v>
      </c>
      <c r="G384" s="40"/>
      <c r="H384" s="1"/>
      <c r="I384" s="1"/>
      <c r="J384" s="1" t="s">
        <v>13</v>
      </c>
      <c r="K384" s="1"/>
      <c r="L384" s="1"/>
      <c r="M384" s="45"/>
      <c r="N384" s="49" t="s">
        <v>13</v>
      </c>
      <c r="O384" s="10" t="s">
        <v>13</v>
      </c>
      <c r="P384" s="10" t="s">
        <v>13</v>
      </c>
      <c r="Q384" s="10" t="s">
        <v>13</v>
      </c>
      <c r="R384" s="10" t="s">
        <v>13</v>
      </c>
      <c r="S384" s="10" t="s">
        <v>13</v>
      </c>
      <c r="V384" s="50"/>
      <c r="W384" s="49"/>
    </row>
    <row r="385" spans="1:23" ht="51" x14ac:dyDescent="0.25">
      <c r="A385" s="52">
        <v>384</v>
      </c>
      <c r="B385" s="2" t="s">
        <v>6134</v>
      </c>
      <c r="C385" s="10" t="s">
        <v>6135</v>
      </c>
      <c r="D385" s="10" t="s">
        <v>6135</v>
      </c>
      <c r="F385" s="2" t="s">
        <v>6134</v>
      </c>
      <c r="G385" s="40"/>
      <c r="H385" s="1"/>
      <c r="I385" s="1"/>
      <c r="J385" s="1" t="s">
        <v>13</v>
      </c>
      <c r="K385" s="1"/>
      <c r="L385" s="1"/>
      <c r="M385" s="45"/>
      <c r="N385" s="49" t="s">
        <v>13</v>
      </c>
      <c r="O385" s="10" t="s">
        <v>13</v>
      </c>
      <c r="P385" s="10" t="s">
        <v>13</v>
      </c>
      <c r="Q385" s="10" t="s">
        <v>13</v>
      </c>
      <c r="R385" s="10" t="s">
        <v>13</v>
      </c>
      <c r="S385" s="10" t="s">
        <v>13</v>
      </c>
      <c r="V385" s="50"/>
      <c r="W385" s="49"/>
    </row>
    <row r="386" spans="1:23" ht="38.25" x14ac:dyDescent="0.25">
      <c r="A386" s="52">
        <v>385</v>
      </c>
      <c r="B386" s="2" t="s">
        <v>6132</v>
      </c>
      <c r="C386" s="10" t="s">
        <v>6133</v>
      </c>
      <c r="D386" s="10" t="s">
        <v>6133</v>
      </c>
      <c r="F386" s="2" t="s">
        <v>6132</v>
      </c>
      <c r="G386" s="40"/>
      <c r="H386" s="1"/>
      <c r="I386" s="1"/>
      <c r="J386" s="1" t="s">
        <v>13</v>
      </c>
      <c r="K386" s="1"/>
      <c r="L386" s="1"/>
      <c r="M386" s="45"/>
      <c r="N386" s="49" t="s">
        <v>13</v>
      </c>
      <c r="O386" s="10" t="s">
        <v>13</v>
      </c>
      <c r="P386" s="10" t="s">
        <v>13</v>
      </c>
      <c r="Q386" s="10" t="s">
        <v>13</v>
      </c>
      <c r="R386" s="10" t="s">
        <v>13</v>
      </c>
      <c r="S386" s="10" t="s">
        <v>13</v>
      </c>
      <c r="V386" s="50"/>
      <c r="W386" s="49"/>
    </row>
    <row r="387" spans="1:23" ht="25.5" x14ac:dyDescent="0.25">
      <c r="A387" s="52">
        <v>386</v>
      </c>
      <c r="B387" s="6" t="s">
        <v>6130</v>
      </c>
      <c r="C387" s="12" t="s">
        <v>6131</v>
      </c>
      <c r="D387" s="12" t="s">
        <v>6131</v>
      </c>
      <c r="E387" s="11"/>
      <c r="F387" s="6" t="s">
        <v>6130</v>
      </c>
      <c r="G387" s="39"/>
      <c r="H387" s="5"/>
      <c r="I387" s="5"/>
      <c r="J387" s="1"/>
      <c r="K387" s="5"/>
      <c r="L387" s="5"/>
      <c r="M387" s="44"/>
      <c r="N387" s="50"/>
      <c r="V387" s="50"/>
      <c r="W387" s="49"/>
    </row>
    <row r="388" spans="1:23" ht="51" x14ac:dyDescent="0.25">
      <c r="A388" s="52">
        <v>387</v>
      </c>
      <c r="B388" s="2" t="s">
        <v>6128</v>
      </c>
      <c r="C388" s="10" t="s">
        <v>6129</v>
      </c>
      <c r="D388" s="10" t="s">
        <v>6129</v>
      </c>
      <c r="F388" s="2" t="s">
        <v>6128</v>
      </c>
      <c r="G388" s="40"/>
      <c r="H388" s="1"/>
      <c r="I388" s="1"/>
      <c r="J388" s="1" t="s">
        <v>13</v>
      </c>
      <c r="K388" s="1"/>
      <c r="L388" s="1"/>
      <c r="M388" s="45"/>
      <c r="N388" s="49" t="s">
        <v>13</v>
      </c>
      <c r="O388" s="10" t="s">
        <v>13</v>
      </c>
      <c r="P388" s="10" t="s">
        <v>13</v>
      </c>
      <c r="Q388" s="10" t="s">
        <v>13</v>
      </c>
      <c r="R388" s="10" t="s">
        <v>13</v>
      </c>
      <c r="S388" s="10" t="s">
        <v>13</v>
      </c>
      <c r="V388" s="50"/>
      <c r="W388" s="49"/>
    </row>
    <row r="389" spans="1:23" x14ac:dyDescent="0.25">
      <c r="A389" s="52">
        <v>388</v>
      </c>
      <c r="B389" s="2" t="s">
        <v>6127</v>
      </c>
      <c r="D389" s="8"/>
      <c r="F389" s="4" t="s">
        <v>6127</v>
      </c>
      <c r="G389" s="40"/>
      <c r="H389" s="1"/>
      <c r="I389" s="1"/>
      <c r="J389" s="1"/>
      <c r="K389" s="1"/>
      <c r="L389" s="1"/>
      <c r="M389" s="45"/>
      <c r="N389" s="50"/>
      <c r="V389" s="50"/>
      <c r="W389" s="49"/>
    </row>
    <row r="390" spans="1:23" ht="25.5" x14ac:dyDescent="0.25">
      <c r="A390" s="52">
        <v>389</v>
      </c>
      <c r="B390" s="2" t="s">
        <v>6125</v>
      </c>
      <c r="C390" s="10" t="s">
        <v>6126</v>
      </c>
      <c r="D390" s="10" t="s">
        <v>6126</v>
      </c>
      <c r="F390" s="2" t="s">
        <v>6125</v>
      </c>
      <c r="G390" s="40"/>
      <c r="H390" s="1"/>
      <c r="I390" s="1"/>
      <c r="J390" s="1" t="s">
        <v>13</v>
      </c>
      <c r="K390" s="1"/>
      <c r="L390" s="1"/>
      <c r="M390" s="45"/>
      <c r="N390" s="49" t="s">
        <v>13</v>
      </c>
      <c r="O390" s="10" t="s">
        <v>13</v>
      </c>
      <c r="P390" s="10" t="s">
        <v>13</v>
      </c>
      <c r="Q390" s="10" t="s">
        <v>13</v>
      </c>
      <c r="R390" s="10" t="s">
        <v>13</v>
      </c>
      <c r="S390" s="10" t="s">
        <v>13</v>
      </c>
      <c r="V390" s="50"/>
      <c r="W390" s="49"/>
    </row>
    <row r="391" spans="1:23" ht="38.25" x14ac:dyDescent="0.25">
      <c r="A391" s="52">
        <v>390</v>
      </c>
      <c r="B391" s="2" t="s">
        <v>6123</v>
      </c>
      <c r="C391" s="10" t="s">
        <v>6124</v>
      </c>
      <c r="D391" s="10" t="s">
        <v>6124</v>
      </c>
      <c r="F391" s="2" t="s">
        <v>6123</v>
      </c>
      <c r="G391" s="40"/>
      <c r="H391" s="1"/>
      <c r="I391" s="1"/>
      <c r="J391" s="1" t="s">
        <v>13</v>
      </c>
      <c r="K391" s="1"/>
      <c r="L391" s="1"/>
      <c r="M391" s="45"/>
      <c r="N391" s="49" t="s">
        <v>13</v>
      </c>
      <c r="O391" s="10" t="s">
        <v>13</v>
      </c>
      <c r="P391" s="10" t="s">
        <v>13</v>
      </c>
      <c r="Q391" s="10" t="s">
        <v>13</v>
      </c>
      <c r="R391" s="10" t="s">
        <v>13</v>
      </c>
      <c r="S391" s="10" t="s">
        <v>13</v>
      </c>
      <c r="V391" s="50"/>
      <c r="W391" s="49"/>
    </row>
    <row r="392" spans="1:23" x14ac:dyDescent="0.25">
      <c r="A392" s="52">
        <v>391</v>
      </c>
      <c r="B392" s="2" t="s">
        <v>6122</v>
      </c>
      <c r="D392" s="8"/>
      <c r="F392" s="4" t="s">
        <v>6122</v>
      </c>
      <c r="G392" s="40"/>
      <c r="H392" s="1"/>
      <c r="I392" s="1"/>
      <c r="J392" s="1"/>
      <c r="K392" s="1"/>
      <c r="L392" s="1"/>
      <c r="M392" s="45"/>
      <c r="N392" s="50"/>
      <c r="V392" s="50"/>
      <c r="W392" s="49"/>
    </row>
    <row r="393" spans="1:23" ht="25.5" x14ac:dyDescent="0.25">
      <c r="A393" s="52">
        <v>392</v>
      </c>
      <c r="B393" s="2" t="s">
        <v>6120</v>
      </c>
      <c r="C393" s="10" t="s">
        <v>6121</v>
      </c>
      <c r="D393" s="10" t="s">
        <v>6121</v>
      </c>
      <c r="F393" s="2" t="s">
        <v>6120</v>
      </c>
      <c r="G393" s="40"/>
      <c r="H393" s="1"/>
      <c r="I393" s="1"/>
      <c r="J393" s="1" t="s">
        <v>13</v>
      </c>
      <c r="K393" s="1"/>
      <c r="L393" s="1"/>
      <c r="M393" s="45"/>
      <c r="N393" s="49" t="s">
        <v>13</v>
      </c>
      <c r="O393" s="10" t="s">
        <v>13</v>
      </c>
      <c r="P393" s="10" t="s">
        <v>13</v>
      </c>
      <c r="Q393" s="10" t="s">
        <v>13</v>
      </c>
      <c r="R393" s="10" t="s">
        <v>13</v>
      </c>
      <c r="S393" s="10" t="s">
        <v>13</v>
      </c>
      <c r="V393" s="50"/>
      <c r="W393" s="49"/>
    </row>
    <row r="394" spans="1:23" ht="25.5" x14ac:dyDescent="0.25">
      <c r="A394" s="52">
        <v>393</v>
      </c>
      <c r="B394" s="6" t="s">
        <v>6118</v>
      </c>
      <c r="C394" s="12" t="s">
        <v>6119</v>
      </c>
      <c r="D394" s="12" t="s">
        <v>6119</v>
      </c>
      <c r="E394" s="11"/>
      <c r="F394" s="6" t="s">
        <v>6118</v>
      </c>
      <c r="G394" s="39"/>
      <c r="H394" s="5"/>
      <c r="I394" s="5"/>
      <c r="J394" s="1"/>
      <c r="K394" s="5"/>
      <c r="L394" s="5"/>
      <c r="M394" s="44"/>
      <c r="N394" s="50"/>
      <c r="V394" s="50"/>
      <c r="W394" s="49"/>
    </row>
    <row r="395" spans="1:23" ht="38.25" x14ac:dyDescent="0.25">
      <c r="A395" s="52">
        <v>394</v>
      </c>
      <c r="B395" s="2" t="s">
        <v>6116</v>
      </c>
      <c r="C395" s="10" t="s">
        <v>6117</v>
      </c>
      <c r="D395" s="10" t="s">
        <v>6117</v>
      </c>
      <c r="F395" s="2" t="s">
        <v>6116</v>
      </c>
      <c r="G395" s="40"/>
      <c r="H395" s="1"/>
      <c r="I395" s="1"/>
      <c r="J395" s="1" t="s">
        <v>13</v>
      </c>
      <c r="K395" s="1"/>
      <c r="L395" s="1"/>
      <c r="M395" s="45"/>
      <c r="N395" s="49" t="s">
        <v>13</v>
      </c>
      <c r="O395" s="10" t="s">
        <v>13</v>
      </c>
      <c r="P395" s="10" t="s">
        <v>13</v>
      </c>
      <c r="Q395" s="10" t="s">
        <v>13</v>
      </c>
      <c r="R395" s="10" t="s">
        <v>13</v>
      </c>
      <c r="V395" s="49">
        <v>1</v>
      </c>
      <c r="W395" s="49"/>
    </row>
    <row r="396" spans="1:23" ht="25.5" x14ac:dyDescent="0.25">
      <c r="A396" s="52">
        <v>395</v>
      </c>
      <c r="B396" s="2" t="s">
        <v>6114</v>
      </c>
      <c r="C396" s="10" t="s">
        <v>6115</v>
      </c>
      <c r="D396" s="10" t="s">
        <v>6115</v>
      </c>
      <c r="F396" s="2" t="s">
        <v>6114</v>
      </c>
      <c r="G396" s="40"/>
      <c r="H396" s="1"/>
      <c r="I396" s="1"/>
      <c r="J396" s="1" t="s">
        <v>13</v>
      </c>
      <c r="K396" s="1"/>
      <c r="L396" s="1"/>
      <c r="M396" s="45"/>
      <c r="N396" s="49" t="s">
        <v>13</v>
      </c>
      <c r="O396" s="10" t="s">
        <v>13</v>
      </c>
      <c r="P396" s="10" t="s">
        <v>13</v>
      </c>
      <c r="Q396" s="10" t="s">
        <v>13</v>
      </c>
      <c r="R396" s="10" t="s">
        <v>13</v>
      </c>
      <c r="V396" s="50"/>
      <c r="W396" s="49"/>
    </row>
    <row r="397" spans="1:23" ht="25.5" x14ac:dyDescent="0.25">
      <c r="A397" s="52">
        <v>396</v>
      </c>
      <c r="B397" s="2" t="s">
        <v>6112</v>
      </c>
      <c r="C397" s="10" t="s">
        <v>6113</v>
      </c>
      <c r="D397" s="10" t="s">
        <v>6113</v>
      </c>
      <c r="F397" s="2" t="s">
        <v>6112</v>
      </c>
      <c r="G397" s="40"/>
      <c r="H397" s="1"/>
      <c r="I397" s="1"/>
      <c r="J397" s="1" t="s">
        <v>13</v>
      </c>
      <c r="K397" s="1"/>
      <c r="L397" s="1"/>
      <c r="M397" s="45"/>
      <c r="N397" s="49" t="s">
        <v>13</v>
      </c>
      <c r="O397" s="10" t="s">
        <v>13</v>
      </c>
      <c r="P397" s="10" t="s">
        <v>13</v>
      </c>
      <c r="Q397" s="10" t="s">
        <v>13</v>
      </c>
      <c r="R397" s="10" t="s">
        <v>13</v>
      </c>
      <c r="V397" s="50"/>
      <c r="W397" s="49"/>
    </row>
    <row r="398" spans="1:23" x14ac:dyDescent="0.25">
      <c r="A398" s="52">
        <v>397</v>
      </c>
      <c r="B398" s="4" t="s">
        <v>6110</v>
      </c>
      <c r="C398" s="14" t="s">
        <v>6111</v>
      </c>
      <c r="D398" s="14" t="s">
        <v>6111</v>
      </c>
      <c r="E398" s="13"/>
      <c r="F398" s="4" t="s">
        <v>6110</v>
      </c>
      <c r="G398" s="38"/>
      <c r="H398" s="3"/>
      <c r="I398" s="3"/>
      <c r="J398" s="1"/>
      <c r="K398" s="3"/>
      <c r="L398" s="3"/>
      <c r="M398" s="43"/>
      <c r="N398" s="50"/>
      <c r="V398" s="50"/>
      <c r="W398" s="49"/>
    </row>
    <row r="399" spans="1:23" x14ac:dyDescent="0.25">
      <c r="A399" s="52">
        <v>398</v>
      </c>
      <c r="B399" s="6" t="s">
        <v>6108</v>
      </c>
      <c r="C399" s="12" t="s">
        <v>6109</v>
      </c>
      <c r="D399" s="12" t="s">
        <v>6109</v>
      </c>
      <c r="E399" s="11"/>
      <c r="F399" s="6" t="s">
        <v>6108</v>
      </c>
      <c r="G399" s="39"/>
      <c r="H399" s="5"/>
      <c r="I399" s="5"/>
      <c r="J399" s="1"/>
      <c r="K399" s="5"/>
      <c r="L399" s="5"/>
      <c r="M399" s="44"/>
      <c r="N399" s="50"/>
      <c r="V399" s="50"/>
      <c r="W399" s="49"/>
    </row>
    <row r="400" spans="1:23" x14ac:dyDescent="0.25">
      <c r="A400" s="52">
        <v>399</v>
      </c>
      <c r="B400" s="2" t="s">
        <v>6106</v>
      </c>
      <c r="C400" s="10" t="s">
        <v>6107</v>
      </c>
      <c r="D400" s="10" t="s">
        <v>6107</v>
      </c>
      <c r="F400" s="2" t="s">
        <v>6106</v>
      </c>
      <c r="G400" s="40"/>
      <c r="H400" s="1"/>
      <c r="I400" s="1"/>
      <c r="J400" s="1" t="s">
        <v>13</v>
      </c>
      <c r="K400" s="1"/>
      <c r="L400" s="1"/>
      <c r="M400" s="45"/>
      <c r="N400" s="49" t="s">
        <v>13</v>
      </c>
      <c r="O400" s="10" t="s">
        <v>13</v>
      </c>
      <c r="P400" s="10" t="s">
        <v>13</v>
      </c>
      <c r="Q400" s="10" t="s">
        <v>13</v>
      </c>
      <c r="R400" s="10" t="s">
        <v>13</v>
      </c>
      <c r="S400" s="10" t="s">
        <v>13</v>
      </c>
      <c r="V400" s="50"/>
      <c r="W400" s="49"/>
    </row>
    <row r="401" spans="1:23" ht="25.5" x14ac:dyDescent="0.25">
      <c r="A401" s="52">
        <v>400</v>
      </c>
      <c r="B401" s="2" t="s">
        <v>6104</v>
      </c>
      <c r="C401" s="10" t="s">
        <v>6105</v>
      </c>
      <c r="D401" s="10" t="s">
        <v>6105</v>
      </c>
      <c r="F401" s="2" t="s">
        <v>6104</v>
      </c>
      <c r="G401" s="40"/>
      <c r="H401" s="1"/>
      <c r="I401" s="1"/>
      <c r="J401" s="1" t="s">
        <v>13</v>
      </c>
      <c r="K401" s="1"/>
      <c r="L401" s="1"/>
      <c r="M401" s="45"/>
      <c r="N401" s="49" t="s">
        <v>13</v>
      </c>
      <c r="O401" s="10" t="s">
        <v>13</v>
      </c>
      <c r="P401" s="10" t="s">
        <v>13</v>
      </c>
      <c r="Q401" s="10" t="s">
        <v>13</v>
      </c>
      <c r="R401" s="10" t="s">
        <v>13</v>
      </c>
      <c r="S401" s="10" t="s">
        <v>13</v>
      </c>
      <c r="V401" s="50"/>
      <c r="W401" s="49"/>
    </row>
    <row r="402" spans="1:23" ht="25.5" x14ac:dyDescent="0.25">
      <c r="A402" s="52">
        <v>401</v>
      </c>
      <c r="B402" s="2" t="s">
        <v>6102</v>
      </c>
      <c r="C402" s="10" t="s">
        <v>6103</v>
      </c>
      <c r="D402" s="10" t="s">
        <v>6103</v>
      </c>
      <c r="F402" s="2" t="s">
        <v>6102</v>
      </c>
      <c r="G402" s="40"/>
      <c r="H402" s="1"/>
      <c r="I402" s="1"/>
      <c r="J402" s="1" t="s">
        <v>13</v>
      </c>
      <c r="K402" s="1"/>
      <c r="L402" s="1"/>
      <c r="M402" s="45"/>
      <c r="N402" s="49" t="s">
        <v>13</v>
      </c>
      <c r="O402" s="10" t="s">
        <v>13</v>
      </c>
      <c r="P402" s="10" t="s">
        <v>13</v>
      </c>
      <c r="Q402" s="10" t="s">
        <v>13</v>
      </c>
      <c r="R402" s="10" t="s">
        <v>13</v>
      </c>
      <c r="S402" s="10" t="s">
        <v>13</v>
      </c>
      <c r="V402" s="49">
        <v>1</v>
      </c>
      <c r="W402" s="49"/>
    </row>
    <row r="403" spans="1:23" x14ac:dyDescent="0.25">
      <c r="A403" s="52">
        <v>402</v>
      </c>
      <c r="B403" s="6" t="s">
        <v>6100</v>
      </c>
      <c r="C403" s="12" t="s">
        <v>6101</v>
      </c>
      <c r="D403" s="12" t="s">
        <v>6101</v>
      </c>
      <c r="E403" s="11"/>
      <c r="F403" s="6" t="s">
        <v>6100</v>
      </c>
      <c r="G403" s="39"/>
      <c r="H403" s="5"/>
      <c r="I403" s="5"/>
      <c r="J403" s="1"/>
      <c r="K403" s="5"/>
      <c r="L403" s="5"/>
      <c r="M403" s="44"/>
      <c r="N403" s="50"/>
      <c r="V403" s="50"/>
      <c r="W403" s="49"/>
    </row>
    <row r="404" spans="1:23" ht="25.5" x14ac:dyDescent="0.25">
      <c r="A404" s="52">
        <v>403</v>
      </c>
      <c r="B404" s="2" t="s">
        <v>6098</v>
      </c>
      <c r="C404" s="10" t="s">
        <v>6099</v>
      </c>
      <c r="D404" s="10" t="s">
        <v>6099</v>
      </c>
      <c r="F404" s="2" t="s">
        <v>6098</v>
      </c>
      <c r="G404" s="40"/>
      <c r="H404" s="1"/>
      <c r="I404" s="1"/>
      <c r="J404" s="1" t="s">
        <v>13</v>
      </c>
      <c r="K404" s="1"/>
      <c r="L404" s="1"/>
      <c r="M404" s="45"/>
      <c r="N404" s="49" t="s">
        <v>13</v>
      </c>
      <c r="O404" s="10" t="s">
        <v>13</v>
      </c>
      <c r="P404" s="10" t="s">
        <v>13</v>
      </c>
      <c r="Q404" s="10" t="s">
        <v>13</v>
      </c>
      <c r="R404" s="10" t="s">
        <v>13</v>
      </c>
      <c r="S404" s="10" t="s">
        <v>13</v>
      </c>
      <c r="V404" s="50"/>
      <c r="W404" s="49"/>
    </row>
    <row r="405" spans="1:23" ht="25.5" x14ac:dyDescent="0.25">
      <c r="A405" s="52">
        <v>404</v>
      </c>
      <c r="B405" s="2" t="s">
        <v>6096</v>
      </c>
      <c r="C405" s="10" t="s">
        <v>6097</v>
      </c>
      <c r="D405" s="10" t="s">
        <v>6097</v>
      </c>
      <c r="F405" s="2" t="s">
        <v>6096</v>
      </c>
      <c r="G405" s="40"/>
      <c r="H405" s="1"/>
      <c r="I405" s="1"/>
      <c r="J405" s="1" t="s">
        <v>13</v>
      </c>
      <c r="K405" s="1"/>
      <c r="L405" s="1"/>
      <c r="M405" s="45"/>
      <c r="N405" s="49" t="s">
        <v>13</v>
      </c>
      <c r="O405" s="10" t="s">
        <v>13</v>
      </c>
      <c r="P405" s="10" t="s">
        <v>13</v>
      </c>
      <c r="Q405" s="10" t="s">
        <v>13</v>
      </c>
      <c r="R405" s="10" t="s">
        <v>13</v>
      </c>
      <c r="S405" s="10" t="s">
        <v>13</v>
      </c>
      <c r="V405" s="50"/>
      <c r="W405" s="49"/>
    </row>
    <row r="406" spans="1:23" ht="25.5" x14ac:dyDescent="0.25">
      <c r="A406" s="52">
        <v>405</v>
      </c>
      <c r="B406" s="2" t="s">
        <v>6094</v>
      </c>
      <c r="C406" s="10" t="s">
        <v>6095</v>
      </c>
      <c r="D406" s="10" t="s">
        <v>6095</v>
      </c>
      <c r="F406" s="2" t="s">
        <v>6094</v>
      </c>
      <c r="G406" s="40"/>
      <c r="H406" s="1"/>
      <c r="I406" s="1"/>
      <c r="J406" s="1" t="s">
        <v>13</v>
      </c>
      <c r="K406" s="1"/>
      <c r="L406" s="1"/>
      <c r="M406" s="45"/>
      <c r="N406" s="49" t="s">
        <v>13</v>
      </c>
      <c r="O406" s="10" t="s">
        <v>13</v>
      </c>
      <c r="P406" s="10" t="s">
        <v>13</v>
      </c>
      <c r="Q406" s="10" t="s">
        <v>13</v>
      </c>
      <c r="R406" s="10" t="s">
        <v>13</v>
      </c>
      <c r="S406" s="10" t="s">
        <v>13</v>
      </c>
      <c r="V406" s="50"/>
      <c r="W406" s="49"/>
    </row>
    <row r="407" spans="1:23" ht="25.5" x14ac:dyDescent="0.25">
      <c r="A407" s="52">
        <v>406</v>
      </c>
      <c r="B407" s="2" t="s">
        <v>6092</v>
      </c>
      <c r="C407" s="10" t="s">
        <v>6093</v>
      </c>
      <c r="D407" s="10" t="s">
        <v>6093</v>
      </c>
      <c r="F407" s="2" t="s">
        <v>6092</v>
      </c>
      <c r="G407" s="40"/>
      <c r="H407" s="1"/>
      <c r="I407" s="1"/>
      <c r="J407" s="1" t="s">
        <v>13</v>
      </c>
      <c r="K407" s="1"/>
      <c r="L407" s="1"/>
      <c r="M407" s="45"/>
      <c r="N407" s="49" t="s">
        <v>13</v>
      </c>
      <c r="O407" s="10" t="s">
        <v>13</v>
      </c>
      <c r="P407" s="10" t="s">
        <v>13</v>
      </c>
      <c r="Q407" s="10" t="s">
        <v>13</v>
      </c>
      <c r="R407" s="10" t="s">
        <v>13</v>
      </c>
      <c r="S407" s="10" t="s">
        <v>13</v>
      </c>
      <c r="V407" s="50"/>
      <c r="W407" s="49"/>
    </row>
    <row r="408" spans="1:23" ht="25.5" x14ac:dyDescent="0.25">
      <c r="A408" s="52">
        <v>407</v>
      </c>
      <c r="B408" s="2" t="s">
        <v>6090</v>
      </c>
      <c r="C408" s="10" t="s">
        <v>6091</v>
      </c>
      <c r="D408" s="10" t="s">
        <v>6091</v>
      </c>
      <c r="F408" s="2" t="s">
        <v>6090</v>
      </c>
      <c r="G408" s="40"/>
      <c r="H408" s="1"/>
      <c r="I408" s="1"/>
      <c r="J408" s="1" t="s">
        <v>13</v>
      </c>
      <c r="K408" s="1"/>
      <c r="L408" s="1"/>
      <c r="M408" s="45"/>
      <c r="N408" s="49" t="s">
        <v>13</v>
      </c>
      <c r="O408" s="10" t="s">
        <v>13</v>
      </c>
      <c r="P408" s="10" t="s">
        <v>13</v>
      </c>
      <c r="Q408" s="10" t="s">
        <v>13</v>
      </c>
      <c r="R408" s="10" t="s">
        <v>13</v>
      </c>
      <c r="S408" s="10" t="s">
        <v>13</v>
      </c>
      <c r="T408" s="10" t="s">
        <v>13</v>
      </c>
      <c r="V408" s="50"/>
      <c r="W408" s="49"/>
    </row>
    <row r="409" spans="1:23" x14ac:dyDescent="0.25">
      <c r="A409" s="52">
        <v>408</v>
      </c>
      <c r="B409" s="2" t="s">
        <v>6088</v>
      </c>
      <c r="C409" s="10" t="s">
        <v>6089</v>
      </c>
      <c r="D409" s="10" t="s">
        <v>6089</v>
      </c>
      <c r="F409" s="2" t="s">
        <v>6088</v>
      </c>
      <c r="G409" s="40"/>
      <c r="H409" s="1"/>
      <c r="I409" s="1"/>
      <c r="J409" s="1" t="s">
        <v>13</v>
      </c>
      <c r="K409" s="1"/>
      <c r="L409" s="1"/>
      <c r="M409" s="45"/>
      <c r="N409" s="49" t="s">
        <v>13</v>
      </c>
      <c r="O409" s="10" t="s">
        <v>13</v>
      </c>
      <c r="P409" s="10" t="s">
        <v>13</v>
      </c>
      <c r="Q409" s="10" t="s">
        <v>13</v>
      </c>
      <c r="R409" s="10" t="s">
        <v>13</v>
      </c>
      <c r="S409" s="10" t="s">
        <v>13</v>
      </c>
      <c r="T409" s="10" t="s">
        <v>13</v>
      </c>
      <c r="V409" s="50"/>
      <c r="W409" s="49"/>
    </row>
    <row r="410" spans="1:23" ht="25.5" x14ac:dyDescent="0.25">
      <c r="A410" s="52">
        <v>409</v>
      </c>
      <c r="B410" s="2" t="s">
        <v>6086</v>
      </c>
      <c r="C410" s="10" t="s">
        <v>6087</v>
      </c>
      <c r="D410" s="10" t="s">
        <v>6087</v>
      </c>
      <c r="F410" s="2" t="s">
        <v>6086</v>
      </c>
      <c r="G410" s="40"/>
      <c r="H410" s="1"/>
      <c r="I410" s="1"/>
      <c r="J410" s="1" t="s">
        <v>13</v>
      </c>
      <c r="K410" s="1"/>
      <c r="L410" s="1"/>
      <c r="M410" s="45"/>
      <c r="N410" s="49" t="s">
        <v>13</v>
      </c>
      <c r="O410" s="10" t="s">
        <v>13</v>
      </c>
      <c r="P410" s="10" t="s">
        <v>13</v>
      </c>
      <c r="Q410" s="10" t="s">
        <v>13</v>
      </c>
      <c r="R410" s="10" t="s">
        <v>13</v>
      </c>
      <c r="S410" s="10" t="s">
        <v>13</v>
      </c>
      <c r="T410" s="10" t="s">
        <v>13</v>
      </c>
      <c r="V410" s="49">
        <v>1</v>
      </c>
      <c r="W410" s="49"/>
    </row>
    <row r="411" spans="1:23" ht="25.5" x14ac:dyDescent="0.25">
      <c r="A411" s="52">
        <v>410</v>
      </c>
      <c r="B411" s="2" t="s">
        <v>6084</v>
      </c>
      <c r="C411" s="10" t="s">
        <v>6085</v>
      </c>
      <c r="D411" s="10" t="s">
        <v>6085</v>
      </c>
      <c r="F411" s="2" t="s">
        <v>6084</v>
      </c>
      <c r="G411" s="40"/>
      <c r="H411" s="1"/>
      <c r="I411" s="1"/>
      <c r="J411" s="1" t="s">
        <v>13</v>
      </c>
      <c r="K411" s="1"/>
      <c r="L411" s="1"/>
      <c r="M411" s="45"/>
      <c r="N411" s="49" t="s">
        <v>13</v>
      </c>
      <c r="O411" s="10" t="s">
        <v>13</v>
      </c>
      <c r="P411" s="10" t="s">
        <v>13</v>
      </c>
      <c r="Q411" s="10" t="s">
        <v>13</v>
      </c>
      <c r="R411" s="10" t="s">
        <v>13</v>
      </c>
      <c r="S411" s="10" t="s">
        <v>13</v>
      </c>
      <c r="T411" s="10" t="s">
        <v>13</v>
      </c>
      <c r="V411" s="49">
        <v>1</v>
      </c>
      <c r="W411" s="49"/>
    </row>
    <row r="412" spans="1:23" x14ac:dyDescent="0.25">
      <c r="A412" s="52">
        <v>411</v>
      </c>
      <c r="B412" s="2" t="s">
        <v>6082</v>
      </c>
      <c r="C412" s="10" t="s">
        <v>6083</v>
      </c>
      <c r="D412" s="10" t="s">
        <v>6083</v>
      </c>
      <c r="F412" s="2" t="s">
        <v>6082</v>
      </c>
      <c r="G412" s="40"/>
      <c r="H412" s="1"/>
      <c r="I412" s="1"/>
      <c r="J412" s="1" t="s">
        <v>13</v>
      </c>
      <c r="K412" s="1"/>
      <c r="L412" s="1"/>
      <c r="M412" s="45"/>
      <c r="N412" s="49" t="s">
        <v>13</v>
      </c>
      <c r="O412" s="10" t="s">
        <v>13</v>
      </c>
      <c r="P412" s="10" t="s">
        <v>13</v>
      </c>
      <c r="Q412" s="10" t="s">
        <v>13</v>
      </c>
      <c r="R412" s="10" t="s">
        <v>13</v>
      </c>
      <c r="S412" s="10" t="s">
        <v>13</v>
      </c>
      <c r="V412" s="50"/>
      <c r="W412" s="49"/>
    </row>
    <row r="413" spans="1:23" ht="25.5" x14ac:dyDescent="0.25">
      <c r="A413" s="52">
        <v>412</v>
      </c>
      <c r="B413" s="2" t="s">
        <v>6080</v>
      </c>
      <c r="C413" s="10" t="s">
        <v>6081</v>
      </c>
      <c r="D413" s="10" t="s">
        <v>6081</v>
      </c>
      <c r="F413" s="2" t="s">
        <v>6080</v>
      </c>
      <c r="G413" s="40"/>
      <c r="H413" s="1"/>
      <c r="I413" s="1"/>
      <c r="J413" s="1" t="s">
        <v>13</v>
      </c>
      <c r="K413" s="1"/>
      <c r="L413" s="1"/>
      <c r="M413" s="45"/>
      <c r="N413" s="49" t="s">
        <v>13</v>
      </c>
      <c r="O413" s="10" t="s">
        <v>13</v>
      </c>
      <c r="P413" s="10" t="s">
        <v>13</v>
      </c>
      <c r="Q413" s="10" t="s">
        <v>13</v>
      </c>
      <c r="R413" s="10" t="s">
        <v>13</v>
      </c>
      <c r="S413" s="10" t="s">
        <v>13</v>
      </c>
      <c r="V413" s="50"/>
      <c r="W413" s="49"/>
    </row>
    <row r="414" spans="1:23" ht="25.5" x14ac:dyDescent="0.25">
      <c r="A414" s="52">
        <v>413</v>
      </c>
      <c r="B414" s="2" t="s">
        <v>6078</v>
      </c>
      <c r="C414" s="10" t="s">
        <v>6079</v>
      </c>
      <c r="D414" s="10" t="s">
        <v>6079</v>
      </c>
      <c r="F414" s="2" t="s">
        <v>6078</v>
      </c>
      <c r="G414" s="40"/>
      <c r="H414" s="1"/>
      <c r="I414" s="1"/>
      <c r="J414" s="1" t="s">
        <v>13</v>
      </c>
      <c r="K414" s="1"/>
      <c r="L414" s="1"/>
      <c r="M414" s="45"/>
      <c r="N414" s="49" t="s">
        <v>13</v>
      </c>
      <c r="O414" s="10" t="s">
        <v>13</v>
      </c>
      <c r="P414" s="10" t="s">
        <v>13</v>
      </c>
      <c r="Q414" s="10" t="s">
        <v>13</v>
      </c>
      <c r="R414" s="10" t="s">
        <v>13</v>
      </c>
      <c r="S414" s="10" t="s">
        <v>13</v>
      </c>
      <c r="T414" s="10" t="s">
        <v>13</v>
      </c>
      <c r="V414" s="50"/>
      <c r="W414" s="49"/>
    </row>
    <row r="415" spans="1:23" ht="25.5" x14ac:dyDescent="0.25">
      <c r="A415" s="52">
        <v>414</v>
      </c>
      <c r="B415" s="2" t="s">
        <v>6076</v>
      </c>
      <c r="C415" s="10" t="s">
        <v>6077</v>
      </c>
      <c r="D415" s="10" t="s">
        <v>6077</v>
      </c>
      <c r="F415" s="2" t="s">
        <v>6076</v>
      </c>
      <c r="G415" s="40"/>
      <c r="H415" s="1"/>
      <c r="I415" s="1"/>
      <c r="J415" s="1" t="s">
        <v>13</v>
      </c>
      <c r="K415" s="1"/>
      <c r="L415" s="1"/>
      <c r="M415" s="45"/>
      <c r="N415" s="49" t="s">
        <v>13</v>
      </c>
      <c r="O415" s="10" t="s">
        <v>13</v>
      </c>
      <c r="P415" s="10" t="s">
        <v>13</v>
      </c>
      <c r="Q415" s="10" t="s">
        <v>13</v>
      </c>
      <c r="R415" s="10" t="s">
        <v>13</v>
      </c>
      <c r="S415" s="10" t="s">
        <v>13</v>
      </c>
      <c r="V415" s="49">
        <v>1</v>
      </c>
      <c r="W415" s="49"/>
    </row>
    <row r="416" spans="1:23" ht="25.5" x14ac:dyDescent="0.25">
      <c r="A416" s="52">
        <v>415</v>
      </c>
      <c r="B416" s="2" t="s">
        <v>6074</v>
      </c>
      <c r="C416" s="10" t="s">
        <v>6075</v>
      </c>
      <c r="D416" s="10" t="s">
        <v>6075</v>
      </c>
      <c r="F416" s="2" t="s">
        <v>6074</v>
      </c>
      <c r="G416" s="40"/>
      <c r="H416" s="1"/>
      <c r="I416" s="1"/>
      <c r="J416" s="1" t="s">
        <v>13</v>
      </c>
      <c r="K416" s="1"/>
      <c r="L416" s="1"/>
      <c r="M416" s="45"/>
      <c r="N416" s="49" t="s">
        <v>13</v>
      </c>
      <c r="O416" s="10" t="s">
        <v>13</v>
      </c>
      <c r="P416" s="10" t="s">
        <v>13</v>
      </c>
      <c r="Q416" s="10" t="s">
        <v>13</v>
      </c>
      <c r="R416" s="10" t="s">
        <v>13</v>
      </c>
      <c r="S416" s="10" t="s">
        <v>13</v>
      </c>
      <c r="V416" s="50"/>
      <c r="W416" s="49"/>
    </row>
    <row r="417" spans="1:23" ht="25.5" x14ac:dyDescent="0.25">
      <c r="A417" s="52">
        <v>416</v>
      </c>
      <c r="B417" s="2" t="s">
        <v>6072</v>
      </c>
      <c r="C417" s="10" t="s">
        <v>6073</v>
      </c>
      <c r="D417" s="10" t="s">
        <v>6073</v>
      </c>
      <c r="F417" s="2" t="s">
        <v>6072</v>
      </c>
      <c r="G417" s="40"/>
      <c r="H417" s="1"/>
      <c r="I417" s="1"/>
      <c r="J417" s="1" t="s">
        <v>13</v>
      </c>
      <c r="K417" s="1"/>
      <c r="L417" s="1"/>
      <c r="M417" s="45"/>
      <c r="N417" s="49" t="s">
        <v>13</v>
      </c>
      <c r="O417" s="10" t="s">
        <v>13</v>
      </c>
      <c r="P417" s="10" t="s">
        <v>13</v>
      </c>
      <c r="Q417" s="10" t="s">
        <v>13</v>
      </c>
      <c r="R417" s="10" t="s">
        <v>13</v>
      </c>
      <c r="S417" s="10" t="s">
        <v>13</v>
      </c>
      <c r="T417" s="10" t="s">
        <v>13</v>
      </c>
      <c r="V417" s="50"/>
      <c r="W417" s="49"/>
    </row>
    <row r="418" spans="1:23" ht="25.5" x14ac:dyDescent="0.25">
      <c r="A418" s="52">
        <v>417</v>
      </c>
      <c r="B418" s="2" t="s">
        <v>6070</v>
      </c>
      <c r="C418" s="10" t="s">
        <v>6071</v>
      </c>
      <c r="D418" s="10" t="s">
        <v>6071</v>
      </c>
      <c r="F418" s="2" t="s">
        <v>6070</v>
      </c>
      <c r="G418" s="40"/>
      <c r="H418" s="1"/>
      <c r="I418" s="1"/>
      <c r="J418" s="1" t="s">
        <v>13</v>
      </c>
      <c r="K418" s="1"/>
      <c r="L418" s="1"/>
      <c r="M418" s="45"/>
      <c r="N418" s="49" t="s">
        <v>13</v>
      </c>
      <c r="O418" s="10" t="s">
        <v>13</v>
      </c>
      <c r="P418" s="10" t="s">
        <v>13</v>
      </c>
      <c r="Q418" s="10" t="s">
        <v>13</v>
      </c>
      <c r="R418" s="10" t="s">
        <v>13</v>
      </c>
      <c r="S418" s="10" t="s">
        <v>13</v>
      </c>
      <c r="T418" s="10" t="s">
        <v>13</v>
      </c>
      <c r="V418" s="50"/>
      <c r="W418" s="49"/>
    </row>
    <row r="419" spans="1:23" x14ac:dyDescent="0.25">
      <c r="A419" s="52">
        <v>418</v>
      </c>
      <c r="B419" s="2" t="s">
        <v>6068</v>
      </c>
      <c r="C419" s="10" t="s">
        <v>6069</v>
      </c>
      <c r="D419" s="10" t="s">
        <v>6069</v>
      </c>
      <c r="F419" s="2" t="s">
        <v>6068</v>
      </c>
      <c r="G419" s="40"/>
      <c r="H419" s="1"/>
      <c r="I419" s="1"/>
      <c r="J419" s="1" t="s">
        <v>13</v>
      </c>
      <c r="K419" s="1"/>
      <c r="L419" s="1"/>
      <c r="M419" s="45"/>
      <c r="N419" s="49" t="s">
        <v>13</v>
      </c>
      <c r="O419" s="10" t="s">
        <v>13</v>
      </c>
      <c r="P419" s="10" t="s">
        <v>13</v>
      </c>
      <c r="Q419" s="10" t="s">
        <v>13</v>
      </c>
      <c r="R419" s="10" t="s">
        <v>13</v>
      </c>
      <c r="S419" s="10" t="s">
        <v>13</v>
      </c>
      <c r="T419" s="10" t="s">
        <v>13</v>
      </c>
      <c r="V419" s="50"/>
      <c r="W419" s="49"/>
    </row>
    <row r="420" spans="1:23" ht="25.5" x14ac:dyDescent="0.25">
      <c r="A420" s="52">
        <v>419</v>
      </c>
      <c r="B420" s="2" t="s">
        <v>6066</v>
      </c>
      <c r="C420" s="10" t="s">
        <v>6067</v>
      </c>
      <c r="D420" s="10" t="s">
        <v>6067</v>
      </c>
      <c r="F420" s="2" t="s">
        <v>6066</v>
      </c>
      <c r="G420" s="40"/>
      <c r="H420" s="1"/>
      <c r="I420" s="1"/>
      <c r="J420" s="1" t="s">
        <v>13</v>
      </c>
      <c r="K420" s="1"/>
      <c r="L420" s="1"/>
      <c r="M420" s="45"/>
      <c r="N420" s="49" t="s">
        <v>13</v>
      </c>
      <c r="O420" s="10" t="s">
        <v>13</v>
      </c>
      <c r="P420" s="10" t="s">
        <v>13</v>
      </c>
      <c r="Q420" s="10" t="s">
        <v>13</v>
      </c>
      <c r="R420" s="10" t="s">
        <v>13</v>
      </c>
      <c r="S420" s="10" t="s">
        <v>13</v>
      </c>
      <c r="V420" s="50"/>
      <c r="W420" s="49"/>
    </row>
    <row r="421" spans="1:23" ht="51" x14ac:dyDescent="0.25">
      <c r="A421" s="52">
        <v>420</v>
      </c>
      <c r="B421" s="2" t="s">
        <v>6064</v>
      </c>
      <c r="C421" s="10" t="s">
        <v>6065</v>
      </c>
      <c r="D421" s="10" t="s">
        <v>6065</v>
      </c>
      <c r="F421" s="2" t="s">
        <v>6064</v>
      </c>
      <c r="G421" s="40"/>
      <c r="H421" s="1"/>
      <c r="I421" s="1"/>
      <c r="J421" s="1" t="s">
        <v>13</v>
      </c>
      <c r="K421" s="1"/>
      <c r="L421" s="1"/>
      <c r="M421" s="45"/>
      <c r="N421" s="49" t="s">
        <v>13</v>
      </c>
      <c r="O421" s="10" t="s">
        <v>13</v>
      </c>
      <c r="P421" s="10" t="s">
        <v>13</v>
      </c>
      <c r="Q421" s="10" t="s">
        <v>13</v>
      </c>
      <c r="R421" s="10" t="s">
        <v>13</v>
      </c>
      <c r="S421" s="10" t="s">
        <v>13</v>
      </c>
      <c r="V421" s="50"/>
      <c r="W421" s="49"/>
    </row>
    <row r="422" spans="1:23" ht="25.5" x14ac:dyDescent="0.25">
      <c r="A422" s="52">
        <v>421</v>
      </c>
      <c r="B422" s="2" t="s">
        <v>6062</v>
      </c>
      <c r="C422" s="10" t="s">
        <v>6063</v>
      </c>
      <c r="D422" s="10" t="s">
        <v>6063</v>
      </c>
      <c r="F422" s="2" t="s">
        <v>6062</v>
      </c>
      <c r="G422" s="40"/>
      <c r="H422" s="1"/>
      <c r="I422" s="1"/>
      <c r="J422" s="1" t="s">
        <v>13</v>
      </c>
      <c r="K422" s="1"/>
      <c r="L422" s="1"/>
      <c r="M422" s="45"/>
      <c r="N422" s="49" t="s">
        <v>13</v>
      </c>
      <c r="O422" s="10" t="s">
        <v>13</v>
      </c>
      <c r="P422" s="10" t="s">
        <v>13</v>
      </c>
      <c r="Q422" s="10" t="s">
        <v>13</v>
      </c>
      <c r="R422" s="10" t="s">
        <v>13</v>
      </c>
      <c r="S422" s="10" t="s">
        <v>13</v>
      </c>
      <c r="V422" s="50"/>
      <c r="W422" s="49"/>
    </row>
    <row r="423" spans="1:23" ht="25.5" x14ac:dyDescent="0.25">
      <c r="A423" s="52">
        <v>422</v>
      </c>
      <c r="B423" s="2" t="s">
        <v>6060</v>
      </c>
      <c r="C423" s="10" t="s">
        <v>6061</v>
      </c>
      <c r="D423" s="10" t="s">
        <v>6061</v>
      </c>
      <c r="F423" s="2" t="s">
        <v>6060</v>
      </c>
      <c r="G423" s="40"/>
      <c r="H423" s="1"/>
      <c r="I423" s="1"/>
      <c r="J423" s="1" t="s">
        <v>13</v>
      </c>
      <c r="K423" s="1"/>
      <c r="L423" s="1"/>
      <c r="M423" s="45"/>
      <c r="N423" s="49" t="s">
        <v>13</v>
      </c>
      <c r="O423" s="10" t="s">
        <v>13</v>
      </c>
      <c r="P423" s="10" t="s">
        <v>13</v>
      </c>
      <c r="Q423" s="10" t="s">
        <v>13</v>
      </c>
      <c r="R423" s="10" t="s">
        <v>13</v>
      </c>
      <c r="S423" s="10" t="s">
        <v>13</v>
      </c>
      <c r="V423" s="50"/>
      <c r="W423" s="49"/>
    </row>
    <row r="424" spans="1:23" x14ac:dyDescent="0.25">
      <c r="A424" s="52">
        <v>423</v>
      </c>
      <c r="B424" s="2" t="s">
        <v>6058</v>
      </c>
      <c r="C424" s="10" t="s">
        <v>6059</v>
      </c>
      <c r="D424" s="10" t="s">
        <v>6059</v>
      </c>
      <c r="F424" s="2" t="s">
        <v>6058</v>
      </c>
      <c r="G424" s="40"/>
      <c r="H424" s="1"/>
      <c r="I424" s="1"/>
      <c r="J424" s="1" t="s">
        <v>13</v>
      </c>
      <c r="K424" s="1"/>
      <c r="L424" s="1"/>
      <c r="M424" s="45"/>
      <c r="N424" s="49" t="s">
        <v>13</v>
      </c>
      <c r="O424" s="10" t="s">
        <v>13</v>
      </c>
      <c r="P424" s="10" t="s">
        <v>13</v>
      </c>
      <c r="Q424" s="10" t="s">
        <v>13</v>
      </c>
      <c r="R424" s="10" t="s">
        <v>13</v>
      </c>
      <c r="S424" s="10" t="s">
        <v>13</v>
      </c>
      <c r="V424" s="50"/>
      <c r="W424" s="49"/>
    </row>
    <row r="425" spans="1:23" ht="38.25" x14ac:dyDescent="0.25">
      <c r="A425" s="52">
        <v>424</v>
      </c>
      <c r="B425" s="2" t="s">
        <v>6056</v>
      </c>
      <c r="C425" s="10" t="s">
        <v>6057</v>
      </c>
      <c r="D425" s="10" t="s">
        <v>6057</v>
      </c>
      <c r="F425" s="2" t="s">
        <v>6056</v>
      </c>
      <c r="G425" s="40"/>
      <c r="H425" s="1"/>
      <c r="I425" s="1"/>
      <c r="J425" s="1" t="s">
        <v>13</v>
      </c>
      <c r="K425" s="1"/>
      <c r="L425" s="1"/>
      <c r="M425" s="45"/>
      <c r="N425" s="49" t="s">
        <v>13</v>
      </c>
      <c r="O425" s="10" t="s">
        <v>13</v>
      </c>
      <c r="P425" s="10" t="s">
        <v>13</v>
      </c>
      <c r="Q425" s="10" t="s">
        <v>13</v>
      </c>
      <c r="R425" s="10" t="s">
        <v>13</v>
      </c>
      <c r="S425" s="10" t="s">
        <v>13</v>
      </c>
      <c r="T425" s="10" t="s">
        <v>13</v>
      </c>
      <c r="U425" s="10">
        <v>1</v>
      </c>
      <c r="V425" s="50"/>
      <c r="W425" s="49"/>
    </row>
    <row r="426" spans="1:23" ht="38.25" x14ac:dyDescent="0.25">
      <c r="A426" s="52">
        <v>425</v>
      </c>
      <c r="B426" s="2" t="s">
        <v>6054</v>
      </c>
      <c r="C426" s="10" t="s">
        <v>6055</v>
      </c>
      <c r="D426" s="10" t="s">
        <v>6055</v>
      </c>
      <c r="F426" s="2" t="s">
        <v>6054</v>
      </c>
      <c r="G426" s="40"/>
      <c r="H426" s="1"/>
      <c r="I426" s="1"/>
      <c r="J426" s="1" t="s">
        <v>13</v>
      </c>
      <c r="K426" s="1"/>
      <c r="L426" s="1"/>
      <c r="M426" s="45"/>
      <c r="N426" s="49" t="s">
        <v>13</v>
      </c>
      <c r="O426" s="10" t="s">
        <v>13</v>
      </c>
      <c r="P426" s="10" t="s">
        <v>13</v>
      </c>
      <c r="Q426" s="10" t="s">
        <v>13</v>
      </c>
      <c r="R426" s="10" t="s">
        <v>13</v>
      </c>
      <c r="S426" s="10" t="s">
        <v>13</v>
      </c>
      <c r="T426" s="10" t="s">
        <v>13</v>
      </c>
      <c r="U426" s="10">
        <v>1</v>
      </c>
      <c r="V426" s="50"/>
      <c r="W426" s="49"/>
    </row>
    <row r="427" spans="1:23" ht="25.5" x14ac:dyDescent="0.25">
      <c r="A427" s="52">
        <v>426</v>
      </c>
      <c r="B427" s="2" t="s">
        <v>6052</v>
      </c>
      <c r="C427" s="10" t="s">
        <v>6053</v>
      </c>
      <c r="D427" s="10" t="s">
        <v>6053</v>
      </c>
      <c r="F427" s="2" t="s">
        <v>6052</v>
      </c>
      <c r="G427" s="40"/>
      <c r="H427" s="1"/>
      <c r="I427" s="1"/>
      <c r="J427" s="1" t="s">
        <v>13</v>
      </c>
      <c r="K427" s="1"/>
      <c r="L427" s="1"/>
      <c r="M427" s="45"/>
      <c r="N427" s="49" t="s">
        <v>13</v>
      </c>
      <c r="O427" s="10" t="s">
        <v>13</v>
      </c>
      <c r="P427" s="10" t="s">
        <v>13</v>
      </c>
      <c r="Q427" s="10" t="s">
        <v>13</v>
      </c>
      <c r="R427" s="10" t="s">
        <v>13</v>
      </c>
      <c r="S427" s="10" t="s">
        <v>13</v>
      </c>
      <c r="T427" s="10" t="s">
        <v>13</v>
      </c>
      <c r="U427" s="10">
        <v>1</v>
      </c>
      <c r="V427" s="50"/>
      <c r="W427" s="49"/>
    </row>
    <row r="428" spans="1:23" x14ac:dyDescent="0.25">
      <c r="A428" s="52">
        <v>427</v>
      </c>
      <c r="B428" s="2" t="s">
        <v>6050</v>
      </c>
      <c r="C428" s="10" t="s">
        <v>6051</v>
      </c>
      <c r="D428" s="10" t="s">
        <v>6051</v>
      </c>
      <c r="F428" s="2" t="s">
        <v>6050</v>
      </c>
      <c r="G428" s="40"/>
      <c r="H428" s="1"/>
      <c r="I428" s="1"/>
      <c r="J428" s="1" t="s">
        <v>13</v>
      </c>
      <c r="K428" s="1"/>
      <c r="L428" s="1"/>
      <c r="M428" s="45"/>
      <c r="N428" s="49" t="s">
        <v>13</v>
      </c>
      <c r="O428" s="10" t="s">
        <v>13</v>
      </c>
      <c r="P428" s="10" t="s">
        <v>13</v>
      </c>
      <c r="Q428" s="10" t="s">
        <v>13</v>
      </c>
      <c r="R428" s="10" t="s">
        <v>13</v>
      </c>
      <c r="S428" s="10" t="s">
        <v>13</v>
      </c>
      <c r="T428" s="10" t="s">
        <v>13</v>
      </c>
      <c r="U428" s="10">
        <v>1</v>
      </c>
      <c r="V428" s="50"/>
      <c r="W428" s="49"/>
    </row>
    <row r="429" spans="1:23" x14ac:dyDescent="0.25">
      <c r="A429" s="52">
        <v>428</v>
      </c>
      <c r="B429" s="6" t="s">
        <v>30</v>
      </c>
      <c r="C429" s="12" t="s">
        <v>6049</v>
      </c>
      <c r="D429" s="12" t="s">
        <v>6049</v>
      </c>
      <c r="E429" s="11"/>
      <c r="F429" s="6" t="s">
        <v>30</v>
      </c>
      <c r="G429" s="39"/>
      <c r="H429" s="5"/>
      <c r="I429" s="5"/>
      <c r="J429" s="1"/>
      <c r="K429" s="5"/>
      <c r="L429" s="5"/>
      <c r="M429" s="44"/>
      <c r="N429" s="50"/>
      <c r="V429" s="50"/>
      <c r="W429" s="49"/>
    </row>
    <row r="430" spans="1:23" x14ac:dyDescent="0.25">
      <c r="A430" s="52">
        <v>429</v>
      </c>
      <c r="B430" s="6" t="s">
        <v>30</v>
      </c>
      <c r="C430" s="12" t="s">
        <v>6048</v>
      </c>
      <c r="D430" s="12" t="s">
        <v>6048</v>
      </c>
      <c r="E430" s="11"/>
      <c r="F430" s="6" t="s">
        <v>30</v>
      </c>
      <c r="G430" s="39"/>
      <c r="H430" s="5"/>
      <c r="I430" s="5"/>
      <c r="J430" s="1"/>
      <c r="K430" s="5"/>
      <c r="L430" s="5"/>
      <c r="M430" s="44"/>
      <c r="N430" s="50"/>
      <c r="V430" s="50"/>
      <c r="W430" s="49"/>
    </row>
    <row r="431" spans="1:23" x14ac:dyDescent="0.25">
      <c r="A431" s="52">
        <v>430</v>
      </c>
      <c r="B431" s="6" t="s">
        <v>6046</v>
      </c>
      <c r="C431" s="12" t="s">
        <v>6047</v>
      </c>
      <c r="D431" s="12" t="s">
        <v>6047</v>
      </c>
      <c r="E431" s="11"/>
      <c r="F431" s="6" t="s">
        <v>6046</v>
      </c>
      <c r="G431" s="39"/>
      <c r="H431" s="5"/>
      <c r="I431" s="5"/>
      <c r="J431" s="1"/>
      <c r="K431" s="5"/>
      <c r="L431" s="5"/>
      <c r="M431" s="44"/>
      <c r="N431" s="50"/>
      <c r="V431" s="50"/>
      <c r="W431" s="49"/>
    </row>
    <row r="432" spans="1:23" ht="38.25" x14ac:dyDescent="0.25">
      <c r="A432" s="52">
        <v>431</v>
      </c>
      <c r="B432" s="2" t="s">
        <v>6044</v>
      </c>
      <c r="C432" s="10" t="s">
        <v>6045</v>
      </c>
      <c r="D432" s="10" t="s">
        <v>6045</v>
      </c>
      <c r="F432" s="2" t="s">
        <v>6044</v>
      </c>
      <c r="G432" s="40"/>
      <c r="H432" s="1"/>
      <c r="I432" s="1"/>
      <c r="J432" s="1" t="s">
        <v>13</v>
      </c>
      <c r="K432" s="1"/>
      <c r="L432" s="1"/>
      <c r="M432" s="45"/>
      <c r="N432" s="49" t="s">
        <v>13</v>
      </c>
      <c r="O432" s="10" t="s">
        <v>13</v>
      </c>
      <c r="P432" s="10" t="s">
        <v>13</v>
      </c>
      <c r="Q432" s="10" t="s">
        <v>13</v>
      </c>
      <c r="R432" s="10" t="s">
        <v>13</v>
      </c>
      <c r="S432" s="10" t="s">
        <v>13</v>
      </c>
      <c r="V432" s="50"/>
      <c r="W432" s="49"/>
    </row>
    <row r="433" spans="1:23" ht="25.5" x14ac:dyDescent="0.25">
      <c r="A433" s="52">
        <v>432</v>
      </c>
      <c r="B433" s="2" t="s">
        <v>6042</v>
      </c>
      <c r="C433" s="10" t="s">
        <v>6043</v>
      </c>
      <c r="D433" s="10" t="s">
        <v>6043</v>
      </c>
      <c r="F433" s="2" t="s">
        <v>6042</v>
      </c>
      <c r="G433" s="40"/>
      <c r="H433" s="1"/>
      <c r="I433" s="1"/>
      <c r="J433" s="1" t="s">
        <v>13</v>
      </c>
      <c r="K433" s="1"/>
      <c r="L433" s="1"/>
      <c r="M433" s="45"/>
      <c r="N433" s="49" t="s">
        <v>13</v>
      </c>
      <c r="O433" s="10" t="s">
        <v>13</v>
      </c>
      <c r="P433" s="10" t="s">
        <v>13</v>
      </c>
      <c r="Q433" s="10" t="s">
        <v>13</v>
      </c>
      <c r="R433" s="10" t="s">
        <v>13</v>
      </c>
      <c r="S433" s="10" t="s">
        <v>13</v>
      </c>
      <c r="V433" s="50"/>
      <c r="W433" s="49"/>
    </row>
    <row r="434" spans="1:23" ht="25.5" x14ac:dyDescent="0.25">
      <c r="A434" s="52">
        <v>433</v>
      </c>
      <c r="B434" s="2" t="s">
        <v>6040</v>
      </c>
      <c r="C434" s="10" t="s">
        <v>6041</v>
      </c>
      <c r="D434" s="10" t="s">
        <v>6041</v>
      </c>
      <c r="F434" s="2" t="s">
        <v>6040</v>
      </c>
      <c r="G434" s="40"/>
      <c r="H434" s="1"/>
      <c r="I434" s="1"/>
      <c r="J434" s="1" t="s">
        <v>13</v>
      </c>
      <c r="K434" s="1"/>
      <c r="L434" s="1"/>
      <c r="M434" s="45"/>
      <c r="N434" s="49" t="s">
        <v>13</v>
      </c>
      <c r="O434" s="10" t="s">
        <v>13</v>
      </c>
      <c r="P434" s="10" t="s">
        <v>13</v>
      </c>
      <c r="Q434" s="10" t="s">
        <v>13</v>
      </c>
      <c r="R434" s="10" t="s">
        <v>13</v>
      </c>
      <c r="S434" s="10" t="s">
        <v>13</v>
      </c>
      <c r="V434" s="49">
        <v>1</v>
      </c>
      <c r="W434" s="49"/>
    </row>
    <row r="435" spans="1:23" ht="25.5" x14ac:dyDescent="0.25">
      <c r="A435" s="52">
        <v>434</v>
      </c>
      <c r="B435" s="2" t="s">
        <v>6038</v>
      </c>
      <c r="C435" s="10" t="s">
        <v>6039</v>
      </c>
      <c r="D435" s="10" t="s">
        <v>6039</v>
      </c>
      <c r="F435" s="2" t="s">
        <v>6038</v>
      </c>
      <c r="G435" s="40"/>
      <c r="H435" s="1"/>
      <c r="I435" s="1"/>
      <c r="J435" s="1" t="s">
        <v>13</v>
      </c>
      <c r="K435" s="1"/>
      <c r="L435" s="1"/>
      <c r="M435" s="45"/>
      <c r="N435" s="49" t="s">
        <v>13</v>
      </c>
      <c r="O435" s="10" t="s">
        <v>13</v>
      </c>
      <c r="P435" s="10" t="s">
        <v>13</v>
      </c>
      <c r="Q435" s="10" t="s">
        <v>13</v>
      </c>
      <c r="R435" s="10" t="s">
        <v>13</v>
      </c>
      <c r="S435" s="10" t="s">
        <v>13</v>
      </c>
      <c r="V435" s="50"/>
      <c r="W435" s="49"/>
    </row>
    <row r="436" spans="1:23" ht="25.5" x14ac:dyDescent="0.25">
      <c r="A436" s="52">
        <v>435</v>
      </c>
      <c r="B436" s="2" t="s">
        <v>6036</v>
      </c>
      <c r="C436" s="10" t="s">
        <v>6037</v>
      </c>
      <c r="D436" s="10" t="s">
        <v>6037</v>
      </c>
      <c r="F436" s="2" t="s">
        <v>6036</v>
      </c>
      <c r="G436" s="40"/>
      <c r="H436" s="1"/>
      <c r="I436" s="1"/>
      <c r="J436" s="1" t="s">
        <v>13</v>
      </c>
      <c r="K436" s="1"/>
      <c r="L436" s="1"/>
      <c r="M436" s="45"/>
      <c r="N436" s="49" t="s">
        <v>13</v>
      </c>
      <c r="O436" s="10" t="s">
        <v>13</v>
      </c>
      <c r="P436" s="10" t="s">
        <v>13</v>
      </c>
      <c r="Q436" s="10" t="s">
        <v>13</v>
      </c>
      <c r="R436" s="10" t="s">
        <v>13</v>
      </c>
      <c r="S436" s="10" t="s">
        <v>13</v>
      </c>
      <c r="V436" s="50"/>
      <c r="W436" s="49"/>
    </row>
    <row r="437" spans="1:23" ht="25.5" x14ac:dyDescent="0.25">
      <c r="A437" s="52">
        <v>436</v>
      </c>
      <c r="B437" s="2" t="s">
        <v>6034</v>
      </c>
      <c r="C437" s="10" t="s">
        <v>6035</v>
      </c>
      <c r="D437" s="10" t="s">
        <v>6035</v>
      </c>
      <c r="F437" s="2" t="s">
        <v>6034</v>
      </c>
      <c r="G437" s="40"/>
      <c r="H437" s="1"/>
      <c r="I437" s="1"/>
      <c r="J437" s="1" t="s">
        <v>13</v>
      </c>
      <c r="K437" s="1"/>
      <c r="L437" s="1"/>
      <c r="M437" s="45"/>
      <c r="N437" s="49" t="s">
        <v>13</v>
      </c>
      <c r="O437" s="10" t="s">
        <v>13</v>
      </c>
      <c r="P437" s="10" t="s">
        <v>13</v>
      </c>
      <c r="Q437" s="10" t="s">
        <v>13</v>
      </c>
      <c r="R437" s="10" t="s">
        <v>13</v>
      </c>
      <c r="S437" s="10" t="s">
        <v>13</v>
      </c>
      <c r="V437" s="50"/>
      <c r="W437" s="49"/>
    </row>
    <row r="438" spans="1:23" ht="25.5" x14ac:dyDescent="0.25">
      <c r="A438" s="52">
        <v>437</v>
      </c>
      <c r="B438" s="2" t="s">
        <v>6032</v>
      </c>
      <c r="C438" s="10" t="s">
        <v>6033</v>
      </c>
      <c r="D438" s="10" t="s">
        <v>6033</v>
      </c>
      <c r="F438" s="2" t="s">
        <v>6032</v>
      </c>
      <c r="G438" s="40"/>
      <c r="H438" s="1"/>
      <c r="I438" s="1"/>
      <c r="J438" s="1" t="s">
        <v>13</v>
      </c>
      <c r="K438" s="1"/>
      <c r="L438" s="1"/>
      <c r="M438" s="45"/>
      <c r="N438" s="49" t="s">
        <v>13</v>
      </c>
      <c r="O438" s="10" t="s">
        <v>13</v>
      </c>
      <c r="P438" s="10" t="s">
        <v>13</v>
      </c>
      <c r="Q438" s="10" t="s">
        <v>13</v>
      </c>
      <c r="R438" s="10" t="s">
        <v>13</v>
      </c>
      <c r="S438" s="10" t="s">
        <v>13</v>
      </c>
      <c r="V438" s="50"/>
      <c r="W438" s="49"/>
    </row>
    <row r="439" spans="1:23" ht="25.5" x14ac:dyDescent="0.25">
      <c r="A439" s="52">
        <v>438</v>
      </c>
      <c r="B439" s="2" t="s">
        <v>6030</v>
      </c>
      <c r="C439" s="10" t="s">
        <v>6031</v>
      </c>
      <c r="D439" s="10" t="s">
        <v>6031</v>
      </c>
      <c r="F439" s="2" t="s">
        <v>6030</v>
      </c>
      <c r="G439" s="40"/>
      <c r="H439" s="1"/>
      <c r="I439" s="1"/>
      <c r="J439" s="1" t="s">
        <v>13</v>
      </c>
      <c r="K439" s="1"/>
      <c r="L439" s="1"/>
      <c r="M439" s="45"/>
      <c r="N439" s="49" t="s">
        <v>13</v>
      </c>
      <c r="O439" s="10" t="s">
        <v>13</v>
      </c>
      <c r="P439" s="10" t="s">
        <v>13</v>
      </c>
      <c r="Q439" s="10" t="s">
        <v>13</v>
      </c>
      <c r="R439" s="10" t="s">
        <v>13</v>
      </c>
      <c r="S439" s="10" t="s">
        <v>13</v>
      </c>
      <c r="V439" s="50"/>
      <c r="W439" s="49"/>
    </row>
    <row r="440" spans="1:23" ht="89.25" x14ac:dyDescent="0.25">
      <c r="A440" s="52">
        <v>439</v>
      </c>
      <c r="B440" s="2" t="s">
        <v>6028</v>
      </c>
      <c r="C440" s="10" t="s">
        <v>6029</v>
      </c>
      <c r="D440" s="10" t="s">
        <v>6029</v>
      </c>
      <c r="F440" s="2" t="s">
        <v>6028</v>
      </c>
      <c r="G440" s="40"/>
      <c r="H440" s="1"/>
      <c r="I440" s="1"/>
      <c r="J440" s="1" t="s">
        <v>13</v>
      </c>
      <c r="K440" s="1"/>
      <c r="L440" s="1"/>
      <c r="M440" s="45"/>
      <c r="N440" s="49" t="s">
        <v>13</v>
      </c>
      <c r="O440" s="10" t="s">
        <v>13</v>
      </c>
      <c r="P440" s="10" t="s">
        <v>13</v>
      </c>
      <c r="Q440" s="10" t="s">
        <v>13</v>
      </c>
      <c r="R440" s="10" t="s">
        <v>13</v>
      </c>
      <c r="S440" s="10" t="s">
        <v>13</v>
      </c>
      <c r="V440" s="50"/>
      <c r="W440" s="49"/>
    </row>
    <row r="441" spans="1:23" x14ac:dyDescent="0.25">
      <c r="A441" s="52">
        <v>440</v>
      </c>
      <c r="B441" s="4" t="s">
        <v>6026</v>
      </c>
      <c r="C441" s="14" t="s">
        <v>6027</v>
      </c>
      <c r="D441" s="14" t="s">
        <v>6027</v>
      </c>
      <c r="E441" s="13"/>
      <c r="F441" s="4" t="s">
        <v>6026</v>
      </c>
      <c r="G441" s="38"/>
      <c r="H441" s="3"/>
      <c r="I441" s="3"/>
      <c r="J441" s="1"/>
      <c r="K441" s="3"/>
      <c r="L441" s="3"/>
      <c r="M441" s="43"/>
      <c r="N441" s="50"/>
      <c r="V441" s="50"/>
      <c r="W441" s="49"/>
    </row>
    <row r="442" spans="1:23" x14ac:dyDescent="0.25">
      <c r="A442" s="52">
        <v>441</v>
      </c>
      <c r="B442" s="6" t="s">
        <v>6024</v>
      </c>
      <c r="C442" s="12" t="s">
        <v>6025</v>
      </c>
      <c r="D442" s="12" t="s">
        <v>6025</v>
      </c>
      <c r="E442" s="11"/>
      <c r="F442" s="6" t="s">
        <v>6024</v>
      </c>
      <c r="G442" s="39"/>
      <c r="H442" s="5"/>
      <c r="I442" s="5"/>
      <c r="J442" s="1"/>
      <c r="K442" s="5"/>
      <c r="L442" s="5"/>
      <c r="M442" s="44"/>
      <c r="N442" s="50"/>
      <c r="V442" s="50"/>
      <c r="W442" s="49"/>
    </row>
    <row r="443" spans="1:23" ht="51" x14ac:dyDescent="0.25">
      <c r="A443" s="52">
        <v>442</v>
      </c>
      <c r="B443" s="2" t="s">
        <v>6022</v>
      </c>
      <c r="C443" s="10" t="s">
        <v>6023</v>
      </c>
      <c r="D443" s="10" t="s">
        <v>6023</v>
      </c>
      <c r="F443" s="2" t="s">
        <v>6022</v>
      </c>
      <c r="G443" s="40"/>
      <c r="H443" s="1"/>
      <c r="I443" s="1"/>
      <c r="J443" s="1" t="s">
        <v>13</v>
      </c>
      <c r="K443" s="1"/>
      <c r="L443" s="1"/>
      <c r="M443" s="45"/>
      <c r="N443" s="49" t="s">
        <v>13</v>
      </c>
      <c r="O443" s="10" t="s">
        <v>13</v>
      </c>
      <c r="P443" s="10" t="s">
        <v>13</v>
      </c>
      <c r="Q443" s="10" t="s">
        <v>13</v>
      </c>
      <c r="R443" s="10" t="s">
        <v>13</v>
      </c>
      <c r="S443" s="10" t="s">
        <v>13</v>
      </c>
      <c r="T443" s="10" t="s">
        <v>13</v>
      </c>
      <c r="U443" s="10">
        <v>1</v>
      </c>
      <c r="V443" s="50"/>
      <c r="W443" s="49"/>
    </row>
    <row r="444" spans="1:23" ht="51" x14ac:dyDescent="0.25">
      <c r="A444" s="52">
        <v>443</v>
      </c>
      <c r="B444" s="2" t="s">
        <v>6020</v>
      </c>
      <c r="C444" s="10" t="s">
        <v>6021</v>
      </c>
      <c r="D444" s="10" t="s">
        <v>6021</v>
      </c>
      <c r="F444" s="2" t="s">
        <v>6020</v>
      </c>
      <c r="G444" s="40"/>
      <c r="H444" s="1"/>
      <c r="I444" s="1"/>
      <c r="J444" s="1" t="s">
        <v>13</v>
      </c>
      <c r="K444" s="1"/>
      <c r="L444" s="1"/>
      <c r="M444" s="45"/>
      <c r="N444" s="49" t="s">
        <v>13</v>
      </c>
      <c r="O444" s="10" t="s">
        <v>13</v>
      </c>
      <c r="P444" s="10" t="s">
        <v>13</v>
      </c>
      <c r="Q444" s="10" t="s">
        <v>13</v>
      </c>
      <c r="R444" s="10" t="s">
        <v>13</v>
      </c>
      <c r="S444" s="10" t="s">
        <v>13</v>
      </c>
      <c r="T444" s="10" t="s">
        <v>13</v>
      </c>
      <c r="U444" s="10">
        <v>1</v>
      </c>
      <c r="V444" s="50"/>
      <c r="W444" s="49"/>
    </row>
    <row r="445" spans="1:23" ht="51" x14ac:dyDescent="0.25">
      <c r="A445" s="52">
        <v>444</v>
      </c>
      <c r="B445" s="2" t="s">
        <v>6018</v>
      </c>
      <c r="C445" s="10" t="s">
        <v>6019</v>
      </c>
      <c r="D445" s="10" t="s">
        <v>6019</v>
      </c>
      <c r="F445" s="2" t="s">
        <v>6018</v>
      </c>
      <c r="G445" s="40"/>
      <c r="H445" s="1"/>
      <c r="I445" s="1"/>
      <c r="J445" s="1" t="s">
        <v>13</v>
      </c>
      <c r="K445" s="1"/>
      <c r="L445" s="1"/>
      <c r="M445" s="45"/>
      <c r="N445" s="49" t="s">
        <v>13</v>
      </c>
      <c r="O445" s="10" t="s">
        <v>13</v>
      </c>
      <c r="P445" s="10" t="s">
        <v>13</v>
      </c>
      <c r="Q445" s="10" t="s">
        <v>13</v>
      </c>
      <c r="R445" s="10" t="s">
        <v>13</v>
      </c>
      <c r="S445" s="10" t="s">
        <v>13</v>
      </c>
      <c r="T445" s="10" t="s">
        <v>13</v>
      </c>
      <c r="U445" s="10">
        <v>1</v>
      </c>
      <c r="V445" s="50"/>
      <c r="W445" s="49"/>
    </row>
    <row r="446" spans="1:23" ht="76.5" x14ac:dyDescent="0.25">
      <c r="A446" s="52">
        <v>445</v>
      </c>
      <c r="B446" s="2" t="s">
        <v>6016</v>
      </c>
      <c r="C446" s="10" t="s">
        <v>6017</v>
      </c>
      <c r="D446" s="10" t="s">
        <v>6017</v>
      </c>
      <c r="F446" s="2" t="s">
        <v>6016</v>
      </c>
      <c r="G446" s="40"/>
      <c r="H446" s="1"/>
      <c r="I446" s="1"/>
      <c r="J446" s="1" t="s">
        <v>13</v>
      </c>
      <c r="K446" s="1"/>
      <c r="L446" s="1"/>
      <c r="M446" s="45"/>
      <c r="N446" s="49" t="s">
        <v>13</v>
      </c>
      <c r="O446" s="10" t="s">
        <v>13</v>
      </c>
      <c r="P446" s="10" t="s">
        <v>13</v>
      </c>
      <c r="Q446" s="10" t="s">
        <v>13</v>
      </c>
      <c r="R446" s="10" t="s">
        <v>13</v>
      </c>
      <c r="S446" s="10" t="s">
        <v>13</v>
      </c>
      <c r="T446" s="10" t="s">
        <v>13</v>
      </c>
      <c r="U446" s="10">
        <v>1</v>
      </c>
      <c r="V446" s="50"/>
      <c r="W446" s="49"/>
    </row>
    <row r="447" spans="1:23" ht="63.75" x14ac:dyDescent="0.25">
      <c r="A447" s="52">
        <v>446</v>
      </c>
      <c r="B447" s="2" t="s">
        <v>6014</v>
      </c>
      <c r="C447" s="10" t="s">
        <v>6015</v>
      </c>
      <c r="D447" s="10" t="s">
        <v>6015</v>
      </c>
      <c r="F447" s="2" t="s">
        <v>6014</v>
      </c>
      <c r="G447" s="40"/>
      <c r="H447" s="1"/>
      <c r="I447" s="1"/>
      <c r="J447" s="1" t="s">
        <v>13</v>
      </c>
      <c r="K447" s="1"/>
      <c r="L447" s="1"/>
      <c r="M447" s="45"/>
      <c r="N447" s="49" t="s">
        <v>13</v>
      </c>
      <c r="O447" s="10" t="s">
        <v>13</v>
      </c>
      <c r="P447" s="10" t="s">
        <v>13</v>
      </c>
      <c r="Q447" s="10" t="s">
        <v>13</v>
      </c>
      <c r="R447" s="10" t="s">
        <v>13</v>
      </c>
      <c r="S447" s="10" t="s">
        <v>13</v>
      </c>
      <c r="T447" s="10" t="s">
        <v>13</v>
      </c>
      <c r="U447" s="10">
        <v>1</v>
      </c>
      <c r="V447" s="50"/>
      <c r="W447" s="49"/>
    </row>
    <row r="448" spans="1:23" x14ac:dyDescent="0.25">
      <c r="A448" s="52">
        <v>447</v>
      </c>
      <c r="B448" s="6" t="s">
        <v>6012</v>
      </c>
      <c r="C448" s="12" t="s">
        <v>6013</v>
      </c>
      <c r="D448" s="12" t="s">
        <v>6013</v>
      </c>
      <c r="E448" s="11"/>
      <c r="F448" s="6" t="s">
        <v>6012</v>
      </c>
      <c r="G448" s="39"/>
      <c r="H448" s="5"/>
      <c r="I448" s="5"/>
      <c r="J448" s="1"/>
      <c r="K448" s="5"/>
      <c r="L448" s="5"/>
      <c r="M448" s="44"/>
      <c r="N448" s="50"/>
      <c r="V448" s="50"/>
      <c r="W448" s="49"/>
    </row>
    <row r="449" spans="1:23" ht="38.25" x14ac:dyDescent="0.25">
      <c r="A449" s="52">
        <v>448</v>
      </c>
      <c r="B449" s="2" t="s">
        <v>6010</v>
      </c>
      <c r="C449" s="10" t="s">
        <v>6011</v>
      </c>
      <c r="D449" s="10" t="s">
        <v>6011</v>
      </c>
      <c r="F449" s="2" t="s">
        <v>6010</v>
      </c>
      <c r="G449" s="40"/>
      <c r="H449" s="1"/>
      <c r="I449" s="1"/>
      <c r="J449" s="1" t="s">
        <v>13</v>
      </c>
      <c r="K449" s="1"/>
      <c r="L449" s="1"/>
      <c r="M449" s="45"/>
      <c r="N449" s="49" t="s">
        <v>13</v>
      </c>
      <c r="O449" s="10" t="s">
        <v>13</v>
      </c>
      <c r="P449" s="10" t="s">
        <v>13</v>
      </c>
      <c r="Q449" s="10" t="s">
        <v>13</v>
      </c>
      <c r="R449" s="10" t="s">
        <v>13</v>
      </c>
      <c r="S449" s="10" t="s">
        <v>13</v>
      </c>
      <c r="T449" s="10" t="s">
        <v>13</v>
      </c>
      <c r="V449" s="50"/>
      <c r="W449" s="49"/>
    </row>
    <row r="450" spans="1:23" ht="51" x14ac:dyDescent="0.25">
      <c r="A450" s="52">
        <v>449</v>
      </c>
      <c r="B450" s="2" t="s">
        <v>6008</v>
      </c>
      <c r="C450" s="10" t="s">
        <v>6009</v>
      </c>
      <c r="D450" s="10" t="s">
        <v>6009</v>
      </c>
      <c r="F450" s="2" t="s">
        <v>6008</v>
      </c>
      <c r="G450" s="40"/>
      <c r="H450" s="1"/>
      <c r="I450" s="1"/>
      <c r="J450" s="1" t="s">
        <v>13</v>
      </c>
      <c r="K450" s="1"/>
      <c r="L450" s="1"/>
      <c r="M450" s="45"/>
      <c r="N450" s="49" t="s">
        <v>13</v>
      </c>
      <c r="O450" s="10" t="s">
        <v>13</v>
      </c>
      <c r="P450" s="10" t="s">
        <v>13</v>
      </c>
      <c r="Q450" s="10" t="s">
        <v>13</v>
      </c>
      <c r="R450" s="10" t="s">
        <v>13</v>
      </c>
      <c r="S450" s="10" t="s">
        <v>13</v>
      </c>
      <c r="T450" s="10" t="s">
        <v>13</v>
      </c>
      <c r="U450" s="10">
        <v>1</v>
      </c>
      <c r="V450" s="50"/>
      <c r="W450" s="49"/>
    </row>
    <row r="451" spans="1:23" ht="25.5" x14ac:dyDescent="0.25">
      <c r="A451" s="52">
        <v>450</v>
      </c>
      <c r="B451" s="2" t="s">
        <v>6006</v>
      </c>
      <c r="C451" s="10" t="s">
        <v>6007</v>
      </c>
      <c r="D451" s="10" t="s">
        <v>6007</v>
      </c>
      <c r="F451" s="2" t="s">
        <v>6006</v>
      </c>
      <c r="G451" s="40"/>
      <c r="H451" s="1"/>
      <c r="I451" s="1"/>
      <c r="J451" s="1" t="s">
        <v>13</v>
      </c>
      <c r="K451" s="1"/>
      <c r="L451" s="1"/>
      <c r="M451" s="45"/>
      <c r="N451" s="49" t="s">
        <v>13</v>
      </c>
      <c r="O451" s="10" t="s">
        <v>13</v>
      </c>
      <c r="P451" s="10" t="s">
        <v>13</v>
      </c>
      <c r="Q451" s="10" t="s">
        <v>13</v>
      </c>
      <c r="R451" s="10" t="s">
        <v>13</v>
      </c>
      <c r="S451" s="10" t="s">
        <v>13</v>
      </c>
      <c r="T451" s="10" t="s">
        <v>13</v>
      </c>
      <c r="U451" s="10">
        <v>1</v>
      </c>
      <c r="V451" s="50"/>
      <c r="W451" s="49"/>
    </row>
    <row r="452" spans="1:23" x14ac:dyDescent="0.25">
      <c r="A452" s="52">
        <v>451</v>
      </c>
      <c r="B452" s="2" t="s">
        <v>6004</v>
      </c>
      <c r="C452" s="10" t="s">
        <v>6005</v>
      </c>
      <c r="D452" s="10" t="s">
        <v>6005</v>
      </c>
      <c r="F452" s="2" t="s">
        <v>6004</v>
      </c>
      <c r="G452" s="40"/>
      <c r="H452" s="1"/>
      <c r="I452" s="1"/>
      <c r="J452" s="1" t="s">
        <v>13</v>
      </c>
      <c r="K452" s="1"/>
      <c r="L452" s="1"/>
      <c r="M452" s="45"/>
      <c r="N452" s="49" t="s">
        <v>13</v>
      </c>
      <c r="O452" s="10" t="s">
        <v>13</v>
      </c>
      <c r="P452" s="10" t="s">
        <v>13</v>
      </c>
      <c r="Q452" s="10" t="s">
        <v>13</v>
      </c>
      <c r="R452" s="10" t="s">
        <v>13</v>
      </c>
      <c r="S452" s="10" t="s">
        <v>13</v>
      </c>
      <c r="T452" s="10" t="s">
        <v>13</v>
      </c>
      <c r="U452" s="10">
        <v>1</v>
      </c>
      <c r="V452" s="50"/>
      <c r="W452" s="49"/>
    </row>
    <row r="453" spans="1:23" x14ac:dyDescent="0.25">
      <c r="A453" s="52">
        <v>452</v>
      </c>
      <c r="B453" s="6" t="s">
        <v>6002</v>
      </c>
      <c r="C453" s="12" t="s">
        <v>6003</v>
      </c>
      <c r="D453" s="12" t="s">
        <v>6003</v>
      </c>
      <c r="E453" s="11"/>
      <c r="F453" s="6" t="s">
        <v>6002</v>
      </c>
      <c r="G453" s="39"/>
      <c r="H453" s="5"/>
      <c r="I453" s="5"/>
      <c r="J453" s="1"/>
      <c r="K453" s="5"/>
      <c r="L453" s="5"/>
      <c r="M453" s="44"/>
      <c r="N453" s="50"/>
      <c r="V453" s="50"/>
      <c r="W453" s="49"/>
    </row>
    <row r="454" spans="1:23" ht="63.75" x14ac:dyDescent="0.25">
      <c r="A454" s="52">
        <v>453</v>
      </c>
      <c r="B454" s="2" t="s">
        <v>6000</v>
      </c>
      <c r="C454" s="10" t="s">
        <v>6001</v>
      </c>
      <c r="D454" s="10" t="s">
        <v>6001</v>
      </c>
      <c r="F454" s="2" t="s">
        <v>6000</v>
      </c>
      <c r="G454" s="40"/>
      <c r="H454" s="1"/>
      <c r="I454" s="1"/>
      <c r="J454" s="1" t="s">
        <v>13</v>
      </c>
      <c r="K454" s="1"/>
      <c r="L454" s="1"/>
      <c r="M454" s="45"/>
      <c r="N454" s="49" t="s">
        <v>13</v>
      </c>
      <c r="P454" s="10" t="s">
        <v>13</v>
      </c>
      <c r="Q454" s="10" t="s">
        <v>13</v>
      </c>
      <c r="V454" s="50"/>
      <c r="W454" s="49"/>
    </row>
    <row r="455" spans="1:23" ht="63.75" x14ac:dyDescent="0.25">
      <c r="A455" s="52">
        <v>454</v>
      </c>
      <c r="B455" s="2" t="s">
        <v>5998</v>
      </c>
      <c r="C455" s="10" t="s">
        <v>5999</v>
      </c>
      <c r="D455" s="10" t="s">
        <v>5999</v>
      </c>
      <c r="F455" s="2" t="s">
        <v>5998</v>
      </c>
      <c r="G455" s="40"/>
      <c r="H455" s="1"/>
      <c r="I455" s="1"/>
      <c r="J455" s="1" t="s">
        <v>13</v>
      </c>
      <c r="K455" s="1"/>
      <c r="L455" s="1"/>
      <c r="M455" s="45"/>
      <c r="N455" s="49" t="s">
        <v>13</v>
      </c>
      <c r="O455" s="10" t="s">
        <v>13</v>
      </c>
      <c r="P455" s="10" t="s">
        <v>13</v>
      </c>
      <c r="Q455" s="10" t="s">
        <v>13</v>
      </c>
      <c r="R455" s="10" t="s">
        <v>13</v>
      </c>
      <c r="S455" s="10" t="s">
        <v>13</v>
      </c>
      <c r="T455" s="10" t="s">
        <v>13</v>
      </c>
      <c r="U455" s="10">
        <v>1</v>
      </c>
      <c r="V455" s="50"/>
      <c r="W455" s="49"/>
    </row>
    <row r="456" spans="1:23" ht="63.75" x14ac:dyDescent="0.25">
      <c r="A456" s="52">
        <v>455</v>
      </c>
      <c r="B456" s="2" t="s">
        <v>5996</v>
      </c>
      <c r="C456" s="10" t="s">
        <v>5997</v>
      </c>
      <c r="D456" s="10" t="s">
        <v>5997</v>
      </c>
      <c r="F456" s="2" t="s">
        <v>5996</v>
      </c>
      <c r="G456" s="40"/>
      <c r="H456" s="1"/>
      <c r="I456" s="1"/>
      <c r="J456" s="1" t="s">
        <v>13</v>
      </c>
      <c r="K456" s="1"/>
      <c r="L456" s="1"/>
      <c r="M456" s="45"/>
      <c r="N456" s="49" t="s">
        <v>13</v>
      </c>
      <c r="O456" s="10" t="s">
        <v>13</v>
      </c>
      <c r="P456" s="10" t="s">
        <v>13</v>
      </c>
      <c r="Q456" s="10" t="s">
        <v>13</v>
      </c>
      <c r="R456" s="10" t="s">
        <v>13</v>
      </c>
      <c r="S456" s="10" t="s">
        <v>13</v>
      </c>
      <c r="T456" s="10" t="s">
        <v>13</v>
      </c>
      <c r="U456" s="10">
        <v>1</v>
      </c>
      <c r="V456" s="50"/>
      <c r="W456" s="49"/>
    </row>
    <row r="457" spans="1:23" x14ac:dyDescent="0.25">
      <c r="A457" s="8" t="s">
        <v>14302</v>
      </c>
      <c r="B457" s="2"/>
      <c r="C457" s="10"/>
      <c r="D457" s="10"/>
      <c r="E457" s="56"/>
      <c r="F457" s="2"/>
      <c r="G457" s="40">
        <f>SUBTOTAL(103,Table19[Renumbered])</f>
        <v>0</v>
      </c>
      <c r="H457" s="1">
        <f>SUBTOTAL(103,Table19[New])</f>
        <v>0</v>
      </c>
      <c r="I457" s="1">
        <f>SUBTOTAL(103,Table19[Deleted])</f>
        <v>0</v>
      </c>
      <c r="J457" s="1">
        <f>SUBTOTAL(103,Table19[Text unmodified])</f>
        <v>363</v>
      </c>
      <c r="K457" s="1">
        <f>SUBTOTAL(103,Table19[Reworded, intent the same])</f>
        <v>0</v>
      </c>
      <c r="L457" s="1">
        <f>SUBTOTAL(103,Table19[Reworded, intent modified])</f>
        <v>0</v>
      </c>
      <c r="M457" s="40">
        <f>SUBTOTAL(103,Table19[BK])</f>
        <v>0</v>
      </c>
      <c r="N457" s="49">
        <f>SUBTOTAL(103,Table19[ATPL(A)])</f>
        <v>362</v>
      </c>
      <c r="O457" s="10">
        <f>SUBTOTAL(103,Table19[CPL(A)])</f>
        <v>350</v>
      </c>
      <c r="P457" s="10">
        <f>SUBTOTAL(103,Table19[ATPL(H)/IR])</f>
        <v>357</v>
      </c>
      <c r="Q457" s="10">
        <f>SUBTOTAL(103,Table19[ATPL(H)/VFR])</f>
        <v>357</v>
      </c>
      <c r="R457" s="10">
        <f>SUBTOTAL(103,Table19[CPL(H)])</f>
        <v>349</v>
      </c>
      <c r="S457" s="10">
        <f>SUBTOTAL(103,Table19[IR])</f>
        <v>306</v>
      </c>
      <c r="T457" s="10">
        <f>SUBTOTAL(103,Table19[CBIR(A)])</f>
        <v>83</v>
      </c>
      <c r="U457" s="10">
        <f>SUBTOTAL(103,Table19[BIR exam])</f>
        <v>66</v>
      </c>
      <c r="V457" s="49">
        <f>SUBTOTAL(103,Table19[BIR BK])</f>
        <v>37</v>
      </c>
      <c r="W457" s="49"/>
    </row>
  </sheetData>
  <phoneticPr fontId="4" type="noConversion"/>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6D44-05EC-41A1-81E0-C1AFCE06E5F6}">
  <dimension ref="A1:W638"/>
  <sheetViews>
    <sheetView workbookViewId="0">
      <pane ySplit="1" topLeftCell="A2" activePane="bottomLeft" state="frozen"/>
      <selection pane="bottomLeft" activeCell="B2" sqref="B2"/>
    </sheetView>
  </sheetViews>
  <sheetFormatPr defaultColWidth="9" defaultRowHeight="15" x14ac:dyDescent="0.25"/>
  <cols>
    <col min="1" max="1" width="4.42578125" style="8" customWidth="1"/>
    <col min="2" max="2" width="41.7109375" style="8" customWidth="1"/>
    <col min="3" max="3" width="13.7109375" style="8" customWidth="1"/>
    <col min="4" max="4" width="13.7109375" style="9" customWidth="1"/>
    <col min="5" max="5" width="7" style="8" customWidth="1"/>
    <col min="6" max="6" width="41.7109375" style="19" customWidth="1"/>
    <col min="7" max="22" width="3.85546875" style="8" customWidth="1"/>
    <col min="23" max="23" width="25.7109375" style="8" customWidth="1"/>
    <col min="24" max="16384" width="9" style="8"/>
  </cols>
  <sheetData>
    <row r="1" spans="1:23" s="19" customFormat="1" ht="8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x14ac:dyDescent="0.25">
      <c r="A2" s="57">
        <v>1</v>
      </c>
      <c r="B2" s="4" t="s">
        <v>8126</v>
      </c>
      <c r="C2" s="14" t="s">
        <v>8127</v>
      </c>
      <c r="D2" s="14" t="s">
        <v>8127</v>
      </c>
      <c r="E2" s="13"/>
      <c r="F2" s="4" t="s">
        <v>8126</v>
      </c>
      <c r="G2" s="37"/>
      <c r="H2" s="3"/>
      <c r="I2" s="3"/>
      <c r="J2" s="1"/>
      <c r="K2" s="3"/>
      <c r="L2" s="3"/>
      <c r="M2" s="42"/>
      <c r="N2" s="51"/>
      <c r="V2" s="51"/>
      <c r="W2" s="40"/>
    </row>
    <row r="3" spans="1:23" x14ac:dyDescent="0.25">
      <c r="A3" s="57">
        <v>2</v>
      </c>
      <c r="B3" s="4" t="s">
        <v>8124</v>
      </c>
      <c r="C3" s="14" t="s">
        <v>8125</v>
      </c>
      <c r="D3" s="14" t="s">
        <v>8125</v>
      </c>
      <c r="E3" s="13"/>
      <c r="F3" s="4" t="s">
        <v>8124</v>
      </c>
      <c r="G3" s="38"/>
      <c r="H3" s="3"/>
      <c r="I3" s="3"/>
      <c r="J3" s="1"/>
      <c r="K3" s="3"/>
      <c r="L3" s="3"/>
      <c r="M3" s="43"/>
      <c r="N3" s="50"/>
      <c r="V3" s="50"/>
      <c r="W3" s="64"/>
    </row>
    <row r="4" spans="1:23" x14ac:dyDescent="0.25">
      <c r="A4" s="57">
        <v>3</v>
      </c>
      <c r="B4" s="4" t="s">
        <v>8122</v>
      </c>
      <c r="C4" s="14" t="s">
        <v>8123</v>
      </c>
      <c r="D4" s="14" t="s">
        <v>8123</v>
      </c>
      <c r="E4" s="13"/>
      <c r="F4" s="4" t="s">
        <v>8122</v>
      </c>
      <c r="G4" s="38"/>
      <c r="H4" s="3"/>
      <c r="I4" s="3"/>
      <c r="J4" s="1"/>
      <c r="K4" s="3"/>
      <c r="L4" s="3"/>
      <c r="M4" s="43"/>
      <c r="N4" s="50"/>
      <c r="V4" s="50"/>
      <c r="W4" s="64"/>
    </row>
    <row r="5" spans="1:23" x14ac:dyDescent="0.25">
      <c r="A5" s="57">
        <v>4</v>
      </c>
      <c r="B5" s="6" t="s">
        <v>8120</v>
      </c>
      <c r="C5" s="12" t="s">
        <v>8121</v>
      </c>
      <c r="D5" s="12" t="s">
        <v>8121</v>
      </c>
      <c r="E5" s="11"/>
      <c r="F5" s="6" t="s">
        <v>8120</v>
      </c>
      <c r="G5" s="39"/>
      <c r="H5" s="5"/>
      <c r="I5" s="5"/>
      <c r="J5" s="1"/>
      <c r="K5" s="5"/>
      <c r="L5" s="5"/>
      <c r="M5" s="44"/>
      <c r="N5" s="50"/>
      <c r="V5" s="50"/>
      <c r="W5" s="64"/>
    </row>
    <row r="6" spans="1:23" ht="38.25" x14ac:dyDescent="0.25">
      <c r="A6" s="57">
        <v>5</v>
      </c>
      <c r="B6" s="2" t="s">
        <v>8118</v>
      </c>
      <c r="C6" s="10" t="s">
        <v>8119</v>
      </c>
      <c r="D6" s="10" t="s">
        <v>8119</v>
      </c>
      <c r="F6" s="2" t="s">
        <v>8118</v>
      </c>
      <c r="G6" s="40"/>
      <c r="H6" s="1"/>
      <c r="I6" s="1"/>
      <c r="J6" s="1" t="s">
        <v>13</v>
      </c>
      <c r="K6" s="1"/>
      <c r="L6" s="1"/>
      <c r="M6" s="45"/>
      <c r="N6" s="49" t="s">
        <v>13</v>
      </c>
      <c r="O6" s="10" t="s">
        <v>13</v>
      </c>
      <c r="P6" s="10" t="s">
        <v>13</v>
      </c>
      <c r="Q6" s="10" t="s">
        <v>13</v>
      </c>
      <c r="R6" s="10" t="s">
        <v>13</v>
      </c>
      <c r="S6" s="10" t="s">
        <v>13</v>
      </c>
      <c r="T6" s="10" t="s">
        <v>13</v>
      </c>
      <c r="V6" s="50"/>
      <c r="W6" s="64"/>
    </row>
    <row r="7" spans="1:23" ht="25.5" x14ac:dyDescent="0.25">
      <c r="A7" s="57">
        <v>6</v>
      </c>
      <c r="B7" s="2" t="s">
        <v>8116</v>
      </c>
      <c r="C7" s="10" t="s">
        <v>8117</v>
      </c>
      <c r="D7" s="10" t="s">
        <v>8117</v>
      </c>
      <c r="F7" s="2" t="s">
        <v>8116</v>
      </c>
      <c r="G7" s="40"/>
      <c r="H7" s="1"/>
      <c r="I7" s="1"/>
      <c r="J7" s="1" t="s">
        <v>13</v>
      </c>
      <c r="K7" s="1"/>
      <c r="L7" s="1"/>
      <c r="M7" s="45"/>
      <c r="N7" s="49" t="s">
        <v>13</v>
      </c>
      <c r="O7" s="10" t="s">
        <v>13</v>
      </c>
      <c r="P7" s="10" t="s">
        <v>13</v>
      </c>
      <c r="Q7" s="10" t="s">
        <v>13</v>
      </c>
      <c r="R7" s="10" t="s">
        <v>13</v>
      </c>
      <c r="S7" s="10" t="s">
        <v>13</v>
      </c>
      <c r="T7" s="10" t="s">
        <v>13</v>
      </c>
      <c r="V7" s="50"/>
      <c r="W7" s="64"/>
    </row>
    <row r="8" spans="1:23" x14ac:dyDescent="0.25">
      <c r="A8" s="57">
        <v>7</v>
      </c>
      <c r="B8" s="6" t="s">
        <v>8114</v>
      </c>
      <c r="C8" s="12" t="s">
        <v>8115</v>
      </c>
      <c r="D8" s="12" t="s">
        <v>8115</v>
      </c>
      <c r="E8" s="11"/>
      <c r="F8" s="6" t="s">
        <v>8114</v>
      </c>
      <c r="G8" s="39"/>
      <c r="H8" s="5"/>
      <c r="I8" s="5"/>
      <c r="J8" s="1"/>
      <c r="K8" s="5"/>
      <c r="L8" s="5"/>
      <c r="M8" s="44"/>
      <c r="N8" s="50"/>
      <c r="V8" s="50"/>
      <c r="W8" s="64"/>
    </row>
    <row r="9" spans="1:23" x14ac:dyDescent="0.25">
      <c r="A9" s="57">
        <v>8</v>
      </c>
      <c r="B9" s="2" t="s">
        <v>8112</v>
      </c>
      <c r="C9" s="10" t="s">
        <v>8113</v>
      </c>
      <c r="D9" s="10" t="s">
        <v>8113</v>
      </c>
      <c r="F9" s="2" t="s">
        <v>8112</v>
      </c>
      <c r="G9" s="40"/>
      <c r="H9" s="1"/>
      <c r="I9" s="1"/>
      <c r="J9" s="1" t="s">
        <v>13</v>
      </c>
      <c r="K9" s="1"/>
      <c r="L9" s="1"/>
      <c r="M9" s="45"/>
      <c r="N9" s="49" t="s">
        <v>13</v>
      </c>
      <c r="O9" s="10" t="s">
        <v>13</v>
      </c>
      <c r="P9" s="10" t="s">
        <v>13</v>
      </c>
      <c r="Q9" s="10" t="s">
        <v>13</v>
      </c>
      <c r="R9" s="10" t="s">
        <v>13</v>
      </c>
      <c r="S9" s="10" t="s">
        <v>13</v>
      </c>
      <c r="T9" s="10" t="s">
        <v>13</v>
      </c>
      <c r="V9" s="50"/>
      <c r="W9" s="64"/>
    </row>
    <row r="10" spans="1:23" ht="25.5" x14ac:dyDescent="0.25">
      <c r="A10" s="57">
        <v>9</v>
      </c>
      <c r="B10" s="2" t="s">
        <v>8110</v>
      </c>
      <c r="C10" s="10" t="s">
        <v>8111</v>
      </c>
      <c r="D10" s="10" t="s">
        <v>8111</v>
      </c>
      <c r="F10" s="2" t="s">
        <v>8110</v>
      </c>
      <c r="G10" s="40"/>
      <c r="H10" s="1"/>
      <c r="I10" s="1"/>
      <c r="J10" s="1" t="s">
        <v>13</v>
      </c>
      <c r="K10" s="1"/>
      <c r="L10" s="1"/>
      <c r="M10" s="45"/>
      <c r="N10" s="49" t="s">
        <v>13</v>
      </c>
      <c r="O10" s="10" t="s">
        <v>13</v>
      </c>
      <c r="P10" s="10" t="s">
        <v>13</v>
      </c>
      <c r="Q10" s="10" t="s">
        <v>13</v>
      </c>
      <c r="R10" s="10" t="s">
        <v>13</v>
      </c>
      <c r="S10" s="10" t="s">
        <v>13</v>
      </c>
      <c r="T10" s="10" t="s">
        <v>13</v>
      </c>
      <c r="V10" s="50"/>
      <c r="W10" s="64"/>
    </row>
    <row r="11" spans="1:23" ht="25.5" x14ac:dyDescent="0.25">
      <c r="A11" s="57">
        <v>10</v>
      </c>
      <c r="B11" s="2" t="s">
        <v>8108</v>
      </c>
      <c r="C11" s="10" t="s">
        <v>8109</v>
      </c>
      <c r="D11" s="10" t="s">
        <v>8109</v>
      </c>
      <c r="F11" s="2" t="s">
        <v>8108</v>
      </c>
      <c r="G11" s="40"/>
      <c r="H11" s="1"/>
      <c r="I11" s="1"/>
      <c r="J11" s="1" t="s">
        <v>13</v>
      </c>
      <c r="K11" s="1"/>
      <c r="L11" s="1"/>
      <c r="M11" s="45"/>
      <c r="N11" s="49" t="s">
        <v>13</v>
      </c>
      <c r="O11" s="10" t="s">
        <v>13</v>
      </c>
      <c r="P11" s="10" t="s">
        <v>13</v>
      </c>
      <c r="Q11" s="10" t="s">
        <v>13</v>
      </c>
      <c r="R11" s="10" t="s">
        <v>13</v>
      </c>
      <c r="S11" s="10" t="s">
        <v>13</v>
      </c>
      <c r="T11" s="10" t="s">
        <v>13</v>
      </c>
      <c r="V11" s="50"/>
      <c r="W11" s="64"/>
    </row>
    <row r="12" spans="1:23" ht="25.5" x14ac:dyDescent="0.25">
      <c r="A12" s="57">
        <v>11</v>
      </c>
      <c r="B12" s="2" t="s">
        <v>8106</v>
      </c>
      <c r="C12" s="10" t="s">
        <v>8107</v>
      </c>
      <c r="D12" s="10" t="s">
        <v>8107</v>
      </c>
      <c r="F12" s="2" t="s">
        <v>8106</v>
      </c>
      <c r="G12" s="40"/>
      <c r="H12" s="1"/>
      <c r="I12" s="1"/>
      <c r="J12" s="1" t="s">
        <v>13</v>
      </c>
      <c r="K12" s="1"/>
      <c r="L12" s="1"/>
      <c r="M12" s="45"/>
      <c r="N12" s="49" t="s">
        <v>13</v>
      </c>
      <c r="O12" s="10" t="s">
        <v>13</v>
      </c>
      <c r="P12" s="10" t="s">
        <v>13</v>
      </c>
      <c r="Q12" s="10" t="s">
        <v>13</v>
      </c>
      <c r="R12" s="10" t="s">
        <v>13</v>
      </c>
      <c r="S12" s="10" t="s">
        <v>13</v>
      </c>
      <c r="T12" s="10" t="s">
        <v>13</v>
      </c>
      <c r="V12" s="50"/>
      <c r="W12" s="64"/>
    </row>
    <row r="13" spans="1:23" ht="25.5" x14ac:dyDescent="0.25">
      <c r="A13" s="57">
        <v>12</v>
      </c>
      <c r="B13" s="2" t="s">
        <v>8104</v>
      </c>
      <c r="C13" s="10" t="s">
        <v>8105</v>
      </c>
      <c r="D13" s="10" t="s">
        <v>8105</v>
      </c>
      <c r="F13" s="2" t="s">
        <v>8104</v>
      </c>
      <c r="G13" s="40"/>
      <c r="H13" s="1"/>
      <c r="I13" s="1"/>
      <c r="J13" s="1" t="s">
        <v>13</v>
      </c>
      <c r="K13" s="1"/>
      <c r="L13" s="1"/>
      <c r="M13" s="45"/>
      <c r="N13" s="49" t="s">
        <v>13</v>
      </c>
      <c r="O13" s="10" t="s">
        <v>13</v>
      </c>
      <c r="P13" s="10" t="s">
        <v>13</v>
      </c>
      <c r="Q13" s="10" t="s">
        <v>13</v>
      </c>
      <c r="R13" s="10" t="s">
        <v>13</v>
      </c>
      <c r="S13" s="10" t="s">
        <v>13</v>
      </c>
      <c r="T13" s="10" t="s">
        <v>13</v>
      </c>
      <c r="V13" s="50"/>
      <c r="W13" s="64"/>
    </row>
    <row r="14" spans="1:23" ht="38.25" x14ac:dyDescent="0.25">
      <c r="A14" s="57">
        <v>13</v>
      </c>
      <c r="B14" s="2" t="s">
        <v>8102</v>
      </c>
      <c r="C14" s="10" t="s">
        <v>8103</v>
      </c>
      <c r="D14" s="10" t="s">
        <v>8103</v>
      </c>
      <c r="F14" s="2" t="s">
        <v>8102</v>
      </c>
      <c r="G14" s="40"/>
      <c r="H14" s="1"/>
      <c r="I14" s="1"/>
      <c r="J14" s="1" t="s">
        <v>13</v>
      </c>
      <c r="K14" s="1"/>
      <c r="L14" s="1"/>
      <c r="M14" s="45"/>
      <c r="N14" s="49" t="s">
        <v>13</v>
      </c>
      <c r="P14" s="10" t="s">
        <v>13</v>
      </c>
      <c r="Q14" s="10" t="s">
        <v>13</v>
      </c>
      <c r="V14" s="50"/>
      <c r="W14" s="64"/>
    </row>
    <row r="15" spans="1:23" x14ac:dyDescent="0.25">
      <c r="A15" s="57">
        <v>14</v>
      </c>
      <c r="B15" s="6" t="s">
        <v>8100</v>
      </c>
      <c r="C15" s="12" t="s">
        <v>8101</v>
      </c>
      <c r="D15" s="12" t="s">
        <v>8101</v>
      </c>
      <c r="E15" s="11"/>
      <c r="F15" s="6" t="s">
        <v>8100</v>
      </c>
      <c r="G15" s="39"/>
      <c r="H15" s="5"/>
      <c r="I15" s="5"/>
      <c r="J15" s="1"/>
      <c r="K15" s="5"/>
      <c r="L15" s="5"/>
      <c r="M15" s="44"/>
      <c r="N15" s="50"/>
      <c r="V15" s="50"/>
      <c r="W15" s="64"/>
    </row>
    <row r="16" spans="1:23" x14ac:dyDescent="0.25">
      <c r="A16" s="57">
        <v>15</v>
      </c>
      <c r="B16" s="2" t="s">
        <v>8098</v>
      </c>
      <c r="C16" s="10" t="s">
        <v>8099</v>
      </c>
      <c r="D16" s="10" t="s">
        <v>8099</v>
      </c>
      <c r="F16" s="2" t="s">
        <v>8098</v>
      </c>
      <c r="G16" s="40"/>
      <c r="H16" s="1"/>
      <c r="I16" s="1"/>
      <c r="J16" s="1" t="s">
        <v>13</v>
      </c>
      <c r="K16" s="1"/>
      <c r="L16" s="1"/>
      <c r="M16" s="45"/>
      <c r="N16" s="49" t="s">
        <v>13</v>
      </c>
      <c r="V16" s="50"/>
      <c r="W16" s="64"/>
    </row>
    <row r="17" spans="1:23" ht="25.5" x14ac:dyDescent="0.25">
      <c r="A17" s="57">
        <v>16</v>
      </c>
      <c r="B17" s="2" t="s">
        <v>8096</v>
      </c>
      <c r="C17" s="10" t="s">
        <v>8097</v>
      </c>
      <c r="D17" s="10" t="s">
        <v>8097</v>
      </c>
      <c r="F17" s="2" t="s">
        <v>8096</v>
      </c>
      <c r="G17" s="40"/>
      <c r="H17" s="1"/>
      <c r="I17" s="1"/>
      <c r="J17" s="1" t="s">
        <v>13</v>
      </c>
      <c r="K17" s="1"/>
      <c r="L17" s="1"/>
      <c r="M17" s="45"/>
      <c r="N17" s="49" t="s">
        <v>13</v>
      </c>
      <c r="P17" s="10" t="s">
        <v>13</v>
      </c>
      <c r="Q17" s="10" t="s">
        <v>13</v>
      </c>
      <c r="V17" s="50"/>
      <c r="W17" s="64"/>
    </row>
    <row r="18" spans="1:23" x14ac:dyDescent="0.25">
      <c r="A18" s="57">
        <v>17</v>
      </c>
      <c r="B18" s="4" t="s">
        <v>8094</v>
      </c>
      <c r="C18" s="14" t="s">
        <v>8095</v>
      </c>
      <c r="D18" s="14" t="s">
        <v>8095</v>
      </c>
      <c r="E18" s="13"/>
      <c r="F18" s="4" t="s">
        <v>8094</v>
      </c>
      <c r="G18" s="38"/>
      <c r="H18" s="3"/>
      <c r="I18" s="3"/>
      <c r="J18" s="1"/>
      <c r="K18" s="3"/>
      <c r="L18" s="3"/>
      <c r="M18" s="43"/>
      <c r="N18" s="50"/>
      <c r="V18" s="50"/>
      <c r="W18" s="64"/>
    </row>
    <row r="19" spans="1:23" x14ac:dyDescent="0.25">
      <c r="A19" s="57">
        <v>18</v>
      </c>
      <c r="B19" s="6" t="s">
        <v>8092</v>
      </c>
      <c r="C19" s="12" t="s">
        <v>8093</v>
      </c>
      <c r="D19" s="12" t="s">
        <v>8093</v>
      </c>
      <c r="E19" s="11"/>
      <c r="F19" s="6" t="s">
        <v>8092</v>
      </c>
      <c r="G19" s="39"/>
      <c r="H19" s="5"/>
      <c r="I19" s="5"/>
      <c r="J19" s="1"/>
      <c r="K19" s="5"/>
      <c r="L19" s="5"/>
      <c r="M19" s="44"/>
      <c r="N19" s="50"/>
      <c r="V19" s="50"/>
      <c r="W19" s="64"/>
    </row>
    <row r="20" spans="1:23" x14ac:dyDescent="0.25">
      <c r="A20" s="57">
        <v>19</v>
      </c>
      <c r="B20" s="2" t="s">
        <v>8090</v>
      </c>
      <c r="C20" s="10" t="s">
        <v>8091</v>
      </c>
      <c r="D20" s="10" t="s">
        <v>8091</v>
      </c>
      <c r="F20" s="2" t="s">
        <v>8090</v>
      </c>
      <c r="G20" s="40"/>
      <c r="H20" s="1"/>
      <c r="I20" s="1"/>
      <c r="J20" s="1" t="s">
        <v>13</v>
      </c>
      <c r="K20" s="1"/>
      <c r="L20" s="1"/>
      <c r="M20" s="45"/>
      <c r="N20" s="49" t="s">
        <v>13</v>
      </c>
      <c r="O20" s="10" t="s">
        <v>13</v>
      </c>
      <c r="P20" s="10" t="s">
        <v>13</v>
      </c>
      <c r="Q20" s="10" t="s">
        <v>13</v>
      </c>
      <c r="R20" s="10" t="s">
        <v>13</v>
      </c>
      <c r="S20" s="10" t="s">
        <v>13</v>
      </c>
      <c r="T20" s="10" t="s">
        <v>13</v>
      </c>
      <c r="V20" s="50"/>
      <c r="W20" s="64"/>
    </row>
    <row r="21" spans="1:23" ht="38.25" x14ac:dyDescent="0.25">
      <c r="A21" s="57">
        <v>20</v>
      </c>
      <c r="B21" s="2" t="s">
        <v>8088</v>
      </c>
      <c r="C21" s="10" t="s">
        <v>8089</v>
      </c>
      <c r="D21" s="10" t="s">
        <v>8089</v>
      </c>
      <c r="E21" s="10"/>
      <c r="F21" s="2" t="s">
        <v>8088</v>
      </c>
      <c r="G21" s="40"/>
      <c r="H21" s="1"/>
      <c r="I21" s="1"/>
      <c r="J21" s="1" t="s">
        <v>13</v>
      </c>
      <c r="K21" s="1"/>
      <c r="L21" s="1"/>
      <c r="M21" s="40" t="s">
        <v>13</v>
      </c>
      <c r="N21" s="49" t="s">
        <v>13</v>
      </c>
      <c r="O21" s="10" t="s">
        <v>13</v>
      </c>
      <c r="P21" s="10" t="s">
        <v>13</v>
      </c>
      <c r="Q21" s="10" t="s">
        <v>13</v>
      </c>
      <c r="R21" s="10" t="s">
        <v>13</v>
      </c>
      <c r="S21" s="10" t="s">
        <v>13</v>
      </c>
      <c r="T21" s="10" t="s">
        <v>13</v>
      </c>
      <c r="V21" s="50"/>
      <c r="W21" s="64"/>
    </row>
    <row r="22" spans="1:23" x14ac:dyDescent="0.25">
      <c r="A22" s="57">
        <v>21</v>
      </c>
      <c r="B22" s="6" t="s">
        <v>8086</v>
      </c>
      <c r="C22" s="12" t="s">
        <v>8087</v>
      </c>
      <c r="D22" s="12" t="s">
        <v>8087</v>
      </c>
      <c r="E22" s="11"/>
      <c r="F22" s="6" t="s">
        <v>8086</v>
      </c>
      <c r="G22" s="39"/>
      <c r="H22" s="5"/>
      <c r="I22" s="5"/>
      <c r="J22" s="1"/>
      <c r="K22" s="5"/>
      <c r="L22" s="5"/>
      <c r="M22" s="44"/>
      <c r="N22" s="50"/>
      <c r="V22" s="50"/>
      <c r="W22" s="64"/>
    </row>
    <row r="23" spans="1:23" ht="25.5" x14ac:dyDescent="0.25">
      <c r="A23" s="57">
        <v>22</v>
      </c>
      <c r="B23" s="2" t="s">
        <v>8084</v>
      </c>
      <c r="C23" s="10" t="s">
        <v>8085</v>
      </c>
      <c r="D23" s="10" t="s">
        <v>8085</v>
      </c>
      <c r="F23" s="2" t="s">
        <v>8084</v>
      </c>
      <c r="G23" s="40"/>
      <c r="H23" s="1"/>
      <c r="I23" s="1"/>
      <c r="J23" s="1" t="s">
        <v>13</v>
      </c>
      <c r="K23" s="1"/>
      <c r="L23" s="1"/>
      <c r="M23" s="45"/>
      <c r="N23" s="49" t="s">
        <v>13</v>
      </c>
      <c r="O23" s="10" t="s">
        <v>13</v>
      </c>
      <c r="P23" s="10" t="s">
        <v>13</v>
      </c>
      <c r="Q23" s="10" t="s">
        <v>13</v>
      </c>
      <c r="R23" s="10" t="s">
        <v>13</v>
      </c>
      <c r="S23" s="10" t="s">
        <v>13</v>
      </c>
      <c r="T23" s="10" t="s">
        <v>13</v>
      </c>
      <c r="V23" s="50"/>
      <c r="W23" s="64"/>
    </row>
    <row r="24" spans="1:23" ht="25.5" x14ac:dyDescent="0.25">
      <c r="A24" s="57">
        <v>23</v>
      </c>
      <c r="B24" s="2" t="s">
        <v>8082</v>
      </c>
      <c r="C24" s="10" t="s">
        <v>8083</v>
      </c>
      <c r="D24" s="10" t="s">
        <v>8083</v>
      </c>
      <c r="F24" s="2" t="s">
        <v>8082</v>
      </c>
      <c r="G24" s="40"/>
      <c r="H24" s="1"/>
      <c r="I24" s="1"/>
      <c r="J24" s="1" t="s">
        <v>13</v>
      </c>
      <c r="K24" s="1"/>
      <c r="L24" s="1"/>
      <c r="M24" s="45"/>
      <c r="N24" s="49" t="s">
        <v>13</v>
      </c>
      <c r="O24" s="10" t="s">
        <v>13</v>
      </c>
      <c r="P24" s="10" t="s">
        <v>13</v>
      </c>
      <c r="Q24" s="10" t="s">
        <v>13</v>
      </c>
      <c r="R24" s="10" t="s">
        <v>13</v>
      </c>
      <c r="S24" s="10" t="s">
        <v>13</v>
      </c>
      <c r="T24" s="10" t="s">
        <v>13</v>
      </c>
      <c r="V24" s="50"/>
      <c r="W24" s="64"/>
    </row>
    <row r="25" spans="1:23" ht="38.25" x14ac:dyDescent="0.25">
      <c r="A25" s="57">
        <v>24</v>
      </c>
      <c r="B25" s="2" t="s">
        <v>8080</v>
      </c>
      <c r="C25" s="10" t="s">
        <v>8081</v>
      </c>
      <c r="D25" s="10" t="s">
        <v>8081</v>
      </c>
      <c r="F25" s="2" t="s">
        <v>8080</v>
      </c>
      <c r="G25" s="40"/>
      <c r="H25" s="1"/>
      <c r="I25" s="1"/>
      <c r="J25" s="1" t="s">
        <v>13</v>
      </c>
      <c r="K25" s="1"/>
      <c r="L25" s="1"/>
      <c r="M25" s="45"/>
      <c r="N25" s="49" t="s">
        <v>13</v>
      </c>
      <c r="O25" s="10" t="s">
        <v>13</v>
      </c>
      <c r="P25" s="10" t="s">
        <v>13</v>
      </c>
      <c r="Q25" s="10" t="s">
        <v>13</v>
      </c>
      <c r="R25" s="10" t="s">
        <v>13</v>
      </c>
      <c r="S25" s="10" t="s">
        <v>13</v>
      </c>
      <c r="T25" s="10" t="s">
        <v>13</v>
      </c>
      <c r="V25" s="50"/>
      <c r="W25" s="64"/>
    </row>
    <row r="26" spans="1:23" x14ac:dyDescent="0.25">
      <c r="A26" s="57">
        <v>25</v>
      </c>
      <c r="B26" s="6" t="s">
        <v>8078</v>
      </c>
      <c r="C26" s="12" t="s">
        <v>8079</v>
      </c>
      <c r="D26" s="12" t="s">
        <v>8079</v>
      </c>
      <c r="E26" s="11"/>
      <c r="F26" s="6" t="s">
        <v>8078</v>
      </c>
      <c r="G26" s="39"/>
      <c r="H26" s="5"/>
      <c r="I26" s="5"/>
      <c r="J26" s="1"/>
      <c r="K26" s="5"/>
      <c r="L26" s="5"/>
      <c r="M26" s="44"/>
      <c r="N26" s="50"/>
      <c r="V26" s="50"/>
      <c r="W26" s="64"/>
    </row>
    <row r="27" spans="1:23" ht="25.5" x14ac:dyDescent="0.25">
      <c r="A27" s="57">
        <v>26</v>
      </c>
      <c r="B27" s="2" t="s">
        <v>8076</v>
      </c>
      <c r="C27" s="10" t="s">
        <v>8077</v>
      </c>
      <c r="D27" s="10" t="s">
        <v>8077</v>
      </c>
      <c r="F27" s="2" t="s">
        <v>8076</v>
      </c>
      <c r="G27" s="40"/>
      <c r="H27" s="1"/>
      <c r="I27" s="1"/>
      <c r="J27" s="1" t="s">
        <v>13</v>
      </c>
      <c r="K27" s="1"/>
      <c r="L27" s="1"/>
      <c r="M27" s="45"/>
      <c r="N27" s="49" t="s">
        <v>13</v>
      </c>
      <c r="O27" s="10" t="s">
        <v>13</v>
      </c>
      <c r="P27" s="10" t="s">
        <v>13</v>
      </c>
      <c r="Q27" s="10" t="s">
        <v>13</v>
      </c>
      <c r="R27" s="10" t="s">
        <v>13</v>
      </c>
      <c r="S27" s="10" t="s">
        <v>13</v>
      </c>
      <c r="T27" s="10" t="s">
        <v>13</v>
      </c>
      <c r="V27" s="50"/>
      <c r="W27" s="64"/>
    </row>
    <row r="28" spans="1:23" x14ac:dyDescent="0.25">
      <c r="A28" s="57">
        <v>27</v>
      </c>
      <c r="B28" s="2" t="s">
        <v>8074</v>
      </c>
      <c r="C28" s="10" t="s">
        <v>8075</v>
      </c>
      <c r="D28" s="10" t="s">
        <v>8075</v>
      </c>
      <c r="F28" s="2" t="s">
        <v>8074</v>
      </c>
      <c r="G28" s="40"/>
      <c r="H28" s="1"/>
      <c r="I28" s="1"/>
      <c r="J28" s="1" t="s">
        <v>13</v>
      </c>
      <c r="K28" s="1"/>
      <c r="L28" s="1"/>
      <c r="M28" s="45"/>
      <c r="N28" s="49" t="s">
        <v>13</v>
      </c>
      <c r="O28" s="10" t="s">
        <v>13</v>
      </c>
      <c r="P28" s="10" t="s">
        <v>13</v>
      </c>
      <c r="Q28" s="10" t="s">
        <v>13</v>
      </c>
      <c r="R28" s="10" t="s">
        <v>13</v>
      </c>
      <c r="S28" s="10" t="s">
        <v>13</v>
      </c>
      <c r="T28" s="10" t="s">
        <v>13</v>
      </c>
      <c r="V28" s="50"/>
      <c r="W28" s="64"/>
    </row>
    <row r="29" spans="1:23" x14ac:dyDescent="0.25">
      <c r="A29" s="57">
        <v>28</v>
      </c>
      <c r="B29" s="2" t="s">
        <v>8072</v>
      </c>
      <c r="C29" s="10" t="s">
        <v>8073</v>
      </c>
      <c r="D29" s="10" t="s">
        <v>8073</v>
      </c>
      <c r="F29" s="2" t="s">
        <v>8072</v>
      </c>
      <c r="G29" s="40"/>
      <c r="H29" s="1"/>
      <c r="I29" s="1"/>
      <c r="J29" s="1" t="s">
        <v>13</v>
      </c>
      <c r="K29" s="1"/>
      <c r="L29" s="1"/>
      <c r="M29" s="45"/>
      <c r="N29" s="49" t="s">
        <v>13</v>
      </c>
      <c r="O29" s="10" t="s">
        <v>13</v>
      </c>
      <c r="P29" s="10" t="s">
        <v>13</v>
      </c>
      <c r="Q29" s="10" t="s">
        <v>13</v>
      </c>
      <c r="R29" s="10" t="s">
        <v>13</v>
      </c>
      <c r="S29" s="10" t="s">
        <v>13</v>
      </c>
      <c r="T29" s="10" t="s">
        <v>13</v>
      </c>
      <c r="V29" s="50"/>
      <c r="W29" s="64"/>
    </row>
    <row r="30" spans="1:23" ht="25.5" x14ac:dyDescent="0.25">
      <c r="A30" s="57">
        <v>29</v>
      </c>
      <c r="B30" s="2" t="s">
        <v>8070</v>
      </c>
      <c r="C30" s="10" t="s">
        <v>8071</v>
      </c>
      <c r="D30" s="10" t="s">
        <v>8071</v>
      </c>
      <c r="F30" s="2" t="s">
        <v>8070</v>
      </c>
      <c r="G30" s="40"/>
      <c r="H30" s="1"/>
      <c r="I30" s="1"/>
      <c r="J30" s="1" t="s">
        <v>13</v>
      </c>
      <c r="K30" s="1"/>
      <c r="L30" s="1"/>
      <c r="M30" s="45"/>
      <c r="N30" s="49" t="s">
        <v>13</v>
      </c>
      <c r="O30" s="10" t="s">
        <v>13</v>
      </c>
      <c r="P30" s="10" t="s">
        <v>13</v>
      </c>
      <c r="Q30" s="10" t="s">
        <v>13</v>
      </c>
      <c r="R30" s="10" t="s">
        <v>13</v>
      </c>
      <c r="S30" s="10" t="s">
        <v>13</v>
      </c>
      <c r="T30" s="10" t="s">
        <v>13</v>
      </c>
      <c r="V30" s="50"/>
      <c r="W30" s="64"/>
    </row>
    <row r="31" spans="1:23" x14ac:dyDescent="0.25">
      <c r="A31" s="57">
        <v>30</v>
      </c>
      <c r="B31" s="2" t="s">
        <v>8068</v>
      </c>
      <c r="C31" s="10" t="s">
        <v>8069</v>
      </c>
      <c r="D31" s="10" t="s">
        <v>8069</v>
      </c>
      <c r="F31" s="2" t="s">
        <v>8068</v>
      </c>
      <c r="G31" s="40"/>
      <c r="H31" s="1"/>
      <c r="I31" s="1"/>
      <c r="J31" s="1" t="s">
        <v>13</v>
      </c>
      <c r="K31" s="1"/>
      <c r="L31" s="1"/>
      <c r="M31" s="45"/>
      <c r="N31" s="49" t="s">
        <v>13</v>
      </c>
      <c r="O31" s="10" t="s">
        <v>13</v>
      </c>
      <c r="P31" s="10" t="s">
        <v>13</v>
      </c>
      <c r="Q31" s="10" t="s">
        <v>13</v>
      </c>
      <c r="R31" s="10" t="s">
        <v>13</v>
      </c>
      <c r="S31" s="10" t="s">
        <v>13</v>
      </c>
      <c r="T31" s="10" t="s">
        <v>13</v>
      </c>
      <c r="V31" s="50"/>
      <c r="W31" s="64"/>
    </row>
    <row r="32" spans="1:23" ht="25.5" x14ac:dyDescent="0.25">
      <c r="A32" s="57">
        <v>31</v>
      </c>
      <c r="B32" s="2" t="s">
        <v>8066</v>
      </c>
      <c r="C32" s="10" t="s">
        <v>8067</v>
      </c>
      <c r="D32" s="10" t="s">
        <v>8067</v>
      </c>
      <c r="F32" s="2" t="s">
        <v>8066</v>
      </c>
      <c r="G32" s="40"/>
      <c r="H32" s="1"/>
      <c r="I32" s="1"/>
      <c r="J32" s="1" t="s">
        <v>13</v>
      </c>
      <c r="K32" s="1"/>
      <c r="L32" s="1"/>
      <c r="M32" s="45"/>
      <c r="N32" s="49" t="s">
        <v>13</v>
      </c>
      <c r="O32" s="10" t="s">
        <v>13</v>
      </c>
      <c r="P32" s="10" t="s">
        <v>13</v>
      </c>
      <c r="Q32" s="10" t="s">
        <v>13</v>
      </c>
      <c r="R32" s="10" t="s">
        <v>13</v>
      </c>
      <c r="S32" s="10" t="s">
        <v>13</v>
      </c>
      <c r="T32" s="10" t="s">
        <v>13</v>
      </c>
      <c r="V32" s="50"/>
      <c r="W32" s="64"/>
    </row>
    <row r="33" spans="1:23" ht="25.5" x14ac:dyDescent="0.25">
      <c r="A33" s="57">
        <v>32</v>
      </c>
      <c r="B33" s="2" t="s">
        <v>8064</v>
      </c>
      <c r="C33" s="10" t="s">
        <v>8065</v>
      </c>
      <c r="D33" s="10" t="s">
        <v>8065</v>
      </c>
      <c r="F33" s="2" t="s">
        <v>8064</v>
      </c>
      <c r="G33" s="40"/>
      <c r="H33" s="1"/>
      <c r="I33" s="1"/>
      <c r="J33" s="1" t="s">
        <v>13</v>
      </c>
      <c r="K33" s="1"/>
      <c r="L33" s="1"/>
      <c r="M33" s="45"/>
      <c r="N33" s="49" t="s">
        <v>13</v>
      </c>
      <c r="O33" s="10" t="s">
        <v>13</v>
      </c>
      <c r="P33" s="10" t="s">
        <v>13</v>
      </c>
      <c r="Q33" s="10" t="s">
        <v>13</v>
      </c>
      <c r="R33" s="10" t="s">
        <v>13</v>
      </c>
      <c r="S33" s="10" t="s">
        <v>13</v>
      </c>
      <c r="T33" s="10" t="s">
        <v>13</v>
      </c>
      <c r="V33" s="50"/>
      <c r="W33" s="64"/>
    </row>
    <row r="34" spans="1:23" x14ac:dyDescent="0.25">
      <c r="A34" s="57">
        <v>33</v>
      </c>
      <c r="B34" s="2" t="s">
        <v>8062</v>
      </c>
      <c r="C34" s="10" t="s">
        <v>8063</v>
      </c>
      <c r="D34" s="10" t="s">
        <v>8063</v>
      </c>
      <c r="F34" s="2" t="s">
        <v>8062</v>
      </c>
      <c r="G34" s="40"/>
      <c r="H34" s="1"/>
      <c r="I34" s="1"/>
      <c r="J34" s="1" t="s">
        <v>13</v>
      </c>
      <c r="K34" s="1"/>
      <c r="L34" s="1"/>
      <c r="M34" s="45"/>
      <c r="N34" s="49" t="s">
        <v>13</v>
      </c>
      <c r="O34" s="10" t="s">
        <v>13</v>
      </c>
      <c r="P34" s="10" t="s">
        <v>13</v>
      </c>
      <c r="Q34" s="10" t="s">
        <v>13</v>
      </c>
      <c r="R34" s="10" t="s">
        <v>13</v>
      </c>
      <c r="S34" s="10" t="s">
        <v>13</v>
      </c>
      <c r="T34" s="10" t="s">
        <v>13</v>
      </c>
      <c r="V34" s="50"/>
      <c r="W34" s="64"/>
    </row>
    <row r="35" spans="1:23" ht="25.5" x14ac:dyDescent="0.25">
      <c r="A35" s="57">
        <v>34</v>
      </c>
      <c r="B35" s="2" t="s">
        <v>8060</v>
      </c>
      <c r="C35" s="10" t="s">
        <v>8061</v>
      </c>
      <c r="D35" s="10" t="s">
        <v>8061</v>
      </c>
      <c r="F35" s="2" t="s">
        <v>8060</v>
      </c>
      <c r="G35" s="40"/>
      <c r="H35" s="1"/>
      <c r="I35" s="1"/>
      <c r="J35" s="1" t="s">
        <v>13</v>
      </c>
      <c r="K35" s="1"/>
      <c r="L35" s="1"/>
      <c r="M35" s="45"/>
      <c r="N35" s="49" t="s">
        <v>13</v>
      </c>
      <c r="O35" s="10" t="s">
        <v>13</v>
      </c>
      <c r="P35" s="10" t="s">
        <v>13</v>
      </c>
      <c r="Q35" s="10" t="s">
        <v>13</v>
      </c>
      <c r="R35" s="10" t="s">
        <v>13</v>
      </c>
      <c r="S35" s="10" t="s">
        <v>13</v>
      </c>
      <c r="T35" s="10" t="s">
        <v>13</v>
      </c>
      <c r="V35" s="50"/>
      <c r="W35" s="64"/>
    </row>
    <row r="36" spans="1:23" x14ac:dyDescent="0.25">
      <c r="A36" s="57">
        <v>35</v>
      </c>
      <c r="B36" s="2" t="s">
        <v>8058</v>
      </c>
      <c r="C36" s="10" t="s">
        <v>8059</v>
      </c>
      <c r="D36" s="10" t="s">
        <v>8059</v>
      </c>
      <c r="F36" s="2" t="s">
        <v>8058</v>
      </c>
      <c r="G36" s="40"/>
      <c r="H36" s="1"/>
      <c r="I36" s="1"/>
      <c r="J36" s="1" t="s">
        <v>13</v>
      </c>
      <c r="K36" s="1"/>
      <c r="L36" s="1"/>
      <c r="M36" s="45"/>
      <c r="N36" s="49" t="s">
        <v>13</v>
      </c>
      <c r="O36" s="10" t="s">
        <v>13</v>
      </c>
      <c r="P36" s="10" t="s">
        <v>13</v>
      </c>
      <c r="Q36" s="10" t="s">
        <v>13</v>
      </c>
      <c r="R36" s="10" t="s">
        <v>13</v>
      </c>
      <c r="S36" s="10" t="s">
        <v>13</v>
      </c>
      <c r="T36" s="10" t="s">
        <v>13</v>
      </c>
      <c r="V36" s="50"/>
      <c r="W36" s="64"/>
    </row>
    <row r="37" spans="1:23" x14ac:dyDescent="0.25">
      <c r="A37" s="57">
        <v>36</v>
      </c>
      <c r="B37" s="2" t="s">
        <v>8056</v>
      </c>
      <c r="C37" s="10" t="s">
        <v>8057</v>
      </c>
      <c r="D37" s="10" t="s">
        <v>8057</v>
      </c>
      <c r="F37" s="2" t="s">
        <v>8056</v>
      </c>
      <c r="G37" s="40"/>
      <c r="H37" s="1"/>
      <c r="I37" s="1"/>
      <c r="J37" s="1" t="s">
        <v>13</v>
      </c>
      <c r="K37" s="1"/>
      <c r="L37" s="1"/>
      <c r="M37" s="45"/>
      <c r="N37" s="49" t="s">
        <v>13</v>
      </c>
      <c r="O37" s="10" t="s">
        <v>13</v>
      </c>
      <c r="P37" s="10" t="s">
        <v>13</v>
      </c>
      <c r="Q37" s="10" t="s">
        <v>13</v>
      </c>
      <c r="R37" s="10" t="s">
        <v>13</v>
      </c>
      <c r="S37" s="10" t="s">
        <v>13</v>
      </c>
      <c r="T37" s="10" t="s">
        <v>13</v>
      </c>
      <c r="V37" s="50"/>
      <c r="W37" s="64"/>
    </row>
    <row r="38" spans="1:23" x14ac:dyDescent="0.25">
      <c r="A38" s="57">
        <v>37</v>
      </c>
      <c r="B38" s="2" t="s">
        <v>8054</v>
      </c>
      <c r="C38" s="10" t="s">
        <v>8055</v>
      </c>
      <c r="D38" s="10" t="s">
        <v>8055</v>
      </c>
      <c r="F38" s="2" t="s">
        <v>8054</v>
      </c>
      <c r="G38" s="40"/>
      <c r="H38" s="1"/>
      <c r="I38" s="1"/>
      <c r="J38" s="1" t="s">
        <v>13</v>
      </c>
      <c r="K38" s="1"/>
      <c r="L38" s="1"/>
      <c r="M38" s="45"/>
      <c r="N38" s="49" t="s">
        <v>13</v>
      </c>
      <c r="O38" s="10" t="s">
        <v>13</v>
      </c>
      <c r="P38" s="10" t="s">
        <v>13</v>
      </c>
      <c r="Q38" s="10" t="s">
        <v>13</v>
      </c>
      <c r="R38" s="10" t="s">
        <v>13</v>
      </c>
      <c r="S38" s="10" t="s">
        <v>13</v>
      </c>
      <c r="T38" s="10" t="s">
        <v>13</v>
      </c>
      <c r="V38" s="50"/>
      <c r="W38" s="64"/>
    </row>
    <row r="39" spans="1:23" x14ac:dyDescent="0.25">
      <c r="A39" s="57">
        <v>38</v>
      </c>
      <c r="B39" s="2" t="s">
        <v>8052</v>
      </c>
      <c r="C39" s="10" t="s">
        <v>8053</v>
      </c>
      <c r="D39" s="10" t="s">
        <v>8053</v>
      </c>
      <c r="F39" s="2" t="s">
        <v>8052</v>
      </c>
      <c r="G39" s="40"/>
      <c r="H39" s="1"/>
      <c r="I39" s="1"/>
      <c r="J39" s="1" t="s">
        <v>13</v>
      </c>
      <c r="K39" s="1"/>
      <c r="L39" s="1"/>
      <c r="M39" s="45"/>
      <c r="N39" s="49" t="s">
        <v>13</v>
      </c>
      <c r="O39" s="10" t="s">
        <v>13</v>
      </c>
      <c r="P39" s="10" t="s">
        <v>13</v>
      </c>
      <c r="Q39" s="10" t="s">
        <v>13</v>
      </c>
      <c r="R39" s="10" t="s">
        <v>13</v>
      </c>
      <c r="S39" s="10" t="s">
        <v>13</v>
      </c>
      <c r="T39" s="10" t="s">
        <v>13</v>
      </c>
      <c r="V39" s="50"/>
      <c r="W39" s="64"/>
    </row>
    <row r="40" spans="1:23" x14ac:dyDescent="0.25">
      <c r="A40" s="57">
        <v>39</v>
      </c>
      <c r="B40" s="2" t="s">
        <v>8050</v>
      </c>
      <c r="C40" s="10" t="s">
        <v>8051</v>
      </c>
      <c r="D40" s="10" t="s">
        <v>8051</v>
      </c>
      <c r="F40" s="2" t="s">
        <v>8050</v>
      </c>
      <c r="G40" s="40"/>
      <c r="H40" s="1"/>
      <c r="I40" s="1"/>
      <c r="J40" s="1" t="s">
        <v>13</v>
      </c>
      <c r="K40" s="1"/>
      <c r="L40" s="1"/>
      <c r="M40" s="45"/>
      <c r="N40" s="49" t="s">
        <v>13</v>
      </c>
      <c r="O40" s="10" t="s">
        <v>13</v>
      </c>
      <c r="P40" s="10" t="s">
        <v>13</v>
      </c>
      <c r="Q40" s="10" t="s">
        <v>13</v>
      </c>
      <c r="R40" s="10" t="s">
        <v>13</v>
      </c>
      <c r="S40" s="10" t="s">
        <v>13</v>
      </c>
      <c r="T40" s="10" t="s">
        <v>13</v>
      </c>
      <c r="V40" s="50"/>
      <c r="W40" s="64"/>
    </row>
    <row r="41" spans="1:23" x14ac:dyDescent="0.25">
      <c r="A41" s="57">
        <v>40</v>
      </c>
      <c r="B41" s="2" t="s">
        <v>8048</v>
      </c>
      <c r="C41" s="10" t="s">
        <v>8049</v>
      </c>
      <c r="D41" s="10" t="s">
        <v>8049</v>
      </c>
      <c r="F41" s="2" t="s">
        <v>8048</v>
      </c>
      <c r="G41" s="40"/>
      <c r="H41" s="1"/>
      <c r="I41" s="1"/>
      <c r="J41" s="1" t="s">
        <v>13</v>
      </c>
      <c r="K41" s="1"/>
      <c r="L41" s="1"/>
      <c r="M41" s="45"/>
      <c r="N41" s="49" t="s">
        <v>13</v>
      </c>
      <c r="O41" s="10" t="s">
        <v>13</v>
      </c>
      <c r="P41" s="10" t="s">
        <v>13</v>
      </c>
      <c r="Q41" s="10" t="s">
        <v>13</v>
      </c>
      <c r="R41" s="10" t="s">
        <v>13</v>
      </c>
      <c r="S41" s="10" t="s">
        <v>13</v>
      </c>
      <c r="T41" s="10" t="s">
        <v>13</v>
      </c>
      <c r="V41" s="50"/>
      <c r="W41" s="64"/>
    </row>
    <row r="42" spans="1:23" x14ac:dyDescent="0.25">
      <c r="A42" s="57">
        <v>41</v>
      </c>
      <c r="B42" s="6" t="s">
        <v>8046</v>
      </c>
      <c r="C42" s="12" t="s">
        <v>8047</v>
      </c>
      <c r="D42" s="12" t="s">
        <v>8047</v>
      </c>
      <c r="E42" s="11"/>
      <c r="F42" s="6" t="s">
        <v>8046</v>
      </c>
      <c r="G42" s="39"/>
      <c r="H42" s="5"/>
      <c r="I42" s="5"/>
      <c r="J42" s="1"/>
      <c r="K42" s="5"/>
      <c r="L42" s="5"/>
      <c r="M42" s="44"/>
      <c r="N42" s="50"/>
      <c r="V42" s="50"/>
      <c r="W42" s="64"/>
    </row>
    <row r="43" spans="1:23" ht="51" x14ac:dyDescent="0.25">
      <c r="A43" s="57">
        <v>42</v>
      </c>
      <c r="B43" s="2" t="s">
        <v>8044</v>
      </c>
      <c r="C43" s="10" t="s">
        <v>8045</v>
      </c>
      <c r="D43" s="10" t="s">
        <v>8045</v>
      </c>
      <c r="F43" s="2" t="s">
        <v>8044</v>
      </c>
      <c r="G43" s="40"/>
      <c r="H43" s="1"/>
      <c r="I43" s="1"/>
      <c r="J43" s="1" t="s">
        <v>13</v>
      </c>
      <c r="K43" s="1"/>
      <c r="L43" s="1"/>
      <c r="M43" s="45"/>
      <c r="N43" s="49" t="s">
        <v>13</v>
      </c>
      <c r="O43" s="10" t="s">
        <v>13</v>
      </c>
      <c r="P43" s="10" t="s">
        <v>13</v>
      </c>
      <c r="Q43" s="10" t="s">
        <v>13</v>
      </c>
      <c r="R43" s="10" t="s">
        <v>13</v>
      </c>
      <c r="S43" s="10" t="s">
        <v>13</v>
      </c>
      <c r="T43" s="10" t="s">
        <v>13</v>
      </c>
      <c r="V43" s="49">
        <v>1</v>
      </c>
      <c r="W43" s="64"/>
    </row>
    <row r="44" spans="1:23" x14ac:dyDescent="0.25">
      <c r="A44" s="57">
        <v>43</v>
      </c>
      <c r="B44" s="6" t="s">
        <v>8042</v>
      </c>
      <c r="C44" s="12" t="s">
        <v>8043</v>
      </c>
      <c r="D44" s="12" t="s">
        <v>8043</v>
      </c>
      <c r="E44" s="11"/>
      <c r="F44" s="6" t="s">
        <v>8042</v>
      </c>
      <c r="G44" s="39"/>
      <c r="H44" s="5"/>
      <c r="I44" s="5"/>
      <c r="J44" s="1"/>
      <c r="K44" s="5"/>
      <c r="L44" s="5"/>
      <c r="M44" s="44"/>
      <c r="N44" s="50"/>
      <c r="V44" s="50"/>
      <c r="W44" s="64"/>
    </row>
    <row r="45" spans="1:23" x14ac:dyDescent="0.25">
      <c r="A45" s="57">
        <v>44</v>
      </c>
      <c r="B45" s="2" t="s">
        <v>8040</v>
      </c>
      <c r="C45" s="10" t="s">
        <v>8041</v>
      </c>
      <c r="D45" s="10" t="s">
        <v>8041</v>
      </c>
      <c r="F45" s="2" t="s">
        <v>8040</v>
      </c>
      <c r="G45" s="40"/>
      <c r="H45" s="1"/>
      <c r="I45" s="1"/>
      <c r="J45" s="1" t="s">
        <v>13</v>
      </c>
      <c r="K45" s="1"/>
      <c r="L45" s="1"/>
      <c r="M45" s="45"/>
      <c r="N45" s="49" t="s">
        <v>13</v>
      </c>
      <c r="O45" s="10" t="s">
        <v>13</v>
      </c>
      <c r="P45" s="10" t="s">
        <v>13</v>
      </c>
      <c r="Q45" s="10" t="s">
        <v>13</v>
      </c>
      <c r="R45" s="10" t="s">
        <v>13</v>
      </c>
      <c r="S45" s="10" t="s">
        <v>13</v>
      </c>
      <c r="T45" s="10" t="s">
        <v>13</v>
      </c>
      <c r="V45" s="49">
        <v>1</v>
      </c>
      <c r="W45" s="64"/>
    </row>
    <row r="46" spans="1:23" ht="38.25" x14ac:dyDescent="0.25">
      <c r="A46" s="57">
        <v>45</v>
      </c>
      <c r="B46" s="2" t="s">
        <v>8038</v>
      </c>
      <c r="C46" s="10" t="s">
        <v>8039</v>
      </c>
      <c r="D46" s="10" t="s">
        <v>8039</v>
      </c>
      <c r="F46" s="2" t="s">
        <v>8038</v>
      </c>
      <c r="G46" s="40"/>
      <c r="H46" s="1"/>
      <c r="I46" s="1"/>
      <c r="J46" s="1" t="s">
        <v>13</v>
      </c>
      <c r="K46" s="1"/>
      <c r="L46" s="1"/>
      <c r="M46" s="45"/>
      <c r="N46" s="49" t="s">
        <v>13</v>
      </c>
      <c r="O46" s="10" t="s">
        <v>13</v>
      </c>
      <c r="P46" s="10" t="s">
        <v>13</v>
      </c>
      <c r="Q46" s="10" t="s">
        <v>13</v>
      </c>
      <c r="R46" s="10" t="s">
        <v>13</v>
      </c>
      <c r="S46" s="10" t="s">
        <v>13</v>
      </c>
      <c r="T46" s="10" t="s">
        <v>13</v>
      </c>
      <c r="V46" s="49">
        <v>1</v>
      </c>
      <c r="W46" s="64"/>
    </row>
    <row r="47" spans="1:23" ht="63.75" x14ac:dyDescent="0.25">
      <c r="A47" s="57">
        <v>46</v>
      </c>
      <c r="B47" s="2" t="s">
        <v>8036</v>
      </c>
      <c r="C47" s="10" t="s">
        <v>8037</v>
      </c>
      <c r="D47" s="10" t="s">
        <v>8037</v>
      </c>
      <c r="F47" s="2" t="s">
        <v>8036</v>
      </c>
      <c r="G47" s="40"/>
      <c r="H47" s="1"/>
      <c r="I47" s="1"/>
      <c r="J47" s="1" t="s">
        <v>13</v>
      </c>
      <c r="K47" s="1"/>
      <c r="L47" s="1"/>
      <c r="M47" s="45"/>
      <c r="N47" s="49" t="s">
        <v>13</v>
      </c>
      <c r="O47" s="10" t="s">
        <v>13</v>
      </c>
      <c r="P47" s="10" t="s">
        <v>13</v>
      </c>
      <c r="Q47" s="10" t="s">
        <v>13</v>
      </c>
      <c r="R47" s="10" t="s">
        <v>13</v>
      </c>
      <c r="S47" s="10" t="s">
        <v>13</v>
      </c>
      <c r="T47" s="10" t="s">
        <v>13</v>
      </c>
      <c r="U47" s="10">
        <v>1</v>
      </c>
      <c r="V47" s="50"/>
      <c r="W47" s="64"/>
    </row>
    <row r="48" spans="1:23" ht="25.5" x14ac:dyDescent="0.25">
      <c r="A48" s="57">
        <v>47</v>
      </c>
      <c r="B48" s="6" t="s">
        <v>8034</v>
      </c>
      <c r="C48" s="12" t="s">
        <v>8035</v>
      </c>
      <c r="D48" s="12" t="s">
        <v>8035</v>
      </c>
      <c r="E48" s="11"/>
      <c r="F48" s="6" t="s">
        <v>8034</v>
      </c>
      <c r="G48" s="39"/>
      <c r="H48" s="5"/>
      <c r="I48" s="5"/>
      <c r="J48" s="1"/>
      <c r="K48" s="5"/>
      <c r="L48" s="5"/>
      <c r="M48" s="44"/>
      <c r="N48" s="50"/>
      <c r="V48" s="50"/>
      <c r="W48" s="64"/>
    </row>
    <row r="49" spans="1:23" ht="25.5" x14ac:dyDescent="0.25">
      <c r="A49" s="57">
        <v>48</v>
      </c>
      <c r="B49" s="2" t="s">
        <v>8032</v>
      </c>
      <c r="C49" s="10" t="s">
        <v>8033</v>
      </c>
      <c r="D49" s="10" t="s">
        <v>8033</v>
      </c>
      <c r="F49" s="2" t="s">
        <v>8032</v>
      </c>
      <c r="G49" s="40"/>
      <c r="H49" s="1"/>
      <c r="I49" s="1"/>
      <c r="J49" s="1" t="s">
        <v>13</v>
      </c>
      <c r="K49" s="1"/>
      <c r="L49" s="1"/>
      <c r="M49" s="45"/>
      <c r="N49" s="49" t="s">
        <v>13</v>
      </c>
      <c r="O49" s="10" t="s">
        <v>13</v>
      </c>
      <c r="P49" s="10" t="s">
        <v>13</v>
      </c>
      <c r="Q49" s="10" t="s">
        <v>13</v>
      </c>
      <c r="R49" s="10" t="s">
        <v>13</v>
      </c>
      <c r="S49" s="10" t="s">
        <v>13</v>
      </c>
      <c r="T49" s="10" t="s">
        <v>13</v>
      </c>
      <c r="V49" s="50"/>
      <c r="W49" s="64"/>
    </row>
    <row r="50" spans="1:23" ht="38.25" x14ac:dyDescent="0.25">
      <c r="A50" s="57">
        <v>49</v>
      </c>
      <c r="B50" s="2" t="s">
        <v>8030</v>
      </c>
      <c r="C50" s="10" t="s">
        <v>8031</v>
      </c>
      <c r="D50" s="10" t="s">
        <v>8031</v>
      </c>
      <c r="F50" s="2" t="s">
        <v>8030</v>
      </c>
      <c r="G50" s="40"/>
      <c r="H50" s="1"/>
      <c r="I50" s="1"/>
      <c r="J50" s="1" t="s">
        <v>13</v>
      </c>
      <c r="K50" s="1"/>
      <c r="L50" s="1"/>
      <c r="M50" s="45"/>
      <c r="N50" s="49" t="s">
        <v>13</v>
      </c>
      <c r="O50" s="10" t="s">
        <v>13</v>
      </c>
      <c r="P50" s="10" t="s">
        <v>13</v>
      </c>
      <c r="Q50" s="10" t="s">
        <v>13</v>
      </c>
      <c r="R50" s="10" t="s">
        <v>13</v>
      </c>
      <c r="S50" s="10" t="s">
        <v>13</v>
      </c>
      <c r="T50" s="10" t="s">
        <v>13</v>
      </c>
      <c r="U50" s="10">
        <v>1</v>
      </c>
      <c r="V50" s="50"/>
      <c r="W50" s="64"/>
    </row>
    <row r="51" spans="1:23" ht="38.25" x14ac:dyDescent="0.25">
      <c r="A51" s="57">
        <v>50</v>
      </c>
      <c r="B51" s="2" t="s">
        <v>8028</v>
      </c>
      <c r="C51" s="10" t="s">
        <v>8029</v>
      </c>
      <c r="D51" s="10" t="s">
        <v>8029</v>
      </c>
      <c r="F51" s="2" t="s">
        <v>8028</v>
      </c>
      <c r="G51" s="40"/>
      <c r="H51" s="1"/>
      <c r="I51" s="1"/>
      <c r="J51" s="1" t="s">
        <v>13</v>
      </c>
      <c r="K51" s="1"/>
      <c r="L51" s="1"/>
      <c r="M51" s="45"/>
      <c r="N51" s="49" t="s">
        <v>13</v>
      </c>
      <c r="O51" s="10" t="s">
        <v>13</v>
      </c>
      <c r="P51" s="10" t="s">
        <v>13</v>
      </c>
      <c r="Q51" s="10" t="s">
        <v>13</v>
      </c>
      <c r="R51" s="10" t="s">
        <v>13</v>
      </c>
      <c r="S51" s="10" t="s">
        <v>13</v>
      </c>
      <c r="T51" s="10" t="s">
        <v>13</v>
      </c>
      <c r="U51" s="10">
        <v>1</v>
      </c>
      <c r="V51" s="50"/>
      <c r="W51" s="64"/>
    </row>
    <row r="52" spans="1:23" ht="25.5" x14ac:dyDescent="0.25">
      <c r="A52" s="57">
        <v>51</v>
      </c>
      <c r="B52" s="2" t="s">
        <v>8026</v>
      </c>
      <c r="C52" s="10" t="s">
        <v>8027</v>
      </c>
      <c r="D52" s="10" t="s">
        <v>8027</v>
      </c>
      <c r="F52" s="2" t="s">
        <v>8026</v>
      </c>
      <c r="G52" s="40"/>
      <c r="H52" s="1"/>
      <c r="I52" s="1"/>
      <c r="J52" s="1" t="s">
        <v>13</v>
      </c>
      <c r="K52" s="1"/>
      <c r="L52" s="1"/>
      <c r="M52" s="45"/>
      <c r="N52" s="49" t="s">
        <v>13</v>
      </c>
      <c r="O52" s="10" t="s">
        <v>13</v>
      </c>
      <c r="P52" s="10" t="s">
        <v>13</v>
      </c>
      <c r="Q52" s="10" t="s">
        <v>13</v>
      </c>
      <c r="R52" s="10" t="s">
        <v>13</v>
      </c>
      <c r="S52" s="10" t="s">
        <v>13</v>
      </c>
      <c r="T52" s="10" t="s">
        <v>13</v>
      </c>
      <c r="U52" s="10">
        <v>1</v>
      </c>
      <c r="V52" s="50"/>
      <c r="W52" s="64"/>
    </row>
    <row r="53" spans="1:23" x14ac:dyDescent="0.25">
      <c r="A53" s="57">
        <v>52</v>
      </c>
      <c r="B53" s="4" t="s">
        <v>8024</v>
      </c>
      <c r="C53" s="14" t="s">
        <v>8025</v>
      </c>
      <c r="D53" s="14" t="s">
        <v>8025</v>
      </c>
      <c r="E53" s="13"/>
      <c r="F53" s="4" t="s">
        <v>8024</v>
      </c>
      <c r="G53" s="38"/>
      <c r="H53" s="3"/>
      <c r="I53" s="3"/>
      <c r="J53" s="1"/>
      <c r="K53" s="3"/>
      <c r="L53" s="3"/>
      <c r="M53" s="43"/>
      <c r="N53" s="50"/>
      <c r="V53" s="50"/>
      <c r="W53" s="64"/>
    </row>
    <row r="54" spans="1:23" x14ac:dyDescent="0.25">
      <c r="A54" s="57">
        <v>53</v>
      </c>
      <c r="B54" s="6" t="s">
        <v>8022</v>
      </c>
      <c r="C54" s="12" t="s">
        <v>8023</v>
      </c>
      <c r="D54" s="12" t="s">
        <v>8023</v>
      </c>
      <c r="E54" s="11"/>
      <c r="F54" s="6" t="s">
        <v>8022</v>
      </c>
      <c r="G54" s="39"/>
      <c r="H54" s="5"/>
      <c r="I54" s="5"/>
      <c r="J54" s="1"/>
      <c r="K54" s="5"/>
      <c r="L54" s="5"/>
      <c r="M54" s="44"/>
      <c r="N54" s="50"/>
      <c r="V54" s="50"/>
      <c r="W54" s="64"/>
    </row>
    <row r="55" spans="1:23" x14ac:dyDescent="0.25">
      <c r="A55" s="57">
        <v>54</v>
      </c>
      <c r="B55" s="2" t="s">
        <v>8020</v>
      </c>
      <c r="C55" s="10" t="s">
        <v>8021</v>
      </c>
      <c r="D55" s="10" t="s">
        <v>8021</v>
      </c>
      <c r="F55" s="2" t="s">
        <v>8020</v>
      </c>
      <c r="G55" s="40"/>
      <c r="H55" s="1"/>
      <c r="I55" s="1"/>
      <c r="J55" s="1" t="s">
        <v>13</v>
      </c>
      <c r="K55" s="1"/>
      <c r="L55" s="1"/>
      <c r="M55" s="45"/>
      <c r="N55" s="49" t="s">
        <v>13</v>
      </c>
      <c r="O55" s="10" t="s">
        <v>13</v>
      </c>
      <c r="P55" s="10" t="s">
        <v>13</v>
      </c>
      <c r="Q55" s="10" t="s">
        <v>13</v>
      </c>
      <c r="R55" s="10" t="s">
        <v>13</v>
      </c>
      <c r="S55" s="10" t="s">
        <v>13</v>
      </c>
      <c r="T55" s="10" t="s">
        <v>13</v>
      </c>
      <c r="V55" s="49">
        <v>1</v>
      </c>
      <c r="W55" s="64"/>
    </row>
    <row r="56" spans="1:23" ht="38.25" x14ac:dyDescent="0.25">
      <c r="A56" s="57">
        <v>55</v>
      </c>
      <c r="B56" s="2" t="s">
        <v>8018</v>
      </c>
      <c r="C56" s="10" t="s">
        <v>8019</v>
      </c>
      <c r="D56" s="10" t="s">
        <v>8019</v>
      </c>
      <c r="E56" s="10"/>
      <c r="F56" s="2" t="s">
        <v>8018</v>
      </c>
      <c r="G56" s="40"/>
      <c r="H56" s="1"/>
      <c r="I56" s="1"/>
      <c r="J56" s="1" t="s">
        <v>13</v>
      </c>
      <c r="K56" s="1"/>
      <c r="L56" s="1"/>
      <c r="M56" s="40" t="s">
        <v>13</v>
      </c>
      <c r="N56" s="49" t="s">
        <v>13</v>
      </c>
      <c r="O56" s="10" t="s">
        <v>13</v>
      </c>
      <c r="P56" s="10" t="s">
        <v>13</v>
      </c>
      <c r="Q56" s="10" t="s">
        <v>13</v>
      </c>
      <c r="R56" s="10" t="s">
        <v>13</v>
      </c>
      <c r="S56" s="10" t="s">
        <v>13</v>
      </c>
      <c r="T56" s="10" t="s">
        <v>13</v>
      </c>
      <c r="V56" s="49">
        <v>1</v>
      </c>
      <c r="W56" s="64"/>
    </row>
    <row r="57" spans="1:23" ht="25.5" x14ac:dyDescent="0.25">
      <c r="A57" s="57">
        <v>56</v>
      </c>
      <c r="B57" s="2" t="s">
        <v>8016</v>
      </c>
      <c r="C57" s="10" t="s">
        <v>8017</v>
      </c>
      <c r="D57" s="10" t="s">
        <v>8017</v>
      </c>
      <c r="E57" s="10"/>
      <c r="F57" s="2" t="s">
        <v>8016</v>
      </c>
      <c r="G57" s="40"/>
      <c r="H57" s="1"/>
      <c r="I57" s="1"/>
      <c r="J57" s="1" t="s">
        <v>13</v>
      </c>
      <c r="K57" s="1"/>
      <c r="L57" s="1"/>
      <c r="M57" s="40" t="s">
        <v>13</v>
      </c>
      <c r="N57" s="49" t="s">
        <v>13</v>
      </c>
      <c r="O57" s="10" t="s">
        <v>13</v>
      </c>
      <c r="P57" s="10" t="s">
        <v>13</v>
      </c>
      <c r="Q57" s="10" t="s">
        <v>13</v>
      </c>
      <c r="R57" s="10" t="s">
        <v>13</v>
      </c>
      <c r="S57" s="10" t="s">
        <v>13</v>
      </c>
      <c r="V57" s="50"/>
      <c r="W57" s="64"/>
    </row>
    <row r="58" spans="1:23" ht="25.5" x14ac:dyDescent="0.25">
      <c r="A58" s="57">
        <v>57</v>
      </c>
      <c r="B58" s="2" t="s">
        <v>8014</v>
      </c>
      <c r="C58" s="10" t="s">
        <v>8015</v>
      </c>
      <c r="D58" s="10" t="s">
        <v>8015</v>
      </c>
      <c r="F58" s="2" t="s">
        <v>8014</v>
      </c>
      <c r="G58" s="40"/>
      <c r="H58" s="1"/>
      <c r="I58" s="1"/>
      <c r="J58" s="1" t="s">
        <v>13</v>
      </c>
      <c r="K58" s="1"/>
      <c r="L58" s="1"/>
      <c r="M58" s="45"/>
      <c r="N58" s="49" t="s">
        <v>13</v>
      </c>
      <c r="O58" s="10" t="s">
        <v>13</v>
      </c>
      <c r="P58" s="10" t="s">
        <v>13</v>
      </c>
      <c r="Q58" s="10" t="s">
        <v>13</v>
      </c>
      <c r="R58" s="10" t="s">
        <v>13</v>
      </c>
      <c r="S58" s="10" t="s">
        <v>13</v>
      </c>
      <c r="T58" s="10" t="s">
        <v>13</v>
      </c>
      <c r="V58" s="49">
        <v>1</v>
      </c>
      <c r="W58" s="64"/>
    </row>
    <row r="59" spans="1:23" x14ac:dyDescent="0.25">
      <c r="A59" s="57">
        <v>58</v>
      </c>
      <c r="B59" s="2" t="s">
        <v>8012</v>
      </c>
      <c r="C59" s="10" t="s">
        <v>8013</v>
      </c>
      <c r="D59" s="10" t="s">
        <v>8013</v>
      </c>
      <c r="F59" s="2" t="s">
        <v>8012</v>
      </c>
      <c r="G59" s="40"/>
      <c r="H59" s="1"/>
      <c r="I59" s="1"/>
      <c r="J59" s="1" t="s">
        <v>13</v>
      </c>
      <c r="K59" s="1"/>
      <c r="L59" s="1"/>
      <c r="M59" s="45"/>
      <c r="N59" s="49" t="s">
        <v>13</v>
      </c>
      <c r="O59" s="10" t="s">
        <v>13</v>
      </c>
      <c r="P59" s="10" t="s">
        <v>13</v>
      </c>
      <c r="Q59" s="10" t="s">
        <v>13</v>
      </c>
      <c r="R59" s="10" t="s">
        <v>13</v>
      </c>
      <c r="S59" s="10" t="s">
        <v>13</v>
      </c>
      <c r="T59" s="10" t="s">
        <v>13</v>
      </c>
      <c r="V59" s="49">
        <v>1</v>
      </c>
      <c r="W59" s="64"/>
    </row>
    <row r="60" spans="1:23" ht="25.5" x14ac:dyDescent="0.25">
      <c r="A60" s="57">
        <v>59</v>
      </c>
      <c r="B60" s="6" t="s">
        <v>8010</v>
      </c>
      <c r="C60" s="12" t="s">
        <v>8011</v>
      </c>
      <c r="D60" s="12" t="s">
        <v>8011</v>
      </c>
      <c r="E60" s="11"/>
      <c r="F60" s="6" t="s">
        <v>8010</v>
      </c>
      <c r="G60" s="39"/>
      <c r="H60" s="5"/>
      <c r="I60" s="5"/>
      <c r="J60" s="1"/>
      <c r="K60" s="5"/>
      <c r="L60" s="5"/>
      <c r="M60" s="44"/>
      <c r="N60" s="50"/>
      <c r="V60" s="50"/>
      <c r="W60" s="64"/>
    </row>
    <row r="61" spans="1:23" x14ac:dyDescent="0.25">
      <c r="A61" s="57">
        <v>60</v>
      </c>
      <c r="B61" s="2" t="s">
        <v>8008</v>
      </c>
      <c r="C61" s="10" t="s">
        <v>8009</v>
      </c>
      <c r="D61" s="10" t="s">
        <v>8009</v>
      </c>
      <c r="F61" s="2" t="s">
        <v>8008</v>
      </c>
      <c r="G61" s="40"/>
      <c r="H61" s="1"/>
      <c r="I61" s="1"/>
      <c r="J61" s="1" t="s">
        <v>13</v>
      </c>
      <c r="K61" s="1"/>
      <c r="L61" s="1"/>
      <c r="M61" s="45"/>
      <c r="N61" s="49" t="s">
        <v>13</v>
      </c>
      <c r="O61" s="10" t="s">
        <v>13</v>
      </c>
      <c r="P61" s="10" t="s">
        <v>13</v>
      </c>
      <c r="Q61" s="10" t="s">
        <v>13</v>
      </c>
      <c r="R61" s="10" t="s">
        <v>13</v>
      </c>
      <c r="S61" s="10" t="s">
        <v>13</v>
      </c>
      <c r="T61" s="10" t="s">
        <v>13</v>
      </c>
      <c r="V61" s="49">
        <v>1</v>
      </c>
      <c r="W61" s="64"/>
    </row>
    <row r="62" spans="1:23" ht="51" x14ac:dyDescent="0.25">
      <c r="A62" s="57">
        <v>61</v>
      </c>
      <c r="B62" s="2" t="s">
        <v>8006</v>
      </c>
      <c r="C62" s="10" t="s">
        <v>8007</v>
      </c>
      <c r="D62" s="10" t="s">
        <v>8007</v>
      </c>
      <c r="F62" s="2" t="s">
        <v>8006</v>
      </c>
      <c r="G62" s="40"/>
      <c r="H62" s="1"/>
      <c r="I62" s="1"/>
      <c r="J62" s="1" t="s">
        <v>13</v>
      </c>
      <c r="K62" s="1"/>
      <c r="L62" s="1"/>
      <c r="M62" s="45"/>
      <c r="N62" s="49" t="s">
        <v>13</v>
      </c>
      <c r="O62" s="10" t="s">
        <v>13</v>
      </c>
      <c r="P62" s="10" t="s">
        <v>13</v>
      </c>
      <c r="Q62" s="10" t="s">
        <v>13</v>
      </c>
      <c r="R62" s="10" t="s">
        <v>13</v>
      </c>
      <c r="S62" s="10" t="s">
        <v>13</v>
      </c>
      <c r="T62" s="10" t="s">
        <v>13</v>
      </c>
      <c r="V62" s="49">
        <v>1</v>
      </c>
      <c r="W62" s="64"/>
    </row>
    <row r="63" spans="1:23" ht="51" x14ac:dyDescent="0.25">
      <c r="A63" s="57">
        <v>62</v>
      </c>
      <c r="B63" s="2" t="s">
        <v>8004</v>
      </c>
      <c r="C63" s="10" t="s">
        <v>8005</v>
      </c>
      <c r="D63" s="10" t="s">
        <v>8005</v>
      </c>
      <c r="F63" s="2" t="s">
        <v>8004</v>
      </c>
      <c r="G63" s="40"/>
      <c r="H63" s="1"/>
      <c r="I63" s="1"/>
      <c r="J63" s="1" t="s">
        <v>13</v>
      </c>
      <c r="K63" s="1"/>
      <c r="L63" s="1"/>
      <c r="M63" s="45"/>
      <c r="N63" s="49" t="s">
        <v>13</v>
      </c>
      <c r="O63" s="10" t="s">
        <v>13</v>
      </c>
      <c r="P63" s="10" t="s">
        <v>13</v>
      </c>
      <c r="Q63" s="10" t="s">
        <v>13</v>
      </c>
      <c r="R63" s="10" t="s">
        <v>13</v>
      </c>
      <c r="S63" s="10" t="s">
        <v>13</v>
      </c>
      <c r="T63" s="10" t="s">
        <v>13</v>
      </c>
      <c r="V63" s="50"/>
      <c r="W63" s="64"/>
    </row>
    <row r="64" spans="1:23" x14ac:dyDescent="0.25">
      <c r="A64" s="57">
        <v>63</v>
      </c>
      <c r="B64" s="6" t="s">
        <v>8002</v>
      </c>
      <c r="C64" s="12" t="s">
        <v>8003</v>
      </c>
      <c r="D64" s="12" t="s">
        <v>8003</v>
      </c>
      <c r="E64" s="11"/>
      <c r="F64" s="6" t="s">
        <v>8002</v>
      </c>
      <c r="G64" s="39"/>
      <c r="H64" s="5"/>
      <c r="I64" s="5"/>
      <c r="J64" s="1"/>
      <c r="K64" s="5"/>
      <c r="L64" s="5"/>
      <c r="M64" s="44"/>
      <c r="N64" s="50"/>
      <c r="V64" s="50"/>
      <c r="W64" s="64"/>
    </row>
    <row r="65" spans="1:23" x14ac:dyDescent="0.25">
      <c r="A65" s="57">
        <v>64</v>
      </c>
      <c r="B65" s="2" t="s">
        <v>8000</v>
      </c>
      <c r="C65" s="10" t="s">
        <v>8001</v>
      </c>
      <c r="D65" s="10" t="s">
        <v>8001</v>
      </c>
      <c r="F65" s="2" t="s">
        <v>8000</v>
      </c>
      <c r="G65" s="40"/>
      <c r="H65" s="1"/>
      <c r="I65" s="1"/>
      <c r="J65" s="1" t="s">
        <v>13</v>
      </c>
      <c r="K65" s="1"/>
      <c r="L65" s="1"/>
      <c r="M65" s="45"/>
      <c r="N65" s="49" t="s">
        <v>13</v>
      </c>
      <c r="O65" s="10" t="s">
        <v>13</v>
      </c>
      <c r="P65" s="10" t="s">
        <v>13</v>
      </c>
      <c r="Q65" s="10" t="s">
        <v>13</v>
      </c>
      <c r="R65" s="10" t="s">
        <v>13</v>
      </c>
      <c r="S65" s="10" t="s">
        <v>13</v>
      </c>
      <c r="T65" s="10" t="s">
        <v>13</v>
      </c>
      <c r="V65" s="49">
        <v>1</v>
      </c>
      <c r="W65" s="64"/>
    </row>
    <row r="66" spans="1:23" ht="25.5" x14ac:dyDescent="0.25">
      <c r="A66" s="57">
        <v>65</v>
      </c>
      <c r="B66" s="2" t="s">
        <v>7998</v>
      </c>
      <c r="C66" s="10" t="s">
        <v>7999</v>
      </c>
      <c r="D66" s="10" t="s">
        <v>7999</v>
      </c>
      <c r="F66" s="2" t="s">
        <v>7998</v>
      </c>
      <c r="G66" s="40"/>
      <c r="H66" s="1"/>
      <c r="I66" s="1"/>
      <c r="J66" s="1" t="s">
        <v>13</v>
      </c>
      <c r="K66" s="1"/>
      <c r="L66" s="1"/>
      <c r="M66" s="45"/>
      <c r="N66" s="49" t="s">
        <v>13</v>
      </c>
      <c r="O66" s="10" t="s">
        <v>13</v>
      </c>
      <c r="P66" s="10" t="s">
        <v>13</v>
      </c>
      <c r="Q66" s="10" t="s">
        <v>13</v>
      </c>
      <c r="R66" s="10" t="s">
        <v>13</v>
      </c>
      <c r="S66" s="10" t="s">
        <v>13</v>
      </c>
      <c r="T66" s="10" t="s">
        <v>13</v>
      </c>
      <c r="V66" s="49">
        <v>1</v>
      </c>
      <c r="W66" s="64"/>
    </row>
    <row r="67" spans="1:23" x14ac:dyDescent="0.25">
      <c r="A67" s="57">
        <v>66</v>
      </c>
      <c r="B67" s="2" t="s">
        <v>7996</v>
      </c>
      <c r="C67" s="10" t="s">
        <v>7997</v>
      </c>
      <c r="D67" s="10" t="s">
        <v>7997</v>
      </c>
      <c r="F67" s="2" t="s">
        <v>7996</v>
      </c>
      <c r="G67" s="40"/>
      <c r="H67" s="1"/>
      <c r="I67" s="1"/>
      <c r="J67" s="1" t="s">
        <v>13</v>
      </c>
      <c r="K67" s="1"/>
      <c r="L67" s="1"/>
      <c r="M67" s="45"/>
      <c r="N67" s="49" t="s">
        <v>13</v>
      </c>
      <c r="O67" s="10" t="s">
        <v>13</v>
      </c>
      <c r="P67" s="10" t="s">
        <v>13</v>
      </c>
      <c r="Q67" s="10" t="s">
        <v>13</v>
      </c>
      <c r="R67" s="10" t="s">
        <v>13</v>
      </c>
      <c r="S67" s="10" t="s">
        <v>13</v>
      </c>
      <c r="T67" s="10" t="s">
        <v>13</v>
      </c>
      <c r="V67" s="49">
        <v>1</v>
      </c>
      <c r="W67" s="64"/>
    </row>
    <row r="68" spans="1:23" ht="25.5" x14ac:dyDescent="0.25">
      <c r="A68" s="57">
        <v>67</v>
      </c>
      <c r="B68" s="6" t="s">
        <v>7994</v>
      </c>
      <c r="C68" s="12" t="s">
        <v>7995</v>
      </c>
      <c r="D68" s="12" t="s">
        <v>7995</v>
      </c>
      <c r="E68" s="11"/>
      <c r="F68" s="6" t="s">
        <v>7994</v>
      </c>
      <c r="G68" s="39"/>
      <c r="H68" s="5"/>
      <c r="I68" s="5"/>
      <c r="J68" s="1"/>
      <c r="K68" s="5"/>
      <c r="L68" s="5"/>
      <c r="M68" s="44"/>
      <c r="N68" s="50"/>
      <c r="V68" s="50"/>
      <c r="W68" s="64"/>
    </row>
    <row r="69" spans="1:23" ht="38.25" x14ac:dyDescent="0.25">
      <c r="A69" s="57">
        <v>68</v>
      </c>
      <c r="B69" s="2" t="s">
        <v>7992</v>
      </c>
      <c r="C69" s="10" t="s">
        <v>7993</v>
      </c>
      <c r="D69" s="10" t="s">
        <v>7993</v>
      </c>
      <c r="F69" s="2" t="s">
        <v>7992</v>
      </c>
      <c r="G69" s="40"/>
      <c r="H69" s="1"/>
      <c r="I69" s="1"/>
      <c r="J69" s="1" t="s">
        <v>13</v>
      </c>
      <c r="K69" s="1"/>
      <c r="L69" s="1"/>
      <c r="M69" s="45"/>
      <c r="N69" s="49" t="s">
        <v>13</v>
      </c>
      <c r="O69" s="10" t="s">
        <v>13</v>
      </c>
      <c r="P69" s="10" t="s">
        <v>13</v>
      </c>
      <c r="Q69" s="10" t="s">
        <v>13</v>
      </c>
      <c r="R69" s="10" t="s">
        <v>13</v>
      </c>
      <c r="S69" s="10" t="s">
        <v>13</v>
      </c>
      <c r="T69" s="10" t="s">
        <v>13</v>
      </c>
      <c r="V69" s="49">
        <v>1</v>
      </c>
      <c r="W69" s="64"/>
    </row>
    <row r="70" spans="1:23" x14ac:dyDescent="0.25">
      <c r="A70" s="57">
        <v>69</v>
      </c>
      <c r="B70" s="4" t="s">
        <v>7990</v>
      </c>
      <c r="C70" s="14" t="s">
        <v>7991</v>
      </c>
      <c r="D70" s="14" t="s">
        <v>7991</v>
      </c>
      <c r="E70" s="13"/>
      <c r="F70" s="4" t="s">
        <v>7990</v>
      </c>
      <c r="G70" s="38"/>
      <c r="H70" s="3"/>
      <c r="I70" s="3"/>
      <c r="J70" s="1"/>
      <c r="K70" s="3"/>
      <c r="L70" s="3"/>
      <c r="M70" s="43"/>
      <c r="N70" s="50"/>
      <c r="V70" s="50"/>
      <c r="W70" s="64"/>
    </row>
    <row r="71" spans="1:23" ht="25.5" x14ac:dyDescent="0.25">
      <c r="A71" s="57">
        <v>70</v>
      </c>
      <c r="B71" s="6" t="s">
        <v>7988</v>
      </c>
      <c r="C71" s="12" t="s">
        <v>7989</v>
      </c>
      <c r="D71" s="12" t="s">
        <v>7989</v>
      </c>
      <c r="E71" s="11"/>
      <c r="F71" s="6" t="s">
        <v>7988</v>
      </c>
      <c r="G71" s="39"/>
      <c r="H71" s="5"/>
      <c r="I71" s="5"/>
      <c r="J71" s="1"/>
      <c r="K71" s="5"/>
      <c r="L71" s="5"/>
      <c r="M71" s="44"/>
      <c r="N71" s="50"/>
      <c r="V71" s="50"/>
      <c r="W71" s="64"/>
    </row>
    <row r="72" spans="1:23" ht="25.5" x14ac:dyDescent="0.25">
      <c r="A72" s="57">
        <v>71</v>
      </c>
      <c r="B72" s="2" t="s">
        <v>7986</v>
      </c>
      <c r="C72" s="10" t="s">
        <v>7987</v>
      </c>
      <c r="D72" s="10" t="s">
        <v>7987</v>
      </c>
      <c r="F72" s="2" t="s">
        <v>7986</v>
      </c>
      <c r="G72" s="40"/>
      <c r="H72" s="1"/>
      <c r="I72" s="1"/>
      <c r="J72" s="1" t="s">
        <v>13</v>
      </c>
      <c r="K72" s="1"/>
      <c r="L72" s="1"/>
      <c r="M72" s="45"/>
      <c r="N72" s="49" t="s">
        <v>13</v>
      </c>
      <c r="O72" s="10" t="s">
        <v>13</v>
      </c>
      <c r="P72" s="10" t="s">
        <v>13</v>
      </c>
      <c r="Q72" s="10" t="s">
        <v>13</v>
      </c>
      <c r="R72" s="10" t="s">
        <v>13</v>
      </c>
      <c r="S72" s="10" t="s">
        <v>13</v>
      </c>
      <c r="T72" s="10" t="s">
        <v>13</v>
      </c>
      <c r="U72" s="10">
        <v>1</v>
      </c>
      <c r="V72" s="50"/>
      <c r="W72" s="64"/>
    </row>
    <row r="73" spans="1:23" ht="25.5" x14ac:dyDescent="0.25">
      <c r="A73" s="57">
        <v>72</v>
      </c>
      <c r="B73" s="2" t="s">
        <v>7984</v>
      </c>
      <c r="C73" s="10" t="s">
        <v>7985</v>
      </c>
      <c r="D73" s="10" t="s">
        <v>7985</v>
      </c>
      <c r="F73" s="2" t="s">
        <v>7984</v>
      </c>
      <c r="G73" s="40"/>
      <c r="H73" s="1"/>
      <c r="I73" s="1"/>
      <c r="J73" s="1" t="s">
        <v>13</v>
      </c>
      <c r="K73" s="1"/>
      <c r="L73" s="1"/>
      <c r="M73" s="45"/>
      <c r="N73" s="49" t="s">
        <v>13</v>
      </c>
      <c r="O73" s="10" t="s">
        <v>13</v>
      </c>
      <c r="P73" s="10" t="s">
        <v>13</v>
      </c>
      <c r="Q73" s="10" t="s">
        <v>13</v>
      </c>
      <c r="R73" s="10" t="s">
        <v>13</v>
      </c>
      <c r="S73" s="10" t="s">
        <v>13</v>
      </c>
      <c r="T73" s="10" t="s">
        <v>13</v>
      </c>
      <c r="U73" s="10">
        <v>1</v>
      </c>
      <c r="V73" s="50"/>
      <c r="W73" s="64"/>
    </row>
    <row r="74" spans="1:23" x14ac:dyDescent="0.25">
      <c r="A74" s="57">
        <v>73</v>
      </c>
      <c r="B74" s="4" t="s">
        <v>7981</v>
      </c>
      <c r="C74" s="14" t="s">
        <v>7983</v>
      </c>
      <c r="D74" s="14" t="s">
        <v>7983</v>
      </c>
      <c r="E74" s="13"/>
      <c r="F74" s="4" t="s">
        <v>7981</v>
      </c>
      <c r="G74" s="38"/>
      <c r="H74" s="3"/>
      <c r="I74" s="3"/>
      <c r="J74" s="1"/>
      <c r="K74" s="3"/>
      <c r="L74" s="3"/>
      <c r="M74" s="43"/>
      <c r="N74" s="50"/>
      <c r="V74" s="50"/>
      <c r="W74" s="64"/>
    </row>
    <row r="75" spans="1:23" x14ac:dyDescent="0.25">
      <c r="A75" s="57">
        <v>74</v>
      </c>
      <c r="B75" s="6" t="s">
        <v>7981</v>
      </c>
      <c r="C75" s="12" t="s">
        <v>7982</v>
      </c>
      <c r="D75" s="12" t="s">
        <v>7982</v>
      </c>
      <c r="E75" s="11"/>
      <c r="F75" s="6" t="s">
        <v>7981</v>
      </c>
      <c r="G75" s="39"/>
      <c r="H75" s="5"/>
      <c r="I75" s="5"/>
      <c r="J75" s="1"/>
      <c r="K75" s="5"/>
      <c r="L75" s="5"/>
      <c r="M75" s="44"/>
      <c r="N75" s="50"/>
      <c r="V75" s="50"/>
      <c r="W75" s="64"/>
    </row>
    <row r="76" spans="1:23" ht="25.5" x14ac:dyDescent="0.25">
      <c r="A76" s="57">
        <v>75</v>
      </c>
      <c r="B76" s="2" t="s">
        <v>7979</v>
      </c>
      <c r="C76" s="10" t="s">
        <v>7980</v>
      </c>
      <c r="D76" s="10" t="s">
        <v>7980</v>
      </c>
      <c r="F76" s="2" t="s">
        <v>7979</v>
      </c>
      <c r="G76" s="40"/>
      <c r="H76" s="1"/>
      <c r="I76" s="1"/>
      <c r="J76" s="1" t="s">
        <v>13</v>
      </c>
      <c r="K76" s="1"/>
      <c r="L76" s="1"/>
      <c r="M76" s="45"/>
      <c r="N76" s="49" t="s">
        <v>13</v>
      </c>
      <c r="O76" s="10" t="s">
        <v>13</v>
      </c>
      <c r="P76" s="10" t="s">
        <v>13</v>
      </c>
      <c r="Q76" s="10" t="s">
        <v>13</v>
      </c>
      <c r="R76" s="10" t="s">
        <v>13</v>
      </c>
      <c r="S76" s="10" t="s">
        <v>13</v>
      </c>
      <c r="T76" s="10" t="s">
        <v>13</v>
      </c>
      <c r="U76" s="10">
        <v>1</v>
      </c>
      <c r="V76" s="50"/>
      <c r="W76" s="64"/>
    </row>
    <row r="77" spans="1:23" ht="51" x14ac:dyDescent="0.25">
      <c r="A77" s="57">
        <v>76</v>
      </c>
      <c r="B77" s="2" t="s">
        <v>7977</v>
      </c>
      <c r="C77" s="10" t="s">
        <v>7978</v>
      </c>
      <c r="D77" s="10" t="s">
        <v>7978</v>
      </c>
      <c r="F77" s="2" t="s">
        <v>7977</v>
      </c>
      <c r="G77" s="40"/>
      <c r="H77" s="1"/>
      <c r="I77" s="1"/>
      <c r="J77" s="1" t="s">
        <v>13</v>
      </c>
      <c r="K77" s="1"/>
      <c r="L77" s="1"/>
      <c r="M77" s="45"/>
      <c r="N77" s="49" t="s">
        <v>13</v>
      </c>
      <c r="O77" s="10" t="s">
        <v>13</v>
      </c>
      <c r="P77" s="10" t="s">
        <v>13</v>
      </c>
      <c r="Q77" s="10" t="s">
        <v>13</v>
      </c>
      <c r="R77" s="10" t="s">
        <v>13</v>
      </c>
      <c r="S77" s="10" t="s">
        <v>13</v>
      </c>
      <c r="T77" s="10" t="s">
        <v>13</v>
      </c>
      <c r="U77" s="10">
        <v>1</v>
      </c>
      <c r="V77" s="50"/>
      <c r="W77" s="64"/>
    </row>
    <row r="78" spans="1:23" x14ac:dyDescent="0.25">
      <c r="A78" s="57">
        <v>77</v>
      </c>
      <c r="B78" s="4" t="s">
        <v>7975</v>
      </c>
      <c r="C78" s="14" t="s">
        <v>7976</v>
      </c>
      <c r="D78" s="14" t="s">
        <v>7976</v>
      </c>
      <c r="E78" s="13"/>
      <c r="F78" s="4" t="s">
        <v>7975</v>
      </c>
      <c r="G78" s="38"/>
      <c r="H78" s="3"/>
      <c r="I78" s="3"/>
      <c r="J78" s="1"/>
      <c r="K78" s="3"/>
      <c r="L78" s="3"/>
      <c r="M78" s="43"/>
      <c r="N78" s="50"/>
      <c r="V78" s="50"/>
      <c r="W78" s="64"/>
    </row>
    <row r="79" spans="1:23" x14ac:dyDescent="0.25">
      <c r="A79" s="57">
        <v>78</v>
      </c>
      <c r="B79" s="6" t="s">
        <v>7973</v>
      </c>
      <c r="C79" s="12" t="s">
        <v>7974</v>
      </c>
      <c r="D79" s="12" t="s">
        <v>7974</v>
      </c>
      <c r="E79" s="11"/>
      <c r="F79" s="6" t="s">
        <v>7973</v>
      </c>
      <c r="G79" s="39"/>
      <c r="H79" s="5"/>
      <c r="I79" s="5"/>
      <c r="J79" s="1"/>
      <c r="K79" s="5"/>
      <c r="L79" s="5"/>
      <c r="M79" s="44"/>
      <c r="N79" s="50"/>
      <c r="V79" s="50"/>
      <c r="W79" s="64"/>
    </row>
    <row r="80" spans="1:23" ht="63.75" x14ac:dyDescent="0.25">
      <c r="A80" s="57">
        <v>79</v>
      </c>
      <c r="B80" s="2" t="s">
        <v>7971</v>
      </c>
      <c r="C80" s="10" t="s">
        <v>7972</v>
      </c>
      <c r="D80" s="10" t="s">
        <v>7972</v>
      </c>
      <c r="F80" s="2" t="s">
        <v>7971</v>
      </c>
      <c r="G80" s="40"/>
      <c r="H80" s="1"/>
      <c r="I80" s="1"/>
      <c r="J80" s="1" t="s">
        <v>13</v>
      </c>
      <c r="K80" s="1"/>
      <c r="L80" s="1"/>
      <c r="M80" s="45"/>
      <c r="N80" s="49" t="s">
        <v>13</v>
      </c>
      <c r="O80" s="10" t="s">
        <v>13</v>
      </c>
      <c r="P80" s="10" t="s">
        <v>13</v>
      </c>
      <c r="Q80" s="10" t="s">
        <v>13</v>
      </c>
      <c r="R80" s="10" t="s">
        <v>13</v>
      </c>
      <c r="S80" s="10" t="s">
        <v>13</v>
      </c>
      <c r="T80" s="10" t="s">
        <v>13</v>
      </c>
      <c r="U80" s="10">
        <v>1</v>
      </c>
      <c r="V80" s="50"/>
      <c r="W80" s="64"/>
    </row>
    <row r="81" spans="1:23" ht="38.25" x14ac:dyDescent="0.25">
      <c r="A81" s="57">
        <v>80</v>
      </c>
      <c r="B81" s="2" t="s">
        <v>7969</v>
      </c>
      <c r="C81" s="10" t="s">
        <v>7970</v>
      </c>
      <c r="D81" s="10" t="s">
        <v>7970</v>
      </c>
      <c r="F81" s="2" t="s">
        <v>7969</v>
      </c>
      <c r="G81" s="40"/>
      <c r="H81" s="1"/>
      <c r="I81" s="1"/>
      <c r="J81" s="1" t="s">
        <v>13</v>
      </c>
      <c r="K81" s="1"/>
      <c r="L81" s="1"/>
      <c r="M81" s="45"/>
      <c r="N81" s="49" t="s">
        <v>13</v>
      </c>
      <c r="O81" s="10" t="s">
        <v>13</v>
      </c>
      <c r="P81" s="10" t="s">
        <v>13</v>
      </c>
      <c r="Q81" s="10" t="s">
        <v>13</v>
      </c>
      <c r="R81" s="10" t="s">
        <v>13</v>
      </c>
      <c r="S81" s="10" t="s">
        <v>13</v>
      </c>
      <c r="T81" s="10" t="s">
        <v>13</v>
      </c>
      <c r="V81" s="50"/>
      <c r="W81" s="64"/>
    </row>
    <row r="82" spans="1:23" x14ac:dyDescent="0.25">
      <c r="A82" s="57">
        <v>81</v>
      </c>
      <c r="B82" s="6" t="s">
        <v>7967</v>
      </c>
      <c r="C82" s="12" t="s">
        <v>7968</v>
      </c>
      <c r="D82" s="12" t="s">
        <v>7968</v>
      </c>
      <c r="E82" s="11"/>
      <c r="F82" s="6" t="s">
        <v>7967</v>
      </c>
      <c r="G82" s="39"/>
      <c r="H82" s="5"/>
      <c r="I82" s="5"/>
      <c r="J82" s="1"/>
      <c r="K82" s="5"/>
      <c r="L82" s="5"/>
      <c r="M82" s="44"/>
      <c r="N82" s="50"/>
      <c r="V82" s="50"/>
      <c r="W82" s="64"/>
    </row>
    <row r="83" spans="1:23" ht="25.5" x14ac:dyDescent="0.25">
      <c r="A83" s="57">
        <v>82</v>
      </c>
      <c r="B83" s="2" t="s">
        <v>7965</v>
      </c>
      <c r="C83" s="10" t="s">
        <v>7966</v>
      </c>
      <c r="D83" s="10" t="s">
        <v>7966</v>
      </c>
      <c r="F83" s="2" t="s">
        <v>7965</v>
      </c>
      <c r="G83" s="40"/>
      <c r="H83" s="1"/>
      <c r="I83" s="1"/>
      <c r="J83" s="1" t="s">
        <v>13</v>
      </c>
      <c r="K83" s="1"/>
      <c r="L83" s="1"/>
      <c r="M83" s="45"/>
      <c r="N83" s="49" t="s">
        <v>13</v>
      </c>
      <c r="O83" s="10" t="s">
        <v>13</v>
      </c>
      <c r="P83" s="10" t="s">
        <v>13</v>
      </c>
      <c r="Q83" s="10" t="s">
        <v>13</v>
      </c>
      <c r="R83" s="10" t="s">
        <v>13</v>
      </c>
      <c r="S83" s="10" t="s">
        <v>13</v>
      </c>
      <c r="T83" s="10" t="s">
        <v>13</v>
      </c>
      <c r="V83" s="50"/>
      <c r="W83" s="64"/>
    </row>
    <row r="84" spans="1:23" x14ac:dyDescent="0.25">
      <c r="A84" s="57">
        <v>83</v>
      </c>
      <c r="B84" s="2" t="s">
        <v>7963</v>
      </c>
      <c r="C84" s="10" t="s">
        <v>7964</v>
      </c>
      <c r="D84" s="10" t="s">
        <v>7964</v>
      </c>
      <c r="F84" s="2" t="s">
        <v>7963</v>
      </c>
      <c r="G84" s="40"/>
      <c r="H84" s="1"/>
      <c r="I84" s="1"/>
      <c r="J84" s="1" t="s">
        <v>13</v>
      </c>
      <c r="K84" s="1"/>
      <c r="L84" s="1"/>
      <c r="M84" s="45"/>
      <c r="N84" s="49" t="s">
        <v>13</v>
      </c>
      <c r="O84" s="10" t="s">
        <v>13</v>
      </c>
      <c r="P84" s="10" t="s">
        <v>13</v>
      </c>
      <c r="Q84" s="10" t="s">
        <v>13</v>
      </c>
      <c r="R84" s="10" t="s">
        <v>13</v>
      </c>
      <c r="S84" s="10" t="s">
        <v>13</v>
      </c>
      <c r="T84" s="10" t="s">
        <v>13</v>
      </c>
      <c r="U84" s="10">
        <v>1</v>
      </c>
      <c r="V84" s="50"/>
      <c r="W84" s="64"/>
    </row>
    <row r="85" spans="1:23" x14ac:dyDescent="0.25">
      <c r="A85" s="57">
        <v>84</v>
      </c>
      <c r="B85" s="6" t="s">
        <v>7961</v>
      </c>
      <c r="C85" s="12" t="s">
        <v>7962</v>
      </c>
      <c r="D85" s="12" t="s">
        <v>7962</v>
      </c>
      <c r="E85" s="11"/>
      <c r="F85" s="6" t="s">
        <v>7961</v>
      </c>
      <c r="G85" s="39"/>
      <c r="H85" s="5"/>
      <c r="I85" s="5"/>
      <c r="J85" s="1"/>
      <c r="K85" s="5"/>
      <c r="L85" s="5"/>
      <c r="M85" s="44"/>
      <c r="N85" s="50"/>
      <c r="V85" s="50"/>
      <c r="W85" s="64"/>
    </row>
    <row r="86" spans="1:23" ht="38.25" x14ac:dyDescent="0.25">
      <c r="A86" s="57">
        <v>85</v>
      </c>
      <c r="B86" s="2" t="s">
        <v>7959</v>
      </c>
      <c r="C86" s="10" t="s">
        <v>7960</v>
      </c>
      <c r="D86" s="10" t="s">
        <v>7960</v>
      </c>
      <c r="F86" s="2" t="s">
        <v>7959</v>
      </c>
      <c r="G86" s="40"/>
      <c r="H86" s="1"/>
      <c r="I86" s="1"/>
      <c r="J86" s="1" t="s">
        <v>13</v>
      </c>
      <c r="K86" s="1"/>
      <c r="L86" s="1"/>
      <c r="M86" s="45"/>
      <c r="N86" s="49" t="s">
        <v>13</v>
      </c>
      <c r="O86" s="10" t="s">
        <v>13</v>
      </c>
      <c r="P86" s="10" t="s">
        <v>13</v>
      </c>
      <c r="Q86" s="10" t="s">
        <v>13</v>
      </c>
      <c r="R86" s="10" t="s">
        <v>13</v>
      </c>
      <c r="S86" s="10" t="s">
        <v>13</v>
      </c>
      <c r="T86" s="10" t="s">
        <v>13</v>
      </c>
      <c r="V86" s="50"/>
      <c r="W86" s="64"/>
    </row>
    <row r="87" spans="1:23" ht="63.75" x14ac:dyDescent="0.25">
      <c r="A87" s="57">
        <v>86</v>
      </c>
      <c r="B87" s="2" t="s">
        <v>7957</v>
      </c>
      <c r="C87" s="10" t="s">
        <v>7958</v>
      </c>
      <c r="D87" s="10" t="s">
        <v>7958</v>
      </c>
      <c r="F87" s="2" t="s">
        <v>7957</v>
      </c>
      <c r="G87" s="40"/>
      <c r="H87" s="1"/>
      <c r="I87" s="1"/>
      <c r="J87" s="1" t="s">
        <v>13</v>
      </c>
      <c r="K87" s="1"/>
      <c r="L87" s="1"/>
      <c r="M87" s="45"/>
      <c r="N87" s="49" t="s">
        <v>13</v>
      </c>
      <c r="O87" s="10" t="s">
        <v>13</v>
      </c>
      <c r="P87" s="10" t="s">
        <v>13</v>
      </c>
      <c r="Q87" s="10" t="s">
        <v>13</v>
      </c>
      <c r="R87" s="10" t="s">
        <v>13</v>
      </c>
      <c r="S87" s="10" t="s">
        <v>13</v>
      </c>
      <c r="T87" s="10" t="s">
        <v>13</v>
      </c>
      <c r="V87" s="50"/>
      <c r="W87" s="64"/>
    </row>
    <row r="88" spans="1:23" ht="38.25" x14ac:dyDescent="0.25">
      <c r="A88" s="57">
        <v>87</v>
      </c>
      <c r="B88" s="2" t="s">
        <v>7955</v>
      </c>
      <c r="C88" s="10" t="s">
        <v>7956</v>
      </c>
      <c r="D88" s="10" t="s">
        <v>7956</v>
      </c>
      <c r="F88" s="2" t="s">
        <v>7955</v>
      </c>
      <c r="G88" s="40"/>
      <c r="H88" s="1"/>
      <c r="I88" s="1"/>
      <c r="J88" s="1" t="s">
        <v>13</v>
      </c>
      <c r="K88" s="1"/>
      <c r="L88" s="1"/>
      <c r="M88" s="45"/>
      <c r="N88" s="49" t="s">
        <v>13</v>
      </c>
      <c r="O88" s="10" t="s">
        <v>13</v>
      </c>
      <c r="P88" s="10" t="s">
        <v>13</v>
      </c>
      <c r="Q88" s="10" t="s">
        <v>13</v>
      </c>
      <c r="R88" s="10" t="s">
        <v>13</v>
      </c>
      <c r="S88" s="10" t="s">
        <v>13</v>
      </c>
      <c r="T88" s="10" t="s">
        <v>13</v>
      </c>
      <c r="V88" s="50"/>
      <c r="W88" s="64"/>
    </row>
    <row r="89" spans="1:23" ht="38.25" x14ac:dyDescent="0.25">
      <c r="A89" s="57">
        <v>88</v>
      </c>
      <c r="B89" s="2" t="s">
        <v>7953</v>
      </c>
      <c r="C89" s="10" t="s">
        <v>7954</v>
      </c>
      <c r="D89" s="10" t="s">
        <v>7954</v>
      </c>
      <c r="F89" s="2" t="s">
        <v>7953</v>
      </c>
      <c r="G89" s="40"/>
      <c r="H89" s="1"/>
      <c r="I89" s="1"/>
      <c r="J89" s="1" t="s">
        <v>13</v>
      </c>
      <c r="K89" s="1"/>
      <c r="L89" s="1"/>
      <c r="M89" s="45"/>
      <c r="N89" s="49" t="s">
        <v>13</v>
      </c>
      <c r="O89" s="10" t="s">
        <v>13</v>
      </c>
      <c r="P89" s="10" t="s">
        <v>13</v>
      </c>
      <c r="Q89" s="10" t="s">
        <v>13</v>
      </c>
      <c r="R89" s="10" t="s">
        <v>13</v>
      </c>
      <c r="S89" s="10" t="s">
        <v>13</v>
      </c>
      <c r="T89" s="10" t="s">
        <v>13</v>
      </c>
      <c r="U89" s="10">
        <v>1</v>
      </c>
      <c r="V89" s="50"/>
      <c r="W89" s="64"/>
    </row>
    <row r="90" spans="1:23" ht="25.5" x14ac:dyDescent="0.25">
      <c r="A90" s="57">
        <v>89</v>
      </c>
      <c r="B90" s="2" t="s">
        <v>7951</v>
      </c>
      <c r="C90" s="10" t="s">
        <v>7952</v>
      </c>
      <c r="D90" s="10" t="s">
        <v>7952</v>
      </c>
      <c r="F90" s="2" t="s">
        <v>7951</v>
      </c>
      <c r="G90" s="40"/>
      <c r="H90" s="1"/>
      <c r="I90" s="1"/>
      <c r="J90" s="1" t="s">
        <v>13</v>
      </c>
      <c r="K90" s="1"/>
      <c r="L90" s="1"/>
      <c r="M90" s="45"/>
      <c r="N90" s="49" t="s">
        <v>13</v>
      </c>
      <c r="O90" s="10" t="s">
        <v>13</v>
      </c>
      <c r="P90" s="10" t="s">
        <v>13</v>
      </c>
      <c r="Q90" s="10" t="s">
        <v>13</v>
      </c>
      <c r="R90" s="10" t="s">
        <v>13</v>
      </c>
      <c r="S90" s="10" t="s">
        <v>13</v>
      </c>
      <c r="T90" s="10" t="s">
        <v>13</v>
      </c>
      <c r="V90" s="50"/>
      <c r="W90" s="64"/>
    </row>
    <row r="91" spans="1:23" ht="38.25" x14ac:dyDescent="0.25">
      <c r="A91" s="57">
        <v>90</v>
      </c>
      <c r="B91" s="2" t="s">
        <v>7949</v>
      </c>
      <c r="C91" s="10" t="s">
        <v>7950</v>
      </c>
      <c r="D91" s="10" t="s">
        <v>7950</v>
      </c>
      <c r="F91" s="2" t="s">
        <v>7949</v>
      </c>
      <c r="G91" s="40"/>
      <c r="H91" s="1"/>
      <c r="I91" s="1"/>
      <c r="J91" s="1" t="s">
        <v>13</v>
      </c>
      <c r="K91" s="1"/>
      <c r="L91" s="1"/>
      <c r="M91" s="45"/>
      <c r="N91" s="49" t="s">
        <v>13</v>
      </c>
      <c r="O91" s="10" t="s">
        <v>13</v>
      </c>
      <c r="P91" s="10" t="s">
        <v>13</v>
      </c>
      <c r="Q91" s="10" t="s">
        <v>13</v>
      </c>
      <c r="R91" s="10" t="s">
        <v>13</v>
      </c>
      <c r="S91" s="10" t="s">
        <v>13</v>
      </c>
      <c r="T91" s="10" t="s">
        <v>13</v>
      </c>
      <c r="V91" s="50"/>
      <c r="W91" s="64"/>
    </row>
    <row r="92" spans="1:23" ht="38.25" x14ac:dyDescent="0.25">
      <c r="A92" s="57">
        <v>91</v>
      </c>
      <c r="B92" s="2" t="s">
        <v>7947</v>
      </c>
      <c r="C92" s="10" t="s">
        <v>7948</v>
      </c>
      <c r="D92" s="10" t="s">
        <v>7948</v>
      </c>
      <c r="F92" s="2" t="s">
        <v>7947</v>
      </c>
      <c r="G92" s="40"/>
      <c r="H92" s="1"/>
      <c r="I92" s="1"/>
      <c r="J92" s="1" t="s">
        <v>13</v>
      </c>
      <c r="K92" s="1"/>
      <c r="L92" s="1"/>
      <c r="M92" s="45"/>
      <c r="N92" s="49" t="s">
        <v>13</v>
      </c>
      <c r="O92" s="10" t="s">
        <v>13</v>
      </c>
      <c r="P92" s="10" t="s">
        <v>13</v>
      </c>
      <c r="Q92" s="10" t="s">
        <v>13</v>
      </c>
      <c r="R92" s="10" t="s">
        <v>13</v>
      </c>
      <c r="S92" s="10" t="s">
        <v>13</v>
      </c>
      <c r="T92" s="10" t="s">
        <v>13</v>
      </c>
      <c r="V92" s="50"/>
      <c r="W92" s="64"/>
    </row>
    <row r="93" spans="1:23" ht="63.75" x14ac:dyDescent="0.25">
      <c r="A93" s="57">
        <v>92</v>
      </c>
      <c r="B93" s="2" t="s">
        <v>7945</v>
      </c>
      <c r="C93" s="10" t="s">
        <v>7946</v>
      </c>
      <c r="D93" s="10" t="s">
        <v>7946</v>
      </c>
      <c r="F93" s="2" t="s">
        <v>7945</v>
      </c>
      <c r="G93" s="40"/>
      <c r="H93" s="1"/>
      <c r="I93" s="1"/>
      <c r="J93" s="1" t="s">
        <v>13</v>
      </c>
      <c r="K93" s="1"/>
      <c r="L93" s="1"/>
      <c r="M93" s="45"/>
      <c r="N93" s="49" t="s">
        <v>13</v>
      </c>
      <c r="O93" s="10" t="s">
        <v>13</v>
      </c>
      <c r="P93" s="10" t="s">
        <v>13</v>
      </c>
      <c r="Q93" s="10" t="s">
        <v>13</v>
      </c>
      <c r="R93" s="10" t="s">
        <v>13</v>
      </c>
      <c r="S93" s="10" t="s">
        <v>13</v>
      </c>
      <c r="T93" s="10" t="s">
        <v>13</v>
      </c>
      <c r="V93" s="50"/>
      <c r="W93" s="64"/>
    </row>
    <row r="94" spans="1:23" ht="229.5" x14ac:dyDescent="0.25">
      <c r="A94" s="57">
        <v>93</v>
      </c>
      <c r="B94" s="2" t="s">
        <v>7944</v>
      </c>
      <c r="D94" s="8"/>
      <c r="F94" s="2" t="s">
        <v>14308</v>
      </c>
      <c r="G94" s="40"/>
      <c r="H94" s="1"/>
      <c r="I94" s="1"/>
      <c r="J94" s="1"/>
      <c r="K94" s="1"/>
      <c r="L94" s="1"/>
      <c r="M94" s="45"/>
      <c r="N94" s="49"/>
      <c r="V94" s="50"/>
      <c r="W94" s="64"/>
    </row>
    <row r="95" spans="1:23" x14ac:dyDescent="0.25">
      <c r="A95" s="57">
        <v>94</v>
      </c>
      <c r="B95" s="6" t="s">
        <v>7942</v>
      </c>
      <c r="C95" s="12" t="s">
        <v>7943</v>
      </c>
      <c r="D95" s="12" t="s">
        <v>7943</v>
      </c>
      <c r="E95" s="11"/>
      <c r="F95" s="6" t="s">
        <v>7942</v>
      </c>
      <c r="G95" s="39"/>
      <c r="H95" s="5"/>
      <c r="I95" s="5"/>
      <c r="J95" s="1"/>
      <c r="K95" s="5"/>
      <c r="L95" s="5"/>
      <c r="M95" s="44"/>
      <c r="N95" s="50"/>
      <c r="V95" s="50"/>
      <c r="W95" s="64"/>
    </row>
    <row r="96" spans="1:23" ht="38.25" x14ac:dyDescent="0.25">
      <c r="A96" s="57">
        <v>95</v>
      </c>
      <c r="B96" s="2" t="s">
        <v>7940</v>
      </c>
      <c r="C96" s="10" t="s">
        <v>7941</v>
      </c>
      <c r="D96" s="10" t="s">
        <v>7941</v>
      </c>
      <c r="F96" s="2" t="s">
        <v>7940</v>
      </c>
      <c r="G96" s="40"/>
      <c r="H96" s="1"/>
      <c r="I96" s="1"/>
      <c r="J96" s="1" t="s">
        <v>13</v>
      </c>
      <c r="K96" s="1"/>
      <c r="L96" s="1"/>
      <c r="M96" s="45"/>
      <c r="N96" s="49" t="s">
        <v>13</v>
      </c>
      <c r="O96" s="10" t="s">
        <v>13</v>
      </c>
      <c r="P96" s="10" t="s">
        <v>13</v>
      </c>
      <c r="Q96" s="10" t="s">
        <v>13</v>
      </c>
      <c r="R96" s="10" t="s">
        <v>13</v>
      </c>
      <c r="S96" s="10" t="s">
        <v>13</v>
      </c>
      <c r="T96" s="10" t="s">
        <v>13</v>
      </c>
      <c r="V96" s="50"/>
      <c r="W96" s="64"/>
    </row>
    <row r="97" spans="1:23" x14ac:dyDescent="0.25">
      <c r="A97" s="57">
        <v>96</v>
      </c>
      <c r="B97" s="4" t="s">
        <v>7938</v>
      </c>
      <c r="C97" s="14" t="s">
        <v>7939</v>
      </c>
      <c r="D97" s="14" t="s">
        <v>7939</v>
      </c>
      <c r="E97" s="13"/>
      <c r="F97" s="4" t="s">
        <v>7938</v>
      </c>
      <c r="G97" s="38"/>
      <c r="H97" s="3"/>
      <c r="I97" s="3"/>
      <c r="J97" s="1"/>
      <c r="K97" s="3"/>
      <c r="L97" s="3"/>
      <c r="M97" s="43"/>
      <c r="N97" s="50"/>
      <c r="V97" s="50"/>
      <c r="W97" s="64"/>
    </row>
    <row r="98" spans="1:23" x14ac:dyDescent="0.25">
      <c r="A98" s="57">
        <v>97</v>
      </c>
      <c r="B98" s="4" t="s">
        <v>7936</v>
      </c>
      <c r="C98" s="14" t="s">
        <v>7937</v>
      </c>
      <c r="D98" s="14" t="s">
        <v>7937</v>
      </c>
      <c r="E98" s="13"/>
      <c r="F98" s="4" t="s">
        <v>7936</v>
      </c>
      <c r="G98" s="38"/>
      <c r="H98" s="3"/>
      <c r="I98" s="3"/>
      <c r="J98" s="1"/>
      <c r="K98" s="3"/>
      <c r="L98" s="3"/>
      <c r="M98" s="43"/>
      <c r="N98" s="50"/>
      <c r="V98" s="50"/>
      <c r="W98" s="64"/>
    </row>
    <row r="99" spans="1:23" x14ac:dyDescent="0.25">
      <c r="A99" s="57">
        <v>98</v>
      </c>
      <c r="B99" s="6" t="s">
        <v>7934</v>
      </c>
      <c r="C99" s="12" t="s">
        <v>7935</v>
      </c>
      <c r="D99" s="12" t="s">
        <v>7935</v>
      </c>
      <c r="E99" s="11"/>
      <c r="F99" s="6" t="s">
        <v>7934</v>
      </c>
      <c r="G99" s="39"/>
      <c r="H99" s="5"/>
      <c r="I99" s="5"/>
      <c r="J99" s="1"/>
      <c r="K99" s="5"/>
      <c r="L99" s="5"/>
      <c r="M99" s="44"/>
      <c r="N99" s="50"/>
      <c r="V99" s="50"/>
      <c r="W99" s="64"/>
    </row>
    <row r="100" spans="1:23" x14ac:dyDescent="0.25">
      <c r="A100" s="57">
        <v>99</v>
      </c>
      <c r="B100" s="2" t="s">
        <v>7932</v>
      </c>
      <c r="C100" s="10" t="s">
        <v>7933</v>
      </c>
      <c r="D100" s="10" t="s">
        <v>7933</v>
      </c>
      <c r="F100" s="2" t="s">
        <v>7932</v>
      </c>
      <c r="G100" s="40"/>
      <c r="H100" s="1"/>
      <c r="I100" s="1"/>
      <c r="J100" s="1" t="s">
        <v>13</v>
      </c>
      <c r="K100" s="1"/>
      <c r="L100" s="1"/>
      <c r="M100" s="45"/>
      <c r="N100" s="49" t="s">
        <v>13</v>
      </c>
      <c r="O100" s="10" t="s">
        <v>13</v>
      </c>
      <c r="P100" s="10" t="s">
        <v>13</v>
      </c>
      <c r="Q100" s="10" t="s">
        <v>13</v>
      </c>
      <c r="R100" s="10" t="s">
        <v>13</v>
      </c>
      <c r="S100" s="10" t="s">
        <v>13</v>
      </c>
      <c r="T100" s="10" t="s">
        <v>13</v>
      </c>
      <c r="V100" s="50"/>
      <c r="W100" s="64"/>
    </row>
    <row r="101" spans="1:23" ht="38.25" x14ac:dyDescent="0.25">
      <c r="A101" s="57">
        <v>100</v>
      </c>
      <c r="B101" s="2" t="s">
        <v>7930</v>
      </c>
      <c r="C101" s="10" t="s">
        <v>7931</v>
      </c>
      <c r="D101" s="10" t="s">
        <v>7931</v>
      </c>
      <c r="F101" s="2" t="s">
        <v>7930</v>
      </c>
      <c r="G101" s="40"/>
      <c r="H101" s="1"/>
      <c r="I101" s="1"/>
      <c r="J101" s="1" t="s">
        <v>13</v>
      </c>
      <c r="K101" s="1"/>
      <c r="L101" s="1"/>
      <c r="M101" s="45"/>
      <c r="N101" s="49" t="s">
        <v>13</v>
      </c>
      <c r="O101" s="10" t="s">
        <v>13</v>
      </c>
      <c r="P101" s="10" t="s">
        <v>13</v>
      </c>
      <c r="Q101" s="10" t="s">
        <v>13</v>
      </c>
      <c r="R101" s="10" t="s">
        <v>13</v>
      </c>
      <c r="S101" s="10" t="s">
        <v>13</v>
      </c>
      <c r="T101" s="10" t="s">
        <v>13</v>
      </c>
      <c r="V101" s="50"/>
      <c r="W101" s="64"/>
    </row>
    <row r="102" spans="1:23" ht="89.25" x14ac:dyDescent="0.25">
      <c r="A102" s="57">
        <v>101</v>
      </c>
      <c r="B102" s="2" t="s">
        <v>7928</v>
      </c>
      <c r="C102" s="10" t="s">
        <v>7929</v>
      </c>
      <c r="D102" s="10" t="s">
        <v>7929</v>
      </c>
      <c r="F102" s="2" t="s">
        <v>7928</v>
      </c>
      <c r="G102" s="40"/>
      <c r="H102" s="1"/>
      <c r="I102" s="1"/>
      <c r="J102" s="1" t="s">
        <v>13</v>
      </c>
      <c r="K102" s="1"/>
      <c r="L102" s="1"/>
      <c r="M102" s="45"/>
      <c r="N102" s="49" t="s">
        <v>13</v>
      </c>
      <c r="O102" s="10" t="s">
        <v>13</v>
      </c>
      <c r="P102" s="10" t="s">
        <v>13</v>
      </c>
      <c r="Q102" s="10" t="s">
        <v>13</v>
      </c>
      <c r="R102" s="10" t="s">
        <v>13</v>
      </c>
      <c r="S102" s="10" t="s">
        <v>13</v>
      </c>
      <c r="T102" s="10" t="s">
        <v>13</v>
      </c>
      <c r="V102" s="50"/>
      <c r="W102" s="64"/>
    </row>
    <row r="103" spans="1:23" x14ac:dyDescent="0.25">
      <c r="A103" s="57">
        <v>102</v>
      </c>
      <c r="B103" s="4" t="s">
        <v>7926</v>
      </c>
      <c r="C103" s="14" t="s">
        <v>7927</v>
      </c>
      <c r="D103" s="14" t="s">
        <v>7927</v>
      </c>
      <c r="E103" s="13"/>
      <c r="F103" s="4" t="s">
        <v>7926</v>
      </c>
      <c r="G103" s="38"/>
      <c r="H103" s="3"/>
      <c r="I103" s="3"/>
      <c r="J103" s="1"/>
      <c r="K103" s="3"/>
      <c r="L103" s="3"/>
      <c r="M103" s="43"/>
      <c r="N103" s="50"/>
      <c r="V103" s="50"/>
      <c r="W103" s="64"/>
    </row>
    <row r="104" spans="1:23" ht="25.5" x14ac:dyDescent="0.25">
      <c r="A104" s="57">
        <v>103</v>
      </c>
      <c r="B104" s="6" t="s">
        <v>7924</v>
      </c>
      <c r="C104" s="12" t="s">
        <v>7925</v>
      </c>
      <c r="D104" s="12" t="s">
        <v>7925</v>
      </c>
      <c r="E104" s="11"/>
      <c r="F104" s="6" t="s">
        <v>7924</v>
      </c>
      <c r="G104" s="39"/>
      <c r="H104" s="5"/>
      <c r="I104" s="5"/>
      <c r="J104" s="1"/>
      <c r="K104" s="5"/>
      <c r="L104" s="5"/>
      <c r="M104" s="44"/>
      <c r="N104" s="50"/>
      <c r="V104" s="50"/>
      <c r="W104" s="64"/>
    </row>
    <row r="105" spans="1:23" x14ac:dyDescent="0.25">
      <c r="A105" s="57">
        <v>104</v>
      </c>
      <c r="B105" s="2" t="s">
        <v>7922</v>
      </c>
      <c r="C105" s="10" t="s">
        <v>7923</v>
      </c>
      <c r="D105" s="10" t="s">
        <v>7923</v>
      </c>
      <c r="F105" s="2" t="s">
        <v>7922</v>
      </c>
      <c r="G105" s="40"/>
      <c r="H105" s="1"/>
      <c r="I105" s="1"/>
      <c r="J105" s="1" t="s">
        <v>13</v>
      </c>
      <c r="K105" s="1"/>
      <c r="L105" s="1"/>
      <c r="M105" s="45"/>
      <c r="N105" s="49" t="s">
        <v>13</v>
      </c>
      <c r="O105" s="10" t="s">
        <v>13</v>
      </c>
      <c r="P105" s="10" t="s">
        <v>13</v>
      </c>
      <c r="Q105" s="10" t="s">
        <v>13</v>
      </c>
      <c r="R105" s="10" t="s">
        <v>13</v>
      </c>
      <c r="S105" s="10" t="s">
        <v>13</v>
      </c>
      <c r="T105" s="10" t="s">
        <v>13</v>
      </c>
      <c r="V105" s="50"/>
      <c r="W105" s="64"/>
    </row>
    <row r="106" spans="1:23" ht="25.5" x14ac:dyDescent="0.25">
      <c r="A106" s="57">
        <v>105</v>
      </c>
      <c r="B106" s="2" t="s">
        <v>7920</v>
      </c>
      <c r="C106" s="10" t="s">
        <v>7921</v>
      </c>
      <c r="D106" s="10" t="s">
        <v>7921</v>
      </c>
      <c r="F106" s="2" t="s">
        <v>7920</v>
      </c>
      <c r="G106" s="40"/>
      <c r="H106" s="1"/>
      <c r="I106" s="1"/>
      <c r="J106" s="1" t="s">
        <v>13</v>
      </c>
      <c r="K106" s="1"/>
      <c r="L106" s="1"/>
      <c r="M106" s="45"/>
      <c r="N106" s="49" t="s">
        <v>13</v>
      </c>
      <c r="O106" s="10" t="s">
        <v>13</v>
      </c>
      <c r="P106" s="10" t="s">
        <v>13</v>
      </c>
      <c r="Q106" s="10" t="s">
        <v>13</v>
      </c>
      <c r="R106" s="10" t="s">
        <v>13</v>
      </c>
      <c r="S106" s="10" t="s">
        <v>13</v>
      </c>
      <c r="T106" s="10" t="s">
        <v>13</v>
      </c>
      <c r="V106" s="50"/>
      <c r="W106" s="64"/>
    </row>
    <row r="107" spans="1:23" ht="25.5" x14ac:dyDescent="0.25">
      <c r="A107" s="57">
        <v>106</v>
      </c>
      <c r="B107" s="2" t="s">
        <v>7918</v>
      </c>
      <c r="C107" s="10" t="s">
        <v>7919</v>
      </c>
      <c r="D107" s="10" t="s">
        <v>7919</v>
      </c>
      <c r="F107" s="2" t="s">
        <v>7918</v>
      </c>
      <c r="G107" s="40"/>
      <c r="H107" s="1"/>
      <c r="I107" s="1"/>
      <c r="J107" s="1" t="s">
        <v>13</v>
      </c>
      <c r="K107" s="1"/>
      <c r="L107" s="1"/>
      <c r="M107" s="45"/>
      <c r="N107" s="49" t="s">
        <v>13</v>
      </c>
      <c r="O107" s="10" t="s">
        <v>13</v>
      </c>
      <c r="P107" s="10" t="s">
        <v>13</v>
      </c>
      <c r="Q107" s="10" t="s">
        <v>13</v>
      </c>
      <c r="R107" s="10" t="s">
        <v>13</v>
      </c>
      <c r="S107" s="10" t="s">
        <v>13</v>
      </c>
      <c r="T107" s="10" t="s">
        <v>13</v>
      </c>
      <c r="V107" s="50"/>
      <c r="W107" s="64"/>
    </row>
    <row r="108" spans="1:23" x14ac:dyDescent="0.25">
      <c r="A108" s="57">
        <v>107</v>
      </c>
      <c r="B108" s="2" t="s">
        <v>7916</v>
      </c>
      <c r="C108" s="10" t="s">
        <v>7917</v>
      </c>
      <c r="D108" s="10" t="s">
        <v>7917</v>
      </c>
      <c r="F108" s="2" t="s">
        <v>7916</v>
      </c>
      <c r="G108" s="40"/>
      <c r="H108" s="1"/>
      <c r="I108" s="1"/>
      <c r="J108" s="1" t="s">
        <v>13</v>
      </c>
      <c r="K108" s="1"/>
      <c r="L108" s="1"/>
      <c r="M108" s="45"/>
      <c r="N108" s="49" t="s">
        <v>13</v>
      </c>
      <c r="O108" s="10" t="s">
        <v>13</v>
      </c>
      <c r="P108" s="10" t="s">
        <v>13</v>
      </c>
      <c r="Q108" s="10" t="s">
        <v>13</v>
      </c>
      <c r="R108" s="10" t="s">
        <v>13</v>
      </c>
      <c r="S108" s="10" t="s">
        <v>13</v>
      </c>
      <c r="T108" s="10" t="s">
        <v>13</v>
      </c>
      <c r="V108" s="50"/>
      <c r="W108" s="64"/>
    </row>
    <row r="109" spans="1:23" ht="38.25" x14ac:dyDescent="0.25">
      <c r="A109" s="57">
        <v>108</v>
      </c>
      <c r="B109" s="2" t="s">
        <v>7914</v>
      </c>
      <c r="C109" s="10" t="s">
        <v>7915</v>
      </c>
      <c r="D109" s="10" t="s">
        <v>7915</v>
      </c>
      <c r="F109" s="2" t="s">
        <v>7914</v>
      </c>
      <c r="G109" s="40"/>
      <c r="H109" s="1"/>
      <c r="I109" s="1"/>
      <c r="J109" s="1" t="s">
        <v>13</v>
      </c>
      <c r="K109" s="1"/>
      <c r="L109" s="1"/>
      <c r="M109" s="45"/>
      <c r="N109" s="49" t="s">
        <v>13</v>
      </c>
      <c r="O109" s="10" t="s">
        <v>13</v>
      </c>
      <c r="P109" s="10" t="s">
        <v>13</v>
      </c>
      <c r="Q109" s="10" t="s">
        <v>13</v>
      </c>
      <c r="R109" s="10" t="s">
        <v>13</v>
      </c>
      <c r="S109" s="10" t="s">
        <v>13</v>
      </c>
      <c r="T109" s="10" t="s">
        <v>13</v>
      </c>
      <c r="V109" s="50"/>
      <c r="W109" s="64"/>
    </row>
    <row r="110" spans="1:23" ht="25.5" x14ac:dyDescent="0.25">
      <c r="A110" s="57">
        <v>109</v>
      </c>
      <c r="B110" s="2" t="s">
        <v>7912</v>
      </c>
      <c r="C110" s="10" t="s">
        <v>7913</v>
      </c>
      <c r="D110" s="10" t="s">
        <v>7913</v>
      </c>
      <c r="F110" s="2" t="s">
        <v>7912</v>
      </c>
      <c r="G110" s="40"/>
      <c r="H110" s="1"/>
      <c r="I110" s="1"/>
      <c r="J110" s="1" t="s">
        <v>13</v>
      </c>
      <c r="K110" s="1"/>
      <c r="L110" s="1"/>
      <c r="M110" s="45"/>
      <c r="N110" s="49" t="s">
        <v>13</v>
      </c>
      <c r="P110" s="10" t="s">
        <v>13</v>
      </c>
      <c r="Q110" s="10" t="s">
        <v>13</v>
      </c>
      <c r="V110" s="50"/>
      <c r="W110" s="64"/>
    </row>
    <row r="111" spans="1:23" ht="38.25" x14ac:dyDescent="0.25">
      <c r="A111" s="57">
        <v>110</v>
      </c>
      <c r="B111" s="2" t="s">
        <v>7910</v>
      </c>
      <c r="C111" s="10" t="s">
        <v>7911</v>
      </c>
      <c r="D111" s="10" t="s">
        <v>7911</v>
      </c>
      <c r="F111" s="2" t="s">
        <v>7910</v>
      </c>
      <c r="G111" s="40"/>
      <c r="H111" s="1"/>
      <c r="I111" s="1"/>
      <c r="J111" s="1" t="s">
        <v>13</v>
      </c>
      <c r="K111" s="1"/>
      <c r="L111" s="1"/>
      <c r="M111" s="45"/>
      <c r="N111" s="49" t="s">
        <v>13</v>
      </c>
      <c r="O111" s="10" t="s">
        <v>13</v>
      </c>
      <c r="P111" s="10" t="s">
        <v>13</v>
      </c>
      <c r="Q111" s="10" t="s">
        <v>13</v>
      </c>
      <c r="R111" s="10" t="s">
        <v>13</v>
      </c>
      <c r="S111" s="10" t="s">
        <v>13</v>
      </c>
      <c r="V111" s="50"/>
      <c r="W111" s="64"/>
    </row>
    <row r="112" spans="1:23" x14ac:dyDescent="0.25">
      <c r="A112" s="57">
        <v>111</v>
      </c>
      <c r="B112" s="6" t="s">
        <v>7908</v>
      </c>
      <c r="C112" s="12" t="s">
        <v>7909</v>
      </c>
      <c r="D112" s="12" t="s">
        <v>7909</v>
      </c>
      <c r="E112" s="11"/>
      <c r="F112" s="6" t="s">
        <v>7908</v>
      </c>
      <c r="G112" s="39"/>
      <c r="H112" s="5"/>
      <c r="I112" s="5"/>
      <c r="J112" s="1"/>
      <c r="K112" s="5"/>
      <c r="L112" s="5"/>
      <c r="M112" s="44"/>
      <c r="N112" s="50"/>
      <c r="V112" s="50"/>
      <c r="W112" s="64"/>
    </row>
    <row r="113" spans="1:23" ht="51" x14ac:dyDescent="0.25">
      <c r="A113" s="57">
        <v>112</v>
      </c>
      <c r="B113" s="2" t="s">
        <v>7906</v>
      </c>
      <c r="C113" s="10" t="s">
        <v>7907</v>
      </c>
      <c r="D113" s="10" t="s">
        <v>7907</v>
      </c>
      <c r="F113" s="2" t="s">
        <v>7906</v>
      </c>
      <c r="G113" s="40"/>
      <c r="H113" s="1"/>
      <c r="I113" s="1"/>
      <c r="J113" s="1" t="s">
        <v>13</v>
      </c>
      <c r="K113" s="1"/>
      <c r="L113" s="1"/>
      <c r="M113" s="45"/>
      <c r="N113" s="49" t="s">
        <v>13</v>
      </c>
      <c r="O113" s="10" t="s">
        <v>13</v>
      </c>
      <c r="P113" s="10" t="s">
        <v>13</v>
      </c>
      <c r="Q113" s="10" t="s">
        <v>13</v>
      </c>
      <c r="R113" s="10" t="s">
        <v>13</v>
      </c>
      <c r="S113" s="10" t="s">
        <v>13</v>
      </c>
      <c r="T113" s="10" t="s">
        <v>13</v>
      </c>
      <c r="U113" s="10">
        <v>1</v>
      </c>
      <c r="V113" s="50"/>
      <c r="W113" s="64"/>
    </row>
    <row r="114" spans="1:23" ht="38.25" x14ac:dyDescent="0.25">
      <c r="A114" s="57">
        <v>113</v>
      </c>
      <c r="B114" s="2" t="s">
        <v>7904</v>
      </c>
      <c r="C114" s="10" t="s">
        <v>7905</v>
      </c>
      <c r="D114" s="10" t="s">
        <v>7905</v>
      </c>
      <c r="F114" s="2" t="s">
        <v>7904</v>
      </c>
      <c r="G114" s="40"/>
      <c r="H114" s="1"/>
      <c r="I114" s="1"/>
      <c r="J114" s="1" t="s">
        <v>13</v>
      </c>
      <c r="K114" s="1"/>
      <c r="L114" s="1"/>
      <c r="M114" s="45"/>
      <c r="N114" s="49" t="s">
        <v>13</v>
      </c>
      <c r="O114" s="10" t="s">
        <v>13</v>
      </c>
      <c r="P114" s="10" t="s">
        <v>13</v>
      </c>
      <c r="Q114" s="10" t="s">
        <v>13</v>
      </c>
      <c r="R114" s="10" t="s">
        <v>13</v>
      </c>
      <c r="S114" s="10" t="s">
        <v>13</v>
      </c>
      <c r="T114" s="10" t="s">
        <v>13</v>
      </c>
      <c r="V114" s="50"/>
      <c r="W114" s="64"/>
    </row>
    <row r="115" spans="1:23" ht="38.25" x14ac:dyDescent="0.25">
      <c r="A115" s="57">
        <v>114</v>
      </c>
      <c r="B115" s="2" t="s">
        <v>7902</v>
      </c>
      <c r="C115" s="10" t="s">
        <v>7903</v>
      </c>
      <c r="D115" s="10" t="s">
        <v>7903</v>
      </c>
      <c r="F115" s="2" t="s">
        <v>7902</v>
      </c>
      <c r="G115" s="40"/>
      <c r="H115" s="1"/>
      <c r="I115" s="1"/>
      <c r="J115" s="1" t="s">
        <v>13</v>
      </c>
      <c r="K115" s="1"/>
      <c r="L115" s="1"/>
      <c r="M115" s="45"/>
      <c r="N115" s="49" t="s">
        <v>13</v>
      </c>
      <c r="O115" s="10" t="s">
        <v>13</v>
      </c>
      <c r="P115" s="10" t="s">
        <v>13</v>
      </c>
      <c r="Q115" s="10" t="s">
        <v>13</v>
      </c>
      <c r="R115" s="10" t="s">
        <v>13</v>
      </c>
      <c r="S115" s="10" t="s">
        <v>13</v>
      </c>
      <c r="T115" s="10" t="s">
        <v>13</v>
      </c>
      <c r="V115" s="50"/>
      <c r="W115" s="64"/>
    </row>
    <row r="116" spans="1:23" ht="140.25" x14ac:dyDescent="0.25">
      <c r="A116" s="57">
        <v>115</v>
      </c>
      <c r="B116" s="2" t="s">
        <v>7900</v>
      </c>
      <c r="C116" s="10" t="s">
        <v>7901</v>
      </c>
      <c r="D116" s="10" t="s">
        <v>7901</v>
      </c>
      <c r="F116" s="2" t="s">
        <v>7900</v>
      </c>
      <c r="G116" s="40"/>
      <c r="H116" s="1"/>
      <c r="I116" s="1"/>
      <c r="J116" s="1" t="s">
        <v>13</v>
      </c>
      <c r="K116" s="1"/>
      <c r="L116" s="1"/>
      <c r="M116" s="45"/>
      <c r="N116" s="49" t="s">
        <v>13</v>
      </c>
      <c r="O116" s="10" t="s">
        <v>13</v>
      </c>
      <c r="P116" s="10" t="s">
        <v>13</v>
      </c>
      <c r="Q116" s="10" t="s">
        <v>13</v>
      </c>
      <c r="R116" s="10" t="s">
        <v>13</v>
      </c>
      <c r="S116" s="10" t="s">
        <v>13</v>
      </c>
      <c r="T116" s="10" t="s">
        <v>13</v>
      </c>
      <c r="U116" s="10">
        <v>1</v>
      </c>
      <c r="V116" s="50"/>
      <c r="W116" s="64"/>
    </row>
    <row r="117" spans="1:23" x14ac:dyDescent="0.25">
      <c r="A117" s="57">
        <v>116</v>
      </c>
      <c r="B117" s="6" t="s">
        <v>7898</v>
      </c>
      <c r="C117" s="12" t="s">
        <v>7899</v>
      </c>
      <c r="D117" s="12" t="s">
        <v>7899</v>
      </c>
      <c r="E117" s="11"/>
      <c r="F117" s="6" t="s">
        <v>7898</v>
      </c>
      <c r="G117" s="39"/>
      <c r="H117" s="5"/>
      <c r="I117" s="5"/>
      <c r="J117" s="1"/>
      <c r="K117" s="5"/>
      <c r="L117" s="5"/>
      <c r="M117" s="44"/>
      <c r="N117" s="50"/>
      <c r="V117" s="50"/>
      <c r="W117" s="64"/>
    </row>
    <row r="118" spans="1:23" ht="25.5" x14ac:dyDescent="0.25">
      <c r="A118" s="57">
        <v>117</v>
      </c>
      <c r="B118" s="2" t="s">
        <v>7896</v>
      </c>
      <c r="C118" s="10" t="s">
        <v>7897</v>
      </c>
      <c r="D118" s="10" t="s">
        <v>7897</v>
      </c>
      <c r="F118" s="2" t="s">
        <v>7896</v>
      </c>
      <c r="G118" s="40"/>
      <c r="H118" s="1"/>
      <c r="I118" s="1"/>
      <c r="J118" s="1" t="s">
        <v>13</v>
      </c>
      <c r="K118" s="1"/>
      <c r="L118" s="1"/>
      <c r="M118" s="45"/>
      <c r="N118" s="49" t="s">
        <v>13</v>
      </c>
      <c r="O118" s="10" t="s">
        <v>13</v>
      </c>
      <c r="P118" s="10" t="s">
        <v>13</v>
      </c>
      <c r="Q118" s="10" t="s">
        <v>13</v>
      </c>
      <c r="R118" s="10" t="s">
        <v>13</v>
      </c>
      <c r="S118" s="10" t="s">
        <v>13</v>
      </c>
      <c r="T118" s="10" t="s">
        <v>13</v>
      </c>
      <c r="U118" s="10">
        <v>1</v>
      </c>
      <c r="V118" s="50"/>
      <c r="W118" s="64"/>
    </row>
    <row r="119" spans="1:23" ht="63.75" x14ac:dyDescent="0.25">
      <c r="A119" s="57">
        <v>118</v>
      </c>
      <c r="B119" s="2" t="s">
        <v>7894</v>
      </c>
      <c r="C119" s="10" t="s">
        <v>7895</v>
      </c>
      <c r="D119" s="10" t="s">
        <v>7895</v>
      </c>
      <c r="F119" s="2" t="s">
        <v>7894</v>
      </c>
      <c r="G119" s="40"/>
      <c r="H119" s="1"/>
      <c r="I119" s="1"/>
      <c r="J119" s="1" t="s">
        <v>13</v>
      </c>
      <c r="K119" s="1"/>
      <c r="L119" s="1"/>
      <c r="M119" s="45"/>
      <c r="N119" s="49" t="s">
        <v>13</v>
      </c>
      <c r="O119" s="10" t="s">
        <v>13</v>
      </c>
      <c r="P119" s="10" t="s">
        <v>13</v>
      </c>
      <c r="Q119" s="10" t="s">
        <v>13</v>
      </c>
      <c r="R119" s="10" t="s">
        <v>13</v>
      </c>
      <c r="S119" s="10" t="s">
        <v>13</v>
      </c>
      <c r="T119" s="10" t="s">
        <v>13</v>
      </c>
      <c r="U119" s="10">
        <v>1</v>
      </c>
      <c r="V119" s="50"/>
      <c r="W119" s="64"/>
    </row>
    <row r="120" spans="1:23" x14ac:dyDescent="0.25">
      <c r="A120" s="57">
        <v>119</v>
      </c>
      <c r="B120" s="4" t="s">
        <v>7892</v>
      </c>
      <c r="C120" s="14" t="s">
        <v>7893</v>
      </c>
      <c r="D120" s="14" t="s">
        <v>7893</v>
      </c>
      <c r="E120" s="13"/>
      <c r="F120" s="4" t="s">
        <v>7892</v>
      </c>
      <c r="G120" s="38"/>
      <c r="H120" s="3"/>
      <c r="I120" s="3"/>
      <c r="J120" s="1"/>
      <c r="K120" s="3"/>
      <c r="L120" s="3"/>
      <c r="M120" s="43"/>
      <c r="N120" s="50"/>
      <c r="V120" s="50"/>
      <c r="W120" s="64"/>
    </row>
    <row r="121" spans="1:23" x14ac:dyDescent="0.25">
      <c r="A121" s="57">
        <v>120</v>
      </c>
      <c r="B121" s="6" t="s">
        <v>7890</v>
      </c>
      <c r="C121" s="12" t="s">
        <v>7891</v>
      </c>
      <c r="D121" s="12" t="s">
        <v>7891</v>
      </c>
      <c r="E121" s="11"/>
      <c r="F121" s="6" t="s">
        <v>7890</v>
      </c>
      <c r="G121" s="39"/>
      <c r="H121" s="5"/>
      <c r="I121" s="5"/>
      <c r="J121" s="1"/>
      <c r="K121" s="5"/>
      <c r="L121" s="5"/>
      <c r="M121" s="44"/>
      <c r="N121" s="50"/>
      <c r="V121" s="50"/>
      <c r="W121" s="64"/>
    </row>
    <row r="122" spans="1:23" ht="25.5" x14ac:dyDescent="0.25">
      <c r="A122" s="57">
        <v>121</v>
      </c>
      <c r="B122" s="2" t="s">
        <v>7888</v>
      </c>
      <c r="C122" s="10" t="s">
        <v>7889</v>
      </c>
      <c r="D122" s="10" t="s">
        <v>7889</v>
      </c>
      <c r="F122" s="2" t="s">
        <v>7888</v>
      </c>
      <c r="G122" s="40"/>
      <c r="H122" s="1"/>
      <c r="I122" s="1"/>
      <c r="J122" s="1" t="s">
        <v>13</v>
      </c>
      <c r="K122" s="1"/>
      <c r="L122" s="1"/>
      <c r="M122" s="45"/>
      <c r="N122" s="49" t="s">
        <v>13</v>
      </c>
      <c r="O122" s="10" t="s">
        <v>13</v>
      </c>
      <c r="P122" s="10" t="s">
        <v>13</v>
      </c>
      <c r="Q122" s="10" t="s">
        <v>13</v>
      </c>
      <c r="R122" s="10" t="s">
        <v>13</v>
      </c>
      <c r="S122" s="10" t="s">
        <v>13</v>
      </c>
      <c r="T122" s="10" t="s">
        <v>13</v>
      </c>
      <c r="V122" s="50"/>
      <c r="W122" s="64"/>
    </row>
    <row r="123" spans="1:23" ht="51" x14ac:dyDescent="0.25">
      <c r="A123" s="57">
        <v>122</v>
      </c>
      <c r="B123" s="2" t="s">
        <v>7886</v>
      </c>
      <c r="C123" s="10" t="s">
        <v>7887</v>
      </c>
      <c r="D123" s="10" t="s">
        <v>7887</v>
      </c>
      <c r="F123" s="2" t="s">
        <v>7886</v>
      </c>
      <c r="G123" s="40"/>
      <c r="H123" s="1"/>
      <c r="I123" s="1"/>
      <c r="J123" s="1" t="s">
        <v>13</v>
      </c>
      <c r="K123" s="1"/>
      <c r="L123" s="1"/>
      <c r="M123" s="45"/>
      <c r="N123" s="49" t="s">
        <v>13</v>
      </c>
      <c r="P123" s="10" t="s">
        <v>13</v>
      </c>
      <c r="Q123" s="10" t="s">
        <v>13</v>
      </c>
      <c r="V123" s="50"/>
      <c r="W123" s="64"/>
    </row>
    <row r="124" spans="1:23" ht="38.25" x14ac:dyDescent="0.25">
      <c r="A124" s="57">
        <v>123</v>
      </c>
      <c r="B124" s="2" t="s">
        <v>7884</v>
      </c>
      <c r="C124" s="10" t="s">
        <v>7885</v>
      </c>
      <c r="D124" s="10" t="s">
        <v>7885</v>
      </c>
      <c r="F124" s="2" t="s">
        <v>7884</v>
      </c>
      <c r="G124" s="40"/>
      <c r="H124" s="1"/>
      <c r="I124" s="1"/>
      <c r="J124" s="1" t="s">
        <v>13</v>
      </c>
      <c r="K124" s="1"/>
      <c r="L124" s="1"/>
      <c r="M124" s="45"/>
      <c r="N124" s="49" t="s">
        <v>13</v>
      </c>
      <c r="P124" s="10" t="s">
        <v>13</v>
      </c>
      <c r="Q124" s="10" t="s">
        <v>13</v>
      </c>
      <c r="V124" s="50"/>
      <c r="W124" s="64"/>
    </row>
    <row r="125" spans="1:23" x14ac:dyDescent="0.25">
      <c r="A125" s="57">
        <v>124</v>
      </c>
      <c r="B125" s="4" t="s">
        <v>7882</v>
      </c>
      <c r="C125" s="14" t="s">
        <v>7883</v>
      </c>
      <c r="D125" s="14" t="s">
        <v>7883</v>
      </c>
      <c r="E125" s="13"/>
      <c r="F125" s="4" t="s">
        <v>7882</v>
      </c>
      <c r="G125" s="38"/>
      <c r="H125" s="3"/>
      <c r="I125" s="3"/>
      <c r="J125" s="1"/>
      <c r="K125" s="3"/>
      <c r="L125" s="3"/>
      <c r="M125" s="43"/>
      <c r="N125" s="50"/>
      <c r="V125" s="50"/>
      <c r="W125" s="64"/>
    </row>
    <row r="126" spans="1:23" ht="25.5" x14ac:dyDescent="0.25">
      <c r="A126" s="57">
        <v>125</v>
      </c>
      <c r="B126" s="6" t="s">
        <v>7880</v>
      </c>
      <c r="C126" s="12" t="s">
        <v>7881</v>
      </c>
      <c r="D126" s="12" t="s">
        <v>7881</v>
      </c>
      <c r="E126" s="11"/>
      <c r="F126" s="6" t="s">
        <v>7880</v>
      </c>
      <c r="G126" s="39"/>
      <c r="H126" s="5"/>
      <c r="I126" s="5"/>
      <c r="J126" s="1"/>
      <c r="K126" s="5"/>
      <c r="L126" s="5"/>
      <c r="M126" s="44"/>
      <c r="N126" s="50"/>
      <c r="V126" s="50"/>
      <c r="W126" s="64"/>
    </row>
    <row r="127" spans="1:23" ht="25.5" x14ac:dyDescent="0.25">
      <c r="A127" s="57">
        <v>126</v>
      </c>
      <c r="B127" s="2" t="s">
        <v>7878</v>
      </c>
      <c r="C127" s="10" t="s">
        <v>7879</v>
      </c>
      <c r="D127" s="10" t="s">
        <v>7879</v>
      </c>
      <c r="F127" s="2" t="s">
        <v>7878</v>
      </c>
      <c r="G127" s="40"/>
      <c r="H127" s="1"/>
      <c r="I127" s="1"/>
      <c r="J127" s="1" t="s">
        <v>13</v>
      </c>
      <c r="K127" s="1"/>
      <c r="L127" s="1"/>
      <c r="M127" s="45"/>
      <c r="N127" s="49" t="s">
        <v>13</v>
      </c>
      <c r="O127" s="10" t="s">
        <v>13</v>
      </c>
      <c r="P127" s="10" t="s">
        <v>13</v>
      </c>
      <c r="Q127" s="10" t="s">
        <v>13</v>
      </c>
      <c r="R127" s="10" t="s">
        <v>13</v>
      </c>
      <c r="S127" s="10" t="s">
        <v>13</v>
      </c>
      <c r="T127" s="10" t="s">
        <v>13</v>
      </c>
      <c r="V127" s="49">
        <v>1</v>
      </c>
      <c r="W127" s="64"/>
    </row>
    <row r="128" spans="1:23" x14ac:dyDescent="0.25">
      <c r="A128" s="57">
        <v>127</v>
      </c>
      <c r="B128" s="2" t="s">
        <v>7876</v>
      </c>
      <c r="C128" s="10" t="s">
        <v>7877</v>
      </c>
      <c r="D128" s="10" t="s">
        <v>7877</v>
      </c>
      <c r="F128" s="2" t="s">
        <v>7876</v>
      </c>
      <c r="G128" s="40"/>
      <c r="H128" s="1"/>
      <c r="I128" s="1"/>
      <c r="J128" s="1" t="s">
        <v>13</v>
      </c>
      <c r="K128" s="1"/>
      <c r="L128" s="1"/>
      <c r="M128" s="45"/>
      <c r="N128" s="49" t="s">
        <v>13</v>
      </c>
      <c r="O128" s="10" t="s">
        <v>13</v>
      </c>
      <c r="P128" s="10" t="s">
        <v>13</v>
      </c>
      <c r="Q128" s="10" t="s">
        <v>13</v>
      </c>
      <c r="R128" s="10" t="s">
        <v>13</v>
      </c>
      <c r="S128" s="10" t="s">
        <v>13</v>
      </c>
      <c r="T128" s="10" t="s">
        <v>13</v>
      </c>
      <c r="V128" s="49">
        <v>1</v>
      </c>
      <c r="W128" s="64"/>
    </row>
    <row r="129" spans="1:23" ht="25.5" x14ac:dyDescent="0.25">
      <c r="A129" s="57">
        <v>128</v>
      </c>
      <c r="B129" s="2" t="s">
        <v>7874</v>
      </c>
      <c r="C129" s="10" t="s">
        <v>7875</v>
      </c>
      <c r="D129" s="10" t="s">
        <v>7875</v>
      </c>
      <c r="F129" s="2" t="s">
        <v>7874</v>
      </c>
      <c r="G129" s="40"/>
      <c r="H129" s="1"/>
      <c r="I129" s="1"/>
      <c r="J129" s="1" t="s">
        <v>13</v>
      </c>
      <c r="K129" s="1"/>
      <c r="L129" s="1"/>
      <c r="M129" s="45"/>
      <c r="N129" s="49" t="s">
        <v>13</v>
      </c>
      <c r="O129" s="10" t="s">
        <v>13</v>
      </c>
      <c r="P129" s="10" t="s">
        <v>13</v>
      </c>
      <c r="Q129" s="10" t="s">
        <v>13</v>
      </c>
      <c r="R129" s="10" t="s">
        <v>13</v>
      </c>
      <c r="S129" s="10" t="s">
        <v>13</v>
      </c>
      <c r="T129" s="10" t="s">
        <v>13</v>
      </c>
      <c r="V129" s="49">
        <v>1</v>
      </c>
      <c r="W129" s="64"/>
    </row>
    <row r="130" spans="1:23" ht="25.5" x14ac:dyDescent="0.25">
      <c r="A130" s="57">
        <v>129</v>
      </c>
      <c r="B130" s="2" t="s">
        <v>7872</v>
      </c>
      <c r="C130" s="10" t="s">
        <v>7873</v>
      </c>
      <c r="D130" s="10" t="s">
        <v>7873</v>
      </c>
      <c r="F130" s="2" t="s">
        <v>7872</v>
      </c>
      <c r="G130" s="40"/>
      <c r="H130" s="1"/>
      <c r="I130" s="1"/>
      <c r="J130" s="1" t="s">
        <v>13</v>
      </c>
      <c r="K130" s="1"/>
      <c r="L130" s="1"/>
      <c r="M130" s="45"/>
      <c r="N130" s="49" t="s">
        <v>13</v>
      </c>
      <c r="O130" s="10" t="s">
        <v>13</v>
      </c>
      <c r="P130" s="10" t="s">
        <v>13</v>
      </c>
      <c r="Q130" s="10" t="s">
        <v>13</v>
      </c>
      <c r="R130" s="10" t="s">
        <v>13</v>
      </c>
      <c r="S130" s="10" t="s">
        <v>13</v>
      </c>
      <c r="T130" s="10" t="s">
        <v>13</v>
      </c>
      <c r="U130" s="10">
        <v>1</v>
      </c>
      <c r="V130" s="50"/>
      <c r="W130" s="64"/>
    </row>
    <row r="131" spans="1:23" ht="25.5" x14ac:dyDescent="0.25">
      <c r="A131" s="57">
        <v>130</v>
      </c>
      <c r="B131" s="2" t="s">
        <v>7870</v>
      </c>
      <c r="C131" s="10" t="s">
        <v>7871</v>
      </c>
      <c r="D131" s="10" t="s">
        <v>7871</v>
      </c>
      <c r="F131" s="2" t="s">
        <v>7870</v>
      </c>
      <c r="G131" s="40"/>
      <c r="H131" s="1"/>
      <c r="I131" s="1"/>
      <c r="J131" s="1" t="s">
        <v>13</v>
      </c>
      <c r="K131" s="1"/>
      <c r="L131" s="1"/>
      <c r="M131" s="45"/>
      <c r="N131" s="49" t="s">
        <v>13</v>
      </c>
      <c r="O131" s="10" t="s">
        <v>13</v>
      </c>
      <c r="P131" s="10" t="s">
        <v>13</v>
      </c>
      <c r="Q131" s="10" t="s">
        <v>13</v>
      </c>
      <c r="R131" s="10" t="s">
        <v>13</v>
      </c>
      <c r="S131" s="10" t="s">
        <v>13</v>
      </c>
      <c r="T131" s="10" t="s">
        <v>13</v>
      </c>
      <c r="V131" s="50"/>
      <c r="W131" s="64"/>
    </row>
    <row r="132" spans="1:23" x14ac:dyDescent="0.25">
      <c r="A132" s="57">
        <v>131</v>
      </c>
      <c r="B132" s="4" t="s">
        <v>7868</v>
      </c>
      <c r="C132" s="14" t="s">
        <v>7869</v>
      </c>
      <c r="D132" s="14" t="s">
        <v>7869</v>
      </c>
      <c r="E132" s="13"/>
      <c r="F132" s="4" t="s">
        <v>7868</v>
      </c>
      <c r="G132" s="38"/>
      <c r="H132" s="3"/>
      <c r="I132" s="3"/>
      <c r="J132" s="1"/>
      <c r="K132" s="3"/>
      <c r="L132" s="3"/>
      <c r="M132" s="43"/>
      <c r="N132" s="50"/>
      <c r="V132" s="50"/>
      <c r="W132" s="64"/>
    </row>
    <row r="133" spans="1:23" x14ac:dyDescent="0.25">
      <c r="A133" s="57">
        <v>132</v>
      </c>
      <c r="B133" s="6" t="s">
        <v>7866</v>
      </c>
      <c r="C133" s="12" t="s">
        <v>7867</v>
      </c>
      <c r="D133" s="12" t="s">
        <v>7867</v>
      </c>
      <c r="E133" s="11"/>
      <c r="F133" s="6" t="s">
        <v>7866</v>
      </c>
      <c r="G133" s="39"/>
      <c r="H133" s="5"/>
      <c r="I133" s="5"/>
      <c r="J133" s="1"/>
      <c r="K133" s="5"/>
      <c r="L133" s="5"/>
      <c r="M133" s="44"/>
      <c r="N133" s="50"/>
      <c r="V133" s="50"/>
      <c r="W133" s="64"/>
    </row>
    <row r="134" spans="1:23" ht="25.5" x14ac:dyDescent="0.25">
      <c r="A134" s="57">
        <v>133</v>
      </c>
      <c r="B134" s="2" t="s">
        <v>7864</v>
      </c>
      <c r="C134" s="10" t="s">
        <v>7865</v>
      </c>
      <c r="D134" s="10" t="s">
        <v>7865</v>
      </c>
      <c r="F134" s="2" t="s">
        <v>7864</v>
      </c>
      <c r="G134" s="40"/>
      <c r="H134" s="1"/>
      <c r="I134" s="1"/>
      <c r="J134" s="1" t="s">
        <v>13</v>
      </c>
      <c r="K134" s="1"/>
      <c r="L134" s="1"/>
      <c r="M134" s="45"/>
      <c r="N134" s="49" t="s">
        <v>13</v>
      </c>
      <c r="O134" s="10" t="s">
        <v>13</v>
      </c>
      <c r="P134" s="10" t="s">
        <v>13</v>
      </c>
      <c r="Q134" s="10" t="s">
        <v>13</v>
      </c>
      <c r="R134" s="10" t="s">
        <v>13</v>
      </c>
      <c r="S134" s="10" t="s">
        <v>13</v>
      </c>
      <c r="T134" s="10" t="s">
        <v>13</v>
      </c>
      <c r="V134" s="49">
        <v>1</v>
      </c>
      <c r="W134" s="64"/>
    </row>
    <row r="135" spans="1:23" ht="25.5" x14ac:dyDescent="0.25">
      <c r="A135" s="57">
        <v>134</v>
      </c>
      <c r="B135" s="2" t="s">
        <v>7862</v>
      </c>
      <c r="C135" s="10" t="s">
        <v>7863</v>
      </c>
      <c r="D135" s="10" t="s">
        <v>7863</v>
      </c>
      <c r="F135" s="2" t="s">
        <v>7862</v>
      </c>
      <c r="G135" s="40"/>
      <c r="H135" s="1"/>
      <c r="I135" s="1"/>
      <c r="J135" s="1" t="s">
        <v>13</v>
      </c>
      <c r="K135" s="1"/>
      <c r="L135" s="1"/>
      <c r="M135" s="45"/>
      <c r="N135" s="49" t="s">
        <v>13</v>
      </c>
      <c r="O135" s="10" t="s">
        <v>13</v>
      </c>
      <c r="P135" s="10" t="s">
        <v>13</v>
      </c>
      <c r="Q135" s="10" t="s">
        <v>13</v>
      </c>
      <c r="R135" s="10" t="s">
        <v>13</v>
      </c>
      <c r="S135" s="10" t="s">
        <v>13</v>
      </c>
      <c r="T135" s="10" t="s">
        <v>13</v>
      </c>
      <c r="V135" s="49">
        <v>1</v>
      </c>
      <c r="W135" s="64"/>
    </row>
    <row r="136" spans="1:23" ht="25.5" x14ac:dyDescent="0.25">
      <c r="A136" s="57">
        <v>135</v>
      </c>
      <c r="B136" s="2" t="s">
        <v>7860</v>
      </c>
      <c r="C136" s="10" t="s">
        <v>7861</v>
      </c>
      <c r="D136" s="10" t="s">
        <v>7861</v>
      </c>
      <c r="F136" s="2" t="s">
        <v>7860</v>
      </c>
      <c r="G136" s="40"/>
      <c r="H136" s="1"/>
      <c r="I136" s="1"/>
      <c r="J136" s="1" t="s">
        <v>13</v>
      </c>
      <c r="K136" s="1"/>
      <c r="L136" s="1"/>
      <c r="M136" s="45"/>
      <c r="N136" s="49" t="s">
        <v>13</v>
      </c>
      <c r="O136" s="10" t="s">
        <v>13</v>
      </c>
      <c r="P136" s="10" t="s">
        <v>13</v>
      </c>
      <c r="Q136" s="10" t="s">
        <v>13</v>
      </c>
      <c r="R136" s="10" t="s">
        <v>13</v>
      </c>
      <c r="S136" s="10" t="s">
        <v>13</v>
      </c>
      <c r="T136" s="10" t="s">
        <v>13</v>
      </c>
      <c r="V136" s="49">
        <v>1</v>
      </c>
      <c r="W136" s="64"/>
    </row>
    <row r="137" spans="1:23" ht="25.5" x14ac:dyDescent="0.25">
      <c r="A137" s="57">
        <v>136</v>
      </c>
      <c r="B137" s="2" t="s">
        <v>7858</v>
      </c>
      <c r="C137" s="10" t="s">
        <v>7859</v>
      </c>
      <c r="D137" s="10" t="s">
        <v>7859</v>
      </c>
      <c r="F137" s="2" t="s">
        <v>7858</v>
      </c>
      <c r="G137" s="40"/>
      <c r="H137" s="1"/>
      <c r="I137" s="1"/>
      <c r="J137" s="1" t="s">
        <v>13</v>
      </c>
      <c r="K137" s="1"/>
      <c r="L137" s="1"/>
      <c r="M137" s="45"/>
      <c r="N137" s="49" t="s">
        <v>13</v>
      </c>
      <c r="O137" s="10" t="s">
        <v>13</v>
      </c>
      <c r="P137" s="10" t="s">
        <v>13</v>
      </c>
      <c r="Q137" s="10" t="s">
        <v>13</v>
      </c>
      <c r="R137" s="10" t="s">
        <v>13</v>
      </c>
      <c r="S137" s="10" t="s">
        <v>13</v>
      </c>
      <c r="T137" s="10" t="s">
        <v>13</v>
      </c>
      <c r="U137" s="10">
        <v>1</v>
      </c>
      <c r="V137" s="50"/>
      <c r="W137" s="64"/>
    </row>
    <row r="138" spans="1:23" ht="38.25" x14ac:dyDescent="0.25">
      <c r="A138" s="57">
        <v>137</v>
      </c>
      <c r="B138" s="2" t="s">
        <v>7856</v>
      </c>
      <c r="C138" s="10" t="s">
        <v>7857</v>
      </c>
      <c r="D138" s="10" t="s">
        <v>7857</v>
      </c>
      <c r="F138" s="2" t="s">
        <v>7856</v>
      </c>
      <c r="G138" s="40"/>
      <c r="H138" s="1"/>
      <c r="I138" s="1"/>
      <c r="J138" s="1" t="s">
        <v>13</v>
      </c>
      <c r="K138" s="1"/>
      <c r="L138" s="1"/>
      <c r="M138" s="45"/>
      <c r="N138" s="49" t="s">
        <v>13</v>
      </c>
      <c r="O138" s="10" t="s">
        <v>13</v>
      </c>
      <c r="P138" s="10" t="s">
        <v>13</v>
      </c>
      <c r="Q138" s="10" t="s">
        <v>13</v>
      </c>
      <c r="R138" s="10" t="s">
        <v>13</v>
      </c>
      <c r="S138" s="10" t="s">
        <v>13</v>
      </c>
      <c r="T138" s="10" t="s">
        <v>13</v>
      </c>
      <c r="V138" s="50"/>
      <c r="W138" s="64"/>
    </row>
    <row r="139" spans="1:23" ht="38.25" x14ac:dyDescent="0.25">
      <c r="A139" s="57">
        <v>138</v>
      </c>
      <c r="B139" s="2" t="s">
        <v>7854</v>
      </c>
      <c r="C139" s="10" t="s">
        <v>7855</v>
      </c>
      <c r="D139" s="10" t="s">
        <v>7855</v>
      </c>
      <c r="F139" s="2" t="s">
        <v>7854</v>
      </c>
      <c r="G139" s="40"/>
      <c r="H139" s="1"/>
      <c r="I139" s="1"/>
      <c r="J139" s="1" t="s">
        <v>13</v>
      </c>
      <c r="K139" s="1"/>
      <c r="L139" s="1"/>
      <c r="M139" s="45"/>
      <c r="N139" s="49" t="s">
        <v>13</v>
      </c>
      <c r="O139" s="10" t="s">
        <v>13</v>
      </c>
      <c r="P139" s="10" t="s">
        <v>13</v>
      </c>
      <c r="Q139" s="10" t="s">
        <v>13</v>
      </c>
      <c r="R139" s="10" t="s">
        <v>13</v>
      </c>
      <c r="S139" s="10" t="s">
        <v>13</v>
      </c>
      <c r="T139" s="10" t="s">
        <v>13</v>
      </c>
      <c r="V139" s="50"/>
      <c r="W139" s="64"/>
    </row>
    <row r="140" spans="1:23" x14ac:dyDescent="0.25">
      <c r="A140" s="57">
        <v>139</v>
      </c>
      <c r="B140" s="4" t="s">
        <v>7215</v>
      </c>
      <c r="C140" s="14" t="s">
        <v>7853</v>
      </c>
      <c r="D140" s="14" t="s">
        <v>7853</v>
      </c>
      <c r="E140" s="13"/>
      <c r="F140" s="4" t="s">
        <v>7215</v>
      </c>
      <c r="G140" s="38"/>
      <c r="H140" s="3"/>
      <c r="I140" s="3"/>
      <c r="J140" s="1"/>
      <c r="K140" s="3"/>
      <c r="L140" s="3"/>
      <c r="M140" s="43"/>
      <c r="N140" s="50"/>
      <c r="V140" s="50"/>
      <c r="W140" s="64"/>
    </row>
    <row r="141" spans="1:23" x14ac:dyDescent="0.25">
      <c r="A141" s="57">
        <v>140</v>
      </c>
      <c r="B141" s="6" t="s">
        <v>7851</v>
      </c>
      <c r="C141" s="12" t="s">
        <v>7852</v>
      </c>
      <c r="D141" s="12" t="s">
        <v>7852</v>
      </c>
      <c r="E141" s="11"/>
      <c r="F141" s="6" t="s">
        <v>7851</v>
      </c>
      <c r="G141" s="39"/>
      <c r="H141" s="5"/>
      <c r="I141" s="5"/>
      <c r="J141" s="1"/>
      <c r="K141" s="5"/>
      <c r="L141" s="5"/>
      <c r="M141" s="44"/>
      <c r="N141" s="50"/>
      <c r="V141" s="50"/>
      <c r="W141" s="64"/>
    </row>
    <row r="142" spans="1:23" x14ac:dyDescent="0.25">
      <c r="A142" s="57">
        <v>141</v>
      </c>
      <c r="B142" s="2" t="s">
        <v>7849</v>
      </c>
      <c r="C142" s="10" t="s">
        <v>7850</v>
      </c>
      <c r="D142" s="10" t="s">
        <v>7850</v>
      </c>
      <c r="F142" s="2" t="s">
        <v>7849</v>
      </c>
      <c r="G142" s="40"/>
      <c r="H142" s="1"/>
      <c r="I142" s="1"/>
      <c r="J142" s="1" t="s">
        <v>13</v>
      </c>
      <c r="K142" s="1"/>
      <c r="L142" s="1"/>
      <c r="M142" s="45"/>
      <c r="N142" s="49" t="s">
        <v>13</v>
      </c>
      <c r="O142" s="10" t="s">
        <v>13</v>
      </c>
      <c r="P142" s="10" t="s">
        <v>13</v>
      </c>
      <c r="Q142" s="10" t="s">
        <v>13</v>
      </c>
      <c r="R142" s="10" t="s">
        <v>13</v>
      </c>
      <c r="S142" s="10" t="s">
        <v>13</v>
      </c>
      <c r="T142" s="10" t="s">
        <v>13</v>
      </c>
      <c r="V142" s="49">
        <v>1</v>
      </c>
      <c r="W142" s="64"/>
    </row>
    <row r="143" spans="1:23" ht="38.25" x14ac:dyDescent="0.25">
      <c r="A143" s="57">
        <v>142</v>
      </c>
      <c r="B143" s="2" t="s">
        <v>7847</v>
      </c>
      <c r="C143" s="10" t="s">
        <v>7848</v>
      </c>
      <c r="D143" s="10" t="s">
        <v>7848</v>
      </c>
      <c r="F143" s="2" t="s">
        <v>7847</v>
      </c>
      <c r="G143" s="40"/>
      <c r="H143" s="1"/>
      <c r="I143" s="1"/>
      <c r="J143" s="1" t="s">
        <v>13</v>
      </c>
      <c r="K143" s="1"/>
      <c r="L143" s="1"/>
      <c r="M143" s="45"/>
      <c r="N143" s="49" t="s">
        <v>13</v>
      </c>
      <c r="O143" s="10" t="s">
        <v>13</v>
      </c>
      <c r="P143" s="10" t="s">
        <v>13</v>
      </c>
      <c r="Q143" s="10" t="s">
        <v>13</v>
      </c>
      <c r="R143" s="10" t="s">
        <v>13</v>
      </c>
      <c r="S143" s="10" t="s">
        <v>13</v>
      </c>
      <c r="T143" s="10" t="s">
        <v>13</v>
      </c>
      <c r="V143" s="49">
        <v>1</v>
      </c>
      <c r="W143" s="64"/>
    </row>
    <row r="144" spans="1:23" x14ac:dyDescent="0.25">
      <c r="A144" s="57">
        <v>143</v>
      </c>
      <c r="B144" s="6" t="s">
        <v>7845</v>
      </c>
      <c r="C144" s="12" t="s">
        <v>7846</v>
      </c>
      <c r="D144" s="12" t="s">
        <v>7846</v>
      </c>
      <c r="E144" s="11"/>
      <c r="F144" s="6" t="s">
        <v>7845</v>
      </c>
      <c r="G144" s="39"/>
      <c r="H144" s="5"/>
      <c r="I144" s="5"/>
      <c r="J144" s="1"/>
      <c r="K144" s="5"/>
      <c r="L144" s="5"/>
      <c r="M144" s="44"/>
      <c r="N144" s="50"/>
      <c r="V144" s="50"/>
      <c r="W144" s="64"/>
    </row>
    <row r="145" spans="1:23" ht="38.25" x14ac:dyDescent="0.25">
      <c r="A145" s="57">
        <v>144</v>
      </c>
      <c r="B145" s="2" t="s">
        <v>7843</v>
      </c>
      <c r="C145" s="10" t="s">
        <v>7844</v>
      </c>
      <c r="D145" s="10" t="s">
        <v>7844</v>
      </c>
      <c r="F145" s="2" t="s">
        <v>7843</v>
      </c>
      <c r="G145" s="40"/>
      <c r="H145" s="1"/>
      <c r="I145" s="1"/>
      <c r="J145" s="1" t="s">
        <v>13</v>
      </c>
      <c r="K145" s="1"/>
      <c r="L145" s="1"/>
      <c r="M145" s="45"/>
      <c r="N145" s="49" t="s">
        <v>13</v>
      </c>
      <c r="O145" s="10" t="s">
        <v>13</v>
      </c>
      <c r="P145" s="10" t="s">
        <v>13</v>
      </c>
      <c r="Q145" s="10" t="s">
        <v>13</v>
      </c>
      <c r="R145" s="10" t="s">
        <v>13</v>
      </c>
      <c r="S145" s="10" t="s">
        <v>13</v>
      </c>
      <c r="T145" s="10" t="s">
        <v>13</v>
      </c>
      <c r="V145" s="49">
        <v>1</v>
      </c>
      <c r="W145" s="64"/>
    </row>
    <row r="146" spans="1:23" ht="51" x14ac:dyDescent="0.25">
      <c r="A146" s="57">
        <v>145</v>
      </c>
      <c r="B146" s="2" t="s">
        <v>7841</v>
      </c>
      <c r="C146" s="10" t="s">
        <v>7842</v>
      </c>
      <c r="D146" s="10" t="s">
        <v>7842</v>
      </c>
      <c r="F146" s="2" t="s">
        <v>7841</v>
      </c>
      <c r="G146" s="40"/>
      <c r="H146" s="1"/>
      <c r="I146" s="1"/>
      <c r="J146" s="1" t="s">
        <v>13</v>
      </c>
      <c r="K146" s="1"/>
      <c r="L146" s="1"/>
      <c r="M146" s="45"/>
      <c r="N146" s="49" t="s">
        <v>13</v>
      </c>
      <c r="O146" s="10" t="s">
        <v>13</v>
      </c>
      <c r="P146" s="10" t="s">
        <v>13</v>
      </c>
      <c r="Q146" s="10" t="s">
        <v>13</v>
      </c>
      <c r="R146" s="10" t="s">
        <v>13</v>
      </c>
      <c r="S146" s="10" t="s">
        <v>13</v>
      </c>
      <c r="T146" s="10" t="s">
        <v>13</v>
      </c>
      <c r="V146" s="49">
        <v>1</v>
      </c>
      <c r="W146" s="64"/>
    </row>
    <row r="147" spans="1:23" ht="25.5" x14ac:dyDescent="0.25">
      <c r="A147" s="57">
        <v>146</v>
      </c>
      <c r="B147" s="6" t="s">
        <v>7839</v>
      </c>
      <c r="C147" s="12" t="s">
        <v>7840</v>
      </c>
      <c r="D147" s="12" t="s">
        <v>7840</v>
      </c>
      <c r="E147" s="11"/>
      <c r="F147" s="6" t="s">
        <v>7839</v>
      </c>
      <c r="G147" s="39"/>
      <c r="H147" s="5"/>
      <c r="I147" s="5"/>
      <c r="J147" s="1"/>
      <c r="K147" s="5"/>
      <c r="L147" s="5"/>
      <c r="M147" s="44"/>
      <c r="N147" s="50"/>
      <c r="V147" s="50"/>
      <c r="W147" s="64"/>
    </row>
    <row r="148" spans="1:23" x14ac:dyDescent="0.25">
      <c r="A148" s="57">
        <v>147</v>
      </c>
      <c r="B148" s="2" t="s">
        <v>7837</v>
      </c>
      <c r="C148" s="10" t="s">
        <v>7838</v>
      </c>
      <c r="D148" s="10" t="s">
        <v>7838</v>
      </c>
      <c r="F148" s="2" t="s">
        <v>7837</v>
      </c>
      <c r="G148" s="40"/>
      <c r="H148" s="1"/>
      <c r="I148" s="1"/>
      <c r="J148" s="1" t="s">
        <v>13</v>
      </c>
      <c r="K148" s="1"/>
      <c r="L148" s="1"/>
      <c r="M148" s="45"/>
      <c r="N148" s="49" t="s">
        <v>13</v>
      </c>
      <c r="O148" s="10" t="s">
        <v>13</v>
      </c>
      <c r="S148" s="10" t="s">
        <v>13</v>
      </c>
      <c r="T148" s="10" t="s">
        <v>13</v>
      </c>
      <c r="V148" s="50"/>
      <c r="W148" s="64"/>
    </row>
    <row r="149" spans="1:23" x14ac:dyDescent="0.25">
      <c r="A149" s="57">
        <v>148</v>
      </c>
      <c r="B149" s="2" t="s">
        <v>7835</v>
      </c>
      <c r="C149" s="10" t="s">
        <v>7836</v>
      </c>
      <c r="D149" s="10" t="s">
        <v>7836</v>
      </c>
      <c r="F149" s="2" t="s">
        <v>7835</v>
      </c>
      <c r="G149" s="40"/>
      <c r="H149" s="1"/>
      <c r="I149" s="1"/>
      <c r="J149" s="1" t="s">
        <v>13</v>
      </c>
      <c r="K149" s="1"/>
      <c r="L149" s="1"/>
      <c r="M149" s="45"/>
      <c r="N149" s="49" t="s">
        <v>13</v>
      </c>
      <c r="O149" s="10" t="s">
        <v>13</v>
      </c>
      <c r="P149" s="10" t="s">
        <v>13</v>
      </c>
      <c r="Q149" s="10" t="s">
        <v>13</v>
      </c>
      <c r="R149" s="10" t="s">
        <v>13</v>
      </c>
      <c r="S149" s="10" t="s">
        <v>13</v>
      </c>
      <c r="T149" s="10" t="s">
        <v>13</v>
      </c>
      <c r="V149" s="50"/>
      <c r="W149" s="64"/>
    </row>
    <row r="150" spans="1:23" ht="51" x14ac:dyDescent="0.25">
      <c r="A150" s="57">
        <v>149</v>
      </c>
      <c r="B150" s="2" t="s">
        <v>7833</v>
      </c>
      <c r="C150" s="10" t="s">
        <v>7834</v>
      </c>
      <c r="D150" s="10" t="s">
        <v>7834</v>
      </c>
      <c r="F150" s="2" t="s">
        <v>7833</v>
      </c>
      <c r="G150" s="40"/>
      <c r="H150" s="1"/>
      <c r="I150" s="1"/>
      <c r="J150" s="1" t="s">
        <v>13</v>
      </c>
      <c r="K150" s="1"/>
      <c r="L150" s="1"/>
      <c r="M150" s="45"/>
      <c r="N150" s="49" t="s">
        <v>13</v>
      </c>
      <c r="V150" s="50"/>
      <c r="W150" s="64"/>
    </row>
    <row r="151" spans="1:23" ht="25.5" x14ac:dyDescent="0.25">
      <c r="A151" s="57">
        <v>150</v>
      </c>
      <c r="B151" s="2" t="s">
        <v>7831</v>
      </c>
      <c r="C151" s="10" t="s">
        <v>7832</v>
      </c>
      <c r="D151" s="10" t="s">
        <v>7832</v>
      </c>
      <c r="F151" s="2" t="s">
        <v>7831</v>
      </c>
      <c r="G151" s="40"/>
      <c r="H151" s="1"/>
      <c r="I151" s="1"/>
      <c r="J151" s="1" t="s">
        <v>13</v>
      </c>
      <c r="K151" s="1"/>
      <c r="L151" s="1"/>
      <c r="M151" s="45"/>
      <c r="N151" s="49" t="s">
        <v>13</v>
      </c>
      <c r="O151" s="10" t="s">
        <v>13</v>
      </c>
      <c r="S151" s="10" t="s">
        <v>13</v>
      </c>
      <c r="T151" s="10" t="s">
        <v>13</v>
      </c>
      <c r="V151" s="50"/>
      <c r="W151" s="64"/>
    </row>
    <row r="152" spans="1:23" ht="38.25" x14ac:dyDescent="0.25">
      <c r="A152" s="57">
        <v>151</v>
      </c>
      <c r="B152" s="2" t="s">
        <v>7829</v>
      </c>
      <c r="C152" s="10" t="s">
        <v>7830</v>
      </c>
      <c r="D152" s="10" t="s">
        <v>7830</v>
      </c>
      <c r="F152" s="2" t="s">
        <v>7829</v>
      </c>
      <c r="G152" s="40"/>
      <c r="H152" s="1"/>
      <c r="I152" s="1"/>
      <c r="J152" s="1" t="s">
        <v>13</v>
      </c>
      <c r="K152" s="1"/>
      <c r="L152" s="1"/>
      <c r="M152" s="45"/>
      <c r="N152" s="49" t="s">
        <v>13</v>
      </c>
      <c r="O152" s="10" t="s">
        <v>13</v>
      </c>
      <c r="P152" s="10" t="s">
        <v>13</v>
      </c>
      <c r="Q152" s="10" t="s">
        <v>13</v>
      </c>
      <c r="R152" s="10" t="s">
        <v>13</v>
      </c>
      <c r="S152" s="10" t="s">
        <v>13</v>
      </c>
      <c r="T152" s="10" t="s">
        <v>13</v>
      </c>
      <c r="V152" s="50"/>
      <c r="W152" s="64"/>
    </row>
    <row r="153" spans="1:23" x14ac:dyDescent="0.25">
      <c r="A153" s="57">
        <v>152</v>
      </c>
      <c r="B153" s="4" t="s">
        <v>7827</v>
      </c>
      <c r="C153" s="14" t="s">
        <v>7828</v>
      </c>
      <c r="D153" s="14" t="s">
        <v>7828</v>
      </c>
      <c r="E153" s="13"/>
      <c r="F153" s="4" t="s">
        <v>7827</v>
      </c>
      <c r="G153" s="38"/>
      <c r="H153" s="3"/>
      <c r="I153" s="3"/>
      <c r="J153" s="1"/>
      <c r="K153" s="3"/>
      <c r="L153" s="3"/>
      <c r="M153" s="43"/>
      <c r="N153" s="50"/>
      <c r="V153" s="50"/>
      <c r="W153" s="64"/>
    </row>
    <row r="154" spans="1:23" x14ac:dyDescent="0.25">
      <c r="A154" s="57">
        <v>153</v>
      </c>
      <c r="B154" s="6" t="s">
        <v>7825</v>
      </c>
      <c r="C154" s="12" t="s">
        <v>7826</v>
      </c>
      <c r="D154" s="12" t="s">
        <v>7826</v>
      </c>
      <c r="E154" s="11"/>
      <c r="F154" s="6" t="s">
        <v>7825</v>
      </c>
      <c r="G154" s="39"/>
      <c r="H154" s="5"/>
      <c r="I154" s="5"/>
      <c r="J154" s="1"/>
      <c r="K154" s="5"/>
      <c r="L154" s="5"/>
      <c r="M154" s="44"/>
      <c r="N154" s="50"/>
      <c r="V154" s="50"/>
      <c r="W154" s="64"/>
    </row>
    <row r="155" spans="1:23" x14ac:dyDescent="0.25">
      <c r="A155" s="57">
        <v>154</v>
      </c>
      <c r="B155" s="2" t="s">
        <v>7823</v>
      </c>
      <c r="C155" s="10" t="s">
        <v>7824</v>
      </c>
      <c r="D155" s="10" t="s">
        <v>7824</v>
      </c>
      <c r="F155" s="2" t="s">
        <v>7823</v>
      </c>
      <c r="G155" s="40"/>
      <c r="H155" s="1"/>
      <c r="I155" s="1"/>
      <c r="J155" s="1" t="s">
        <v>13</v>
      </c>
      <c r="K155" s="1"/>
      <c r="L155" s="1"/>
      <c r="M155" s="45"/>
      <c r="N155" s="49" t="s">
        <v>13</v>
      </c>
      <c r="O155" s="10" t="s">
        <v>13</v>
      </c>
      <c r="S155" s="10" t="s">
        <v>13</v>
      </c>
      <c r="T155" s="10" t="s">
        <v>13</v>
      </c>
      <c r="V155" s="50"/>
      <c r="W155" s="64"/>
    </row>
    <row r="156" spans="1:23" ht="25.5" x14ac:dyDescent="0.25">
      <c r="A156" s="57">
        <v>155</v>
      </c>
      <c r="B156" s="2" t="s">
        <v>7821</v>
      </c>
      <c r="C156" s="10" t="s">
        <v>7822</v>
      </c>
      <c r="D156" s="10" t="s">
        <v>7822</v>
      </c>
      <c r="F156" s="2" t="s">
        <v>7821</v>
      </c>
      <c r="G156" s="40"/>
      <c r="H156" s="1"/>
      <c r="I156" s="1"/>
      <c r="J156" s="1" t="s">
        <v>13</v>
      </c>
      <c r="K156" s="1"/>
      <c r="L156" s="1"/>
      <c r="M156" s="45"/>
      <c r="N156" s="49" t="s">
        <v>13</v>
      </c>
      <c r="O156" s="10" t="s">
        <v>13</v>
      </c>
      <c r="S156" s="10" t="s">
        <v>13</v>
      </c>
      <c r="T156" s="10" t="s">
        <v>13</v>
      </c>
      <c r="V156" s="50"/>
      <c r="W156" s="64"/>
    </row>
    <row r="157" spans="1:23" ht="25.5" x14ac:dyDescent="0.25">
      <c r="A157" s="57">
        <v>156</v>
      </c>
      <c r="B157" s="2" t="s">
        <v>7819</v>
      </c>
      <c r="C157" s="10" t="s">
        <v>7820</v>
      </c>
      <c r="D157" s="10" t="s">
        <v>7820</v>
      </c>
      <c r="F157" s="2" t="s">
        <v>7819</v>
      </c>
      <c r="G157" s="40"/>
      <c r="H157" s="1"/>
      <c r="I157" s="1"/>
      <c r="J157" s="1" t="s">
        <v>13</v>
      </c>
      <c r="K157" s="1"/>
      <c r="L157" s="1"/>
      <c r="M157" s="45"/>
      <c r="N157" s="49" t="s">
        <v>13</v>
      </c>
      <c r="O157" s="10" t="s">
        <v>13</v>
      </c>
      <c r="S157" s="10" t="s">
        <v>13</v>
      </c>
      <c r="T157" s="10" t="s">
        <v>13</v>
      </c>
      <c r="V157" s="50"/>
      <c r="W157" s="64"/>
    </row>
    <row r="158" spans="1:23" x14ac:dyDescent="0.25">
      <c r="A158" s="57">
        <v>157</v>
      </c>
      <c r="B158" s="6" t="s">
        <v>7817</v>
      </c>
      <c r="C158" s="12" t="s">
        <v>7818</v>
      </c>
      <c r="D158" s="12" t="s">
        <v>7818</v>
      </c>
      <c r="E158" s="11"/>
      <c r="F158" s="6" t="s">
        <v>7817</v>
      </c>
      <c r="G158" s="39"/>
      <c r="H158" s="5"/>
      <c r="I158" s="5"/>
      <c r="J158" s="1"/>
      <c r="K158" s="5"/>
      <c r="L158" s="5"/>
      <c r="M158" s="44"/>
      <c r="N158" s="50"/>
      <c r="V158" s="50"/>
      <c r="W158" s="64"/>
    </row>
    <row r="159" spans="1:23" ht="89.25" x14ac:dyDescent="0.25">
      <c r="A159" s="57">
        <v>158</v>
      </c>
      <c r="B159" s="2" t="s">
        <v>7815</v>
      </c>
      <c r="C159" s="10" t="s">
        <v>7816</v>
      </c>
      <c r="D159" s="10" t="s">
        <v>7816</v>
      </c>
      <c r="F159" s="2" t="s">
        <v>7815</v>
      </c>
      <c r="G159" s="40"/>
      <c r="H159" s="1"/>
      <c r="I159" s="1"/>
      <c r="J159" s="1" t="s">
        <v>13</v>
      </c>
      <c r="K159" s="1"/>
      <c r="L159" s="1"/>
      <c r="M159" s="45"/>
      <c r="N159" s="49" t="s">
        <v>13</v>
      </c>
      <c r="O159" s="10" t="s">
        <v>13</v>
      </c>
      <c r="V159" s="50"/>
      <c r="W159" s="64"/>
    </row>
    <row r="160" spans="1:23" x14ac:dyDescent="0.25">
      <c r="A160" s="57">
        <v>159</v>
      </c>
      <c r="B160" s="6" t="s">
        <v>7813</v>
      </c>
      <c r="C160" s="12" t="s">
        <v>7814</v>
      </c>
      <c r="D160" s="12" t="s">
        <v>7814</v>
      </c>
      <c r="E160" s="11"/>
      <c r="F160" s="6" t="s">
        <v>7813</v>
      </c>
      <c r="G160" s="39"/>
      <c r="H160" s="5"/>
      <c r="I160" s="5"/>
      <c r="J160" s="1"/>
      <c r="K160" s="5"/>
      <c r="L160" s="5"/>
      <c r="M160" s="44"/>
      <c r="N160" s="50"/>
      <c r="V160" s="50"/>
      <c r="W160" s="64"/>
    </row>
    <row r="161" spans="1:23" ht="38.25" x14ac:dyDescent="0.25">
      <c r="A161" s="57">
        <v>160</v>
      </c>
      <c r="B161" s="2" t="s">
        <v>7811</v>
      </c>
      <c r="C161" s="10" t="s">
        <v>7812</v>
      </c>
      <c r="D161" s="10" t="s">
        <v>7812</v>
      </c>
      <c r="F161" s="2" t="s">
        <v>7811</v>
      </c>
      <c r="G161" s="40"/>
      <c r="H161" s="1"/>
      <c r="I161" s="1"/>
      <c r="J161" s="1" t="s">
        <v>13</v>
      </c>
      <c r="K161" s="1"/>
      <c r="L161" s="1"/>
      <c r="M161" s="45"/>
      <c r="N161" s="49" t="s">
        <v>13</v>
      </c>
      <c r="O161" s="10" t="s">
        <v>13</v>
      </c>
      <c r="V161" s="50"/>
      <c r="W161" s="64"/>
    </row>
    <row r="162" spans="1:23" ht="25.5" x14ac:dyDescent="0.25">
      <c r="A162" s="57">
        <v>161</v>
      </c>
      <c r="B162" s="2" t="s">
        <v>7809</v>
      </c>
      <c r="C162" s="10" t="s">
        <v>7810</v>
      </c>
      <c r="D162" s="10" t="s">
        <v>7810</v>
      </c>
      <c r="F162" s="2" t="s">
        <v>7809</v>
      </c>
      <c r="G162" s="40"/>
      <c r="H162" s="1"/>
      <c r="I162" s="1"/>
      <c r="J162" s="1" t="s">
        <v>13</v>
      </c>
      <c r="K162" s="1"/>
      <c r="L162" s="1"/>
      <c r="M162" s="45"/>
      <c r="N162" s="49" t="s">
        <v>13</v>
      </c>
      <c r="O162" s="10" t="s">
        <v>13</v>
      </c>
      <c r="V162" s="50"/>
      <c r="W162" s="64"/>
    </row>
    <row r="163" spans="1:23" x14ac:dyDescent="0.25">
      <c r="A163" s="57">
        <v>162</v>
      </c>
      <c r="B163" s="6" t="s">
        <v>30</v>
      </c>
      <c r="C163" s="12" t="s">
        <v>7808</v>
      </c>
      <c r="D163" s="12" t="s">
        <v>7808</v>
      </c>
      <c r="E163" s="11"/>
      <c r="F163" s="6" t="s">
        <v>30</v>
      </c>
      <c r="G163" s="39"/>
      <c r="H163" s="5"/>
      <c r="I163" s="5"/>
      <c r="J163" s="1"/>
      <c r="K163" s="5"/>
      <c r="L163" s="5"/>
      <c r="M163" s="44"/>
      <c r="N163" s="50"/>
      <c r="V163" s="50"/>
      <c r="W163" s="64"/>
    </row>
    <row r="164" spans="1:23" x14ac:dyDescent="0.25">
      <c r="A164" s="57">
        <v>163</v>
      </c>
      <c r="B164" s="4" t="s">
        <v>7806</v>
      </c>
      <c r="C164" s="14" t="s">
        <v>7807</v>
      </c>
      <c r="D164" s="14" t="s">
        <v>7807</v>
      </c>
      <c r="E164" s="13"/>
      <c r="F164" s="4" t="s">
        <v>7806</v>
      </c>
      <c r="G164" s="38"/>
      <c r="H164" s="3"/>
      <c r="I164" s="3"/>
      <c r="J164" s="1"/>
      <c r="K164" s="3"/>
      <c r="L164" s="3"/>
      <c r="M164" s="43"/>
      <c r="N164" s="50"/>
      <c r="V164" s="50"/>
      <c r="W164" s="64"/>
    </row>
    <row r="165" spans="1:23" x14ac:dyDescent="0.25">
      <c r="A165" s="57">
        <v>164</v>
      </c>
      <c r="B165" s="4" t="s">
        <v>6681</v>
      </c>
      <c r="C165" s="14" t="s">
        <v>7805</v>
      </c>
      <c r="D165" s="14" t="s">
        <v>7805</v>
      </c>
      <c r="E165" s="13"/>
      <c r="F165" s="4" t="s">
        <v>6681</v>
      </c>
      <c r="G165" s="38"/>
      <c r="H165" s="3"/>
      <c r="I165" s="3"/>
      <c r="J165" s="1"/>
      <c r="K165" s="3"/>
      <c r="L165" s="3"/>
      <c r="M165" s="43"/>
      <c r="N165" s="50"/>
      <c r="V165" s="50"/>
      <c r="W165" s="64"/>
    </row>
    <row r="166" spans="1:23" x14ac:dyDescent="0.25">
      <c r="A166" s="57">
        <v>165</v>
      </c>
      <c r="B166" s="6" t="s">
        <v>7803</v>
      </c>
      <c r="C166" s="12" t="s">
        <v>7804</v>
      </c>
      <c r="D166" s="12" t="s">
        <v>7804</v>
      </c>
      <c r="E166" s="11"/>
      <c r="F166" s="6" t="s">
        <v>7803</v>
      </c>
      <c r="G166" s="39"/>
      <c r="H166" s="5"/>
      <c r="I166" s="5"/>
      <c r="J166" s="1" t="s">
        <v>13</v>
      </c>
      <c r="K166" s="5"/>
      <c r="L166" s="5"/>
      <c r="M166" s="44"/>
      <c r="N166" s="50"/>
      <c r="V166" s="50"/>
      <c r="W166" s="64"/>
    </row>
    <row r="167" spans="1:23" ht="25.5" x14ac:dyDescent="0.25">
      <c r="A167" s="57">
        <v>166</v>
      </c>
      <c r="B167" s="2" t="s">
        <v>7801</v>
      </c>
      <c r="C167" s="10" t="s">
        <v>7802</v>
      </c>
      <c r="D167" s="10" t="s">
        <v>7802</v>
      </c>
      <c r="F167" s="2" t="s">
        <v>7801</v>
      </c>
      <c r="G167" s="40"/>
      <c r="H167" s="1"/>
      <c r="I167" s="1"/>
      <c r="J167" s="1" t="s">
        <v>13</v>
      </c>
      <c r="K167" s="1"/>
      <c r="L167" s="1"/>
      <c r="M167" s="45"/>
      <c r="N167" s="49" t="s">
        <v>13</v>
      </c>
      <c r="O167" s="10" t="s">
        <v>13</v>
      </c>
      <c r="P167" s="10" t="s">
        <v>13</v>
      </c>
      <c r="Q167" s="10" t="s">
        <v>13</v>
      </c>
      <c r="R167" s="10" t="s">
        <v>13</v>
      </c>
      <c r="S167" s="10" t="s">
        <v>13</v>
      </c>
      <c r="T167" s="10" t="s">
        <v>13</v>
      </c>
      <c r="V167" s="49">
        <v>1</v>
      </c>
      <c r="W167" s="64"/>
    </row>
    <row r="168" spans="1:23" ht="25.5" x14ac:dyDescent="0.25">
      <c r="A168" s="57">
        <v>167</v>
      </c>
      <c r="B168" s="2" t="s">
        <v>7799</v>
      </c>
      <c r="C168" s="10" t="s">
        <v>7800</v>
      </c>
      <c r="D168" s="10" t="s">
        <v>7800</v>
      </c>
      <c r="F168" s="2" t="s">
        <v>7799</v>
      </c>
      <c r="G168" s="40"/>
      <c r="H168" s="1"/>
      <c r="I168" s="1"/>
      <c r="J168" s="1" t="s">
        <v>13</v>
      </c>
      <c r="K168" s="1"/>
      <c r="L168" s="1"/>
      <c r="M168" s="45"/>
      <c r="N168" s="49" t="s">
        <v>13</v>
      </c>
      <c r="O168" s="10" t="s">
        <v>13</v>
      </c>
      <c r="P168" s="10" t="s">
        <v>13</v>
      </c>
      <c r="Q168" s="10" t="s">
        <v>13</v>
      </c>
      <c r="R168" s="10" t="s">
        <v>13</v>
      </c>
      <c r="S168" s="10" t="s">
        <v>13</v>
      </c>
      <c r="T168" s="10" t="s">
        <v>13</v>
      </c>
      <c r="V168" s="49">
        <v>1</v>
      </c>
      <c r="W168" s="64"/>
    </row>
    <row r="169" spans="1:23" x14ac:dyDescent="0.25">
      <c r="A169" s="57">
        <v>168</v>
      </c>
      <c r="B169" s="2" t="s">
        <v>7797</v>
      </c>
      <c r="C169" s="10" t="s">
        <v>7798</v>
      </c>
      <c r="D169" s="10" t="s">
        <v>7798</v>
      </c>
      <c r="F169" s="2" t="s">
        <v>7797</v>
      </c>
      <c r="G169" s="40"/>
      <c r="H169" s="1"/>
      <c r="I169" s="1"/>
      <c r="J169" s="1" t="s">
        <v>13</v>
      </c>
      <c r="K169" s="1"/>
      <c r="L169" s="1"/>
      <c r="M169" s="45"/>
      <c r="N169" s="49" t="s">
        <v>13</v>
      </c>
      <c r="O169" s="10" t="s">
        <v>13</v>
      </c>
      <c r="P169" s="10" t="s">
        <v>13</v>
      </c>
      <c r="Q169" s="10" t="s">
        <v>13</v>
      </c>
      <c r="R169" s="10" t="s">
        <v>13</v>
      </c>
      <c r="S169" s="10" t="s">
        <v>13</v>
      </c>
      <c r="T169" s="10" t="s">
        <v>13</v>
      </c>
      <c r="V169" s="49">
        <v>1</v>
      </c>
      <c r="W169" s="64"/>
    </row>
    <row r="170" spans="1:23" x14ac:dyDescent="0.25">
      <c r="A170" s="57">
        <v>169</v>
      </c>
      <c r="B170" s="2" t="s">
        <v>7795</v>
      </c>
      <c r="C170" s="10" t="s">
        <v>7796</v>
      </c>
      <c r="D170" s="10" t="s">
        <v>7796</v>
      </c>
      <c r="F170" s="2" t="s">
        <v>7795</v>
      </c>
      <c r="G170" s="40"/>
      <c r="H170" s="1"/>
      <c r="I170" s="1"/>
      <c r="J170" s="1" t="s">
        <v>13</v>
      </c>
      <c r="K170" s="1"/>
      <c r="L170" s="1"/>
      <c r="M170" s="45"/>
      <c r="N170" s="49" t="s">
        <v>13</v>
      </c>
      <c r="O170" s="10" t="s">
        <v>13</v>
      </c>
      <c r="P170" s="10" t="s">
        <v>13</v>
      </c>
      <c r="Q170" s="10" t="s">
        <v>13</v>
      </c>
      <c r="R170" s="10" t="s">
        <v>13</v>
      </c>
      <c r="S170" s="10" t="s">
        <v>13</v>
      </c>
      <c r="V170" s="50"/>
      <c r="W170" s="64"/>
    </row>
    <row r="171" spans="1:23" x14ac:dyDescent="0.25">
      <c r="A171" s="57">
        <v>170</v>
      </c>
      <c r="B171" s="6" t="s">
        <v>30</v>
      </c>
      <c r="C171" s="12" t="s">
        <v>7794</v>
      </c>
      <c r="D171" s="12" t="s">
        <v>7794</v>
      </c>
      <c r="E171" s="11"/>
      <c r="F171" s="6" t="s">
        <v>30</v>
      </c>
      <c r="G171" s="39"/>
      <c r="H171" s="5"/>
      <c r="I171" s="5"/>
      <c r="J171" s="1"/>
      <c r="K171" s="5"/>
      <c r="L171" s="5"/>
      <c r="M171" s="44"/>
      <c r="N171" s="50"/>
      <c r="V171" s="50"/>
      <c r="W171" s="64"/>
    </row>
    <row r="172" spans="1:23" x14ac:dyDescent="0.25">
      <c r="A172" s="57">
        <v>171</v>
      </c>
      <c r="B172" s="6" t="s">
        <v>7792</v>
      </c>
      <c r="C172" s="12" t="s">
        <v>7793</v>
      </c>
      <c r="D172" s="12" t="s">
        <v>7793</v>
      </c>
      <c r="E172" s="11"/>
      <c r="F172" s="6" t="s">
        <v>7792</v>
      </c>
      <c r="G172" s="39"/>
      <c r="H172" s="5"/>
      <c r="I172" s="5"/>
      <c r="J172" s="1"/>
      <c r="K172" s="5"/>
      <c r="L172" s="5"/>
      <c r="M172" s="44"/>
      <c r="N172" s="50"/>
      <c r="V172" s="50"/>
      <c r="W172" s="64"/>
    </row>
    <row r="173" spans="1:23" x14ac:dyDescent="0.25">
      <c r="A173" s="57">
        <v>172</v>
      </c>
      <c r="B173" s="2" t="s">
        <v>7790</v>
      </c>
      <c r="C173" s="10" t="s">
        <v>7791</v>
      </c>
      <c r="D173" s="10" t="s">
        <v>7791</v>
      </c>
      <c r="F173" s="2" t="s">
        <v>7790</v>
      </c>
      <c r="G173" s="40"/>
      <c r="H173" s="1"/>
      <c r="I173" s="1"/>
      <c r="J173" s="1" t="s">
        <v>13</v>
      </c>
      <c r="K173" s="1"/>
      <c r="L173" s="1"/>
      <c r="M173" s="45"/>
      <c r="N173" s="49" t="s">
        <v>13</v>
      </c>
      <c r="O173" s="10" t="s">
        <v>13</v>
      </c>
      <c r="P173" s="10" t="s">
        <v>13</v>
      </c>
      <c r="Q173" s="10" t="s">
        <v>13</v>
      </c>
      <c r="R173" s="10" t="s">
        <v>13</v>
      </c>
      <c r="S173" s="10" t="s">
        <v>13</v>
      </c>
      <c r="T173" s="10" t="s">
        <v>13</v>
      </c>
      <c r="V173" s="49">
        <v>1</v>
      </c>
      <c r="W173" s="64"/>
    </row>
    <row r="174" spans="1:23" x14ac:dyDescent="0.25">
      <c r="A174" s="57">
        <v>173</v>
      </c>
      <c r="B174" s="2" t="s">
        <v>7788</v>
      </c>
      <c r="C174" s="10" t="s">
        <v>7789</v>
      </c>
      <c r="D174" s="10" t="s">
        <v>7789</v>
      </c>
      <c r="F174" s="2" t="s">
        <v>7788</v>
      </c>
      <c r="G174" s="40"/>
      <c r="H174" s="1"/>
      <c r="I174" s="1"/>
      <c r="J174" s="1" t="s">
        <v>13</v>
      </c>
      <c r="K174" s="1"/>
      <c r="L174" s="1"/>
      <c r="M174" s="45"/>
      <c r="N174" s="49" t="s">
        <v>13</v>
      </c>
      <c r="O174" s="10" t="s">
        <v>13</v>
      </c>
      <c r="P174" s="10" t="s">
        <v>13</v>
      </c>
      <c r="Q174" s="10" t="s">
        <v>13</v>
      </c>
      <c r="R174" s="10" t="s">
        <v>13</v>
      </c>
      <c r="S174" s="10" t="s">
        <v>13</v>
      </c>
      <c r="T174" s="10" t="s">
        <v>13</v>
      </c>
      <c r="V174" s="49">
        <v>1</v>
      </c>
      <c r="W174" s="64"/>
    </row>
    <row r="175" spans="1:23" ht="25.5" x14ac:dyDescent="0.25">
      <c r="A175" s="57">
        <v>174</v>
      </c>
      <c r="B175" s="2" t="s">
        <v>7786</v>
      </c>
      <c r="C175" s="10" t="s">
        <v>7787</v>
      </c>
      <c r="D175" s="10" t="s">
        <v>7787</v>
      </c>
      <c r="F175" s="2" t="s">
        <v>7786</v>
      </c>
      <c r="G175" s="40"/>
      <c r="H175" s="1"/>
      <c r="I175" s="1"/>
      <c r="J175" s="1" t="s">
        <v>13</v>
      </c>
      <c r="K175" s="1"/>
      <c r="L175" s="1"/>
      <c r="M175" s="45"/>
      <c r="N175" s="49" t="s">
        <v>13</v>
      </c>
      <c r="O175" s="10" t="s">
        <v>13</v>
      </c>
      <c r="P175" s="10" t="s">
        <v>13</v>
      </c>
      <c r="Q175" s="10" t="s">
        <v>13</v>
      </c>
      <c r="R175" s="10" t="s">
        <v>13</v>
      </c>
      <c r="S175" s="10" t="s">
        <v>13</v>
      </c>
      <c r="T175" s="10" t="s">
        <v>13</v>
      </c>
      <c r="V175" s="49">
        <v>1</v>
      </c>
      <c r="W175" s="64"/>
    </row>
    <row r="176" spans="1:23" ht="25.5" x14ac:dyDescent="0.25">
      <c r="A176" s="57">
        <v>175</v>
      </c>
      <c r="B176" s="2" t="s">
        <v>7784</v>
      </c>
      <c r="C176" s="10" t="s">
        <v>7785</v>
      </c>
      <c r="D176" s="10" t="s">
        <v>7785</v>
      </c>
      <c r="F176" s="2" t="s">
        <v>7784</v>
      </c>
      <c r="G176" s="40"/>
      <c r="H176" s="1"/>
      <c r="I176" s="1"/>
      <c r="J176" s="1" t="s">
        <v>13</v>
      </c>
      <c r="K176" s="1"/>
      <c r="L176" s="1"/>
      <c r="M176" s="45"/>
      <c r="N176" s="49" t="s">
        <v>13</v>
      </c>
      <c r="O176" s="10" t="s">
        <v>13</v>
      </c>
      <c r="P176" s="10" t="s">
        <v>13</v>
      </c>
      <c r="Q176" s="10" t="s">
        <v>13</v>
      </c>
      <c r="R176" s="10" t="s">
        <v>13</v>
      </c>
      <c r="S176" s="10" t="s">
        <v>13</v>
      </c>
      <c r="T176" s="10" t="s">
        <v>13</v>
      </c>
      <c r="V176" s="49">
        <v>1</v>
      </c>
      <c r="W176" s="64"/>
    </row>
    <row r="177" spans="1:23" ht="25.5" x14ac:dyDescent="0.25">
      <c r="A177" s="57">
        <v>176</v>
      </c>
      <c r="B177" s="2" t="s">
        <v>7782</v>
      </c>
      <c r="C177" s="10" t="s">
        <v>7783</v>
      </c>
      <c r="D177" s="10" t="s">
        <v>7783</v>
      </c>
      <c r="F177" s="2" t="s">
        <v>7782</v>
      </c>
      <c r="G177" s="40"/>
      <c r="H177" s="1"/>
      <c r="I177" s="1"/>
      <c r="J177" s="1" t="s">
        <v>13</v>
      </c>
      <c r="K177" s="1"/>
      <c r="L177" s="1"/>
      <c r="M177" s="45"/>
      <c r="N177" s="49" t="s">
        <v>13</v>
      </c>
      <c r="O177" s="10" t="s">
        <v>13</v>
      </c>
      <c r="P177" s="10" t="s">
        <v>13</v>
      </c>
      <c r="Q177" s="10" t="s">
        <v>13</v>
      </c>
      <c r="R177" s="10" t="s">
        <v>13</v>
      </c>
      <c r="S177" s="10" t="s">
        <v>13</v>
      </c>
      <c r="T177" s="10" t="s">
        <v>13</v>
      </c>
      <c r="V177" s="49">
        <v>1</v>
      </c>
      <c r="W177" s="64"/>
    </row>
    <row r="178" spans="1:23" ht="25.5" x14ac:dyDescent="0.25">
      <c r="A178" s="57">
        <v>177</v>
      </c>
      <c r="B178" s="2" t="s">
        <v>7780</v>
      </c>
      <c r="C178" s="10" t="s">
        <v>7781</v>
      </c>
      <c r="D178" s="10" t="s">
        <v>7781</v>
      </c>
      <c r="F178" s="2" t="s">
        <v>7780</v>
      </c>
      <c r="G178" s="40"/>
      <c r="H178" s="1"/>
      <c r="I178" s="1"/>
      <c r="J178" s="1" t="s">
        <v>13</v>
      </c>
      <c r="K178" s="1"/>
      <c r="L178" s="1"/>
      <c r="M178" s="45"/>
      <c r="N178" s="49" t="s">
        <v>13</v>
      </c>
      <c r="O178" s="10" t="s">
        <v>13</v>
      </c>
      <c r="P178" s="10" t="s">
        <v>13</v>
      </c>
      <c r="Q178" s="10" t="s">
        <v>13</v>
      </c>
      <c r="R178" s="10" t="s">
        <v>13</v>
      </c>
      <c r="S178" s="10" t="s">
        <v>13</v>
      </c>
      <c r="T178" s="10" t="s">
        <v>13</v>
      </c>
      <c r="U178" s="10">
        <v>1</v>
      </c>
      <c r="V178" s="50"/>
      <c r="W178" s="64"/>
    </row>
    <row r="179" spans="1:23" x14ac:dyDescent="0.25">
      <c r="A179" s="57">
        <v>178</v>
      </c>
      <c r="B179" s="4" t="s">
        <v>7778</v>
      </c>
      <c r="C179" s="14" t="s">
        <v>7779</v>
      </c>
      <c r="D179" s="14" t="s">
        <v>7779</v>
      </c>
      <c r="E179" s="13"/>
      <c r="F179" s="4" t="s">
        <v>7778</v>
      </c>
      <c r="G179" s="38"/>
      <c r="H179" s="3"/>
      <c r="I179" s="3"/>
      <c r="J179" s="1"/>
      <c r="K179" s="3"/>
      <c r="L179" s="3"/>
      <c r="M179" s="43"/>
      <c r="N179" s="50"/>
      <c r="V179" s="50"/>
      <c r="W179" s="64"/>
    </row>
    <row r="180" spans="1:23" ht="25.5" x14ac:dyDescent="0.25">
      <c r="A180" s="57">
        <v>179</v>
      </c>
      <c r="B180" s="6" t="s">
        <v>7776</v>
      </c>
      <c r="C180" s="12" t="s">
        <v>7777</v>
      </c>
      <c r="D180" s="12" t="s">
        <v>7777</v>
      </c>
      <c r="E180" s="11"/>
      <c r="F180" s="6" t="s">
        <v>7776</v>
      </c>
      <c r="G180" s="39"/>
      <c r="H180" s="5"/>
      <c r="I180" s="5"/>
      <c r="J180" s="1"/>
      <c r="K180" s="5"/>
      <c r="L180" s="5"/>
      <c r="M180" s="44"/>
      <c r="N180" s="50"/>
      <c r="V180" s="50"/>
      <c r="W180" s="64"/>
    </row>
    <row r="181" spans="1:23" ht="38.25" x14ac:dyDescent="0.25">
      <c r="A181" s="57">
        <v>180</v>
      </c>
      <c r="B181" s="2" t="s">
        <v>7774</v>
      </c>
      <c r="C181" s="10" t="s">
        <v>7775</v>
      </c>
      <c r="D181" s="10" t="s">
        <v>7775</v>
      </c>
      <c r="F181" s="2" t="s">
        <v>7774</v>
      </c>
      <c r="G181" s="40"/>
      <c r="H181" s="1"/>
      <c r="I181" s="1"/>
      <c r="J181" s="1" t="s">
        <v>13</v>
      </c>
      <c r="K181" s="1"/>
      <c r="L181" s="1"/>
      <c r="M181" s="45"/>
      <c r="N181" s="49" t="s">
        <v>13</v>
      </c>
      <c r="O181" s="10" t="s">
        <v>13</v>
      </c>
      <c r="P181" s="10" t="s">
        <v>13</v>
      </c>
      <c r="Q181" s="10" t="s">
        <v>13</v>
      </c>
      <c r="R181" s="10" t="s">
        <v>13</v>
      </c>
      <c r="S181" s="10" t="s">
        <v>13</v>
      </c>
      <c r="T181" s="10" t="s">
        <v>13</v>
      </c>
      <c r="V181" s="50"/>
      <c r="W181" s="64"/>
    </row>
    <row r="182" spans="1:23" x14ac:dyDescent="0.25">
      <c r="A182" s="57">
        <v>181</v>
      </c>
      <c r="B182" s="2" t="s">
        <v>7772</v>
      </c>
      <c r="C182" s="10" t="s">
        <v>7773</v>
      </c>
      <c r="D182" s="10" t="s">
        <v>7773</v>
      </c>
      <c r="F182" s="2" t="s">
        <v>7772</v>
      </c>
      <c r="G182" s="40"/>
      <c r="H182" s="1"/>
      <c r="I182" s="1"/>
      <c r="J182" s="1" t="s">
        <v>13</v>
      </c>
      <c r="K182" s="1"/>
      <c r="L182" s="1"/>
      <c r="M182" s="45"/>
      <c r="N182" s="49" t="s">
        <v>13</v>
      </c>
      <c r="O182" s="10" t="s">
        <v>13</v>
      </c>
      <c r="P182" s="10" t="s">
        <v>13</v>
      </c>
      <c r="Q182" s="10" t="s">
        <v>13</v>
      </c>
      <c r="R182" s="10" t="s">
        <v>13</v>
      </c>
      <c r="S182" s="10" t="s">
        <v>13</v>
      </c>
      <c r="T182" s="10" t="s">
        <v>13</v>
      </c>
      <c r="V182" s="50"/>
      <c r="W182" s="64"/>
    </row>
    <row r="183" spans="1:23" x14ac:dyDescent="0.25">
      <c r="A183" s="57">
        <v>182</v>
      </c>
      <c r="B183" s="2" t="s">
        <v>7770</v>
      </c>
      <c r="C183" s="10" t="s">
        <v>7771</v>
      </c>
      <c r="D183" s="10" t="s">
        <v>7771</v>
      </c>
      <c r="F183" s="2" t="s">
        <v>7770</v>
      </c>
      <c r="G183" s="40"/>
      <c r="H183" s="1"/>
      <c r="I183" s="1"/>
      <c r="J183" s="1" t="s">
        <v>13</v>
      </c>
      <c r="K183" s="1"/>
      <c r="L183" s="1"/>
      <c r="M183" s="45"/>
      <c r="N183" s="49" t="s">
        <v>13</v>
      </c>
      <c r="O183" s="10" t="s">
        <v>13</v>
      </c>
      <c r="P183" s="10" t="s">
        <v>13</v>
      </c>
      <c r="Q183" s="10" t="s">
        <v>13</v>
      </c>
      <c r="R183" s="10" t="s">
        <v>13</v>
      </c>
      <c r="S183" s="10" t="s">
        <v>13</v>
      </c>
      <c r="T183" s="10" t="s">
        <v>13</v>
      </c>
      <c r="V183" s="50"/>
      <c r="W183" s="64"/>
    </row>
    <row r="184" spans="1:23" ht="25.5" x14ac:dyDescent="0.25">
      <c r="A184" s="57">
        <v>183</v>
      </c>
      <c r="B184" s="2" t="s">
        <v>7768</v>
      </c>
      <c r="C184" s="10" t="s">
        <v>7769</v>
      </c>
      <c r="D184" s="10" t="s">
        <v>7769</v>
      </c>
      <c r="F184" s="2" t="s">
        <v>7768</v>
      </c>
      <c r="G184" s="40"/>
      <c r="H184" s="1"/>
      <c r="I184" s="1"/>
      <c r="J184" s="1" t="s">
        <v>13</v>
      </c>
      <c r="K184" s="1"/>
      <c r="L184" s="1"/>
      <c r="M184" s="45"/>
      <c r="N184" s="49" t="s">
        <v>13</v>
      </c>
      <c r="O184" s="10" t="s">
        <v>13</v>
      </c>
      <c r="P184" s="10" t="s">
        <v>13</v>
      </c>
      <c r="Q184" s="10" t="s">
        <v>13</v>
      </c>
      <c r="R184" s="10" t="s">
        <v>13</v>
      </c>
      <c r="S184" s="10" t="s">
        <v>13</v>
      </c>
      <c r="T184" s="10" t="s">
        <v>13</v>
      </c>
      <c r="V184" s="50"/>
      <c r="W184" s="64"/>
    </row>
    <row r="185" spans="1:23" ht="25.5" x14ac:dyDescent="0.25">
      <c r="A185" s="57">
        <v>184</v>
      </c>
      <c r="B185" s="2" t="s">
        <v>7766</v>
      </c>
      <c r="C185" s="10" t="s">
        <v>7767</v>
      </c>
      <c r="D185" s="10" t="s">
        <v>7767</v>
      </c>
      <c r="F185" s="2" t="s">
        <v>7766</v>
      </c>
      <c r="G185" s="40"/>
      <c r="H185" s="1"/>
      <c r="I185" s="1"/>
      <c r="J185" s="1" t="s">
        <v>13</v>
      </c>
      <c r="K185" s="1"/>
      <c r="L185" s="1"/>
      <c r="M185" s="45"/>
      <c r="N185" s="49" t="s">
        <v>13</v>
      </c>
      <c r="O185" s="10" t="s">
        <v>13</v>
      </c>
      <c r="P185" s="10" t="s">
        <v>13</v>
      </c>
      <c r="Q185" s="10" t="s">
        <v>13</v>
      </c>
      <c r="R185" s="10" t="s">
        <v>13</v>
      </c>
      <c r="S185" s="10" t="s">
        <v>13</v>
      </c>
      <c r="T185" s="10" t="s">
        <v>13</v>
      </c>
      <c r="V185" s="50"/>
      <c r="W185" s="64"/>
    </row>
    <row r="186" spans="1:23" x14ac:dyDescent="0.25">
      <c r="A186" s="57">
        <v>185</v>
      </c>
      <c r="B186" s="2" t="s">
        <v>7764</v>
      </c>
      <c r="C186" s="10" t="s">
        <v>7765</v>
      </c>
      <c r="D186" s="10" t="s">
        <v>7765</v>
      </c>
      <c r="F186" s="2" t="s">
        <v>7764</v>
      </c>
      <c r="G186" s="40"/>
      <c r="H186" s="1"/>
      <c r="I186" s="1"/>
      <c r="J186" s="1" t="s">
        <v>13</v>
      </c>
      <c r="K186" s="1"/>
      <c r="L186" s="1"/>
      <c r="M186" s="45"/>
      <c r="N186" s="49" t="s">
        <v>13</v>
      </c>
      <c r="O186" s="10" t="s">
        <v>13</v>
      </c>
      <c r="P186" s="10" t="s">
        <v>13</v>
      </c>
      <c r="Q186" s="10" t="s">
        <v>13</v>
      </c>
      <c r="R186" s="10" t="s">
        <v>13</v>
      </c>
      <c r="S186" s="10" t="s">
        <v>13</v>
      </c>
      <c r="T186" s="10" t="s">
        <v>13</v>
      </c>
      <c r="U186" s="10">
        <v>1</v>
      </c>
      <c r="V186" s="50"/>
      <c r="W186" s="64"/>
    </row>
    <row r="187" spans="1:23" x14ac:dyDescent="0.25">
      <c r="A187" s="57">
        <v>186</v>
      </c>
      <c r="B187" s="2" t="s">
        <v>7762</v>
      </c>
      <c r="C187" s="10" t="s">
        <v>7763</v>
      </c>
      <c r="D187" s="10" t="s">
        <v>7763</v>
      </c>
      <c r="F187" s="2" t="s">
        <v>7762</v>
      </c>
      <c r="G187" s="40"/>
      <c r="H187" s="1"/>
      <c r="I187" s="1"/>
      <c r="J187" s="1" t="s">
        <v>13</v>
      </c>
      <c r="K187" s="1"/>
      <c r="L187" s="1"/>
      <c r="M187" s="45"/>
      <c r="N187" s="49" t="s">
        <v>13</v>
      </c>
      <c r="O187" s="10" t="s">
        <v>13</v>
      </c>
      <c r="P187" s="10" t="s">
        <v>13</v>
      </c>
      <c r="Q187" s="10" t="s">
        <v>13</v>
      </c>
      <c r="R187" s="10" t="s">
        <v>13</v>
      </c>
      <c r="S187" s="10" t="s">
        <v>13</v>
      </c>
      <c r="T187" s="10" t="s">
        <v>13</v>
      </c>
      <c r="V187" s="50"/>
      <c r="W187" s="64"/>
    </row>
    <row r="188" spans="1:23" ht="25.5" x14ac:dyDescent="0.25">
      <c r="A188" s="57">
        <v>187</v>
      </c>
      <c r="B188" s="2" t="s">
        <v>7760</v>
      </c>
      <c r="C188" s="10" t="s">
        <v>7761</v>
      </c>
      <c r="D188" s="10" t="s">
        <v>7761</v>
      </c>
      <c r="F188" s="2" t="s">
        <v>7760</v>
      </c>
      <c r="G188" s="40"/>
      <c r="H188" s="1"/>
      <c r="I188" s="1"/>
      <c r="J188" s="1" t="s">
        <v>13</v>
      </c>
      <c r="K188" s="1"/>
      <c r="L188" s="1"/>
      <c r="M188" s="45"/>
      <c r="N188" s="49" t="s">
        <v>13</v>
      </c>
      <c r="O188" s="10" t="s">
        <v>13</v>
      </c>
      <c r="P188" s="10" t="s">
        <v>13</v>
      </c>
      <c r="Q188" s="10" t="s">
        <v>13</v>
      </c>
      <c r="R188" s="10" t="s">
        <v>13</v>
      </c>
      <c r="S188" s="10" t="s">
        <v>13</v>
      </c>
      <c r="T188" s="10" t="s">
        <v>13</v>
      </c>
      <c r="V188" s="50"/>
      <c r="W188" s="64"/>
    </row>
    <row r="189" spans="1:23" ht="25.5" x14ac:dyDescent="0.25">
      <c r="A189" s="57">
        <v>188</v>
      </c>
      <c r="B189" s="2" t="s">
        <v>7758</v>
      </c>
      <c r="C189" s="10" t="s">
        <v>7759</v>
      </c>
      <c r="D189" s="10" t="s">
        <v>7759</v>
      </c>
      <c r="F189" s="2" t="s">
        <v>7758</v>
      </c>
      <c r="G189" s="40"/>
      <c r="H189" s="1"/>
      <c r="I189" s="1"/>
      <c r="J189" s="1" t="s">
        <v>13</v>
      </c>
      <c r="K189" s="1"/>
      <c r="L189" s="1"/>
      <c r="M189" s="45"/>
      <c r="N189" s="49" t="s">
        <v>13</v>
      </c>
      <c r="O189" s="10" t="s">
        <v>13</v>
      </c>
      <c r="P189" s="10" t="s">
        <v>13</v>
      </c>
      <c r="Q189" s="10" t="s">
        <v>13</v>
      </c>
      <c r="R189" s="10" t="s">
        <v>13</v>
      </c>
      <c r="S189" s="10" t="s">
        <v>13</v>
      </c>
      <c r="T189" s="10" t="s">
        <v>13</v>
      </c>
      <c r="U189" s="10">
        <v>1</v>
      </c>
      <c r="V189" s="50"/>
      <c r="W189" s="64"/>
    </row>
    <row r="190" spans="1:23" x14ac:dyDescent="0.25">
      <c r="A190" s="57">
        <v>189</v>
      </c>
      <c r="B190" s="2" t="s">
        <v>7756</v>
      </c>
      <c r="C190" s="10" t="s">
        <v>7757</v>
      </c>
      <c r="D190" s="10" t="s">
        <v>7757</v>
      </c>
      <c r="F190" s="2" t="s">
        <v>7756</v>
      </c>
      <c r="G190" s="40"/>
      <c r="H190" s="1"/>
      <c r="I190" s="1"/>
      <c r="J190" s="1" t="s">
        <v>13</v>
      </c>
      <c r="K190" s="1"/>
      <c r="L190" s="1"/>
      <c r="M190" s="45"/>
      <c r="N190" s="49" t="s">
        <v>13</v>
      </c>
      <c r="O190" s="10" t="s">
        <v>13</v>
      </c>
      <c r="P190" s="10" t="s">
        <v>13</v>
      </c>
      <c r="Q190" s="10" t="s">
        <v>13</v>
      </c>
      <c r="R190" s="10" t="s">
        <v>13</v>
      </c>
      <c r="S190" s="10" t="s">
        <v>13</v>
      </c>
      <c r="T190" s="10" t="s">
        <v>13</v>
      </c>
      <c r="V190" s="50"/>
      <c r="W190" s="64"/>
    </row>
    <row r="191" spans="1:23" x14ac:dyDescent="0.25">
      <c r="A191" s="57">
        <v>190</v>
      </c>
      <c r="B191" s="2" t="s">
        <v>7754</v>
      </c>
      <c r="C191" s="10" t="s">
        <v>7755</v>
      </c>
      <c r="D191" s="10" t="s">
        <v>7755</v>
      </c>
      <c r="F191" s="2" t="s">
        <v>7754</v>
      </c>
      <c r="G191" s="40"/>
      <c r="H191" s="1"/>
      <c r="I191" s="1"/>
      <c r="J191" s="1" t="s">
        <v>13</v>
      </c>
      <c r="K191" s="1"/>
      <c r="L191" s="1"/>
      <c r="M191" s="45"/>
      <c r="N191" s="49" t="s">
        <v>13</v>
      </c>
      <c r="O191" s="10" t="s">
        <v>13</v>
      </c>
      <c r="P191" s="10" t="s">
        <v>13</v>
      </c>
      <c r="Q191" s="10" t="s">
        <v>13</v>
      </c>
      <c r="R191" s="10" t="s">
        <v>13</v>
      </c>
      <c r="S191" s="10" t="s">
        <v>13</v>
      </c>
      <c r="T191" s="10" t="s">
        <v>13</v>
      </c>
      <c r="V191" s="50"/>
      <c r="W191" s="64"/>
    </row>
    <row r="192" spans="1:23" ht="25.5" x14ac:dyDescent="0.25">
      <c r="A192" s="57">
        <v>191</v>
      </c>
      <c r="B192" s="2" t="s">
        <v>7752</v>
      </c>
      <c r="C192" s="10" t="s">
        <v>7753</v>
      </c>
      <c r="D192" s="10" t="s">
        <v>7753</v>
      </c>
      <c r="F192" s="2" t="s">
        <v>7752</v>
      </c>
      <c r="G192" s="40"/>
      <c r="H192" s="1"/>
      <c r="I192" s="1"/>
      <c r="J192" s="1" t="s">
        <v>13</v>
      </c>
      <c r="K192" s="1"/>
      <c r="L192" s="1"/>
      <c r="M192" s="45"/>
      <c r="N192" s="49" t="s">
        <v>13</v>
      </c>
      <c r="O192" s="10" t="s">
        <v>13</v>
      </c>
      <c r="P192" s="10" t="s">
        <v>13</v>
      </c>
      <c r="Q192" s="10" t="s">
        <v>13</v>
      </c>
      <c r="R192" s="10" t="s">
        <v>13</v>
      </c>
      <c r="S192" s="10" t="s">
        <v>13</v>
      </c>
      <c r="T192" s="10" t="s">
        <v>13</v>
      </c>
      <c r="V192" s="50"/>
      <c r="W192" s="64"/>
    </row>
    <row r="193" spans="1:23" ht="25.5" x14ac:dyDescent="0.25">
      <c r="A193" s="57">
        <v>192</v>
      </c>
      <c r="B193" s="2" t="s">
        <v>13214</v>
      </c>
      <c r="C193" s="10" t="s">
        <v>7751</v>
      </c>
      <c r="D193" s="10" t="s">
        <v>7751</v>
      </c>
      <c r="F193" s="2" t="s">
        <v>7750</v>
      </c>
      <c r="G193" s="40"/>
      <c r="H193" s="1"/>
      <c r="I193" s="1"/>
      <c r="J193" s="1"/>
      <c r="K193" s="1" t="s">
        <v>13</v>
      </c>
      <c r="L193" s="1"/>
      <c r="M193" s="45"/>
      <c r="N193" s="49" t="s">
        <v>13</v>
      </c>
      <c r="O193" s="10" t="s">
        <v>13</v>
      </c>
      <c r="P193" s="10" t="s">
        <v>13</v>
      </c>
      <c r="Q193" s="10" t="s">
        <v>13</v>
      </c>
      <c r="R193" s="10" t="s">
        <v>13</v>
      </c>
      <c r="S193" s="10" t="s">
        <v>13</v>
      </c>
      <c r="T193" s="10" t="s">
        <v>13</v>
      </c>
      <c r="V193" s="50"/>
      <c r="W193" s="64"/>
    </row>
    <row r="194" spans="1:23" ht="25.5" x14ac:dyDescent="0.25">
      <c r="A194" s="57">
        <v>193</v>
      </c>
      <c r="B194" s="2" t="s">
        <v>7748</v>
      </c>
      <c r="C194" s="10" t="s">
        <v>7749</v>
      </c>
      <c r="D194" s="10" t="s">
        <v>7749</v>
      </c>
      <c r="F194" s="2" t="s">
        <v>7748</v>
      </c>
      <c r="G194" s="40"/>
      <c r="H194" s="1"/>
      <c r="I194" s="1"/>
      <c r="J194" s="1" t="s">
        <v>13</v>
      </c>
      <c r="K194" s="1"/>
      <c r="L194" s="1"/>
      <c r="M194" s="45"/>
      <c r="N194" s="49" t="s">
        <v>13</v>
      </c>
      <c r="O194" s="10" t="s">
        <v>13</v>
      </c>
      <c r="P194" s="10" t="s">
        <v>13</v>
      </c>
      <c r="Q194" s="10" t="s">
        <v>13</v>
      </c>
      <c r="R194" s="10" t="s">
        <v>13</v>
      </c>
      <c r="S194" s="10" t="s">
        <v>13</v>
      </c>
      <c r="T194" s="10" t="s">
        <v>13</v>
      </c>
      <c r="U194" s="10">
        <v>1</v>
      </c>
      <c r="V194" s="50"/>
      <c r="W194" s="64"/>
    </row>
    <row r="195" spans="1:23" x14ac:dyDescent="0.25">
      <c r="A195" s="57">
        <v>194</v>
      </c>
      <c r="B195" s="4" t="s">
        <v>7746</v>
      </c>
      <c r="C195" s="14" t="s">
        <v>7747</v>
      </c>
      <c r="D195" s="14" t="s">
        <v>7747</v>
      </c>
      <c r="E195" s="13"/>
      <c r="F195" s="4" t="s">
        <v>7746</v>
      </c>
      <c r="G195" s="38"/>
      <c r="H195" s="3"/>
      <c r="I195" s="3"/>
      <c r="J195" s="1"/>
      <c r="K195" s="3"/>
      <c r="L195" s="3"/>
      <c r="M195" s="43"/>
      <c r="N195" s="50"/>
      <c r="V195" s="50"/>
      <c r="W195" s="64"/>
    </row>
    <row r="196" spans="1:23" x14ac:dyDescent="0.25">
      <c r="A196" s="57">
        <v>195</v>
      </c>
      <c r="B196" s="6" t="s">
        <v>7744</v>
      </c>
      <c r="C196" s="12" t="s">
        <v>7745</v>
      </c>
      <c r="D196" s="12" t="s">
        <v>7745</v>
      </c>
      <c r="E196" s="11"/>
      <c r="F196" s="6" t="s">
        <v>7744</v>
      </c>
      <c r="G196" s="39"/>
      <c r="H196" s="5"/>
      <c r="I196" s="5"/>
      <c r="J196" s="1"/>
      <c r="K196" s="5"/>
      <c r="L196" s="5"/>
      <c r="M196" s="44"/>
      <c r="N196" s="50"/>
      <c r="V196" s="50"/>
      <c r="W196" s="64"/>
    </row>
    <row r="197" spans="1:23" ht="25.5" x14ac:dyDescent="0.25">
      <c r="A197" s="57">
        <v>196</v>
      </c>
      <c r="B197" s="2" t="s">
        <v>7742</v>
      </c>
      <c r="C197" s="10" t="s">
        <v>7743</v>
      </c>
      <c r="D197" s="10" t="s">
        <v>7743</v>
      </c>
      <c r="F197" s="2" t="s">
        <v>7742</v>
      </c>
      <c r="G197" s="40"/>
      <c r="H197" s="1"/>
      <c r="I197" s="1"/>
      <c r="J197" s="1" t="s">
        <v>13</v>
      </c>
      <c r="K197" s="1"/>
      <c r="L197" s="1"/>
      <c r="M197" s="45"/>
      <c r="N197" s="49" t="s">
        <v>13</v>
      </c>
      <c r="O197" s="10" t="s">
        <v>13</v>
      </c>
      <c r="P197" s="10" t="s">
        <v>13</v>
      </c>
      <c r="Q197" s="10" t="s">
        <v>13</v>
      </c>
      <c r="R197" s="10" t="s">
        <v>13</v>
      </c>
      <c r="S197" s="10" t="s">
        <v>13</v>
      </c>
      <c r="T197" s="10" t="s">
        <v>13</v>
      </c>
      <c r="V197" s="50"/>
      <c r="W197" s="64"/>
    </row>
    <row r="198" spans="1:23" ht="25.5" x14ac:dyDescent="0.25">
      <c r="A198" s="57">
        <v>197</v>
      </c>
      <c r="B198" s="2" t="s">
        <v>7740</v>
      </c>
      <c r="C198" s="10" t="s">
        <v>7741</v>
      </c>
      <c r="D198" s="10" t="s">
        <v>7741</v>
      </c>
      <c r="F198" s="2" t="s">
        <v>7740</v>
      </c>
      <c r="G198" s="40"/>
      <c r="H198" s="1"/>
      <c r="I198" s="1"/>
      <c r="J198" s="1" t="s">
        <v>13</v>
      </c>
      <c r="K198" s="1"/>
      <c r="L198" s="1"/>
      <c r="M198" s="45"/>
      <c r="N198" s="49" t="s">
        <v>13</v>
      </c>
      <c r="O198" s="10" t="s">
        <v>13</v>
      </c>
      <c r="P198" s="10" t="s">
        <v>13</v>
      </c>
      <c r="Q198" s="10" t="s">
        <v>13</v>
      </c>
      <c r="R198" s="10" t="s">
        <v>13</v>
      </c>
      <c r="S198" s="10" t="s">
        <v>13</v>
      </c>
      <c r="T198" s="10" t="s">
        <v>13</v>
      </c>
      <c r="V198" s="50"/>
      <c r="W198" s="64"/>
    </row>
    <row r="199" spans="1:23" ht="25.5" x14ac:dyDescent="0.25">
      <c r="A199" s="57">
        <v>198</v>
      </c>
      <c r="B199" s="2" t="s">
        <v>7738</v>
      </c>
      <c r="C199" s="10" t="s">
        <v>7739</v>
      </c>
      <c r="D199" s="10" t="s">
        <v>7739</v>
      </c>
      <c r="F199" s="2" t="s">
        <v>7738</v>
      </c>
      <c r="G199" s="40"/>
      <c r="H199" s="1"/>
      <c r="I199" s="1"/>
      <c r="J199" s="1" t="s">
        <v>13</v>
      </c>
      <c r="K199" s="1"/>
      <c r="L199" s="1"/>
      <c r="M199" s="45"/>
      <c r="N199" s="49" t="s">
        <v>13</v>
      </c>
      <c r="O199" s="10" t="s">
        <v>13</v>
      </c>
      <c r="P199" s="10" t="s">
        <v>13</v>
      </c>
      <c r="Q199" s="10" t="s">
        <v>13</v>
      </c>
      <c r="R199" s="10" t="s">
        <v>13</v>
      </c>
      <c r="S199" s="10" t="s">
        <v>13</v>
      </c>
      <c r="T199" s="10" t="s">
        <v>13</v>
      </c>
      <c r="V199" s="50"/>
      <c r="W199" s="64"/>
    </row>
    <row r="200" spans="1:23" ht="25.5" x14ac:dyDescent="0.25">
      <c r="A200" s="57">
        <v>199</v>
      </c>
      <c r="B200" s="2" t="s">
        <v>7736</v>
      </c>
      <c r="C200" s="10" t="s">
        <v>7737</v>
      </c>
      <c r="D200" s="10" t="s">
        <v>7737</v>
      </c>
      <c r="F200" s="2" t="s">
        <v>7736</v>
      </c>
      <c r="G200" s="40"/>
      <c r="H200" s="1"/>
      <c r="I200" s="1"/>
      <c r="J200" s="1" t="s">
        <v>13</v>
      </c>
      <c r="K200" s="1"/>
      <c r="L200" s="1"/>
      <c r="M200" s="45"/>
      <c r="N200" s="49" t="s">
        <v>13</v>
      </c>
      <c r="O200" s="10" t="s">
        <v>13</v>
      </c>
      <c r="P200" s="10" t="s">
        <v>13</v>
      </c>
      <c r="Q200" s="10" t="s">
        <v>13</v>
      </c>
      <c r="R200" s="10" t="s">
        <v>13</v>
      </c>
      <c r="S200" s="10" t="s">
        <v>13</v>
      </c>
      <c r="T200" s="10" t="s">
        <v>13</v>
      </c>
      <c r="V200" s="50"/>
      <c r="W200" s="64"/>
    </row>
    <row r="201" spans="1:23" ht="25.5" x14ac:dyDescent="0.25">
      <c r="A201" s="57">
        <v>200</v>
      </c>
      <c r="B201" s="2" t="s">
        <v>7734</v>
      </c>
      <c r="C201" s="10" t="s">
        <v>7735</v>
      </c>
      <c r="D201" s="10" t="s">
        <v>7735</v>
      </c>
      <c r="F201" s="2" t="s">
        <v>7734</v>
      </c>
      <c r="G201" s="40"/>
      <c r="H201" s="1"/>
      <c r="I201" s="1"/>
      <c r="J201" s="1" t="s">
        <v>13</v>
      </c>
      <c r="K201" s="1"/>
      <c r="L201" s="1"/>
      <c r="M201" s="45"/>
      <c r="N201" s="49" t="s">
        <v>13</v>
      </c>
      <c r="O201" s="10" t="s">
        <v>13</v>
      </c>
      <c r="P201" s="10" t="s">
        <v>13</v>
      </c>
      <c r="Q201" s="10" t="s">
        <v>13</v>
      </c>
      <c r="R201" s="10" t="s">
        <v>13</v>
      </c>
      <c r="S201" s="10" t="s">
        <v>13</v>
      </c>
      <c r="T201" s="10" t="s">
        <v>13</v>
      </c>
      <c r="V201" s="50"/>
      <c r="W201" s="64"/>
    </row>
    <row r="202" spans="1:23" ht="38.25" x14ac:dyDescent="0.25">
      <c r="A202" s="57">
        <v>201</v>
      </c>
      <c r="B202" s="2" t="s">
        <v>7732</v>
      </c>
      <c r="C202" s="10" t="s">
        <v>7733</v>
      </c>
      <c r="D202" s="10" t="s">
        <v>7733</v>
      </c>
      <c r="F202" s="2" t="s">
        <v>7732</v>
      </c>
      <c r="G202" s="40"/>
      <c r="H202" s="1"/>
      <c r="I202" s="1"/>
      <c r="J202" s="1" t="s">
        <v>13</v>
      </c>
      <c r="K202" s="1"/>
      <c r="L202" s="1"/>
      <c r="M202" s="45"/>
      <c r="N202" s="49" t="s">
        <v>13</v>
      </c>
      <c r="O202" s="10" t="s">
        <v>13</v>
      </c>
      <c r="P202" s="10" t="s">
        <v>13</v>
      </c>
      <c r="Q202" s="10" t="s">
        <v>13</v>
      </c>
      <c r="R202" s="10" t="s">
        <v>13</v>
      </c>
      <c r="S202" s="10" t="s">
        <v>13</v>
      </c>
      <c r="T202" s="10" t="s">
        <v>13</v>
      </c>
      <c r="V202" s="50"/>
      <c r="W202" s="64"/>
    </row>
    <row r="203" spans="1:23" ht="38.25" x14ac:dyDescent="0.25">
      <c r="A203" s="57">
        <v>202</v>
      </c>
      <c r="B203" s="2" t="s">
        <v>7730</v>
      </c>
      <c r="C203" s="10" t="s">
        <v>7731</v>
      </c>
      <c r="D203" s="10" t="s">
        <v>7731</v>
      </c>
      <c r="F203" s="2" t="s">
        <v>7730</v>
      </c>
      <c r="G203" s="40"/>
      <c r="H203" s="1"/>
      <c r="I203" s="1"/>
      <c r="J203" s="1" t="s">
        <v>13</v>
      </c>
      <c r="K203" s="1"/>
      <c r="L203" s="1"/>
      <c r="M203" s="45"/>
      <c r="N203" s="49" t="s">
        <v>13</v>
      </c>
      <c r="O203" s="10" t="s">
        <v>13</v>
      </c>
      <c r="P203" s="10" t="s">
        <v>13</v>
      </c>
      <c r="Q203" s="10" t="s">
        <v>13</v>
      </c>
      <c r="R203" s="10" t="s">
        <v>13</v>
      </c>
      <c r="S203" s="10" t="s">
        <v>13</v>
      </c>
      <c r="T203" s="10" t="s">
        <v>13</v>
      </c>
      <c r="V203" s="50"/>
      <c r="W203" s="64"/>
    </row>
    <row r="204" spans="1:23" ht="25.5" x14ac:dyDescent="0.25">
      <c r="A204" s="57">
        <v>203</v>
      </c>
      <c r="B204" s="2" t="s">
        <v>7728</v>
      </c>
      <c r="C204" s="10" t="s">
        <v>7729</v>
      </c>
      <c r="D204" s="10" t="s">
        <v>7729</v>
      </c>
      <c r="F204" s="2" t="s">
        <v>7728</v>
      </c>
      <c r="G204" s="40"/>
      <c r="H204" s="1"/>
      <c r="I204" s="1"/>
      <c r="J204" s="1" t="s">
        <v>13</v>
      </c>
      <c r="K204" s="1"/>
      <c r="L204" s="1"/>
      <c r="M204" s="45"/>
      <c r="N204" s="49" t="s">
        <v>13</v>
      </c>
      <c r="O204" s="10" t="s">
        <v>13</v>
      </c>
      <c r="P204" s="10" t="s">
        <v>13</v>
      </c>
      <c r="Q204" s="10" t="s">
        <v>13</v>
      </c>
      <c r="R204" s="10" t="s">
        <v>13</v>
      </c>
      <c r="S204" s="10" t="s">
        <v>13</v>
      </c>
      <c r="T204" s="10" t="s">
        <v>13</v>
      </c>
      <c r="U204" s="10">
        <v>1</v>
      </c>
      <c r="V204" s="50"/>
      <c r="W204" s="64"/>
    </row>
    <row r="205" spans="1:23" ht="89.25" x14ac:dyDescent="0.25">
      <c r="A205" s="57">
        <v>204</v>
      </c>
      <c r="B205" s="2" t="s">
        <v>7726</v>
      </c>
      <c r="C205" s="10" t="s">
        <v>7727</v>
      </c>
      <c r="D205" s="10" t="s">
        <v>7727</v>
      </c>
      <c r="F205" s="2" t="s">
        <v>7726</v>
      </c>
      <c r="G205" s="40"/>
      <c r="H205" s="1"/>
      <c r="I205" s="1"/>
      <c r="J205" s="1" t="s">
        <v>13</v>
      </c>
      <c r="K205" s="1"/>
      <c r="L205" s="1"/>
      <c r="M205" s="45"/>
      <c r="N205" s="49" t="s">
        <v>13</v>
      </c>
      <c r="O205" s="10" t="s">
        <v>13</v>
      </c>
      <c r="P205" s="10" t="s">
        <v>13</v>
      </c>
      <c r="Q205" s="10" t="s">
        <v>13</v>
      </c>
      <c r="R205" s="10" t="s">
        <v>13</v>
      </c>
      <c r="S205" s="10" t="s">
        <v>13</v>
      </c>
      <c r="T205" s="10" t="s">
        <v>13</v>
      </c>
      <c r="V205" s="50"/>
      <c r="W205" s="64"/>
    </row>
    <row r="206" spans="1:23" x14ac:dyDescent="0.25">
      <c r="A206" s="57">
        <v>205</v>
      </c>
      <c r="B206" s="4" t="s">
        <v>7724</v>
      </c>
      <c r="C206" s="14" t="s">
        <v>7725</v>
      </c>
      <c r="D206" s="14" t="s">
        <v>7725</v>
      </c>
      <c r="E206" s="13"/>
      <c r="F206" s="4" t="s">
        <v>7724</v>
      </c>
      <c r="G206" s="38"/>
      <c r="H206" s="3"/>
      <c r="I206" s="3"/>
      <c r="J206" s="1"/>
      <c r="K206" s="3"/>
      <c r="L206" s="3"/>
      <c r="M206" s="43"/>
      <c r="N206" s="50"/>
      <c r="V206" s="50"/>
      <c r="W206" s="64"/>
    </row>
    <row r="207" spans="1:23" x14ac:dyDescent="0.25">
      <c r="A207" s="57">
        <v>206</v>
      </c>
      <c r="B207" s="4" t="s">
        <v>7722</v>
      </c>
      <c r="C207" s="14" t="s">
        <v>7723</v>
      </c>
      <c r="D207" s="14" t="s">
        <v>7723</v>
      </c>
      <c r="E207" s="13"/>
      <c r="F207" s="4" t="s">
        <v>7722</v>
      </c>
      <c r="G207" s="38"/>
      <c r="H207" s="3"/>
      <c r="I207" s="3"/>
      <c r="J207" s="1"/>
      <c r="K207" s="3"/>
      <c r="L207" s="3"/>
      <c r="M207" s="43"/>
      <c r="N207" s="50"/>
      <c r="V207" s="50"/>
      <c r="W207" s="64"/>
    </row>
    <row r="208" spans="1:23" x14ac:dyDescent="0.25">
      <c r="A208" s="57">
        <v>207</v>
      </c>
      <c r="B208" s="6" t="s">
        <v>7720</v>
      </c>
      <c r="C208" s="12" t="s">
        <v>7721</v>
      </c>
      <c r="D208" s="12" t="s">
        <v>7721</v>
      </c>
      <c r="E208" s="11"/>
      <c r="F208" s="6" t="s">
        <v>7720</v>
      </c>
      <c r="G208" s="39"/>
      <c r="H208" s="5"/>
      <c r="I208" s="5"/>
      <c r="J208" s="1"/>
      <c r="K208" s="5"/>
      <c r="L208" s="5"/>
      <c r="M208" s="44"/>
      <c r="N208" s="50"/>
      <c r="V208" s="50"/>
      <c r="W208" s="64"/>
    </row>
    <row r="209" spans="1:23" ht="25.5" x14ac:dyDescent="0.25">
      <c r="A209" s="57">
        <v>208</v>
      </c>
      <c r="B209" s="2" t="s">
        <v>7718</v>
      </c>
      <c r="C209" s="10" t="s">
        <v>7719</v>
      </c>
      <c r="D209" s="10" t="s">
        <v>7719</v>
      </c>
      <c r="F209" s="2" t="s">
        <v>7718</v>
      </c>
      <c r="G209" s="40"/>
      <c r="H209" s="1"/>
      <c r="I209" s="1"/>
      <c r="J209" s="1" t="s">
        <v>13</v>
      </c>
      <c r="K209" s="1"/>
      <c r="L209" s="1"/>
      <c r="M209" s="45"/>
      <c r="N209" s="49" t="s">
        <v>13</v>
      </c>
      <c r="O209" s="10" t="s">
        <v>13</v>
      </c>
      <c r="P209" s="10" t="s">
        <v>13</v>
      </c>
      <c r="Q209" s="10" t="s">
        <v>13</v>
      </c>
      <c r="R209" s="10" t="s">
        <v>13</v>
      </c>
      <c r="S209" s="10" t="s">
        <v>13</v>
      </c>
      <c r="T209" s="10" t="s">
        <v>13</v>
      </c>
      <c r="U209" s="10">
        <v>1</v>
      </c>
      <c r="V209" s="50"/>
      <c r="W209" s="64"/>
    </row>
    <row r="210" spans="1:23" ht="51" x14ac:dyDescent="0.25">
      <c r="A210" s="57">
        <v>209</v>
      </c>
      <c r="B210" s="2" t="s">
        <v>7716</v>
      </c>
      <c r="C210" s="10" t="s">
        <v>7717</v>
      </c>
      <c r="D210" s="10" t="s">
        <v>7717</v>
      </c>
      <c r="F210" s="2" t="s">
        <v>7716</v>
      </c>
      <c r="G210" s="40"/>
      <c r="H210" s="1"/>
      <c r="I210" s="1"/>
      <c r="J210" s="1" t="s">
        <v>13</v>
      </c>
      <c r="K210" s="1"/>
      <c r="L210" s="1"/>
      <c r="M210" s="45"/>
      <c r="N210" s="49" t="s">
        <v>13</v>
      </c>
      <c r="O210" s="10" t="s">
        <v>13</v>
      </c>
      <c r="P210" s="10" t="s">
        <v>13</v>
      </c>
      <c r="Q210" s="10" t="s">
        <v>13</v>
      </c>
      <c r="R210" s="10" t="s">
        <v>13</v>
      </c>
      <c r="S210" s="10" t="s">
        <v>13</v>
      </c>
      <c r="T210" s="10" t="s">
        <v>13</v>
      </c>
      <c r="U210" s="10">
        <v>1</v>
      </c>
      <c r="V210" s="50"/>
      <c r="W210" s="64"/>
    </row>
    <row r="211" spans="1:23" ht="25.5" x14ac:dyDescent="0.25">
      <c r="A211" s="57">
        <v>210</v>
      </c>
      <c r="B211" s="2" t="s">
        <v>7714</v>
      </c>
      <c r="C211" s="10" t="s">
        <v>7715</v>
      </c>
      <c r="D211" s="10" t="s">
        <v>7715</v>
      </c>
      <c r="F211" s="2" t="s">
        <v>7714</v>
      </c>
      <c r="G211" s="40"/>
      <c r="H211" s="1"/>
      <c r="I211" s="1"/>
      <c r="J211" s="1" t="s">
        <v>13</v>
      </c>
      <c r="K211" s="1"/>
      <c r="L211" s="1"/>
      <c r="M211" s="45"/>
      <c r="N211" s="49" t="s">
        <v>13</v>
      </c>
      <c r="O211" s="10" t="s">
        <v>13</v>
      </c>
      <c r="P211" s="10" t="s">
        <v>13</v>
      </c>
      <c r="Q211" s="10" t="s">
        <v>13</v>
      </c>
      <c r="R211" s="10" t="s">
        <v>13</v>
      </c>
      <c r="S211" s="10" t="s">
        <v>13</v>
      </c>
      <c r="T211" s="10" t="s">
        <v>13</v>
      </c>
      <c r="U211" s="10">
        <v>1</v>
      </c>
      <c r="V211" s="50"/>
      <c r="W211" s="64"/>
    </row>
    <row r="212" spans="1:23" ht="25.5" x14ac:dyDescent="0.25">
      <c r="A212" s="57">
        <v>211</v>
      </c>
      <c r="B212" s="2" t="s">
        <v>7712</v>
      </c>
      <c r="C212" s="10" t="s">
        <v>7713</v>
      </c>
      <c r="D212" s="10" t="s">
        <v>7713</v>
      </c>
      <c r="F212" s="2" t="s">
        <v>7712</v>
      </c>
      <c r="G212" s="40"/>
      <c r="H212" s="1"/>
      <c r="I212" s="1"/>
      <c r="J212" s="1" t="s">
        <v>13</v>
      </c>
      <c r="K212" s="1"/>
      <c r="L212" s="1"/>
      <c r="M212" s="45"/>
      <c r="N212" s="49" t="s">
        <v>13</v>
      </c>
      <c r="O212" s="10" t="s">
        <v>13</v>
      </c>
      <c r="P212" s="10" t="s">
        <v>13</v>
      </c>
      <c r="Q212" s="10" t="s">
        <v>13</v>
      </c>
      <c r="R212" s="10" t="s">
        <v>13</v>
      </c>
      <c r="S212" s="10" t="s">
        <v>13</v>
      </c>
      <c r="T212" s="10" t="s">
        <v>13</v>
      </c>
      <c r="U212" s="10">
        <v>1</v>
      </c>
      <c r="V212" s="50"/>
      <c r="W212" s="64"/>
    </row>
    <row r="213" spans="1:23" x14ac:dyDescent="0.25">
      <c r="A213" s="57">
        <v>212</v>
      </c>
      <c r="B213" s="6" t="s">
        <v>7710</v>
      </c>
      <c r="C213" s="12" t="s">
        <v>7711</v>
      </c>
      <c r="D213" s="12" t="s">
        <v>7711</v>
      </c>
      <c r="E213" s="11"/>
      <c r="F213" s="6" t="s">
        <v>7710</v>
      </c>
      <c r="G213" s="39"/>
      <c r="H213" s="5"/>
      <c r="I213" s="5"/>
      <c r="J213" s="1"/>
      <c r="K213" s="5"/>
      <c r="L213" s="5"/>
      <c r="M213" s="44"/>
      <c r="N213" s="50"/>
      <c r="V213" s="50"/>
      <c r="W213" s="64"/>
    </row>
    <row r="214" spans="1:23" ht="25.5" x14ac:dyDescent="0.25">
      <c r="A214" s="57">
        <v>213</v>
      </c>
      <c r="B214" s="2" t="s">
        <v>7708</v>
      </c>
      <c r="C214" s="10" t="s">
        <v>7709</v>
      </c>
      <c r="D214" s="10" t="s">
        <v>7709</v>
      </c>
      <c r="F214" s="2" t="s">
        <v>7708</v>
      </c>
      <c r="G214" s="40"/>
      <c r="H214" s="1"/>
      <c r="I214" s="1"/>
      <c r="J214" s="1" t="s">
        <v>13</v>
      </c>
      <c r="K214" s="1"/>
      <c r="L214" s="1"/>
      <c r="M214" s="45"/>
      <c r="N214" s="49" t="s">
        <v>13</v>
      </c>
      <c r="O214" s="10" t="s">
        <v>13</v>
      </c>
      <c r="P214" s="10" t="s">
        <v>13</v>
      </c>
      <c r="Q214" s="10" t="s">
        <v>13</v>
      </c>
      <c r="R214" s="10" t="s">
        <v>13</v>
      </c>
      <c r="S214" s="10" t="s">
        <v>13</v>
      </c>
      <c r="T214" s="10" t="s">
        <v>13</v>
      </c>
      <c r="V214" s="49">
        <v>1</v>
      </c>
      <c r="W214" s="64"/>
    </row>
    <row r="215" spans="1:23" ht="25.5" x14ac:dyDescent="0.25">
      <c r="A215" s="57">
        <v>214</v>
      </c>
      <c r="B215" s="2" t="s">
        <v>7706</v>
      </c>
      <c r="C215" s="10" t="s">
        <v>7707</v>
      </c>
      <c r="D215" s="10" t="s">
        <v>7707</v>
      </c>
      <c r="F215" s="2" t="s">
        <v>7706</v>
      </c>
      <c r="G215" s="40"/>
      <c r="H215" s="1"/>
      <c r="I215" s="1"/>
      <c r="J215" s="1" t="s">
        <v>13</v>
      </c>
      <c r="K215" s="1"/>
      <c r="L215" s="1"/>
      <c r="M215" s="45"/>
      <c r="N215" s="49" t="s">
        <v>13</v>
      </c>
      <c r="O215" s="10" t="s">
        <v>13</v>
      </c>
      <c r="P215" s="10" t="s">
        <v>13</v>
      </c>
      <c r="Q215" s="10" t="s">
        <v>13</v>
      </c>
      <c r="R215" s="10" t="s">
        <v>13</v>
      </c>
      <c r="S215" s="10" t="s">
        <v>13</v>
      </c>
      <c r="T215" s="10" t="s">
        <v>13</v>
      </c>
      <c r="V215" s="49">
        <v>1</v>
      </c>
      <c r="W215" s="64"/>
    </row>
    <row r="216" spans="1:23" ht="25.5" x14ac:dyDescent="0.25">
      <c r="A216" s="57">
        <v>215</v>
      </c>
      <c r="B216" s="2" t="s">
        <v>7704</v>
      </c>
      <c r="C216" s="10" t="s">
        <v>7705</v>
      </c>
      <c r="D216" s="10" t="s">
        <v>7705</v>
      </c>
      <c r="F216" s="2" t="s">
        <v>7704</v>
      </c>
      <c r="G216" s="40"/>
      <c r="H216" s="1"/>
      <c r="I216" s="1"/>
      <c r="J216" s="1" t="s">
        <v>13</v>
      </c>
      <c r="K216" s="1"/>
      <c r="L216" s="1"/>
      <c r="M216" s="45"/>
      <c r="N216" s="49" t="s">
        <v>13</v>
      </c>
      <c r="O216" s="10" t="s">
        <v>13</v>
      </c>
      <c r="P216" s="10" t="s">
        <v>13</v>
      </c>
      <c r="Q216" s="10" t="s">
        <v>13</v>
      </c>
      <c r="R216" s="10" t="s">
        <v>13</v>
      </c>
      <c r="S216" s="10" t="s">
        <v>13</v>
      </c>
      <c r="T216" s="10" t="s">
        <v>13</v>
      </c>
      <c r="V216" s="49">
        <v>1</v>
      </c>
      <c r="W216" s="64"/>
    </row>
    <row r="217" spans="1:23" ht="51" x14ac:dyDescent="0.25">
      <c r="A217" s="57">
        <v>216</v>
      </c>
      <c r="B217" s="2" t="s">
        <v>7702</v>
      </c>
      <c r="C217" s="10" t="s">
        <v>7703</v>
      </c>
      <c r="D217" s="10" t="s">
        <v>7703</v>
      </c>
      <c r="F217" s="2" t="s">
        <v>7702</v>
      </c>
      <c r="G217" s="40"/>
      <c r="H217" s="1"/>
      <c r="I217" s="1"/>
      <c r="J217" s="1" t="s">
        <v>13</v>
      </c>
      <c r="K217" s="1"/>
      <c r="L217" s="1"/>
      <c r="M217" s="45"/>
      <c r="N217" s="49" t="s">
        <v>13</v>
      </c>
      <c r="O217" s="10" t="s">
        <v>13</v>
      </c>
      <c r="P217" s="10" t="s">
        <v>13</v>
      </c>
      <c r="Q217" s="10" t="s">
        <v>13</v>
      </c>
      <c r="R217" s="10" t="s">
        <v>13</v>
      </c>
      <c r="S217" s="10" t="s">
        <v>13</v>
      </c>
      <c r="T217" s="10" t="s">
        <v>13</v>
      </c>
      <c r="V217" s="49">
        <v>1</v>
      </c>
      <c r="W217" s="64"/>
    </row>
    <row r="218" spans="1:23" ht="38.25" x14ac:dyDescent="0.25">
      <c r="A218" s="57">
        <v>217</v>
      </c>
      <c r="B218" s="2" t="s">
        <v>7700</v>
      </c>
      <c r="C218" s="10" t="s">
        <v>7701</v>
      </c>
      <c r="D218" s="10" t="s">
        <v>7701</v>
      </c>
      <c r="F218" s="2" t="s">
        <v>7700</v>
      </c>
      <c r="G218" s="40"/>
      <c r="H218" s="1"/>
      <c r="I218" s="1"/>
      <c r="J218" s="1" t="s">
        <v>13</v>
      </c>
      <c r="K218" s="1"/>
      <c r="L218" s="1"/>
      <c r="M218" s="45"/>
      <c r="N218" s="49" t="s">
        <v>13</v>
      </c>
      <c r="O218" s="10" t="s">
        <v>13</v>
      </c>
      <c r="P218" s="10" t="s">
        <v>13</v>
      </c>
      <c r="Q218" s="10" t="s">
        <v>13</v>
      </c>
      <c r="R218" s="10" t="s">
        <v>13</v>
      </c>
      <c r="S218" s="10" t="s">
        <v>13</v>
      </c>
      <c r="T218" s="10" t="s">
        <v>13</v>
      </c>
      <c r="U218" s="10">
        <v>1</v>
      </c>
      <c r="V218" s="50"/>
      <c r="W218" s="64"/>
    </row>
    <row r="219" spans="1:23" ht="25.5" x14ac:dyDescent="0.25">
      <c r="A219" s="57">
        <v>218</v>
      </c>
      <c r="B219" s="2" t="s">
        <v>7698</v>
      </c>
      <c r="C219" s="10" t="s">
        <v>7699</v>
      </c>
      <c r="D219" s="10" t="s">
        <v>7699</v>
      </c>
      <c r="F219" s="2" t="s">
        <v>7698</v>
      </c>
      <c r="G219" s="40"/>
      <c r="H219" s="1"/>
      <c r="I219" s="1"/>
      <c r="J219" s="1" t="s">
        <v>13</v>
      </c>
      <c r="K219" s="1"/>
      <c r="L219" s="1"/>
      <c r="M219" s="45"/>
      <c r="N219" s="49" t="s">
        <v>13</v>
      </c>
      <c r="O219" s="10" t="s">
        <v>13</v>
      </c>
      <c r="P219" s="10" t="s">
        <v>13</v>
      </c>
      <c r="Q219" s="10" t="s">
        <v>13</v>
      </c>
      <c r="R219" s="10" t="s">
        <v>13</v>
      </c>
      <c r="S219" s="10" t="s">
        <v>13</v>
      </c>
      <c r="T219" s="10" t="s">
        <v>13</v>
      </c>
      <c r="U219" s="10">
        <v>1</v>
      </c>
      <c r="V219" s="50"/>
      <c r="W219" s="64"/>
    </row>
    <row r="220" spans="1:23" x14ac:dyDescent="0.25">
      <c r="A220" s="57">
        <v>219</v>
      </c>
      <c r="B220" s="6" t="s">
        <v>7696</v>
      </c>
      <c r="C220" s="12" t="s">
        <v>7697</v>
      </c>
      <c r="D220" s="12" t="s">
        <v>7697</v>
      </c>
      <c r="E220" s="11"/>
      <c r="F220" s="6" t="s">
        <v>7696</v>
      </c>
      <c r="G220" s="39"/>
      <c r="H220" s="5"/>
      <c r="I220" s="5"/>
      <c r="J220" s="1"/>
      <c r="K220" s="5"/>
      <c r="L220" s="5"/>
      <c r="M220" s="44"/>
      <c r="N220" s="50"/>
      <c r="V220" s="50"/>
      <c r="W220" s="64"/>
    </row>
    <row r="221" spans="1:23" ht="25.5" x14ac:dyDescent="0.25">
      <c r="A221" s="57">
        <v>220</v>
      </c>
      <c r="B221" s="2" t="s">
        <v>7694</v>
      </c>
      <c r="C221" s="10" t="s">
        <v>7695</v>
      </c>
      <c r="D221" s="10" t="s">
        <v>7695</v>
      </c>
      <c r="F221" s="2" t="s">
        <v>7694</v>
      </c>
      <c r="G221" s="40"/>
      <c r="H221" s="1"/>
      <c r="I221" s="1"/>
      <c r="J221" s="1" t="s">
        <v>13</v>
      </c>
      <c r="K221" s="1"/>
      <c r="L221" s="1"/>
      <c r="M221" s="45"/>
      <c r="N221" s="49" t="s">
        <v>13</v>
      </c>
      <c r="O221" s="10" t="s">
        <v>13</v>
      </c>
      <c r="P221" s="10" t="s">
        <v>13</v>
      </c>
      <c r="Q221" s="10" t="s">
        <v>13</v>
      </c>
      <c r="R221" s="10" t="s">
        <v>13</v>
      </c>
      <c r="S221" s="10" t="s">
        <v>13</v>
      </c>
      <c r="T221" s="10" t="s">
        <v>13</v>
      </c>
      <c r="U221" s="10">
        <v>1</v>
      </c>
      <c r="V221" s="50"/>
      <c r="W221" s="64"/>
    </row>
    <row r="222" spans="1:23" ht="25.5" x14ac:dyDescent="0.25">
      <c r="A222" s="57">
        <v>221</v>
      </c>
      <c r="B222" s="2" t="s">
        <v>7692</v>
      </c>
      <c r="C222" s="10" t="s">
        <v>7693</v>
      </c>
      <c r="D222" s="10" t="s">
        <v>7693</v>
      </c>
      <c r="F222" s="2" t="s">
        <v>7692</v>
      </c>
      <c r="G222" s="40"/>
      <c r="H222" s="1"/>
      <c r="I222" s="1"/>
      <c r="J222" s="1" t="s">
        <v>13</v>
      </c>
      <c r="K222" s="1"/>
      <c r="L222" s="1"/>
      <c r="M222" s="45"/>
      <c r="N222" s="49" t="s">
        <v>13</v>
      </c>
      <c r="O222" s="10" t="s">
        <v>13</v>
      </c>
      <c r="P222" s="10" t="s">
        <v>13</v>
      </c>
      <c r="Q222" s="10" t="s">
        <v>13</v>
      </c>
      <c r="R222" s="10" t="s">
        <v>13</v>
      </c>
      <c r="S222" s="10" t="s">
        <v>13</v>
      </c>
      <c r="T222" s="10" t="s">
        <v>13</v>
      </c>
      <c r="U222" s="10">
        <v>1</v>
      </c>
      <c r="V222" s="50"/>
      <c r="W222" s="64"/>
    </row>
    <row r="223" spans="1:23" ht="25.5" x14ac:dyDescent="0.25">
      <c r="A223" s="57">
        <v>222</v>
      </c>
      <c r="B223" s="2" t="s">
        <v>7690</v>
      </c>
      <c r="C223" s="10" t="s">
        <v>7691</v>
      </c>
      <c r="D223" s="10" t="s">
        <v>7691</v>
      </c>
      <c r="F223" s="2" t="s">
        <v>7690</v>
      </c>
      <c r="G223" s="40"/>
      <c r="H223" s="1"/>
      <c r="I223" s="1"/>
      <c r="J223" s="1" t="s">
        <v>13</v>
      </c>
      <c r="K223" s="1"/>
      <c r="L223" s="1"/>
      <c r="M223" s="45"/>
      <c r="N223" s="49" t="s">
        <v>13</v>
      </c>
      <c r="O223" s="10" t="s">
        <v>13</v>
      </c>
      <c r="P223" s="10" t="s">
        <v>13</v>
      </c>
      <c r="Q223" s="10" t="s">
        <v>13</v>
      </c>
      <c r="R223" s="10" t="s">
        <v>13</v>
      </c>
      <c r="S223" s="10" t="s">
        <v>13</v>
      </c>
      <c r="T223" s="10" t="s">
        <v>13</v>
      </c>
      <c r="U223" s="10">
        <v>1</v>
      </c>
      <c r="V223" s="50"/>
      <c r="W223" s="64"/>
    </row>
    <row r="224" spans="1:23" ht="25.5" x14ac:dyDescent="0.25">
      <c r="A224" s="57">
        <v>223</v>
      </c>
      <c r="B224" s="2" t="s">
        <v>7688</v>
      </c>
      <c r="C224" s="10" t="s">
        <v>7689</v>
      </c>
      <c r="D224" s="10" t="s">
        <v>7689</v>
      </c>
      <c r="F224" s="2" t="s">
        <v>7688</v>
      </c>
      <c r="G224" s="40"/>
      <c r="H224" s="1"/>
      <c r="I224" s="1"/>
      <c r="J224" s="1" t="s">
        <v>13</v>
      </c>
      <c r="K224" s="1"/>
      <c r="L224" s="1"/>
      <c r="M224" s="45"/>
      <c r="N224" s="49" t="s">
        <v>13</v>
      </c>
      <c r="O224" s="10" t="s">
        <v>13</v>
      </c>
      <c r="P224" s="10" t="s">
        <v>13</v>
      </c>
      <c r="Q224" s="10" t="s">
        <v>13</v>
      </c>
      <c r="R224" s="10" t="s">
        <v>13</v>
      </c>
      <c r="V224" s="50"/>
      <c r="W224" s="64"/>
    </row>
    <row r="225" spans="1:23" x14ac:dyDescent="0.25">
      <c r="A225" s="57">
        <v>224</v>
      </c>
      <c r="B225" s="6" t="s">
        <v>7686</v>
      </c>
      <c r="C225" s="12" t="s">
        <v>7687</v>
      </c>
      <c r="D225" s="12" t="s">
        <v>7687</v>
      </c>
      <c r="E225" s="11"/>
      <c r="F225" s="6" t="s">
        <v>7686</v>
      </c>
      <c r="G225" s="39"/>
      <c r="H225" s="5"/>
      <c r="I225" s="5"/>
      <c r="J225" s="1"/>
      <c r="K225" s="5"/>
      <c r="L225" s="5"/>
      <c r="M225" s="44"/>
      <c r="N225" s="50"/>
      <c r="V225" s="50"/>
      <c r="W225" s="64"/>
    </row>
    <row r="226" spans="1:23" x14ac:dyDescent="0.25">
      <c r="A226" s="57">
        <v>225</v>
      </c>
      <c r="B226" s="2" t="s">
        <v>7684</v>
      </c>
      <c r="C226" s="10" t="s">
        <v>7685</v>
      </c>
      <c r="D226" s="10" t="s">
        <v>7685</v>
      </c>
      <c r="F226" s="2" t="s">
        <v>7684</v>
      </c>
      <c r="G226" s="40"/>
      <c r="H226" s="1"/>
      <c r="I226" s="1"/>
      <c r="J226" s="1" t="s">
        <v>13</v>
      </c>
      <c r="K226" s="1"/>
      <c r="L226" s="1"/>
      <c r="M226" s="45"/>
      <c r="N226" s="49" t="s">
        <v>13</v>
      </c>
      <c r="O226" s="10" t="s">
        <v>13</v>
      </c>
      <c r="P226" s="10" t="s">
        <v>13</v>
      </c>
      <c r="Q226" s="10" t="s">
        <v>13</v>
      </c>
      <c r="R226" s="10" t="s">
        <v>13</v>
      </c>
      <c r="S226" s="10" t="s">
        <v>13</v>
      </c>
      <c r="T226" s="10" t="s">
        <v>13</v>
      </c>
      <c r="V226" s="49">
        <v>1</v>
      </c>
      <c r="W226" s="64"/>
    </row>
    <row r="227" spans="1:23" x14ac:dyDescent="0.25">
      <c r="A227" s="57">
        <v>226</v>
      </c>
      <c r="B227" s="4" t="s">
        <v>7682</v>
      </c>
      <c r="C227" s="14" t="s">
        <v>7683</v>
      </c>
      <c r="D227" s="14" t="s">
        <v>7683</v>
      </c>
      <c r="E227" s="13"/>
      <c r="F227" s="4" t="s">
        <v>7682</v>
      </c>
      <c r="G227" s="38"/>
      <c r="H227" s="3"/>
      <c r="I227" s="3"/>
      <c r="J227" s="1"/>
      <c r="K227" s="3"/>
      <c r="L227" s="3"/>
      <c r="M227" s="43"/>
      <c r="N227" s="50"/>
      <c r="V227" s="50"/>
      <c r="W227" s="64"/>
    </row>
    <row r="228" spans="1:23" x14ac:dyDescent="0.25">
      <c r="A228" s="57">
        <v>227</v>
      </c>
      <c r="B228" s="6" t="s">
        <v>7559</v>
      </c>
      <c r="C228" s="12" t="s">
        <v>7681</v>
      </c>
      <c r="D228" s="12" t="s">
        <v>7681</v>
      </c>
      <c r="E228" s="11"/>
      <c r="F228" s="6" t="s">
        <v>7559</v>
      </c>
      <c r="G228" s="39"/>
      <c r="H228" s="5"/>
      <c r="I228" s="5"/>
      <c r="J228" s="1"/>
      <c r="K228" s="5"/>
      <c r="L228" s="5"/>
      <c r="M228" s="44"/>
      <c r="N228" s="50"/>
      <c r="V228" s="50"/>
      <c r="W228" s="64"/>
    </row>
    <row r="229" spans="1:23" ht="25.5" x14ac:dyDescent="0.25">
      <c r="A229" s="57">
        <v>228</v>
      </c>
      <c r="B229" s="2" t="s">
        <v>7679</v>
      </c>
      <c r="C229" s="10" t="s">
        <v>7680</v>
      </c>
      <c r="D229" s="10" t="s">
        <v>7680</v>
      </c>
      <c r="F229" s="2" t="s">
        <v>7679</v>
      </c>
      <c r="G229" s="40"/>
      <c r="H229" s="1"/>
      <c r="I229" s="1"/>
      <c r="J229" s="1" t="s">
        <v>13</v>
      </c>
      <c r="K229" s="1"/>
      <c r="L229" s="1"/>
      <c r="M229" s="45"/>
      <c r="N229" s="49" t="s">
        <v>13</v>
      </c>
      <c r="O229" s="10" t="s">
        <v>13</v>
      </c>
      <c r="P229" s="10" t="s">
        <v>13</v>
      </c>
      <c r="Q229" s="10" t="s">
        <v>13</v>
      </c>
      <c r="R229" s="10" t="s">
        <v>13</v>
      </c>
      <c r="S229" s="10" t="s">
        <v>13</v>
      </c>
      <c r="T229" s="10" t="s">
        <v>13</v>
      </c>
      <c r="V229" s="49">
        <v>1</v>
      </c>
      <c r="W229" s="64"/>
    </row>
    <row r="230" spans="1:23" x14ac:dyDescent="0.25">
      <c r="A230" s="57">
        <v>229</v>
      </c>
      <c r="B230" s="2" t="s">
        <v>7677</v>
      </c>
      <c r="C230" s="10" t="s">
        <v>7678</v>
      </c>
      <c r="D230" s="10" t="s">
        <v>7678</v>
      </c>
      <c r="F230" s="2" t="s">
        <v>7677</v>
      </c>
      <c r="G230" s="40"/>
      <c r="H230" s="1"/>
      <c r="I230" s="1"/>
      <c r="J230" s="1" t="s">
        <v>13</v>
      </c>
      <c r="K230" s="1"/>
      <c r="L230" s="1"/>
      <c r="M230" s="45"/>
      <c r="N230" s="49" t="s">
        <v>13</v>
      </c>
      <c r="O230" s="10" t="s">
        <v>13</v>
      </c>
      <c r="P230" s="10" t="s">
        <v>13</v>
      </c>
      <c r="Q230" s="10" t="s">
        <v>13</v>
      </c>
      <c r="R230" s="10" t="s">
        <v>13</v>
      </c>
      <c r="S230" s="10" t="s">
        <v>13</v>
      </c>
      <c r="T230" s="10" t="s">
        <v>13</v>
      </c>
      <c r="V230" s="49">
        <v>1</v>
      </c>
      <c r="W230" s="64"/>
    </row>
    <row r="231" spans="1:23" ht="25.5" x14ac:dyDescent="0.25">
      <c r="A231" s="57">
        <v>230</v>
      </c>
      <c r="B231" s="2" t="s">
        <v>7675</v>
      </c>
      <c r="C231" s="10" t="s">
        <v>7676</v>
      </c>
      <c r="D231" s="10" t="s">
        <v>7676</v>
      </c>
      <c r="F231" s="2" t="s">
        <v>7675</v>
      </c>
      <c r="G231" s="40"/>
      <c r="H231" s="1"/>
      <c r="I231" s="1"/>
      <c r="J231" s="1" t="s">
        <v>13</v>
      </c>
      <c r="K231" s="1"/>
      <c r="L231" s="1"/>
      <c r="M231" s="45"/>
      <c r="N231" s="49" t="s">
        <v>13</v>
      </c>
      <c r="O231" s="10" t="s">
        <v>13</v>
      </c>
      <c r="P231" s="10" t="s">
        <v>13</v>
      </c>
      <c r="Q231" s="10" t="s">
        <v>13</v>
      </c>
      <c r="R231" s="10" t="s">
        <v>13</v>
      </c>
      <c r="S231" s="10" t="s">
        <v>13</v>
      </c>
      <c r="T231" s="10" t="s">
        <v>13</v>
      </c>
      <c r="V231" s="49">
        <v>1</v>
      </c>
      <c r="W231" s="64"/>
    </row>
    <row r="232" spans="1:23" ht="25.5" x14ac:dyDescent="0.25">
      <c r="A232" s="57">
        <v>231</v>
      </c>
      <c r="B232" s="2" t="s">
        <v>7673</v>
      </c>
      <c r="C232" s="10" t="s">
        <v>7674</v>
      </c>
      <c r="D232" s="10" t="s">
        <v>7674</v>
      </c>
      <c r="F232" s="2" t="s">
        <v>7673</v>
      </c>
      <c r="G232" s="40"/>
      <c r="H232" s="1"/>
      <c r="I232" s="1"/>
      <c r="J232" s="1" t="s">
        <v>13</v>
      </c>
      <c r="K232" s="1"/>
      <c r="L232" s="1"/>
      <c r="M232" s="45"/>
      <c r="N232" s="49" t="s">
        <v>13</v>
      </c>
      <c r="O232" s="10" t="s">
        <v>13</v>
      </c>
      <c r="P232" s="10" t="s">
        <v>13</v>
      </c>
      <c r="Q232" s="10" t="s">
        <v>13</v>
      </c>
      <c r="R232" s="10" t="s">
        <v>13</v>
      </c>
      <c r="S232" s="10" t="s">
        <v>13</v>
      </c>
      <c r="T232" s="10" t="s">
        <v>13</v>
      </c>
      <c r="V232" s="49">
        <v>1</v>
      </c>
      <c r="W232" s="64"/>
    </row>
    <row r="233" spans="1:23" x14ac:dyDescent="0.25">
      <c r="A233" s="57">
        <v>232</v>
      </c>
      <c r="B233" s="2" t="s">
        <v>7671</v>
      </c>
      <c r="C233" s="10" t="s">
        <v>7672</v>
      </c>
      <c r="D233" s="10" t="s">
        <v>7672</v>
      </c>
      <c r="F233" s="2" t="s">
        <v>7671</v>
      </c>
      <c r="G233" s="40"/>
      <c r="H233" s="1"/>
      <c r="I233" s="1"/>
      <c r="J233" s="1" t="s">
        <v>13</v>
      </c>
      <c r="K233" s="1"/>
      <c r="L233" s="1"/>
      <c r="M233" s="45"/>
      <c r="N233" s="49" t="s">
        <v>13</v>
      </c>
      <c r="O233" s="10" t="s">
        <v>13</v>
      </c>
      <c r="P233" s="10" t="s">
        <v>13</v>
      </c>
      <c r="Q233" s="10" t="s">
        <v>13</v>
      </c>
      <c r="R233" s="10" t="s">
        <v>13</v>
      </c>
      <c r="S233" s="10" t="s">
        <v>13</v>
      </c>
      <c r="T233" s="10" t="s">
        <v>13</v>
      </c>
      <c r="V233" s="49">
        <v>1</v>
      </c>
      <c r="W233" s="64"/>
    </row>
    <row r="234" spans="1:23" x14ac:dyDescent="0.25">
      <c r="A234" s="57">
        <v>233</v>
      </c>
      <c r="B234" s="6" t="s">
        <v>7669</v>
      </c>
      <c r="C234" s="12" t="s">
        <v>7670</v>
      </c>
      <c r="D234" s="12" t="s">
        <v>7670</v>
      </c>
      <c r="E234" s="11"/>
      <c r="F234" s="6" t="s">
        <v>7669</v>
      </c>
      <c r="G234" s="39"/>
      <c r="H234" s="5"/>
      <c r="I234" s="5"/>
      <c r="J234" s="1"/>
      <c r="K234" s="5"/>
      <c r="L234" s="5"/>
      <c r="M234" s="44"/>
      <c r="N234" s="50"/>
      <c r="V234" s="50"/>
      <c r="W234" s="64"/>
    </row>
    <row r="235" spans="1:23" x14ac:dyDescent="0.25">
      <c r="A235" s="57">
        <v>234</v>
      </c>
      <c r="B235" s="2" t="s">
        <v>7667</v>
      </c>
      <c r="C235" s="10" t="s">
        <v>7668</v>
      </c>
      <c r="D235" s="10" t="s">
        <v>7668</v>
      </c>
      <c r="F235" s="2" t="s">
        <v>7667</v>
      </c>
      <c r="G235" s="40"/>
      <c r="H235" s="1"/>
      <c r="I235" s="1"/>
      <c r="J235" s="1" t="s">
        <v>13</v>
      </c>
      <c r="K235" s="1"/>
      <c r="L235" s="1"/>
      <c r="M235" s="45"/>
      <c r="N235" s="49" t="s">
        <v>13</v>
      </c>
      <c r="O235" s="10" t="s">
        <v>13</v>
      </c>
      <c r="P235" s="10" t="s">
        <v>13</v>
      </c>
      <c r="Q235" s="10" t="s">
        <v>13</v>
      </c>
      <c r="R235" s="10" t="s">
        <v>13</v>
      </c>
      <c r="S235" s="10" t="s">
        <v>13</v>
      </c>
      <c r="T235" s="10" t="s">
        <v>13</v>
      </c>
      <c r="U235" s="10">
        <v>1</v>
      </c>
      <c r="V235" s="50"/>
      <c r="W235" s="64"/>
    </row>
    <row r="236" spans="1:23" ht="25.5" x14ac:dyDescent="0.25">
      <c r="A236" s="57">
        <v>235</v>
      </c>
      <c r="B236" s="2" t="s">
        <v>7665</v>
      </c>
      <c r="C236" s="10" t="s">
        <v>7666</v>
      </c>
      <c r="D236" s="10" t="s">
        <v>7666</v>
      </c>
      <c r="F236" s="2" t="s">
        <v>7665</v>
      </c>
      <c r="G236" s="40"/>
      <c r="H236" s="1"/>
      <c r="I236" s="1"/>
      <c r="J236" s="1" t="s">
        <v>13</v>
      </c>
      <c r="K236" s="1"/>
      <c r="L236" s="1"/>
      <c r="M236" s="45"/>
      <c r="N236" s="49" t="s">
        <v>13</v>
      </c>
      <c r="O236" s="10" t="s">
        <v>13</v>
      </c>
      <c r="P236" s="10" t="s">
        <v>13</v>
      </c>
      <c r="Q236" s="10" t="s">
        <v>13</v>
      </c>
      <c r="R236" s="10" t="s">
        <v>13</v>
      </c>
      <c r="S236" s="10" t="s">
        <v>13</v>
      </c>
      <c r="T236" s="10" t="s">
        <v>13</v>
      </c>
      <c r="U236" s="10">
        <v>1</v>
      </c>
      <c r="V236" s="50"/>
      <c r="W236" s="64"/>
    </row>
    <row r="237" spans="1:23" ht="25.5" x14ac:dyDescent="0.25">
      <c r="A237" s="57">
        <v>236</v>
      </c>
      <c r="B237" s="2" t="s">
        <v>7663</v>
      </c>
      <c r="C237" s="10" t="s">
        <v>7664</v>
      </c>
      <c r="D237" s="10" t="s">
        <v>7664</v>
      </c>
      <c r="F237" s="2" t="s">
        <v>7663</v>
      </c>
      <c r="G237" s="40"/>
      <c r="H237" s="1"/>
      <c r="I237" s="1"/>
      <c r="J237" s="1" t="s">
        <v>13</v>
      </c>
      <c r="K237" s="1"/>
      <c r="L237" s="1"/>
      <c r="M237" s="45"/>
      <c r="N237" s="49" t="s">
        <v>13</v>
      </c>
      <c r="O237" s="10" t="s">
        <v>13</v>
      </c>
      <c r="P237" s="10" t="s">
        <v>13</v>
      </c>
      <c r="Q237" s="10" t="s">
        <v>13</v>
      </c>
      <c r="R237" s="10" t="s">
        <v>13</v>
      </c>
      <c r="S237" s="10" t="s">
        <v>13</v>
      </c>
      <c r="T237" s="10" t="s">
        <v>13</v>
      </c>
      <c r="U237" s="10">
        <v>1</v>
      </c>
      <c r="V237" s="50"/>
      <c r="W237" s="64"/>
    </row>
    <row r="238" spans="1:23" x14ac:dyDescent="0.25">
      <c r="A238" s="57">
        <v>237</v>
      </c>
      <c r="B238" s="6" t="s">
        <v>7661</v>
      </c>
      <c r="C238" s="12" t="s">
        <v>7662</v>
      </c>
      <c r="D238" s="12" t="s">
        <v>7662</v>
      </c>
      <c r="E238" s="11"/>
      <c r="F238" s="6" t="s">
        <v>7661</v>
      </c>
      <c r="G238" s="39"/>
      <c r="H238" s="5"/>
      <c r="I238" s="5"/>
      <c r="J238" s="1"/>
      <c r="K238" s="5"/>
      <c r="L238" s="5"/>
      <c r="M238" s="44"/>
      <c r="N238" s="50"/>
      <c r="V238" s="50"/>
      <c r="W238" s="64"/>
    </row>
    <row r="239" spans="1:23" x14ac:dyDescent="0.25">
      <c r="A239" s="57">
        <v>238</v>
      </c>
      <c r="B239" s="2" t="s">
        <v>7659</v>
      </c>
      <c r="C239" s="10" t="s">
        <v>7660</v>
      </c>
      <c r="D239" s="10" t="s">
        <v>7660</v>
      </c>
      <c r="F239" s="2" t="s">
        <v>7659</v>
      </c>
      <c r="G239" s="40"/>
      <c r="H239" s="1"/>
      <c r="I239" s="1"/>
      <c r="J239" s="1" t="s">
        <v>13</v>
      </c>
      <c r="K239" s="1"/>
      <c r="L239" s="1"/>
      <c r="M239" s="45"/>
      <c r="N239" s="49" t="s">
        <v>13</v>
      </c>
      <c r="O239" s="10" t="s">
        <v>13</v>
      </c>
      <c r="P239" s="10" t="s">
        <v>13</v>
      </c>
      <c r="Q239" s="10" t="s">
        <v>13</v>
      </c>
      <c r="R239" s="10" t="s">
        <v>13</v>
      </c>
      <c r="S239" s="10" t="s">
        <v>13</v>
      </c>
      <c r="T239" s="10" t="s">
        <v>13</v>
      </c>
      <c r="U239" s="10">
        <v>1</v>
      </c>
      <c r="V239" s="50"/>
      <c r="W239" s="64"/>
    </row>
    <row r="240" spans="1:23" ht="25.5" x14ac:dyDescent="0.25">
      <c r="A240" s="57">
        <v>239</v>
      </c>
      <c r="B240" s="2" t="s">
        <v>7657</v>
      </c>
      <c r="C240" s="10" t="s">
        <v>7658</v>
      </c>
      <c r="D240" s="10" t="s">
        <v>7658</v>
      </c>
      <c r="F240" s="2" t="s">
        <v>7657</v>
      </c>
      <c r="G240" s="40"/>
      <c r="H240" s="1"/>
      <c r="I240" s="1"/>
      <c r="J240" s="1" t="s">
        <v>13</v>
      </c>
      <c r="K240" s="1"/>
      <c r="L240" s="1"/>
      <c r="M240" s="45"/>
      <c r="N240" s="49" t="s">
        <v>13</v>
      </c>
      <c r="O240" s="10" t="s">
        <v>13</v>
      </c>
      <c r="P240" s="10" t="s">
        <v>13</v>
      </c>
      <c r="Q240" s="10" t="s">
        <v>13</v>
      </c>
      <c r="R240" s="10" t="s">
        <v>13</v>
      </c>
      <c r="S240" s="10" t="s">
        <v>13</v>
      </c>
      <c r="T240" s="10" t="s">
        <v>13</v>
      </c>
      <c r="U240" s="10">
        <v>1</v>
      </c>
      <c r="V240" s="50"/>
      <c r="W240" s="64"/>
    </row>
    <row r="241" spans="1:23" ht="25.5" x14ac:dyDescent="0.25">
      <c r="A241" s="57">
        <v>240</v>
      </c>
      <c r="B241" s="2" t="s">
        <v>7655</v>
      </c>
      <c r="C241" s="10" t="s">
        <v>7656</v>
      </c>
      <c r="D241" s="10" t="s">
        <v>7656</v>
      </c>
      <c r="F241" s="2" t="s">
        <v>7655</v>
      </c>
      <c r="G241" s="40"/>
      <c r="H241" s="1"/>
      <c r="I241" s="1"/>
      <c r="J241" s="1" t="s">
        <v>13</v>
      </c>
      <c r="K241" s="1"/>
      <c r="L241" s="1"/>
      <c r="M241" s="45"/>
      <c r="N241" s="49" t="s">
        <v>13</v>
      </c>
      <c r="O241" s="10" t="s">
        <v>13</v>
      </c>
      <c r="P241" s="10" t="s">
        <v>13</v>
      </c>
      <c r="Q241" s="10" t="s">
        <v>13</v>
      </c>
      <c r="R241" s="10" t="s">
        <v>13</v>
      </c>
      <c r="S241" s="10" t="s">
        <v>13</v>
      </c>
      <c r="T241" s="10" t="s">
        <v>13</v>
      </c>
      <c r="U241" s="10">
        <v>1</v>
      </c>
      <c r="V241" s="50"/>
      <c r="W241" s="64"/>
    </row>
    <row r="242" spans="1:23" ht="25.5" x14ac:dyDescent="0.25">
      <c r="A242" s="57">
        <v>241</v>
      </c>
      <c r="B242" s="2" t="s">
        <v>7653</v>
      </c>
      <c r="C242" s="10" t="s">
        <v>7654</v>
      </c>
      <c r="D242" s="10" t="s">
        <v>7654</v>
      </c>
      <c r="F242" s="2" t="s">
        <v>7653</v>
      </c>
      <c r="G242" s="40"/>
      <c r="H242" s="1"/>
      <c r="I242" s="1"/>
      <c r="J242" s="1" t="s">
        <v>13</v>
      </c>
      <c r="K242" s="1"/>
      <c r="L242" s="1"/>
      <c r="M242" s="45"/>
      <c r="N242" s="49" t="s">
        <v>13</v>
      </c>
      <c r="O242" s="10" t="s">
        <v>13</v>
      </c>
      <c r="P242" s="10" t="s">
        <v>13</v>
      </c>
      <c r="Q242" s="10" t="s">
        <v>13</v>
      </c>
      <c r="R242" s="10" t="s">
        <v>13</v>
      </c>
      <c r="S242" s="10" t="s">
        <v>13</v>
      </c>
      <c r="T242" s="10" t="s">
        <v>13</v>
      </c>
      <c r="U242" s="10">
        <v>1</v>
      </c>
      <c r="V242" s="50"/>
      <c r="W242" s="64"/>
    </row>
    <row r="243" spans="1:23" x14ac:dyDescent="0.25">
      <c r="A243" s="57">
        <v>242</v>
      </c>
      <c r="B243" s="6" t="s">
        <v>7651</v>
      </c>
      <c r="C243" s="12" t="s">
        <v>7652</v>
      </c>
      <c r="D243" s="12" t="s">
        <v>7652</v>
      </c>
      <c r="E243" s="11"/>
      <c r="F243" s="6" t="s">
        <v>7651</v>
      </c>
      <c r="G243" s="39"/>
      <c r="H243" s="5"/>
      <c r="I243" s="5"/>
      <c r="J243" s="1"/>
      <c r="K243" s="5"/>
      <c r="L243" s="5"/>
      <c r="M243" s="44"/>
      <c r="N243" s="50"/>
      <c r="V243" s="50"/>
      <c r="W243" s="64"/>
    </row>
    <row r="244" spans="1:23" x14ac:dyDescent="0.25">
      <c r="A244" s="57">
        <v>243</v>
      </c>
      <c r="B244" s="2" t="s">
        <v>7649</v>
      </c>
      <c r="C244" s="10" t="s">
        <v>7650</v>
      </c>
      <c r="D244" s="10" t="s">
        <v>7650</v>
      </c>
      <c r="F244" s="2" t="s">
        <v>7649</v>
      </c>
      <c r="G244" s="40"/>
      <c r="H244" s="1"/>
      <c r="I244" s="1"/>
      <c r="J244" s="1" t="s">
        <v>13</v>
      </c>
      <c r="K244" s="1"/>
      <c r="L244" s="1"/>
      <c r="M244" s="45"/>
      <c r="N244" s="49" t="s">
        <v>13</v>
      </c>
      <c r="O244" s="10" t="s">
        <v>13</v>
      </c>
      <c r="P244" s="10" t="s">
        <v>13</v>
      </c>
      <c r="Q244" s="10" t="s">
        <v>13</v>
      </c>
      <c r="R244" s="10" t="s">
        <v>13</v>
      </c>
      <c r="S244" s="10" t="s">
        <v>13</v>
      </c>
      <c r="T244" s="10" t="s">
        <v>13</v>
      </c>
      <c r="U244" s="10">
        <v>1</v>
      </c>
      <c r="V244" s="50"/>
      <c r="W244" s="64"/>
    </row>
    <row r="245" spans="1:23" ht="25.5" x14ac:dyDescent="0.25">
      <c r="A245" s="57">
        <v>244</v>
      </c>
      <c r="B245" s="2" t="s">
        <v>7647</v>
      </c>
      <c r="C245" s="10" t="s">
        <v>7648</v>
      </c>
      <c r="D245" s="10" t="s">
        <v>7648</v>
      </c>
      <c r="F245" s="2" t="s">
        <v>7647</v>
      </c>
      <c r="G245" s="40"/>
      <c r="H245" s="1"/>
      <c r="I245" s="1"/>
      <c r="J245" s="1" t="s">
        <v>13</v>
      </c>
      <c r="K245" s="1"/>
      <c r="L245" s="1"/>
      <c r="M245" s="45"/>
      <c r="N245" s="49" t="s">
        <v>13</v>
      </c>
      <c r="O245" s="10" t="s">
        <v>13</v>
      </c>
      <c r="P245" s="10" t="s">
        <v>13</v>
      </c>
      <c r="Q245" s="10" t="s">
        <v>13</v>
      </c>
      <c r="R245" s="10" t="s">
        <v>13</v>
      </c>
      <c r="S245" s="10" t="s">
        <v>13</v>
      </c>
      <c r="T245" s="10" t="s">
        <v>13</v>
      </c>
      <c r="U245" s="10">
        <v>1</v>
      </c>
      <c r="V245" s="50"/>
      <c r="W245" s="64"/>
    </row>
    <row r="246" spans="1:23" ht="25.5" x14ac:dyDescent="0.25">
      <c r="A246" s="57">
        <v>245</v>
      </c>
      <c r="B246" s="2" t="s">
        <v>7645</v>
      </c>
      <c r="C246" s="10" t="s">
        <v>7646</v>
      </c>
      <c r="D246" s="10" t="s">
        <v>7646</v>
      </c>
      <c r="F246" s="2" t="s">
        <v>7645</v>
      </c>
      <c r="G246" s="40"/>
      <c r="H246" s="1"/>
      <c r="I246" s="1"/>
      <c r="J246" s="1" t="s">
        <v>13</v>
      </c>
      <c r="K246" s="1"/>
      <c r="L246" s="1"/>
      <c r="M246" s="45"/>
      <c r="N246" s="49" t="s">
        <v>13</v>
      </c>
      <c r="O246" s="10" t="s">
        <v>13</v>
      </c>
      <c r="P246" s="10" t="s">
        <v>13</v>
      </c>
      <c r="Q246" s="10" t="s">
        <v>13</v>
      </c>
      <c r="R246" s="10" t="s">
        <v>13</v>
      </c>
      <c r="S246" s="10" t="s">
        <v>13</v>
      </c>
      <c r="T246" s="10" t="s">
        <v>13</v>
      </c>
      <c r="U246" s="10">
        <v>1</v>
      </c>
      <c r="V246" s="50"/>
      <c r="W246" s="64"/>
    </row>
    <row r="247" spans="1:23" x14ac:dyDescent="0.25">
      <c r="A247" s="57">
        <v>246</v>
      </c>
      <c r="B247" s="6" t="s">
        <v>7643</v>
      </c>
      <c r="C247" s="12" t="s">
        <v>7644</v>
      </c>
      <c r="D247" s="12" t="s">
        <v>7644</v>
      </c>
      <c r="E247" s="11"/>
      <c r="F247" s="6" t="s">
        <v>7643</v>
      </c>
      <c r="G247" s="39"/>
      <c r="H247" s="5"/>
      <c r="I247" s="5"/>
      <c r="J247" s="1"/>
      <c r="K247" s="5"/>
      <c r="L247" s="5"/>
      <c r="M247" s="44"/>
      <c r="N247" s="50"/>
      <c r="V247" s="50"/>
      <c r="W247" s="64"/>
    </row>
    <row r="248" spans="1:23" x14ac:dyDescent="0.25">
      <c r="A248" s="57">
        <v>247</v>
      </c>
      <c r="B248" s="2" t="s">
        <v>7641</v>
      </c>
      <c r="C248" s="10" t="s">
        <v>7642</v>
      </c>
      <c r="D248" s="10" t="s">
        <v>7642</v>
      </c>
      <c r="F248" s="2" t="s">
        <v>7641</v>
      </c>
      <c r="G248" s="40"/>
      <c r="H248" s="1"/>
      <c r="I248" s="1"/>
      <c r="J248" s="1" t="s">
        <v>13</v>
      </c>
      <c r="K248" s="1"/>
      <c r="L248" s="1"/>
      <c r="M248" s="45"/>
      <c r="N248" s="49" t="s">
        <v>13</v>
      </c>
      <c r="O248" s="10" t="s">
        <v>13</v>
      </c>
      <c r="P248" s="10" t="s">
        <v>13</v>
      </c>
      <c r="Q248" s="10" t="s">
        <v>13</v>
      </c>
      <c r="R248" s="10" t="s">
        <v>13</v>
      </c>
      <c r="S248" s="10" t="s">
        <v>13</v>
      </c>
      <c r="T248" s="10" t="s">
        <v>13</v>
      </c>
      <c r="U248" s="10">
        <v>1</v>
      </c>
      <c r="V248" s="50"/>
      <c r="W248" s="64"/>
    </row>
    <row r="249" spans="1:23" ht="25.5" x14ac:dyDescent="0.25">
      <c r="A249" s="57">
        <v>248</v>
      </c>
      <c r="B249" s="2" t="s">
        <v>7639</v>
      </c>
      <c r="C249" s="10" t="s">
        <v>7640</v>
      </c>
      <c r="D249" s="10" t="s">
        <v>7640</v>
      </c>
      <c r="F249" s="2" t="s">
        <v>7639</v>
      </c>
      <c r="G249" s="40"/>
      <c r="H249" s="1"/>
      <c r="I249" s="1"/>
      <c r="J249" s="1" t="s">
        <v>13</v>
      </c>
      <c r="K249" s="1"/>
      <c r="L249" s="1"/>
      <c r="M249" s="45"/>
      <c r="N249" s="49" t="s">
        <v>13</v>
      </c>
      <c r="O249" s="10" t="s">
        <v>13</v>
      </c>
      <c r="P249" s="10" t="s">
        <v>13</v>
      </c>
      <c r="Q249" s="10" t="s">
        <v>13</v>
      </c>
      <c r="R249" s="10" t="s">
        <v>13</v>
      </c>
      <c r="S249" s="10" t="s">
        <v>13</v>
      </c>
      <c r="T249" s="10" t="s">
        <v>13</v>
      </c>
      <c r="U249" s="10">
        <v>1</v>
      </c>
      <c r="V249" s="50"/>
      <c r="W249" s="64"/>
    </row>
    <row r="250" spans="1:23" ht="25.5" x14ac:dyDescent="0.25">
      <c r="A250" s="57">
        <v>249</v>
      </c>
      <c r="B250" s="2" t="s">
        <v>7637</v>
      </c>
      <c r="C250" s="10" t="s">
        <v>7638</v>
      </c>
      <c r="D250" s="10" t="s">
        <v>7638</v>
      </c>
      <c r="F250" s="2" t="s">
        <v>7637</v>
      </c>
      <c r="G250" s="40"/>
      <c r="H250" s="1"/>
      <c r="I250" s="1"/>
      <c r="J250" s="1" t="s">
        <v>13</v>
      </c>
      <c r="K250" s="1"/>
      <c r="L250" s="1"/>
      <c r="M250" s="45"/>
      <c r="N250" s="49" t="s">
        <v>13</v>
      </c>
      <c r="O250" s="10" t="s">
        <v>13</v>
      </c>
      <c r="P250" s="10" t="s">
        <v>13</v>
      </c>
      <c r="Q250" s="10" t="s">
        <v>13</v>
      </c>
      <c r="R250" s="10" t="s">
        <v>13</v>
      </c>
      <c r="S250" s="10" t="s">
        <v>13</v>
      </c>
      <c r="T250" s="10" t="s">
        <v>13</v>
      </c>
      <c r="U250" s="10">
        <v>1</v>
      </c>
      <c r="V250" s="50"/>
      <c r="W250" s="64"/>
    </row>
    <row r="251" spans="1:23" x14ac:dyDescent="0.25">
      <c r="A251" s="57">
        <v>250</v>
      </c>
      <c r="B251" s="6" t="s">
        <v>7635</v>
      </c>
      <c r="C251" s="12" t="s">
        <v>7636</v>
      </c>
      <c r="D251" s="12" t="s">
        <v>7636</v>
      </c>
      <c r="E251" s="11"/>
      <c r="F251" s="6" t="s">
        <v>7635</v>
      </c>
      <c r="G251" s="39"/>
      <c r="H251" s="5"/>
      <c r="I251" s="5"/>
      <c r="J251" s="1"/>
      <c r="K251" s="5"/>
      <c r="L251" s="5"/>
      <c r="M251" s="44"/>
      <c r="N251" s="50"/>
      <c r="V251" s="50"/>
      <c r="W251" s="64"/>
    </row>
    <row r="252" spans="1:23" x14ac:dyDescent="0.25">
      <c r="A252" s="57">
        <v>251</v>
      </c>
      <c r="B252" s="2" t="s">
        <v>7633</v>
      </c>
      <c r="C252" s="10" t="s">
        <v>7634</v>
      </c>
      <c r="D252" s="10" t="s">
        <v>7634</v>
      </c>
      <c r="F252" s="2" t="s">
        <v>7633</v>
      </c>
      <c r="G252" s="40"/>
      <c r="H252" s="1"/>
      <c r="I252" s="1"/>
      <c r="J252" s="1" t="s">
        <v>13</v>
      </c>
      <c r="K252" s="1"/>
      <c r="L252" s="1"/>
      <c r="M252" s="45"/>
      <c r="N252" s="49" t="s">
        <v>13</v>
      </c>
      <c r="O252" s="10" t="s">
        <v>13</v>
      </c>
      <c r="P252" s="10" t="s">
        <v>13</v>
      </c>
      <c r="Q252" s="10" t="s">
        <v>13</v>
      </c>
      <c r="R252" s="10" t="s">
        <v>13</v>
      </c>
      <c r="S252" s="10" t="s">
        <v>13</v>
      </c>
      <c r="T252" s="10" t="s">
        <v>13</v>
      </c>
      <c r="U252" s="10">
        <v>1</v>
      </c>
      <c r="V252" s="50"/>
      <c r="W252" s="64"/>
    </row>
    <row r="253" spans="1:23" ht="25.5" x14ac:dyDescent="0.25">
      <c r="A253" s="57">
        <v>252</v>
      </c>
      <c r="B253" s="2" t="s">
        <v>7631</v>
      </c>
      <c r="C253" s="10" t="s">
        <v>7632</v>
      </c>
      <c r="D253" s="10" t="s">
        <v>7632</v>
      </c>
      <c r="F253" s="2" t="s">
        <v>7631</v>
      </c>
      <c r="G253" s="40"/>
      <c r="H253" s="1"/>
      <c r="I253" s="1"/>
      <c r="J253" s="1" t="s">
        <v>13</v>
      </c>
      <c r="K253" s="1"/>
      <c r="L253" s="1"/>
      <c r="M253" s="45"/>
      <c r="N253" s="49" t="s">
        <v>13</v>
      </c>
      <c r="O253" s="10" t="s">
        <v>13</v>
      </c>
      <c r="P253" s="10" t="s">
        <v>13</v>
      </c>
      <c r="Q253" s="10" t="s">
        <v>13</v>
      </c>
      <c r="R253" s="10" t="s">
        <v>13</v>
      </c>
      <c r="S253" s="10" t="s">
        <v>13</v>
      </c>
      <c r="T253" s="10" t="s">
        <v>13</v>
      </c>
      <c r="U253" s="10">
        <v>1</v>
      </c>
      <c r="V253" s="50"/>
      <c r="W253" s="64"/>
    </row>
    <row r="254" spans="1:23" ht="25.5" x14ac:dyDescent="0.25">
      <c r="A254" s="57">
        <v>253</v>
      </c>
      <c r="B254" s="2" t="s">
        <v>7629</v>
      </c>
      <c r="C254" s="10" t="s">
        <v>7630</v>
      </c>
      <c r="D254" s="10" t="s">
        <v>7630</v>
      </c>
      <c r="F254" s="2" t="s">
        <v>7629</v>
      </c>
      <c r="G254" s="40"/>
      <c r="H254" s="1"/>
      <c r="I254" s="1"/>
      <c r="J254" s="1" t="s">
        <v>13</v>
      </c>
      <c r="K254" s="1"/>
      <c r="L254" s="1"/>
      <c r="M254" s="45"/>
      <c r="N254" s="49" t="s">
        <v>13</v>
      </c>
      <c r="O254" s="10" t="s">
        <v>13</v>
      </c>
      <c r="P254" s="10" t="s">
        <v>13</v>
      </c>
      <c r="Q254" s="10" t="s">
        <v>13</v>
      </c>
      <c r="R254" s="10" t="s">
        <v>13</v>
      </c>
      <c r="S254" s="10" t="s">
        <v>13</v>
      </c>
      <c r="T254" s="10" t="s">
        <v>13</v>
      </c>
      <c r="U254" s="10">
        <v>1</v>
      </c>
      <c r="V254" s="50"/>
      <c r="W254" s="64"/>
    </row>
    <row r="255" spans="1:23" x14ac:dyDescent="0.25">
      <c r="A255" s="57">
        <v>254</v>
      </c>
      <c r="B255" s="4" t="s">
        <v>7627</v>
      </c>
      <c r="C255" s="14" t="s">
        <v>7628</v>
      </c>
      <c r="D255" s="14" t="s">
        <v>7628</v>
      </c>
      <c r="E255" s="13"/>
      <c r="F255" s="4" t="s">
        <v>7627</v>
      </c>
      <c r="G255" s="38"/>
      <c r="H255" s="3"/>
      <c r="I255" s="3"/>
      <c r="J255" s="1"/>
      <c r="K255" s="3"/>
      <c r="L255" s="3"/>
      <c r="M255" s="43"/>
      <c r="N255" s="50"/>
      <c r="V255" s="50"/>
      <c r="W255" s="64"/>
    </row>
    <row r="256" spans="1:23" x14ac:dyDescent="0.25">
      <c r="A256" s="57">
        <v>255</v>
      </c>
      <c r="B256" s="4" t="s">
        <v>7625</v>
      </c>
      <c r="C256" s="14" t="s">
        <v>7626</v>
      </c>
      <c r="D256" s="14" t="s">
        <v>7626</v>
      </c>
      <c r="E256" s="13"/>
      <c r="F256" s="4" t="s">
        <v>7625</v>
      </c>
      <c r="G256" s="38"/>
      <c r="H256" s="3"/>
      <c r="I256" s="3"/>
      <c r="J256" s="1"/>
      <c r="K256" s="3"/>
      <c r="L256" s="3"/>
      <c r="M256" s="43"/>
      <c r="N256" s="50"/>
      <c r="V256" s="50"/>
      <c r="W256" s="64"/>
    </row>
    <row r="257" spans="1:23" x14ac:dyDescent="0.25">
      <c r="A257" s="57">
        <v>256</v>
      </c>
      <c r="B257" s="6" t="s">
        <v>7623</v>
      </c>
      <c r="C257" s="12" t="s">
        <v>7624</v>
      </c>
      <c r="D257" s="12" t="s">
        <v>7624</v>
      </c>
      <c r="E257" s="11"/>
      <c r="F257" s="6" t="s">
        <v>7623</v>
      </c>
      <c r="G257" s="39"/>
      <c r="H257" s="5"/>
      <c r="I257" s="5"/>
      <c r="J257" s="1"/>
      <c r="K257" s="5"/>
      <c r="L257" s="5"/>
      <c r="M257" s="44"/>
      <c r="N257" s="50"/>
      <c r="V257" s="50"/>
      <c r="W257" s="64"/>
    </row>
    <row r="258" spans="1:23" ht="38.25" x14ac:dyDescent="0.25">
      <c r="A258" s="57">
        <v>257</v>
      </c>
      <c r="B258" s="2" t="s">
        <v>7621</v>
      </c>
      <c r="C258" s="10" t="s">
        <v>7622</v>
      </c>
      <c r="D258" s="10" t="s">
        <v>7622</v>
      </c>
      <c r="F258" s="2" t="s">
        <v>7621</v>
      </c>
      <c r="G258" s="40"/>
      <c r="H258" s="1"/>
      <c r="I258" s="1"/>
      <c r="J258" s="1" t="s">
        <v>13</v>
      </c>
      <c r="K258" s="1"/>
      <c r="L258" s="1"/>
      <c r="M258" s="45"/>
      <c r="N258" s="49" t="s">
        <v>13</v>
      </c>
      <c r="O258" s="10" t="s">
        <v>13</v>
      </c>
      <c r="P258" s="10" t="s">
        <v>13</v>
      </c>
      <c r="Q258" s="10" t="s">
        <v>13</v>
      </c>
      <c r="R258" s="10" t="s">
        <v>13</v>
      </c>
      <c r="S258" s="10" t="s">
        <v>13</v>
      </c>
      <c r="T258" s="10" t="s">
        <v>13</v>
      </c>
      <c r="U258" s="10">
        <v>1</v>
      </c>
      <c r="V258" s="50"/>
      <c r="W258" s="64"/>
    </row>
    <row r="259" spans="1:23" ht="25.5" x14ac:dyDescent="0.25">
      <c r="A259" s="57">
        <v>258</v>
      </c>
      <c r="B259" s="2" t="s">
        <v>7619</v>
      </c>
      <c r="C259" s="10" t="s">
        <v>7620</v>
      </c>
      <c r="D259" s="10" t="s">
        <v>7620</v>
      </c>
      <c r="F259" s="2" t="s">
        <v>7619</v>
      </c>
      <c r="G259" s="40"/>
      <c r="H259" s="1"/>
      <c r="I259" s="1"/>
      <c r="J259" s="1" t="s">
        <v>13</v>
      </c>
      <c r="K259" s="1"/>
      <c r="L259" s="1"/>
      <c r="M259" s="45"/>
      <c r="N259" s="49" t="s">
        <v>13</v>
      </c>
      <c r="O259" s="10" t="s">
        <v>13</v>
      </c>
      <c r="P259" s="10" t="s">
        <v>13</v>
      </c>
      <c r="Q259" s="10" t="s">
        <v>13</v>
      </c>
      <c r="R259" s="10" t="s">
        <v>13</v>
      </c>
      <c r="S259" s="10" t="s">
        <v>13</v>
      </c>
      <c r="T259" s="10" t="s">
        <v>13</v>
      </c>
      <c r="U259" s="10">
        <v>1</v>
      </c>
      <c r="V259" s="50"/>
      <c r="W259" s="64"/>
    </row>
    <row r="260" spans="1:23" ht="25.5" x14ac:dyDescent="0.25">
      <c r="A260" s="57">
        <v>259</v>
      </c>
      <c r="B260" s="2" t="s">
        <v>7617</v>
      </c>
      <c r="C260" s="10" t="s">
        <v>7618</v>
      </c>
      <c r="D260" s="10" t="s">
        <v>7618</v>
      </c>
      <c r="F260" s="2" t="s">
        <v>7617</v>
      </c>
      <c r="G260" s="40"/>
      <c r="H260" s="1"/>
      <c r="I260" s="1"/>
      <c r="J260" s="1" t="s">
        <v>13</v>
      </c>
      <c r="K260" s="1"/>
      <c r="L260" s="1"/>
      <c r="M260" s="45"/>
      <c r="N260" s="49" t="s">
        <v>13</v>
      </c>
      <c r="O260" s="10" t="s">
        <v>13</v>
      </c>
      <c r="P260" s="10" t="s">
        <v>13</v>
      </c>
      <c r="Q260" s="10" t="s">
        <v>13</v>
      </c>
      <c r="R260" s="10" t="s">
        <v>13</v>
      </c>
      <c r="S260" s="10" t="s">
        <v>13</v>
      </c>
      <c r="T260" s="10" t="s">
        <v>13</v>
      </c>
      <c r="U260" s="10">
        <v>1</v>
      </c>
      <c r="V260" s="50"/>
      <c r="W260" s="64"/>
    </row>
    <row r="261" spans="1:23" ht="25.5" x14ac:dyDescent="0.25">
      <c r="A261" s="57">
        <v>260</v>
      </c>
      <c r="B261" s="2" t="s">
        <v>7615</v>
      </c>
      <c r="C261" s="10" t="s">
        <v>7616</v>
      </c>
      <c r="D261" s="10" t="s">
        <v>7616</v>
      </c>
      <c r="F261" s="2" t="s">
        <v>7615</v>
      </c>
      <c r="G261" s="40"/>
      <c r="H261" s="1"/>
      <c r="I261" s="1"/>
      <c r="J261" s="1" t="s">
        <v>13</v>
      </c>
      <c r="K261" s="1"/>
      <c r="L261" s="1"/>
      <c r="M261" s="45"/>
      <c r="N261" s="49" t="s">
        <v>13</v>
      </c>
      <c r="O261" s="10" t="s">
        <v>13</v>
      </c>
      <c r="P261" s="10" t="s">
        <v>13</v>
      </c>
      <c r="Q261" s="10" t="s">
        <v>13</v>
      </c>
      <c r="R261" s="10" t="s">
        <v>13</v>
      </c>
      <c r="S261" s="10" t="s">
        <v>13</v>
      </c>
      <c r="T261" s="10" t="s">
        <v>13</v>
      </c>
      <c r="U261" s="10">
        <v>1</v>
      </c>
      <c r="V261" s="50"/>
      <c r="W261" s="64"/>
    </row>
    <row r="262" spans="1:23" x14ac:dyDescent="0.25">
      <c r="A262" s="57">
        <v>261</v>
      </c>
      <c r="B262" s="4" t="s">
        <v>7613</v>
      </c>
      <c r="C262" s="14" t="s">
        <v>7614</v>
      </c>
      <c r="D262" s="14" t="s">
        <v>7614</v>
      </c>
      <c r="E262" s="13"/>
      <c r="F262" s="4" t="s">
        <v>7613</v>
      </c>
      <c r="G262" s="38"/>
      <c r="H262" s="3"/>
      <c r="I262" s="3"/>
      <c r="J262" s="1"/>
      <c r="K262" s="3"/>
      <c r="L262" s="3"/>
      <c r="M262" s="43"/>
      <c r="N262" s="50"/>
      <c r="V262" s="50"/>
      <c r="W262" s="64"/>
    </row>
    <row r="263" spans="1:23" ht="25.5" x14ac:dyDescent="0.25">
      <c r="A263" s="57">
        <v>262</v>
      </c>
      <c r="B263" s="6" t="s">
        <v>7611</v>
      </c>
      <c r="C263" s="12" t="s">
        <v>7612</v>
      </c>
      <c r="D263" s="12" t="s">
        <v>7612</v>
      </c>
      <c r="E263" s="11"/>
      <c r="F263" s="6" t="s">
        <v>7611</v>
      </c>
      <c r="G263" s="39"/>
      <c r="H263" s="5"/>
      <c r="I263" s="5"/>
      <c r="J263" s="1"/>
      <c r="K263" s="5"/>
      <c r="L263" s="5"/>
      <c r="M263" s="44"/>
      <c r="N263" s="50"/>
      <c r="V263" s="50"/>
      <c r="W263" s="64"/>
    </row>
    <row r="264" spans="1:23" ht="63.75" x14ac:dyDescent="0.25">
      <c r="A264" s="57">
        <v>263</v>
      </c>
      <c r="B264" s="2" t="s">
        <v>7609</v>
      </c>
      <c r="C264" s="10" t="s">
        <v>7610</v>
      </c>
      <c r="D264" s="10" t="s">
        <v>7610</v>
      </c>
      <c r="F264" s="2" t="s">
        <v>7609</v>
      </c>
      <c r="G264" s="40"/>
      <c r="H264" s="1"/>
      <c r="I264" s="1"/>
      <c r="J264" s="1" t="s">
        <v>13</v>
      </c>
      <c r="K264" s="1"/>
      <c r="L264" s="1"/>
      <c r="M264" s="45"/>
      <c r="N264" s="49" t="s">
        <v>13</v>
      </c>
      <c r="O264" s="10" t="s">
        <v>13</v>
      </c>
      <c r="P264" s="10" t="s">
        <v>13</v>
      </c>
      <c r="Q264" s="10" t="s">
        <v>13</v>
      </c>
      <c r="R264" s="10" t="s">
        <v>13</v>
      </c>
      <c r="S264" s="10" t="s">
        <v>13</v>
      </c>
      <c r="T264" s="10" t="s">
        <v>13</v>
      </c>
      <c r="V264" s="49">
        <v>1</v>
      </c>
      <c r="W264" s="64"/>
    </row>
    <row r="265" spans="1:23" ht="25.5" x14ac:dyDescent="0.25">
      <c r="A265" s="57">
        <v>264</v>
      </c>
      <c r="B265" s="2" t="s">
        <v>7607</v>
      </c>
      <c r="C265" s="10" t="s">
        <v>7608</v>
      </c>
      <c r="D265" s="10" t="s">
        <v>7608</v>
      </c>
      <c r="F265" s="2" t="s">
        <v>7607</v>
      </c>
      <c r="G265" s="40"/>
      <c r="H265" s="1"/>
      <c r="I265" s="1"/>
      <c r="J265" s="1" t="s">
        <v>13</v>
      </c>
      <c r="K265" s="1"/>
      <c r="L265" s="1"/>
      <c r="M265" s="45"/>
      <c r="N265" s="49" t="s">
        <v>13</v>
      </c>
      <c r="O265" s="10" t="s">
        <v>13</v>
      </c>
      <c r="P265" s="10" t="s">
        <v>13</v>
      </c>
      <c r="Q265" s="10" t="s">
        <v>13</v>
      </c>
      <c r="R265" s="10" t="s">
        <v>13</v>
      </c>
      <c r="S265" s="10" t="s">
        <v>13</v>
      </c>
      <c r="T265" s="10" t="s">
        <v>13</v>
      </c>
      <c r="U265" s="10">
        <v>1</v>
      </c>
      <c r="V265" s="50"/>
      <c r="W265" s="64"/>
    </row>
    <row r="266" spans="1:23" ht="25.5" x14ac:dyDescent="0.25">
      <c r="A266" s="57">
        <v>265</v>
      </c>
      <c r="B266" s="2" t="s">
        <v>7605</v>
      </c>
      <c r="C266" s="10" t="s">
        <v>7606</v>
      </c>
      <c r="D266" s="10" t="s">
        <v>7606</v>
      </c>
      <c r="F266" s="2" t="s">
        <v>7605</v>
      </c>
      <c r="G266" s="40"/>
      <c r="H266" s="1"/>
      <c r="I266" s="1"/>
      <c r="J266" s="1" t="s">
        <v>13</v>
      </c>
      <c r="K266" s="1"/>
      <c r="L266" s="1"/>
      <c r="M266" s="45"/>
      <c r="N266" s="49" t="s">
        <v>13</v>
      </c>
      <c r="O266" s="10" t="s">
        <v>13</v>
      </c>
      <c r="P266" s="10" t="s">
        <v>13</v>
      </c>
      <c r="Q266" s="10" t="s">
        <v>13</v>
      </c>
      <c r="R266" s="10" t="s">
        <v>13</v>
      </c>
      <c r="S266" s="10" t="s">
        <v>13</v>
      </c>
      <c r="T266" s="10" t="s">
        <v>13</v>
      </c>
      <c r="U266" s="10">
        <v>1</v>
      </c>
      <c r="V266" s="50"/>
      <c r="W266" s="64"/>
    </row>
    <row r="267" spans="1:23" ht="25.5" x14ac:dyDescent="0.25">
      <c r="A267" s="57">
        <v>266</v>
      </c>
      <c r="B267" s="2" t="s">
        <v>7603</v>
      </c>
      <c r="C267" s="10" t="s">
        <v>7604</v>
      </c>
      <c r="D267" s="10" t="s">
        <v>7604</v>
      </c>
      <c r="E267" s="10"/>
      <c r="F267" s="2" t="s">
        <v>7603</v>
      </c>
      <c r="G267" s="40"/>
      <c r="H267" s="1"/>
      <c r="I267" s="1"/>
      <c r="J267" s="1" t="s">
        <v>13</v>
      </c>
      <c r="K267" s="1"/>
      <c r="L267" s="1"/>
      <c r="M267" s="40" t="s">
        <v>13</v>
      </c>
      <c r="N267" s="49" t="s">
        <v>13</v>
      </c>
      <c r="O267" s="10" t="s">
        <v>13</v>
      </c>
      <c r="P267" s="10" t="s">
        <v>13</v>
      </c>
      <c r="Q267" s="10" t="s">
        <v>13</v>
      </c>
      <c r="R267" s="10" t="s">
        <v>13</v>
      </c>
      <c r="S267" s="10" t="s">
        <v>13</v>
      </c>
      <c r="T267" s="10" t="s">
        <v>13</v>
      </c>
      <c r="V267" s="49">
        <v>1</v>
      </c>
      <c r="W267" s="64"/>
    </row>
    <row r="268" spans="1:23" ht="25.5" x14ac:dyDescent="0.25">
      <c r="A268" s="57">
        <v>267</v>
      </c>
      <c r="B268" s="2" t="s">
        <v>7601</v>
      </c>
      <c r="C268" s="10" t="s">
        <v>7602</v>
      </c>
      <c r="D268" s="10" t="s">
        <v>7602</v>
      </c>
      <c r="F268" s="2" t="s">
        <v>7601</v>
      </c>
      <c r="G268" s="40"/>
      <c r="H268" s="1"/>
      <c r="I268" s="1"/>
      <c r="J268" s="1" t="s">
        <v>13</v>
      </c>
      <c r="K268" s="1"/>
      <c r="L268" s="1"/>
      <c r="M268" s="45"/>
      <c r="N268" s="49" t="s">
        <v>13</v>
      </c>
      <c r="O268" s="10" t="s">
        <v>13</v>
      </c>
      <c r="P268" s="10" t="s">
        <v>13</v>
      </c>
      <c r="Q268" s="10" t="s">
        <v>13</v>
      </c>
      <c r="R268" s="10" t="s">
        <v>13</v>
      </c>
      <c r="S268" s="10" t="s">
        <v>13</v>
      </c>
      <c r="T268" s="10" t="s">
        <v>13</v>
      </c>
      <c r="U268" s="10">
        <v>1</v>
      </c>
      <c r="V268" s="50"/>
      <c r="W268" s="64"/>
    </row>
    <row r="269" spans="1:23" ht="25.5" x14ac:dyDescent="0.25">
      <c r="A269" s="57">
        <v>268</v>
      </c>
      <c r="B269" s="2" t="s">
        <v>7599</v>
      </c>
      <c r="C269" s="10" t="s">
        <v>7600</v>
      </c>
      <c r="D269" s="10" t="s">
        <v>7600</v>
      </c>
      <c r="F269" s="2" t="s">
        <v>7599</v>
      </c>
      <c r="G269" s="40"/>
      <c r="H269" s="1"/>
      <c r="I269" s="1"/>
      <c r="J269" s="1" t="s">
        <v>13</v>
      </c>
      <c r="K269" s="1"/>
      <c r="L269" s="1"/>
      <c r="M269" s="45"/>
      <c r="N269" s="49" t="s">
        <v>13</v>
      </c>
      <c r="O269" s="10" t="s">
        <v>13</v>
      </c>
      <c r="P269" s="10" t="s">
        <v>13</v>
      </c>
      <c r="Q269" s="10" t="s">
        <v>13</v>
      </c>
      <c r="R269" s="10" t="s">
        <v>13</v>
      </c>
      <c r="S269" s="10" t="s">
        <v>13</v>
      </c>
      <c r="T269" s="10" t="s">
        <v>13</v>
      </c>
      <c r="U269" s="10">
        <v>1</v>
      </c>
      <c r="V269" s="50"/>
      <c r="W269" s="64"/>
    </row>
    <row r="270" spans="1:23" ht="25.5" x14ac:dyDescent="0.25">
      <c r="A270" s="57">
        <v>269</v>
      </c>
      <c r="B270" s="2" t="s">
        <v>7597</v>
      </c>
      <c r="C270" s="10" t="s">
        <v>7598</v>
      </c>
      <c r="D270" s="10" t="s">
        <v>7598</v>
      </c>
      <c r="F270" s="2" t="s">
        <v>7597</v>
      </c>
      <c r="G270" s="40"/>
      <c r="H270" s="1"/>
      <c r="I270" s="1"/>
      <c r="J270" s="1" t="s">
        <v>13</v>
      </c>
      <c r="K270" s="1"/>
      <c r="L270" s="1"/>
      <c r="M270" s="45"/>
      <c r="N270" s="49" t="s">
        <v>13</v>
      </c>
      <c r="O270" s="10" t="s">
        <v>13</v>
      </c>
      <c r="P270" s="10" t="s">
        <v>13</v>
      </c>
      <c r="Q270" s="10" t="s">
        <v>13</v>
      </c>
      <c r="R270" s="10" t="s">
        <v>13</v>
      </c>
      <c r="S270" s="10" t="s">
        <v>13</v>
      </c>
      <c r="T270" s="10" t="s">
        <v>13</v>
      </c>
      <c r="U270" s="10">
        <v>1</v>
      </c>
      <c r="V270" s="50"/>
      <c r="W270" s="64"/>
    </row>
    <row r="271" spans="1:23" ht="38.25" x14ac:dyDescent="0.25">
      <c r="A271" s="57">
        <v>270</v>
      </c>
      <c r="B271" s="2" t="s">
        <v>7595</v>
      </c>
      <c r="C271" s="10" t="s">
        <v>7596</v>
      </c>
      <c r="D271" s="10" t="s">
        <v>7596</v>
      </c>
      <c r="F271" s="2" t="s">
        <v>7595</v>
      </c>
      <c r="G271" s="40"/>
      <c r="H271" s="1"/>
      <c r="I271" s="1"/>
      <c r="J271" s="1" t="s">
        <v>13</v>
      </c>
      <c r="K271" s="1"/>
      <c r="L271" s="1"/>
      <c r="M271" s="45"/>
      <c r="N271" s="49" t="s">
        <v>13</v>
      </c>
      <c r="O271" s="10" t="s">
        <v>13</v>
      </c>
      <c r="P271" s="10" t="s">
        <v>13</v>
      </c>
      <c r="Q271" s="10" t="s">
        <v>13</v>
      </c>
      <c r="R271" s="10" t="s">
        <v>13</v>
      </c>
      <c r="S271" s="10" t="s">
        <v>13</v>
      </c>
      <c r="T271" s="10" t="s">
        <v>13</v>
      </c>
      <c r="V271" s="50"/>
      <c r="W271" s="64"/>
    </row>
    <row r="272" spans="1:23" x14ac:dyDescent="0.25">
      <c r="A272" s="57">
        <v>271</v>
      </c>
      <c r="B272" s="4" t="s">
        <v>7593</v>
      </c>
      <c r="C272" s="14" t="s">
        <v>7594</v>
      </c>
      <c r="D272" s="14" t="s">
        <v>7594</v>
      </c>
      <c r="E272" s="13"/>
      <c r="F272" s="4" t="s">
        <v>7593</v>
      </c>
      <c r="G272" s="38"/>
      <c r="H272" s="3"/>
      <c r="I272" s="3"/>
      <c r="J272" s="1"/>
      <c r="K272" s="3"/>
      <c r="L272" s="3"/>
      <c r="M272" s="43"/>
      <c r="N272" s="50"/>
      <c r="V272" s="50"/>
      <c r="W272" s="64"/>
    </row>
    <row r="273" spans="1:23" x14ac:dyDescent="0.25">
      <c r="A273" s="57">
        <v>272</v>
      </c>
      <c r="B273" s="4" t="s">
        <v>7591</v>
      </c>
      <c r="C273" s="14" t="s">
        <v>7592</v>
      </c>
      <c r="D273" s="14" t="s">
        <v>7592</v>
      </c>
      <c r="E273" s="13"/>
      <c r="F273" s="4" t="s">
        <v>7591</v>
      </c>
      <c r="G273" s="38"/>
      <c r="H273" s="3"/>
      <c r="I273" s="3"/>
      <c r="J273" s="1"/>
      <c r="K273" s="3"/>
      <c r="L273" s="3"/>
      <c r="M273" s="43"/>
      <c r="N273" s="50"/>
      <c r="V273" s="50"/>
      <c r="W273" s="64"/>
    </row>
    <row r="274" spans="1:23" ht="25.5" x14ac:dyDescent="0.25">
      <c r="A274" s="57">
        <v>273</v>
      </c>
      <c r="B274" s="6" t="s">
        <v>7589</v>
      </c>
      <c r="C274" s="12" t="s">
        <v>7590</v>
      </c>
      <c r="D274" s="12" t="s">
        <v>7590</v>
      </c>
      <c r="E274" s="11"/>
      <c r="F274" s="6" t="s">
        <v>7589</v>
      </c>
      <c r="G274" s="39"/>
      <c r="H274" s="5"/>
      <c r="I274" s="5"/>
      <c r="J274" s="1"/>
      <c r="K274" s="5"/>
      <c r="L274" s="5"/>
      <c r="M274" s="44"/>
      <c r="N274" s="50"/>
      <c r="V274" s="50"/>
      <c r="W274" s="64"/>
    </row>
    <row r="275" spans="1:23" x14ac:dyDescent="0.25">
      <c r="A275" s="57">
        <v>274</v>
      </c>
      <c r="B275" s="2" t="s">
        <v>7587</v>
      </c>
      <c r="C275" s="10" t="s">
        <v>7588</v>
      </c>
      <c r="D275" s="10" t="s">
        <v>7588</v>
      </c>
      <c r="F275" s="2" t="s">
        <v>7587</v>
      </c>
      <c r="G275" s="40"/>
      <c r="H275" s="1"/>
      <c r="I275" s="1"/>
      <c r="J275" s="1" t="s">
        <v>13</v>
      </c>
      <c r="K275" s="1"/>
      <c r="L275" s="1"/>
      <c r="M275" s="45"/>
      <c r="N275" s="49" t="s">
        <v>13</v>
      </c>
      <c r="O275" s="10" t="s">
        <v>13</v>
      </c>
      <c r="P275" s="10" t="s">
        <v>13</v>
      </c>
      <c r="Q275" s="10" t="s">
        <v>13</v>
      </c>
      <c r="R275" s="10" t="s">
        <v>13</v>
      </c>
      <c r="S275" s="10" t="s">
        <v>13</v>
      </c>
      <c r="T275" s="10" t="s">
        <v>13</v>
      </c>
      <c r="V275" s="49">
        <v>3</v>
      </c>
      <c r="W275" s="64"/>
    </row>
    <row r="276" spans="1:23" x14ac:dyDescent="0.25">
      <c r="A276" s="57">
        <v>275</v>
      </c>
      <c r="B276" s="2" t="s">
        <v>7585</v>
      </c>
      <c r="C276" s="10" t="s">
        <v>7586</v>
      </c>
      <c r="D276" s="10" t="s">
        <v>7586</v>
      </c>
      <c r="F276" s="2" t="s">
        <v>7585</v>
      </c>
      <c r="G276" s="40"/>
      <c r="H276" s="1"/>
      <c r="I276" s="1"/>
      <c r="J276" s="1" t="s">
        <v>13</v>
      </c>
      <c r="K276" s="1"/>
      <c r="L276" s="1"/>
      <c r="M276" s="45"/>
      <c r="N276" s="49" t="s">
        <v>13</v>
      </c>
      <c r="O276" s="10" t="s">
        <v>13</v>
      </c>
      <c r="P276" s="10" t="s">
        <v>13</v>
      </c>
      <c r="Q276" s="10" t="s">
        <v>13</v>
      </c>
      <c r="R276" s="10" t="s">
        <v>13</v>
      </c>
      <c r="S276" s="10" t="s">
        <v>13</v>
      </c>
      <c r="T276" s="10" t="s">
        <v>13</v>
      </c>
      <c r="V276" s="49">
        <v>3</v>
      </c>
      <c r="W276" s="64"/>
    </row>
    <row r="277" spans="1:23" ht="25.5" x14ac:dyDescent="0.25">
      <c r="A277" s="57">
        <v>276</v>
      </c>
      <c r="B277" s="2" t="s">
        <v>7583</v>
      </c>
      <c r="C277" s="10" t="s">
        <v>7584</v>
      </c>
      <c r="D277" s="10" t="s">
        <v>7584</v>
      </c>
      <c r="F277" s="2" t="s">
        <v>7583</v>
      </c>
      <c r="G277" s="40"/>
      <c r="H277" s="1"/>
      <c r="I277" s="1"/>
      <c r="J277" s="1" t="s">
        <v>13</v>
      </c>
      <c r="K277" s="1"/>
      <c r="L277" s="1"/>
      <c r="M277" s="45"/>
      <c r="N277" s="49" t="s">
        <v>13</v>
      </c>
      <c r="O277" s="10" t="s">
        <v>13</v>
      </c>
      <c r="P277" s="10" t="s">
        <v>13</v>
      </c>
      <c r="Q277" s="10" t="s">
        <v>13</v>
      </c>
      <c r="R277" s="10" t="s">
        <v>13</v>
      </c>
      <c r="S277" s="10" t="s">
        <v>13</v>
      </c>
      <c r="T277" s="10" t="s">
        <v>13</v>
      </c>
      <c r="V277" s="49">
        <v>3</v>
      </c>
      <c r="W277" s="64"/>
    </row>
    <row r="278" spans="1:23" ht="25.5" x14ac:dyDescent="0.25">
      <c r="A278" s="57">
        <v>277</v>
      </c>
      <c r="B278" s="2" t="s">
        <v>7581</v>
      </c>
      <c r="C278" s="10" t="s">
        <v>7582</v>
      </c>
      <c r="D278" s="10" t="s">
        <v>7582</v>
      </c>
      <c r="F278" s="2" t="s">
        <v>7581</v>
      </c>
      <c r="G278" s="40"/>
      <c r="H278" s="1"/>
      <c r="I278" s="1"/>
      <c r="J278" s="1" t="s">
        <v>13</v>
      </c>
      <c r="K278" s="1"/>
      <c r="L278" s="1"/>
      <c r="M278" s="45"/>
      <c r="N278" s="49" t="s">
        <v>13</v>
      </c>
      <c r="O278" s="10" t="s">
        <v>13</v>
      </c>
      <c r="P278" s="10" t="s">
        <v>13</v>
      </c>
      <c r="Q278" s="10" t="s">
        <v>13</v>
      </c>
      <c r="R278" s="10" t="s">
        <v>13</v>
      </c>
      <c r="S278" s="10" t="s">
        <v>13</v>
      </c>
      <c r="T278" s="10" t="s">
        <v>13</v>
      </c>
      <c r="V278" s="49">
        <v>3</v>
      </c>
      <c r="W278" s="64"/>
    </row>
    <row r="279" spans="1:23" ht="25.5" x14ac:dyDescent="0.25">
      <c r="A279" s="57">
        <v>278</v>
      </c>
      <c r="B279" s="2" t="s">
        <v>7579</v>
      </c>
      <c r="C279" s="10" t="s">
        <v>7580</v>
      </c>
      <c r="D279" s="10" t="s">
        <v>7580</v>
      </c>
      <c r="F279" s="2" t="s">
        <v>7579</v>
      </c>
      <c r="G279" s="40"/>
      <c r="H279" s="1"/>
      <c r="I279" s="1"/>
      <c r="J279" s="1" t="s">
        <v>13</v>
      </c>
      <c r="K279" s="1"/>
      <c r="L279" s="1"/>
      <c r="M279" s="45"/>
      <c r="N279" s="49" t="s">
        <v>13</v>
      </c>
      <c r="O279" s="10" t="s">
        <v>13</v>
      </c>
      <c r="P279" s="10" t="s">
        <v>13</v>
      </c>
      <c r="Q279" s="10" t="s">
        <v>13</v>
      </c>
      <c r="R279" s="10" t="s">
        <v>13</v>
      </c>
      <c r="S279" s="10" t="s">
        <v>13</v>
      </c>
      <c r="T279" s="10" t="s">
        <v>13</v>
      </c>
      <c r="V279" s="49">
        <v>3</v>
      </c>
      <c r="W279" s="64"/>
    </row>
    <row r="280" spans="1:23" ht="25.5" x14ac:dyDescent="0.25">
      <c r="A280" s="57">
        <v>279</v>
      </c>
      <c r="B280" s="2" t="s">
        <v>7577</v>
      </c>
      <c r="C280" s="10" t="s">
        <v>7578</v>
      </c>
      <c r="D280" s="10" t="s">
        <v>7578</v>
      </c>
      <c r="F280" s="2" t="s">
        <v>7577</v>
      </c>
      <c r="G280" s="40"/>
      <c r="H280" s="1"/>
      <c r="I280" s="1"/>
      <c r="J280" s="1" t="s">
        <v>13</v>
      </c>
      <c r="K280" s="1"/>
      <c r="L280" s="1"/>
      <c r="M280" s="45"/>
      <c r="N280" s="49" t="s">
        <v>13</v>
      </c>
      <c r="O280" s="10" t="s">
        <v>13</v>
      </c>
      <c r="P280" s="10" t="s">
        <v>13</v>
      </c>
      <c r="Q280" s="10" t="s">
        <v>13</v>
      </c>
      <c r="R280" s="10" t="s">
        <v>13</v>
      </c>
      <c r="S280" s="10" t="s">
        <v>13</v>
      </c>
      <c r="T280" s="10" t="s">
        <v>13</v>
      </c>
      <c r="V280" s="49">
        <v>3</v>
      </c>
      <c r="W280" s="64"/>
    </row>
    <row r="281" spans="1:23" ht="76.5" x14ac:dyDescent="0.25">
      <c r="A281" s="57">
        <v>280</v>
      </c>
      <c r="B281" s="2" t="s">
        <v>7575</v>
      </c>
      <c r="C281" s="10" t="s">
        <v>7576</v>
      </c>
      <c r="D281" s="10" t="s">
        <v>7576</v>
      </c>
      <c r="F281" s="2" t="s">
        <v>7575</v>
      </c>
      <c r="G281" s="40"/>
      <c r="H281" s="1"/>
      <c r="I281" s="1"/>
      <c r="J281" s="1" t="s">
        <v>13</v>
      </c>
      <c r="K281" s="1"/>
      <c r="L281" s="1"/>
      <c r="M281" s="45"/>
      <c r="N281" s="49" t="s">
        <v>13</v>
      </c>
      <c r="O281" s="10" t="s">
        <v>13</v>
      </c>
      <c r="P281" s="10" t="s">
        <v>13</v>
      </c>
      <c r="Q281" s="10" t="s">
        <v>13</v>
      </c>
      <c r="R281" s="10" t="s">
        <v>13</v>
      </c>
      <c r="S281" s="10" t="s">
        <v>13</v>
      </c>
      <c r="T281" s="10" t="s">
        <v>13</v>
      </c>
      <c r="V281" s="49">
        <v>3</v>
      </c>
      <c r="W281" s="64"/>
    </row>
    <row r="282" spans="1:23" x14ac:dyDescent="0.25">
      <c r="A282" s="57">
        <v>281</v>
      </c>
      <c r="B282" s="6" t="s">
        <v>7573</v>
      </c>
      <c r="C282" s="12" t="s">
        <v>7574</v>
      </c>
      <c r="D282" s="12" t="s">
        <v>7574</v>
      </c>
      <c r="E282" s="11"/>
      <c r="F282" s="6" t="s">
        <v>7573</v>
      </c>
      <c r="G282" s="39"/>
      <c r="H282" s="5"/>
      <c r="I282" s="5"/>
      <c r="J282" s="1"/>
      <c r="K282" s="5"/>
      <c r="L282" s="5"/>
      <c r="M282" s="44"/>
      <c r="N282" s="50"/>
      <c r="V282" s="50"/>
      <c r="W282" s="64"/>
    </row>
    <row r="283" spans="1:23" ht="25.5" x14ac:dyDescent="0.25">
      <c r="A283" s="57">
        <v>282</v>
      </c>
      <c r="B283" s="2" t="s">
        <v>7571</v>
      </c>
      <c r="C283" s="10" t="s">
        <v>7572</v>
      </c>
      <c r="D283" s="10" t="s">
        <v>7572</v>
      </c>
      <c r="F283" s="2" t="s">
        <v>7571</v>
      </c>
      <c r="G283" s="40"/>
      <c r="H283" s="1"/>
      <c r="I283" s="1"/>
      <c r="J283" s="1" t="s">
        <v>13</v>
      </c>
      <c r="K283" s="1"/>
      <c r="L283" s="1"/>
      <c r="M283" s="45"/>
      <c r="N283" s="49" t="s">
        <v>13</v>
      </c>
      <c r="O283" s="10" t="s">
        <v>13</v>
      </c>
      <c r="P283" s="10" t="s">
        <v>13</v>
      </c>
      <c r="Q283" s="10" t="s">
        <v>13</v>
      </c>
      <c r="R283" s="10" t="s">
        <v>13</v>
      </c>
      <c r="S283" s="10" t="s">
        <v>13</v>
      </c>
      <c r="T283" s="10" t="s">
        <v>13</v>
      </c>
      <c r="V283" s="49">
        <v>3</v>
      </c>
      <c r="W283" s="64"/>
    </row>
    <row r="284" spans="1:23" ht="25.5" x14ac:dyDescent="0.25">
      <c r="A284" s="57">
        <v>283</v>
      </c>
      <c r="B284" s="2" t="s">
        <v>7569</v>
      </c>
      <c r="C284" s="10" t="s">
        <v>7570</v>
      </c>
      <c r="D284" s="10" t="s">
        <v>7570</v>
      </c>
      <c r="F284" s="2" t="s">
        <v>7569</v>
      </c>
      <c r="G284" s="40"/>
      <c r="H284" s="1"/>
      <c r="I284" s="1"/>
      <c r="J284" s="1" t="s">
        <v>13</v>
      </c>
      <c r="K284" s="1"/>
      <c r="L284" s="1"/>
      <c r="M284" s="45"/>
      <c r="N284" s="49" t="s">
        <v>13</v>
      </c>
      <c r="O284" s="10" t="s">
        <v>13</v>
      </c>
      <c r="P284" s="10" t="s">
        <v>13</v>
      </c>
      <c r="Q284" s="10" t="s">
        <v>13</v>
      </c>
      <c r="R284" s="10" t="s">
        <v>13</v>
      </c>
      <c r="S284" s="10" t="s">
        <v>13</v>
      </c>
      <c r="T284" s="10" t="s">
        <v>13</v>
      </c>
      <c r="V284" s="49">
        <v>3</v>
      </c>
      <c r="W284" s="64"/>
    </row>
    <row r="285" spans="1:23" ht="25.5" x14ac:dyDescent="0.25">
      <c r="A285" s="57">
        <v>284</v>
      </c>
      <c r="B285" s="2" t="s">
        <v>7567</v>
      </c>
      <c r="C285" s="10" t="s">
        <v>7568</v>
      </c>
      <c r="D285" s="10" t="s">
        <v>7568</v>
      </c>
      <c r="F285" s="2" t="s">
        <v>7567</v>
      </c>
      <c r="G285" s="40"/>
      <c r="H285" s="1"/>
      <c r="I285" s="1"/>
      <c r="J285" s="1" t="s">
        <v>13</v>
      </c>
      <c r="K285" s="1"/>
      <c r="L285" s="1"/>
      <c r="M285" s="45"/>
      <c r="N285" s="49" t="s">
        <v>13</v>
      </c>
      <c r="O285" s="10" t="s">
        <v>13</v>
      </c>
      <c r="P285" s="10" t="s">
        <v>13</v>
      </c>
      <c r="Q285" s="10" t="s">
        <v>13</v>
      </c>
      <c r="R285" s="10" t="s">
        <v>13</v>
      </c>
      <c r="S285" s="10" t="s">
        <v>13</v>
      </c>
      <c r="T285" s="10" t="s">
        <v>13</v>
      </c>
      <c r="V285" s="49">
        <v>3</v>
      </c>
      <c r="W285" s="64"/>
    </row>
    <row r="286" spans="1:23" ht="38.25" x14ac:dyDescent="0.25">
      <c r="A286" s="57">
        <v>285</v>
      </c>
      <c r="B286" s="2" t="s">
        <v>7565</v>
      </c>
      <c r="C286" s="10" t="s">
        <v>7566</v>
      </c>
      <c r="D286" s="10" t="s">
        <v>7566</v>
      </c>
      <c r="F286" s="2" t="s">
        <v>7565</v>
      </c>
      <c r="G286" s="40"/>
      <c r="H286" s="1"/>
      <c r="I286" s="1"/>
      <c r="J286" s="1" t="s">
        <v>13</v>
      </c>
      <c r="K286" s="1"/>
      <c r="L286" s="1"/>
      <c r="M286" s="45"/>
      <c r="N286" s="49" t="s">
        <v>13</v>
      </c>
      <c r="O286" s="10" t="s">
        <v>13</v>
      </c>
      <c r="P286" s="10" t="s">
        <v>13</v>
      </c>
      <c r="Q286" s="10" t="s">
        <v>13</v>
      </c>
      <c r="R286" s="10" t="s">
        <v>13</v>
      </c>
      <c r="S286" s="10" t="s">
        <v>13</v>
      </c>
      <c r="T286" s="10" t="s">
        <v>13</v>
      </c>
      <c r="V286" s="49">
        <v>3</v>
      </c>
      <c r="W286" s="64"/>
    </row>
    <row r="287" spans="1:23" ht="38.25" x14ac:dyDescent="0.25">
      <c r="A287" s="57">
        <v>286</v>
      </c>
      <c r="B287" s="2" t="s">
        <v>7563</v>
      </c>
      <c r="C287" s="10" t="s">
        <v>7564</v>
      </c>
      <c r="D287" s="10" t="s">
        <v>7564</v>
      </c>
      <c r="F287" s="2" t="s">
        <v>7563</v>
      </c>
      <c r="G287" s="40"/>
      <c r="H287" s="1"/>
      <c r="I287" s="1"/>
      <c r="J287" s="1" t="s">
        <v>13</v>
      </c>
      <c r="K287" s="1"/>
      <c r="L287" s="1"/>
      <c r="M287" s="45"/>
      <c r="N287" s="49" t="s">
        <v>13</v>
      </c>
      <c r="O287" s="10" t="s">
        <v>13</v>
      </c>
      <c r="P287" s="10" t="s">
        <v>13</v>
      </c>
      <c r="Q287" s="10" t="s">
        <v>13</v>
      </c>
      <c r="R287" s="10" t="s">
        <v>13</v>
      </c>
      <c r="S287" s="10" t="s">
        <v>13</v>
      </c>
      <c r="T287" s="10" t="s">
        <v>13</v>
      </c>
      <c r="V287" s="49">
        <v>3</v>
      </c>
      <c r="W287" s="64"/>
    </row>
    <row r="288" spans="1:23" x14ac:dyDescent="0.25">
      <c r="A288" s="57">
        <v>287</v>
      </c>
      <c r="B288" s="4" t="s">
        <v>7561</v>
      </c>
      <c r="C288" s="14" t="s">
        <v>7562</v>
      </c>
      <c r="D288" s="14" t="s">
        <v>7562</v>
      </c>
      <c r="E288" s="13"/>
      <c r="F288" s="4" t="s">
        <v>7561</v>
      </c>
      <c r="G288" s="38"/>
      <c r="H288" s="3"/>
      <c r="I288" s="3"/>
      <c r="J288" s="1"/>
      <c r="K288" s="3"/>
      <c r="L288" s="3"/>
      <c r="M288" s="43"/>
      <c r="N288" s="50"/>
      <c r="V288" s="50"/>
      <c r="W288" s="64"/>
    </row>
    <row r="289" spans="1:23" x14ac:dyDescent="0.25">
      <c r="A289" s="57">
        <v>288</v>
      </c>
      <c r="B289" s="6" t="s">
        <v>7559</v>
      </c>
      <c r="C289" s="12" t="s">
        <v>7560</v>
      </c>
      <c r="D289" s="12" t="s">
        <v>7560</v>
      </c>
      <c r="E289" s="11"/>
      <c r="F289" s="6" t="s">
        <v>7559</v>
      </c>
      <c r="G289" s="39"/>
      <c r="H289" s="5"/>
      <c r="I289" s="5"/>
      <c r="J289" s="1"/>
      <c r="K289" s="5"/>
      <c r="L289" s="5"/>
      <c r="M289" s="44"/>
      <c r="N289" s="50"/>
      <c r="V289" s="50"/>
      <c r="W289" s="64"/>
    </row>
    <row r="290" spans="1:23" ht="25.5" x14ac:dyDescent="0.25">
      <c r="A290" s="57">
        <v>289</v>
      </c>
      <c r="B290" s="2" t="s">
        <v>7557</v>
      </c>
      <c r="C290" s="10" t="s">
        <v>7558</v>
      </c>
      <c r="D290" s="10" t="s">
        <v>7558</v>
      </c>
      <c r="F290" s="2" t="s">
        <v>7557</v>
      </c>
      <c r="G290" s="40"/>
      <c r="H290" s="1"/>
      <c r="I290" s="1"/>
      <c r="J290" s="1" t="s">
        <v>13</v>
      </c>
      <c r="K290" s="1"/>
      <c r="L290" s="1"/>
      <c r="M290" s="45"/>
      <c r="N290" s="49" t="s">
        <v>13</v>
      </c>
      <c r="O290" s="10" t="s">
        <v>13</v>
      </c>
      <c r="P290" s="10" t="s">
        <v>13</v>
      </c>
      <c r="Q290" s="10" t="s">
        <v>13</v>
      </c>
      <c r="R290" s="10" t="s">
        <v>13</v>
      </c>
      <c r="S290" s="10" t="s">
        <v>13</v>
      </c>
      <c r="T290" s="10" t="s">
        <v>13</v>
      </c>
      <c r="V290" s="49">
        <v>3</v>
      </c>
      <c r="W290" s="64"/>
    </row>
    <row r="291" spans="1:23" x14ac:dyDescent="0.25">
      <c r="A291" s="57">
        <v>290</v>
      </c>
      <c r="B291" s="2" t="s">
        <v>7555</v>
      </c>
      <c r="C291" s="10" t="s">
        <v>7556</v>
      </c>
      <c r="D291" s="10" t="s">
        <v>7556</v>
      </c>
      <c r="F291" s="2" t="s">
        <v>7555</v>
      </c>
      <c r="G291" s="40"/>
      <c r="H291" s="1"/>
      <c r="I291" s="1"/>
      <c r="J291" s="1" t="s">
        <v>13</v>
      </c>
      <c r="K291" s="1"/>
      <c r="L291" s="1"/>
      <c r="M291" s="45"/>
      <c r="N291" s="49" t="s">
        <v>13</v>
      </c>
      <c r="O291" s="10" t="s">
        <v>13</v>
      </c>
      <c r="P291" s="10" t="s">
        <v>13</v>
      </c>
      <c r="Q291" s="10" t="s">
        <v>13</v>
      </c>
      <c r="R291" s="10" t="s">
        <v>13</v>
      </c>
      <c r="S291" s="10" t="s">
        <v>13</v>
      </c>
      <c r="T291" s="10" t="s">
        <v>13</v>
      </c>
      <c r="V291" s="49">
        <v>3</v>
      </c>
      <c r="W291" s="64"/>
    </row>
    <row r="292" spans="1:23" ht="25.5" x14ac:dyDescent="0.25">
      <c r="A292" s="57">
        <v>291</v>
      </c>
      <c r="B292" s="2" t="s">
        <v>7553</v>
      </c>
      <c r="C292" s="10" t="s">
        <v>7554</v>
      </c>
      <c r="D292" s="10" t="s">
        <v>7554</v>
      </c>
      <c r="F292" s="2" t="s">
        <v>7553</v>
      </c>
      <c r="G292" s="40"/>
      <c r="H292" s="1"/>
      <c r="I292" s="1"/>
      <c r="J292" s="1" t="s">
        <v>13</v>
      </c>
      <c r="K292" s="1"/>
      <c r="L292" s="1"/>
      <c r="M292" s="45"/>
      <c r="N292" s="49" t="s">
        <v>13</v>
      </c>
      <c r="O292" s="10" t="s">
        <v>13</v>
      </c>
      <c r="P292" s="10" t="s">
        <v>13</v>
      </c>
      <c r="Q292" s="10" t="s">
        <v>13</v>
      </c>
      <c r="R292" s="10" t="s">
        <v>13</v>
      </c>
      <c r="S292" s="10" t="s">
        <v>13</v>
      </c>
      <c r="V292" s="50"/>
      <c r="W292" s="64"/>
    </row>
    <row r="293" spans="1:23" ht="38.25" x14ac:dyDescent="0.25">
      <c r="A293" s="57">
        <v>292</v>
      </c>
      <c r="B293" s="2" t="s">
        <v>7551</v>
      </c>
      <c r="C293" s="10" t="s">
        <v>7552</v>
      </c>
      <c r="D293" s="10" t="s">
        <v>7552</v>
      </c>
      <c r="F293" s="2" t="s">
        <v>7551</v>
      </c>
      <c r="G293" s="40"/>
      <c r="H293" s="1"/>
      <c r="I293" s="1"/>
      <c r="J293" s="1" t="s">
        <v>13</v>
      </c>
      <c r="K293" s="1"/>
      <c r="L293" s="1"/>
      <c r="M293" s="45"/>
      <c r="N293" s="49" t="s">
        <v>13</v>
      </c>
      <c r="O293" s="10" t="s">
        <v>13</v>
      </c>
      <c r="P293" s="10" t="s">
        <v>13</v>
      </c>
      <c r="Q293" s="10" t="s">
        <v>13</v>
      </c>
      <c r="R293" s="10" t="s">
        <v>13</v>
      </c>
      <c r="S293" s="10" t="s">
        <v>13</v>
      </c>
      <c r="V293" s="50"/>
      <c r="W293" s="64"/>
    </row>
    <row r="294" spans="1:23" x14ac:dyDescent="0.25">
      <c r="A294" s="57">
        <v>293</v>
      </c>
      <c r="B294" s="6" t="s">
        <v>7549</v>
      </c>
      <c r="C294" s="12" t="s">
        <v>7550</v>
      </c>
      <c r="D294" s="12" t="s">
        <v>7550</v>
      </c>
      <c r="E294" s="11"/>
      <c r="F294" s="6" t="s">
        <v>7549</v>
      </c>
      <c r="G294" s="39"/>
      <c r="H294" s="5"/>
      <c r="I294" s="5"/>
      <c r="J294" s="1"/>
      <c r="K294" s="5"/>
      <c r="L294" s="5"/>
      <c r="M294" s="44"/>
      <c r="N294" s="50"/>
      <c r="V294" s="50"/>
      <c r="W294" s="64"/>
    </row>
    <row r="295" spans="1:23" x14ac:dyDescent="0.25">
      <c r="A295" s="57">
        <v>294</v>
      </c>
      <c r="B295" s="2" t="s">
        <v>7547</v>
      </c>
      <c r="C295" s="10" t="s">
        <v>7548</v>
      </c>
      <c r="D295" s="10" t="s">
        <v>7548</v>
      </c>
      <c r="F295" s="2" t="s">
        <v>7547</v>
      </c>
      <c r="G295" s="40"/>
      <c r="H295" s="1"/>
      <c r="I295" s="1"/>
      <c r="J295" s="1" t="s">
        <v>13</v>
      </c>
      <c r="K295" s="1"/>
      <c r="L295" s="1"/>
      <c r="M295" s="45"/>
      <c r="N295" s="49" t="s">
        <v>13</v>
      </c>
      <c r="O295" s="10" t="s">
        <v>13</v>
      </c>
      <c r="P295" s="10" t="s">
        <v>13</v>
      </c>
      <c r="Q295" s="10" t="s">
        <v>13</v>
      </c>
      <c r="R295" s="10" t="s">
        <v>13</v>
      </c>
      <c r="S295" s="10" t="s">
        <v>13</v>
      </c>
      <c r="T295" s="10" t="s">
        <v>13</v>
      </c>
      <c r="V295" s="49">
        <v>3</v>
      </c>
      <c r="W295" s="64"/>
    </row>
    <row r="296" spans="1:23" ht="38.25" x14ac:dyDescent="0.25">
      <c r="A296" s="57">
        <v>295</v>
      </c>
      <c r="B296" s="2" t="s">
        <v>7545</v>
      </c>
      <c r="C296" s="10" t="s">
        <v>7546</v>
      </c>
      <c r="D296" s="10" t="s">
        <v>7546</v>
      </c>
      <c r="F296" s="2" t="s">
        <v>7545</v>
      </c>
      <c r="G296" s="40"/>
      <c r="H296" s="1"/>
      <c r="I296" s="1"/>
      <c r="J296" s="1" t="s">
        <v>13</v>
      </c>
      <c r="K296" s="1"/>
      <c r="L296" s="1"/>
      <c r="M296" s="45"/>
      <c r="N296" s="49" t="s">
        <v>13</v>
      </c>
      <c r="O296" s="10" t="s">
        <v>13</v>
      </c>
      <c r="P296" s="10" t="s">
        <v>13</v>
      </c>
      <c r="Q296" s="10" t="s">
        <v>13</v>
      </c>
      <c r="R296" s="10" t="s">
        <v>13</v>
      </c>
      <c r="S296" s="10" t="s">
        <v>13</v>
      </c>
      <c r="T296" s="10" t="s">
        <v>13</v>
      </c>
      <c r="U296" s="10">
        <v>3</v>
      </c>
      <c r="V296" s="50"/>
      <c r="W296" s="64"/>
    </row>
    <row r="297" spans="1:23" ht="25.5" x14ac:dyDescent="0.25">
      <c r="A297" s="57">
        <v>296</v>
      </c>
      <c r="B297" s="2" t="s">
        <v>7543</v>
      </c>
      <c r="C297" s="10" t="s">
        <v>7544</v>
      </c>
      <c r="D297" s="10" t="s">
        <v>7544</v>
      </c>
      <c r="F297" s="2" t="s">
        <v>7543</v>
      </c>
      <c r="G297" s="40"/>
      <c r="H297" s="1"/>
      <c r="I297" s="1"/>
      <c r="J297" s="1" t="s">
        <v>13</v>
      </c>
      <c r="K297" s="1"/>
      <c r="L297" s="1"/>
      <c r="M297" s="45"/>
      <c r="N297" s="49" t="s">
        <v>13</v>
      </c>
      <c r="O297" s="10" t="s">
        <v>13</v>
      </c>
      <c r="P297" s="10" t="s">
        <v>13</v>
      </c>
      <c r="Q297" s="10" t="s">
        <v>13</v>
      </c>
      <c r="R297" s="10" t="s">
        <v>13</v>
      </c>
      <c r="S297" s="10" t="s">
        <v>13</v>
      </c>
      <c r="T297" s="10" t="s">
        <v>13</v>
      </c>
      <c r="U297" s="10">
        <v>3</v>
      </c>
      <c r="V297" s="50"/>
      <c r="W297" s="64"/>
    </row>
    <row r="298" spans="1:23" ht="25.5" x14ac:dyDescent="0.25">
      <c r="A298" s="57">
        <v>297</v>
      </c>
      <c r="B298" s="2" t="s">
        <v>7541</v>
      </c>
      <c r="C298" s="10" t="s">
        <v>7542</v>
      </c>
      <c r="D298" s="10" t="s">
        <v>7542</v>
      </c>
      <c r="F298" s="2" t="s">
        <v>7541</v>
      </c>
      <c r="G298" s="40"/>
      <c r="H298" s="1"/>
      <c r="I298" s="1"/>
      <c r="J298" s="1" t="s">
        <v>13</v>
      </c>
      <c r="K298" s="1"/>
      <c r="L298" s="1"/>
      <c r="M298" s="45"/>
      <c r="N298" s="49" t="s">
        <v>13</v>
      </c>
      <c r="O298" s="10" t="s">
        <v>13</v>
      </c>
      <c r="P298" s="10" t="s">
        <v>13</v>
      </c>
      <c r="Q298" s="10" t="s">
        <v>13</v>
      </c>
      <c r="R298" s="10" t="s">
        <v>13</v>
      </c>
      <c r="S298" s="10" t="s">
        <v>13</v>
      </c>
      <c r="T298" s="10" t="s">
        <v>13</v>
      </c>
      <c r="V298" s="49">
        <v>3</v>
      </c>
      <c r="W298" s="64"/>
    </row>
    <row r="299" spans="1:23" ht="25.5" x14ac:dyDescent="0.25">
      <c r="A299" s="57">
        <v>298</v>
      </c>
      <c r="B299" s="2" t="s">
        <v>7539</v>
      </c>
      <c r="C299" s="10" t="s">
        <v>7540</v>
      </c>
      <c r="D299" s="10" t="s">
        <v>7540</v>
      </c>
      <c r="F299" s="2" t="s">
        <v>7539</v>
      </c>
      <c r="G299" s="40"/>
      <c r="H299" s="1"/>
      <c r="I299" s="1"/>
      <c r="J299" s="1" t="s">
        <v>13</v>
      </c>
      <c r="K299" s="1"/>
      <c r="L299" s="1"/>
      <c r="M299" s="45"/>
      <c r="N299" s="49" t="s">
        <v>13</v>
      </c>
      <c r="O299" s="10" t="s">
        <v>13</v>
      </c>
      <c r="P299" s="10" t="s">
        <v>13</v>
      </c>
      <c r="Q299" s="10" t="s">
        <v>13</v>
      </c>
      <c r="R299" s="10" t="s">
        <v>13</v>
      </c>
      <c r="S299" s="10" t="s">
        <v>13</v>
      </c>
      <c r="T299" s="10" t="s">
        <v>13</v>
      </c>
      <c r="V299" s="49">
        <v>3</v>
      </c>
      <c r="W299" s="64"/>
    </row>
    <row r="300" spans="1:23" x14ac:dyDescent="0.25">
      <c r="A300" s="57">
        <v>299</v>
      </c>
      <c r="B300" s="6" t="s">
        <v>7537</v>
      </c>
      <c r="C300" s="12" t="s">
        <v>7538</v>
      </c>
      <c r="D300" s="12" t="s">
        <v>7538</v>
      </c>
      <c r="E300" s="11"/>
      <c r="F300" s="6" t="s">
        <v>7537</v>
      </c>
      <c r="G300" s="39"/>
      <c r="H300" s="5"/>
      <c r="I300" s="5"/>
      <c r="J300" s="1"/>
      <c r="K300" s="5"/>
      <c r="L300" s="5"/>
      <c r="M300" s="44"/>
      <c r="N300" s="50"/>
      <c r="V300" s="50"/>
      <c r="W300" s="64"/>
    </row>
    <row r="301" spans="1:23" x14ac:dyDescent="0.25">
      <c r="A301" s="57">
        <v>300</v>
      </c>
      <c r="B301" s="2" t="s">
        <v>7535</v>
      </c>
      <c r="C301" s="10" t="s">
        <v>7536</v>
      </c>
      <c r="D301" s="10" t="s">
        <v>7536</v>
      </c>
      <c r="F301" s="2" t="s">
        <v>7535</v>
      </c>
      <c r="G301" s="40"/>
      <c r="H301" s="1"/>
      <c r="I301" s="1"/>
      <c r="J301" s="1" t="s">
        <v>13</v>
      </c>
      <c r="K301" s="1"/>
      <c r="L301" s="1"/>
      <c r="M301" s="45"/>
      <c r="N301" s="49" t="s">
        <v>13</v>
      </c>
      <c r="O301" s="10" t="s">
        <v>13</v>
      </c>
      <c r="P301" s="10" t="s">
        <v>13</v>
      </c>
      <c r="Q301" s="10" t="s">
        <v>13</v>
      </c>
      <c r="R301" s="10" t="s">
        <v>13</v>
      </c>
      <c r="S301" s="10" t="s">
        <v>13</v>
      </c>
      <c r="T301" s="10" t="s">
        <v>13</v>
      </c>
      <c r="V301" s="49">
        <v>3</v>
      </c>
      <c r="W301" s="64"/>
    </row>
    <row r="302" spans="1:23" ht="38.25" x14ac:dyDescent="0.25">
      <c r="A302" s="57">
        <v>301</v>
      </c>
      <c r="B302" s="2" t="s">
        <v>7533</v>
      </c>
      <c r="C302" s="10" t="s">
        <v>7534</v>
      </c>
      <c r="D302" s="10" t="s">
        <v>7534</v>
      </c>
      <c r="F302" s="2" t="s">
        <v>7533</v>
      </c>
      <c r="G302" s="40"/>
      <c r="H302" s="1"/>
      <c r="I302" s="1"/>
      <c r="J302" s="1" t="s">
        <v>13</v>
      </c>
      <c r="K302" s="1"/>
      <c r="L302" s="1"/>
      <c r="M302" s="45"/>
      <c r="N302" s="49" t="s">
        <v>13</v>
      </c>
      <c r="O302" s="10" t="s">
        <v>13</v>
      </c>
      <c r="P302" s="10" t="s">
        <v>13</v>
      </c>
      <c r="Q302" s="10" t="s">
        <v>13</v>
      </c>
      <c r="R302" s="10" t="s">
        <v>13</v>
      </c>
      <c r="S302" s="10" t="s">
        <v>13</v>
      </c>
      <c r="T302" s="10" t="s">
        <v>13</v>
      </c>
      <c r="U302" s="10">
        <v>3</v>
      </c>
      <c r="V302" s="50"/>
      <c r="W302" s="64"/>
    </row>
    <row r="303" spans="1:23" ht="25.5" x14ac:dyDescent="0.25">
      <c r="A303" s="57">
        <v>302</v>
      </c>
      <c r="B303" s="2" t="s">
        <v>7531</v>
      </c>
      <c r="C303" s="10" t="s">
        <v>7532</v>
      </c>
      <c r="D303" s="10" t="s">
        <v>7532</v>
      </c>
      <c r="F303" s="2" t="s">
        <v>7531</v>
      </c>
      <c r="G303" s="40"/>
      <c r="H303" s="1"/>
      <c r="I303" s="1"/>
      <c r="J303" s="1" t="s">
        <v>13</v>
      </c>
      <c r="K303" s="1"/>
      <c r="L303" s="1"/>
      <c r="M303" s="45"/>
      <c r="N303" s="49" t="s">
        <v>13</v>
      </c>
      <c r="O303" s="10" t="s">
        <v>13</v>
      </c>
      <c r="P303" s="10" t="s">
        <v>13</v>
      </c>
      <c r="Q303" s="10" t="s">
        <v>13</v>
      </c>
      <c r="R303" s="10" t="s">
        <v>13</v>
      </c>
      <c r="S303" s="10" t="s">
        <v>13</v>
      </c>
      <c r="T303" s="10" t="s">
        <v>13</v>
      </c>
      <c r="U303" s="10">
        <v>3</v>
      </c>
      <c r="V303" s="50"/>
      <c r="W303" s="64"/>
    </row>
    <row r="304" spans="1:23" ht="25.5" x14ac:dyDescent="0.25">
      <c r="A304" s="57">
        <v>303</v>
      </c>
      <c r="B304" s="2" t="s">
        <v>7529</v>
      </c>
      <c r="C304" s="10" t="s">
        <v>7530</v>
      </c>
      <c r="D304" s="10" t="s">
        <v>7530</v>
      </c>
      <c r="F304" s="2" t="s">
        <v>7529</v>
      </c>
      <c r="G304" s="40"/>
      <c r="H304" s="1"/>
      <c r="I304" s="1"/>
      <c r="J304" s="1" t="s">
        <v>13</v>
      </c>
      <c r="K304" s="1"/>
      <c r="L304" s="1"/>
      <c r="M304" s="45"/>
      <c r="N304" s="49" t="s">
        <v>13</v>
      </c>
      <c r="O304" s="10" t="s">
        <v>13</v>
      </c>
      <c r="P304" s="10" t="s">
        <v>13</v>
      </c>
      <c r="Q304" s="10" t="s">
        <v>13</v>
      </c>
      <c r="R304" s="10" t="s">
        <v>13</v>
      </c>
      <c r="S304" s="10" t="s">
        <v>13</v>
      </c>
      <c r="T304" s="10" t="s">
        <v>13</v>
      </c>
      <c r="V304" s="49">
        <v>3</v>
      </c>
      <c r="W304" s="64"/>
    </row>
    <row r="305" spans="1:23" ht="25.5" x14ac:dyDescent="0.25">
      <c r="A305" s="57">
        <v>304</v>
      </c>
      <c r="B305" s="2" t="s">
        <v>7527</v>
      </c>
      <c r="C305" s="10" t="s">
        <v>7528</v>
      </c>
      <c r="D305" s="10" t="s">
        <v>7528</v>
      </c>
      <c r="F305" s="2" t="s">
        <v>7527</v>
      </c>
      <c r="G305" s="40"/>
      <c r="H305" s="1"/>
      <c r="I305" s="1"/>
      <c r="J305" s="1" t="s">
        <v>13</v>
      </c>
      <c r="K305" s="1"/>
      <c r="L305" s="1"/>
      <c r="M305" s="45"/>
      <c r="N305" s="49" t="s">
        <v>13</v>
      </c>
      <c r="O305" s="10" t="s">
        <v>13</v>
      </c>
      <c r="P305" s="10" t="s">
        <v>13</v>
      </c>
      <c r="Q305" s="10" t="s">
        <v>13</v>
      </c>
      <c r="R305" s="10" t="s">
        <v>13</v>
      </c>
      <c r="S305" s="10" t="s">
        <v>13</v>
      </c>
      <c r="T305" s="10" t="s">
        <v>13</v>
      </c>
      <c r="V305" s="49">
        <v>3</v>
      </c>
      <c r="W305" s="64"/>
    </row>
    <row r="306" spans="1:23" x14ac:dyDescent="0.25">
      <c r="A306" s="57">
        <v>305</v>
      </c>
      <c r="B306" s="6" t="s">
        <v>7525</v>
      </c>
      <c r="C306" s="12" t="s">
        <v>7526</v>
      </c>
      <c r="D306" s="12" t="s">
        <v>7526</v>
      </c>
      <c r="E306" s="11"/>
      <c r="F306" s="6" t="s">
        <v>7525</v>
      </c>
      <c r="G306" s="39"/>
      <c r="H306" s="5"/>
      <c r="I306" s="5"/>
      <c r="J306" s="1"/>
      <c r="K306" s="5"/>
      <c r="L306" s="5"/>
      <c r="M306" s="44"/>
      <c r="N306" s="50"/>
      <c r="V306" s="50"/>
      <c r="W306" s="64"/>
    </row>
    <row r="307" spans="1:23" ht="25.5" x14ac:dyDescent="0.25">
      <c r="A307" s="57">
        <v>306</v>
      </c>
      <c r="B307" s="2" t="s">
        <v>7523</v>
      </c>
      <c r="C307" s="10" t="s">
        <v>7524</v>
      </c>
      <c r="D307" s="10" t="s">
        <v>7524</v>
      </c>
      <c r="F307" s="2" t="s">
        <v>7523</v>
      </c>
      <c r="G307" s="40"/>
      <c r="H307" s="1"/>
      <c r="I307" s="1"/>
      <c r="J307" s="1" t="s">
        <v>13</v>
      </c>
      <c r="K307" s="1"/>
      <c r="L307" s="1"/>
      <c r="M307" s="45"/>
      <c r="N307" s="49" t="s">
        <v>13</v>
      </c>
      <c r="O307" s="10" t="s">
        <v>13</v>
      </c>
      <c r="P307" s="10" t="s">
        <v>13</v>
      </c>
      <c r="Q307" s="10" t="s">
        <v>13</v>
      </c>
      <c r="R307" s="10" t="s">
        <v>13</v>
      </c>
      <c r="S307" s="10" t="s">
        <v>13</v>
      </c>
      <c r="T307" s="10" t="s">
        <v>13</v>
      </c>
      <c r="V307" s="49">
        <v>3</v>
      </c>
      <c r="W307" s="64"/>
    </row>
    <row r="308" spans="1:23" ht="25.5" x14ac:dyDescent="0.25">
      <c r="A308" s="57">
        <v>307</v>
      </c>
      <c r="B308" s="2" t="s">
        <v>7521</v>
      </c>
      <c r="C308" s="10" t="s">
        <v>7522</v>
      </c>
      <c r="D308" s="10" t="s">
        <v>7522</v>
      </c>
      <c r="F308" s="2" t="s">
        <v>7521</v>
      </c>
      <c r="G308" s="40"/>
      <c r="H308" s="1"/>
      <c r="I308" s="1"/>
      <c r="J308" s="1" t="s">
        <v>13</v>
      </c>
      <c r="K308" s="1"/>
      <c r="L308" s="1"/>
      <c r="M308" s="45"/>
      <c r="N308" s="49" t="s">
        <v>13</v>
      </c>
      <c r="O308" s="10" t="s">
        <v>13</v>
      </c>
      <c r="P308" s="10" t="s">
        <v>13</v>
      </c>
      <c r="Q308" s="10" t="s">
        <v>13</v>
      </c>
      <c r="R308" s="10" t="s">
        <v>13</v>
      </c>
      <c r="S308" s="10" t="s">
        <v>13</v>
      </c>
      <c r="T308" s="10" t="s">
        <v>13</v>
      </c>
      <c r="U308" s="10">
        <v>3</v>
      </c>
      <c r="V308" s="50"/>
      <c r="W308" s="64"/>
    </row>
    <row r="309" spans="1:23" ht="25.5" x14ac:dyDescent="0.25">
      <c r="A309" s="57">
        <v>308</v>
      </c>
      <c r="B309" s="2" t="s">
        <v>7519</v>
      </c>
      <c r="C309" s="10" t="s">
        <v>7520</v>
      </c>
      <c r="D309" s="10" t="s">
        <v>7520</v>
      </c>
      <c r="F309" s="2" t="s">
        <v>7519</v>
      </c>
      <c r="G309" s="40"/>
      <c r="H309" s="1"/>
      <c r="I309" s="1"/>
      <c r="J309" s="1" t="s">
        <v>13</v>
      </c>
      <c r="K309" s="1"/>
      <c r="L309" s="1"/>
      <c r="M309" s="45"/>
      <c r="N309" s="49" t="s">
        <v>13</v>
      </c>
      <c r="O309" s="10" t="s">
        <v>13</v>
      </c>
      <c r="P309" s="10" t="s">
        <v>13</v>
      </c>
      <c r="Q309" s="10" t="s">
        <v>13</v>
      </c>
      <c r="R309" s="10" t="s">
        <v>13</v>
      </c>
      <c r="S309" s="10" t="s">
        <v>13</v>
      </c>
      <c r="T309" s="10" t="s">
        <v>13</v>
      </c>
      <c r="U309" s="10">
        <v>3</v>
      </c>
      <c r="V309" s="50"/>
      <c r="W309" s="64"/>
    </row>
    <row r="310" spans="1:23" ht="25.5" x14ac:dyDescent="0.25">
      <c r="A310" s="57">
        <v>309</v>
      </c>
      <c r="B310" s="2" t="s">
        <v>7517</v>
      </c>
      <c r="C310" s="10" t="s">
        <v>7518</v>
      </c>
      <c r="D310" s="10" t="s">
        <v>7518</v>
      </c>
      <c r="F310" s="2" t="s">
        <v>7517</v>
      </c>
      <c r="G310" s="40"/>
      <c r="H310" s="1"/>
      <c r="I310" s="1"/>
      <c r="J310" s="1" t="s">
        <v>13</v>
      </c>
      <c r="K310" s="1"/>
      <c r="L310" s="1"/>
      <c r="M310" s="45"/>
      <c r="N310" s="49" t="s">
        <v>13</v>
      </c>
      <c r="O310" s="10" t="s">
        <v>13</v>
      </c>
      <c r="P310" s="10" t="s">
        <v>13</v>
      </c>
      <c r="Q310" s="10" t="s">
        <v>13</v>
      </c>
      <c r="R310" s="10" t="s">
        <v>13</v>
      </c>
      <c r="S310" s="10" t="s">
        <v>13</v>
      </c>
      <c r="T310" s="10" t="s">
        <v>13</v>
      </c>
      <c r="V310" s="49">
        <v>3</v>
      </c>
      <c r="W310" s="64"/>
    </row>
    <row r="311" spans="1:23" x14ac:dyDescent="0.25">
      <c r="A311" s="57">
        <v>310</v>
      </c>
      <c r="B311" s="6" t="s">
        <v>7515</v>
      </c>
      <c r="C311" s="12" t="s">
        <v>7516</v>
      </c>
      <c r="D311" s="12" t="s">
        <v>7516</v>
      </c>
      <c r="E311" s="11"/>
      <c r="F311" s="6" t="s">
        <v>7515</v>
      </c>
      <c r="G311" s="39"/>
      <c r="H311" s="5"/>
      <c r="I311" s="5"/>
      <c r="J311" s="1"/>
      <c r="K311" s="5"/>
      <c r="L311" s="5"/>
      <c r="M311" s="44"/>
      <c r="N311" s="50"/>
      <c r="V311" s="50"/>
      <c r="W311" s="64"/>
    </row>
    <row r="312" spans="1:23" ht="25.5" x14ac:dyDescent="0.25">
      <c r="A312" s="57">
        <v>311</v>
      </c>
      <c r="B312" s="2" t="s">
        <v>7513</v>
      </c>
      <c r="C312" s="10" t="s">
        <v>7514</v>
      </c>
      <c r="D312" s="10" t="s">
        <v>7514</v>
      </c>
      <c r="F312" s="2" t="s">
        <v>7513</v>
      </c>
      <c r="G312" s="40"/>
      <c r="H312" s="1"/>
      <c r="I312" s="1"/>
      <c r="J312" s="1" t="s">
        <v>13</v>
      </c>
      <c r="K312" s="1"/>
      <c r="L312" s="1"/>
      <c r="M312" s="45"/>
      <c r="N312" s="49" t="s">
        <v>13</v>
      </c>
      <c r="O312" s="10" t="s">
        <v>13</v>
      </c>
      <c r="P312" s="10" t="s">
        <v>13</v>
      </c>
      <c r="Q312" s="10" t="s">
        <v>13</v>
      </c>
      <c r="R312" s="10" t="s">
        <v>13</v>
      </c>
      <c r="S312" s="10" t="s">
        <v>13</v>
      </c>
      <c r="T312" s="10" t="s">
        <v>13</v>
      </c>
      <c r="U312" s="10">
        <v>3</v>
      </c>
      <c r="V312" s="50"/>
      <c r="W312" s="64"/>
    </row>
    <row r="313" spans="1:23" ht="25.5" x14ac:dyDescent="0.25">
      <c r="A313" s="57">
        <v>312</v>
      </c>
      <c r="B313" s="2" t="s">
        <v>7511</v>
      </c>
      <c r="C313" s="10" t="s">
        <v>7512</v>
      </c>
      <c r="D313" s="10" t="s">
        <v>7512</v>
      </c>
      <c r="F313" s="2" t="s">
        <v>7511</v>
      </c>
      <c r="G313" s="40"/>
      <c r="H313" s="1"/>
      <c r="I313" s="1"/>
      <c r="J313" s="1" t="s">
        <v>13</v>
      </c>
      <c r="K313" s="1"/>
      <c r="L313" s="1"/>
      <c r="M313" s="45"/>
      <c r="N313" s="49" t="s">
        <v>13</v>
      </c>
      <c r="O313" s="10" t="s">
        <v>13</v>
      </c>
      <c r="P313" s="10" t="s">
        <v>13</v>
      </c>
      <c r="Q313" s="10" t="s">
        <v>13</v>
      </c>
      <c r="R313" s="10" t="s">
        <v>13</v>
      </c>
      <c r="S313" s="10" t="s">
        <v>13</v>
      </c>
      <c r="T313" s="10" t="s">
        <v>13</v>
      </c>
      <c r="U313" s="10">
        <v>3</v>
      </c>
      <c r="V313" s="50"/>
      <c r="W313" s="64"/>
    </row>
    <row r="314" spans="1:23" x14ac:dyDescent="0.25">
      <c r="A314" s="57">
        <v>313</v>
      </c>
      <c r="B314" s="6" t="s">
        <v>7509</v>
      </c>
      <c r="C314" s="12" t="s">
        <v>7510</v>
      </c>
      <c r="D314" s="12" t="s">
        <v>7510</v>
      </c>
      <c r="E314" s="11"/>
      <c r="F314" s="6" t="s">
        <v>7509</v>
      </c>
      <c r="G314" s="39"/>
      <c r="H314" s="5"/>
      <c r="I314" s="5"/>
      <c r="J314" s="1"/>
      <c r="K314" s="5"/>
      <c r="L314" s="5"/>
      <c r="M314" s="44"/>
      <c r="N314" s="50"/>
      <c r="V314" s="50"/>
      <c r="W314" s="64"/>
    </row>
    <row r="315" spans="1:23" x14ac:dyDescent="0.25">
      <c r="A315" s="57">
        <v>314</v>
      </c>
      <c r="B315" s="2" t="s">
        <v>7507</v>
      </c>
      <c r="C315" s="10" t="s">
        <v>7508</v>
      </c>
      <c r="D315" s="10" t="s">
        <v>7508</v>
      </c>
      <c r="E315" s="10"/>
      <c r="F315" s="2" t="s">
        <v>7507</v>
      </c>
      <c r="G315" s="40"/>
      <c r="H315" s="1"/>
      <c r="I315" s="1"/>
      <c r="J315" s="1" t="s">
        <v>13</v>
      </c>
      <c r="K315" s="1"/>
      <c r="L315" s="1"/>
      <c r="M315" s="40" t="s">
        <v>13</v>
      </c>
      <c r="N315" s="49" t="s">
        <v>13</v>
      </c>
      <c r="O315" s="10" t="s">
        <v>13</v>
      </c>
      <c r="P315" s="10" t="s">
        <v>13</v>
      </c>
      <c r="Q315" s="10" t="s">
        <v>13</v>
      </c>
      <c r="R315" s="10" t="s">
        <v>13</v>
      </c>
      <c r="S315" s="10" t="s">
        <v>13</v>
      </c>
      <c r="T315" s="10" t="s">
        <v>13</v>
      </c>
      <c r="V315" s="49">
        <v>3</v>
      </c>
      <c r="W315" s="64"/>
    </row>
    <row r="316" spans="1:23" ht="25.5" x14ac:dyDescent="0.25">
      <c r="A316" s="57">
        <v>315</v>
      </c>
      <c r="B316" s="2" t="s">
        <v>7505</v>
      </c>
      <c r="C316" s="10" t="s">
        <v>7506</v>
      </c>
      <c r="D316" s="10" t="s">
        <v>7506</v>
      </c>
      <c r="F316" s="2" t="s">
        <v>7505</v>
      </c>
      <c r="G316" s="40"/>
      <c r="H316" s="1"/>
      <c r="I316" s="1"/>
      <c r="J316" s="1" t="s">
        <v>13</v>
      </c>
      <c r="K316" s="1"/>
      <c r="L316" s="1"/>
      <c r="M316" s="45"/>
      <c r="N316" s="49" t="s">
        <v>13</v>
      </c>
      <c r="O316" s="10" t="s">
        <v>13</v>
      </c>
      <c r="P316" s="10" t="s">
        <v>13</v>
      </c>
      <c r="Q316" s="10" t="s">
        <v>13</v>
      </c>
      <c r="R316" s="10" t="s">
        <v>13</v>
      </c>
      <c r="S316" s="10" t="s">
        <v>13</v>
      </c>
      <c r="T316" s="10" t="s">
        <v>13</v>
      </c>
      <c r="U316" s="10">
        <v>3</v>
      </c>
      <c r="V316" s="50"/>
      <c r="W316" s="64"/>
    </row>
    <row r="317" spans="1:23" ht="25.5" x14ac:dyDescent="0.25">
      <c r="A317" s="57">
        <v>316</v>
      </c>
      <c r="B317" s="2" t="s">
        <v>7503</v>
      </c>
      <c r="C317" s="10" t="s">
        <v>7504</v>
      </c>
      <c r="D317" s="10" t="s">
        <v>7504</v>
      </c>
      <c r="F317" s="2" t="s">
        <v>7503</v>
      </c>
      <c r="G317" s="40"/>
      <c r="H317" s="1"/>
      <c r="I317" s="1"/>
      <c r="J317" s="1" t="s">
        <v>13</v>
      </c>
      <c r="K317" s="1"/>
      <c r="L317" s="1"/>
      <c r="M317" s="45"/>
      <c r="N317" s="49" t="s">
        <v>13</v>
      </c>
      <c r="O317" s="10" t="s">
        <v>13</v>
      </c>
      <c r="P317" s="10" t="s">
        <v>13</v>
      </c>
      <c r="Q317" s="10" t="s">
        <v>13</v>
      </c>
      <c r="R317" s="10" t="s">
        <v>13</v>
      </c>
      <c r="S317" s="10" t="s">
        <v>13</v>
      </c>
      <c r="T317" s="10" t="s">
        <v>13</v>
      </c>
      <c r="U317" s="10">
        <v>3</v>
      </c>
      <c r="V317" s="50"/>
      <c r="W317" s="64"/>
    </row>
    <row r="318" spans="1:23" ht="25.5" x14ac:dyDescent="0.25">
      <c r="A318" s="57">
        <v>317</v>
      </c>
      <c r="B318" s="2" t="s">
        <v>7501</v>
      </c>
      <c r="C318" s="10" t="s">
        <v>7502</v>
      </c>
      <c r="D318" s="10" t="s">
        <v>7502</v>
      </c>
      <c r="F318" s="2" t="s">
        <v>7501</v>
      </c>
      <c r="G318" s="40"/>
      <c r="H318" s="1"/>
      <c r="I318" s="1"/>
      <c r="J318" s="1" t="s">
        <v>13</v>
      </c>
      <c r="K318" s="1"/>
      <c r="L318" s="1"/>
      <c r="M318" s="45"/>
      <c r="N318" s="49" t="s">
        <v>13</v>
      </c>
      <c r="O318" s="10" t="s">
        <v>13</v>
      </c>
      <c r="P318" s="10" t="s">
        <v>13</v>
      </c>
      <c r="Q318" s="10" t="s">
        <v>13</v>
      </c>
      <c r="R318" s="10" t="s">
        <v>13</v>
      </c>
      <c r="S318" s="10" t="s">
        <v>13</v>
      </c>
      <c r="T318" s="10" t="s">
        <v>13</v>
      </c>
      <c r="U318" s="10">
        <v>3</v>
      </c>
      <c r="V318" s="50"/>
      <c r="W318" s="64"/>
    </row>
    <row r="319" spans="1:23" ht="25.5" x14ac:dyDescent="0.25">
      <c r="A319" s="57">
        <v>318</v>
      </c>
      <c r="B319" s="2" t="s">
        <v>7499</v>
      </c>
      <c r="C319" s="10" t="s">
        <v>7500</v>
      </c>
      <c r="D319" s="10" t="s">
        <v>7500</v>
      </c>
      <c r="F319" s="2" t="s">
        <v>7499</v>
      </c>
      <c r="G319" s="40"/>
      <c r="H319" s="1"/>
      <c r="I319" s="1"/>
      <c r="J319" s="1" t="s">
        <v>13</v>
      </c>
      <c r="K319" s="1"/>
      <c r="L319" s="1"/>
      <c r="M319" s="45"/>
      <c r="N319" s="49" t="s">
        <v>13</v>
      </c>
      <c r="O319" s="10" t="s">
        <v>13</v>
      </c>
      <c r="P319" s="10" t="s">
        <v>13</v>
      </c>
      <c r="Q319" s="10" t="s">
        <v>13</v>
      </c>
      <c r="R319" s="10" t="s">
        <v>13</v>
      </c>
      <c r="S319" s="10" t="s">
        <v>13</v>
      </c>
      <c r="T319" s="10" t="s">
        <v>13</v>
      </c>
      <c r="V319" s="49">
        <v>3</v>
      </c>
      <c r="W319" s="64"/>
    </row>
    <row r="320" spans="1:23" ht="38.25" x14ac:dyDescent="0.25">
      <c r="A320" s="57">
        <v>319</v>
      </c>
      <c r="B320" s="2" t="s">
        <v>7497</v>
      </c>
      <c r="C320" s="10" t="s">
        <v>7498</v>
      </c>
      <c r="D320" s="10" t="s">
        <v>7498</v>
      </c>
      <c r="F320" s="2" t="s">
        <v>7497</v>
      </c>
      <c r="G320" s="40"/>
      <c r="H320" s="1"/>
      <c r="I320" s="1"/>
      <c r="J320" s="1" t="s">
        <v>13</v>
      </c>
      <c r="K320" s="1"/>
      <c r="L320" s="1"/>
      <c r="M320" s="45"/>
      <c r="N320" s="49" t="s">
        <v>13</v>
      </c>
      <c r="O320" s="10" t="s">
        <v>13</v>
      </c>
      <c r="P320" s="10" t="s">
        <v>13</v>
      </c>
      <c r="Q320" s="10" t="s">
        <v>13</v>
      </c>
      <c r="R320" s="10" t="s">
        <v>13</v>
      </c>
      <c r="S320" s="10" t="s">
        <v>13</v>
      </c>
      <c r="T320" s="10" t="s">
        <v>13</v>
      </c>
      <c r="V320" s="49">
        <v>3</v>
      </c>
      <c r="W320" s="64"/>
    </row>
    <row r="321" spans="1:23" x14ac:dyDescent="0.25">
      <c r="A321" s="57">
        <v>320</v>
      </c>
      <c r="B321" s="6" t="s">
        <v>7495</v>
      </c>
      <c r="C321" s="12" t="s">
        <v>7496</v>
      </c>
      <c r="D321" s="12" t="s">
        <v>7496</v>
      </c>
      <c r="E321" s="11"/>
      <c r="F321" s="6" t="s">
        <v>7495</v>
      </c>
      <c r="G321" s="39"/>
      <c r="H321" s="5"/>
      <c r="I321" s="5"/>
      <c r="J321" s="1"/>
      <c r="K321" s="5"/>
      <c r="L321" s="5"/>
      <c r="M321" s="44"/>
      <c r="N321" s="50"/>
      <c r="V321" s="50"/>
      <c r="W321" s="64"/>
    </row>
    <row r="322" spans="1:23" x14ac:dyDescent="0.25">
      <c r="A322" s="57">
        <v>321</v>
      </c>
      <c r="B322" s="2" t="s">
        <v>7493</v>
      </c>
      <c r="C322" s="10" t="s">
        <v>7494</v>
      </c>
      <c r="D322" s="10" t="s">
        <v>7494</v>
      </c>
      <c r="F322" s="2" t="s">
        <v>7493</v>
      </c>
      <c r="G322" s="40"/>
      <c r="H322" s="1"/>
      <c r="I322" s="1"/>
      <c r="J322" s="1" t="s">
        <v>13</v>
      </c>
      <c r="K322" s="1"/>
      <c r="L322" s="1"/>
      <c r="M322" s="45"/>
      <c r="N322" s="49" t="s">
        <v>13</v>
      </c>
      <c r="O322" s="10" t="s">
        <v>13</v>
      </c>
      <c r="P322" s="10" t="s">
        <v>13</v>
      </c>
      <c r="Q322" s="10" t="s">
        <v>13</v>
      </c>
      <c r="R322" s="10" t="s">
        <v>13</v>
      </c>
      <c r="S322" s="10" t="s">
        <v>13</v>
      </c>
      <c r="T322" s="10" t="s">
        <v>13</v>
      </c>
      <c r="V322" s="49">
        <v>3</v>
      </c>
      <c r="W322" s="64"/>
    </row>
    <row r="323" spans="1:23" ht="25.5" x14ac:dyDescent="0.25">
      <c r="A323" s="57">
        <v>322</v>
      </c>
      <c r="B323" s="6" t="s">
        <v>7491</v>
      </c>
      <c r="C323" s="12" t="s">
        <v>7492</v>
      </c>
      <c r="D323" s="12" t="s">
        <v>7492</v>
      </c>
      <c r="E323" s="11"/>
      <c r="F323" s="6" t="s">
        <v>7491</v>
      </c>
      <c r="G323" s="39"/>
      <c r="H323" s="5"/>
      <c r="I323" s="5"/>
      <c r="J323" s="1"/>
      <c r="K323" s="5"/>
      <c r="L323" s="5"/>
      <c r="M323" s="44"/>
      <c r="N323" s="49" t="s">
        <v>13</v>
      </c>
      <c r="O323" s="10" t="s">
        <v>13</v>
      </c>
      <c r="P323" s="10" t="s">
        <v>13</v>
      </c>
      <c r="Q323" s="10" t="s">
        <v>13</v>
      </c>
      <c r="R323" s="10" t="s">
        <v>13</v>
      </c>
      <c r="S323" s="10" t="s">
        <v>13</v>
      </c>
      <c r="T323" s="10" t="s">
        <v>13</v>
      </c>
      <c r="U323" s="10">
        <v>3</v>
      </c>
      <c r="V323" s="50"/>
      <c r="W323" s="64"/>
    </row>
    <row r="324" spans="1:23" ht="25.5" x14ac:dyDescent="0.25">
      <c r="A324" s="57">
        <v>323</v>
      </c>
      <c r="B324" s="2" t="s">
        <v>7489</v>
      </c>
      <c r="C324" s="10" t="s">
        <v>7490</v>
      </c>
      <c r="D324" s="10" t="s">
        <v>7490</v>
      </c>
      <c r="F324" s="2" t="s">
        <v>7489</v>
      </c>
      <c r="G324" s="40"/>
      <c r="H324" s="1"/>
      <c r="I324" s="1"/>
      <c r="J324" s="1" t="s">
        <v>13</v>
      </c>
      <c r="K324" s="1"/>
      <c r="L324" s="1"/>
      <c r="M324" s="45"/>
      <c r="N324" s="50"/>
      <c r="V324" s="50"/>
      <c r="W324" s="64"/>
    </row>
    <row r="325" spans="1:23" ht="38.25" x14ac:dyDescent="0.25">
      <c r="A325" s="57">
        <v>324</v>
      </c>
      <c r="B325" s="2" t="s">
        <v>7487</v>
      </c>
      <c r="C325" s="10" t="s">
        <v>7488</v>
      </c>
      <c r="D325" s="10" t="s">
        <v>7488</v>
      </c>
      <c r="F325" s="2" t="s">
        <v>7487</v>
      </c>
      <c r="G325" s="40"/>
      <c r="H325" s="1"/>
      <c r="I325" s="1"/>
      <c r="J325" s="1" t="s">
        <v>13</v>
      </c>
      <c r="K325" s="1"/>
      <c r="L325" s="1"/>
      <c r="M325" s="45"/>
      <c r="N325" s="49" t="s">
        <v>13</v>
      </c>
      <c r="O325" s="10" t="s">
        <v>13</v>
      </c>
      <c r="P325" s="10" t="s">
        <v>13</v>
      </c>
      <c r="Q325" s="10" t="s">
        <v>13</v>
      </c>
      <c r="R325" s="10" t="s">
        <v>13</v>
      </c>
      <c r="S325" s="10" t="s">
        <v>13</v>
      </c>
      <c r="T325" s="10" t="s">
        <v>13</v>
      </c>
      <c r="V325" s="49">
        <v>3</v>
      </c>
      <c r="W325" s="64"/>
    </row>
    <row r="326" spans="1:23" ht="25.5" x14ac:dyDescent="0.25">
      <c r="A326" s="57">
        <v>325</v>
      </c>
      <c r="B326" s="2" t="s">
        <v>7485</v>
      </c>
      <c r="C326" s="10" t="s">
        <v>7486</v>
      </c>
      <c r="D326" s="10" t="s">
        <v>7486</v>
      </c>
      <c r="F326" s="2" t="s">
        <v>7485</v>
      </c>
      <c r="G326" s="40"/>
      <c r="H326" s="1"/>
      <c r="I326" s="1"/>
      <c r="J326" s="1" t="s">
        <v>13</v>
      </c>
      <c r="K326" s="1"/>
      <c r="L326" s="1"/>
      <c r="M326" s="45"/>
      <c r="N326" s="49" t="s">
        <v>13</v>
      </c>
      <c r="O326" s="10" t="s">
        <v>13</v>
      </c>
      <c r="P326" s="10" t="s">
        <v>13</v>
      </c>
      <c r="Q326" s="10" t="s">
        <v>13</v>
      </c>
      <c r="R326" s="10" t="s">
        <v>13</v>
      </c>
      <c r="S326" s="10" t="s">
        <v>13</v>
      </c>
      <c r="T326" s="10" t="s">
        <v>13</v>
      </c>
      <c r="V326" s="49">
        <v>3</v>
      </c>
      <c r="W326" s="64"/>
    </row>
    <row r="327" spans="1:23" ht="25.5" x14ac:dyDescent="0.25">
      <c r="A327" s="57">
        <v>326</v>
      </c>
      <c r="B327" s="2" t="s">
        <v>7483</v>
      </c>
      <c r="C327" s="10" t="s">
        <v>7484</v>
      </c>
      <c r="D327" s="10" t="s">
        <v>7484</v>
      </c>
      <c r="F327" s="2" t="s">
        <v>7483</v>
      </c>
      <c r="G327" s="40"/>
      <c r="H327" s="1"/>
      <c r="I327" s="1"/>
      <c r="J327" s="1" t="s">
        <v>13</v>
      </c>
      <c r="K327" s="1"/>
      <c r="L327" s="1"/>
      <c r="M327" s="45"/>
      <c r="N327" s="49" t="s">
        <v>13</v>
      </c>
      <c r="O327" s="10" t="s">
        <v>13</v>
      </c>
      <c r="P327" s="10" t="s">
        <v>13</v>
      </c>
      <c r="Q327" s="10" t="s">
        <v>13</v>
      </c>
      <c r="R327" s="10" t="s">
        <v>13</v>
      </c>
      <c r="S327" s="10" t="s">
        <v>13</v>
      </c>
      <c r="T327" s="10" t="s">
        <v>13</v>
      </c>
      <c r="V327" s="49">
        <v>3</v>
      </c>
      <c r="W327" s="64"/>
    </row>
    <row r="328" spans="1:23" ht="25.5" x14ac:dyDescent="0.25">
      <c r="A328" s="57">
        <v>327</v>
      </c>
      <c r="B328" s="2" t="s">
        <v>7481</v>
      </c>
      <c r="C328" s="10" t="s">
        <v>7482</v>
      </c>
      <c r="D328" s="10" t="s">
        <v>7482</v>
      </c>
      <c r="F328" s="2" t="s">
        <v>7481</v>
      </c>
      <c r="G328" s="40"/>
      <c r="H328" s="1"/>
      <c r="I328" s="1"/>
      <c r="J328" s="1" t="s">
        <v>13</v>
      </c>
      <c r="K328" s="1"/>
      <c r="L328" s="1"/>
      <c r="M328" s="45"/>
      <c r="N328" s="49" t="s">
        <v>13</v>
      </c>
      <c r="O328" s="10" t="s">
        <v>13</v>
      </c>
      <c r="P328" s="10" t="s">
        <v>13</v>
      </c>
      <c r="Q328" s="10" t="s">
        <v>13</v>
      </c>
      <c r="R328" s="10" t="s">
        <v>13</v>
      </c>
      <c r="S328" s="10" t="s">
        <v>13</v>
      </c>
      <c r="T328" s="10" t="s">
        <v>13</v>
      </c>
      <c r="V328" s="49">
        <v>3</v>
      </c>
      <c r="W328" s="64"/>
    </row>
    <row r="329" spans="1:23" ht="38.25" x14ac:dyDescent="0.25">
      <c r="A329" s="57">
        <v>328</v>
      </c>
      <c r="B329" s="2" t="s">
        <v>7479</v>
      </c>
      <c r="C329" s="10" t="s">
        <v>7480</v>
      </c>
      <c r="D329" s="10" t="s">
        <v>7480</v>
      </c>
      <c r="F329" s="2" t="s">
        <v>7479</v>
      </c>
      <c r="G329" s="40"/>
      <c r="H329" s="1"/>
      <c r="I329" s="1"/>
      <c r="J329" s="1" t="s">
        <v>13</v>
      </c>
      <c r="K329" s="1"/>
      <c r="L329" s="1"/>
      <c r="M329" s="45"/>
      <c r="N329" s="49" t="s">
        <v>13</v>
      </c>
      <c r="O329" s="10" t="s">
        <v>13</v>
      </c>
      <c r="P329" s="10" t="s">
        <v>13</v>
      </c>
      <c r="Q329" s="10" t="s">
        <v>13</v>
      </c>
      <c r="R329" s="10" t="s">
        <v>13</v>
      </c>
      <c r="S329" s="10" t="s">
        <v>13</v>
      </c>
      <c r="T329" s="10" t="s">
        <v>13</v>
      </c>
      <c r="V329" s="49">
        <v>3</v>
      </c>
      <c r="W329" s="64"/>
    </row>
    <row r="330" spans="1:23" ht="25.5" x14ac:dyDescent="0.25">
      <c r="A330" s="57">
        <v>329</v>
      </c>
      <c r="B330" s="6" t="s">
        <v>7477</v>
      </c>
      <c r="C330" s="12" t="s">
        <v>7478</v>
      </c>
      <c r="D330" s="12" t="s">
        <v>7478</v>
      </c>
      <c r="E330" s="11"/>
      <c r="F330" s="6" t="s">
        <v>7477</v>
      </c>
      <c r="G330" s="39"/>
      <c r="H330" s="5"/>
      <c r="I330" s="5"/>
      <c r="J330" s="1"/>
      <c r="K330" s="5"/>
      <c r="L330" s="5"/>
      <c r="M330" s="44"/>
      <c r="N330" s="50"/>
      <c r="V330" s="50"/>
      <c r="W330" s="64"/>
    </row>
    <row r="331" spans="1:23" ht="63.75" x14ac:dyDescent="0.25">
      <c r="A331" s="57">
        <v>330</v>
      </c>
      <c r="B331" s="2" t="s">
        <v>7475</v>
      </c>
      <c r="C331" s="10" t="s">
        <v>7476</v>
      </c>
      <c r="D331" s="10" t="s">
        <v>7476</v>
      </c>
      <c r="F331" s="2" t="s">
        <v>7475</v>
      </c>
      <c r="G331" s="40"/>
      <c r="H331" s="1"/>
      <c r="I331" s="1"/>
      <c r="J331" s="1" t="s">
        <v>13</v>
      </c>
      <c r="K331" s="1"/>
      <c r="L331" s="1"/>
      <c r="M331" s="45"/>
      <c r="N331" s="49" t="s">
        <v>13</v>
      </c>
      <c r="O331" s="10" t="s">
        <v>13</v>
      </c>
      <c r="P331" s="10" t="s">
        <v>13</v>
      </c>
      <c r="Q331" s="10" t="s">
        <v>13</v>
      </c>
      <c r="R331" s="10" t="s">
        <v>13</v>
      </c>
      <c r="S331" s="10" t="s">
        <v>13</v>
      </c>
      <c r="T331" s="10" t="s">
        <v>13</v>
      </c>
      <c r="V331" s="49">
        <v>3</v>
      </c>
      <c r="W331" s="64"/>
    </row>
    <row r="332" spans="1:23" x14ac:dyDescent="0.25">
      <c r="A332" s="57">
        <v>331</v>
      </c>
      <c r="B332" s="4" t="s">
        <v>7473</v>
      </c>
      <c r="C332" s="14" t="s">
        <v>7474</v>
      </c>
      <c r="D332" s="14" t="s">
        <v>7474</v>
      </c>
      <c r="E332" s="13"/>
      <c r="F332" s="4" t="s">
        <v>7473</v>
      </c>
      <c r="G332" s="38"/>
      <c r="H332" s="3"/>
      <c r="I332" s="3"/>
      <c r="J332" s="1"/>
      <c r="K332" s="3"/>
      <c r="L332" s="3"/>
      <c r="M332" s="43"/>
      <c r="N332" s="50"/>
      <c r="V332" s="50"/>
      <c r="W332" s="64"/>
    </row>
    <row r="333" spans="1:23" x14ac:dyDescent="0.25">
      <c r="A333" s="57">
        <v>332</v>
      </c>
      <c r="B333" s="4" t="s">
        <v>7471</v>
      </c>
      <c r="C333" s="14" t="s">
        <v>7472</v>
      </c>
      <c r="D333" s="14" t="s">
        <v>7472</v>
      </c>
      <c r="E333" s="13"/>
      <c r="F333" s="4" t="s">
        <v>7471</v>
      </c>
      <c r="G333" s="38"/>
      <c r="H333" s="3"/>
      <c r="I333" s="3"/>
      <c r="J333" s="1"/>
      <c r="K333" s="3"/>
      <c r="L333" s="3"/>
      <c r="M333" s="43"/>
      <c r="N333" s="50"/>
      <c r="V333" s="50"/>
      <c r="W333" s="64"/>
    </row>
    <row r="334" spans="1:23" x14ac:dyDescent="0.25">
      <c r="A334" s="57">
        <v>333</v>
      </c>
      <c r="B334" s="6" t="s">
        <v>7469</v>
      </c>
      <c r="C334" s="12" t="s">
        <v>7470</v>
      </c>
      <c r="D334" s="12" t="s">
        <v>7470</v>
      </c>
      <c r="E334" s="11"/>
      <c r="F334" s="6" t="s">
        <v>7469</v>
      </c>
      <c r="G334" s="39"/>
      <c r="H334" s="5"/>
      <c r="I334" s="5"/>
      <c r="J334" s="1"/>
      <c r="K334" s="5"/>
      <c r="L334" s="5"/>
      <c r="M334" s="44"/>
      <c r="N334" s="50"/>
      <c r="V334" s="50"/>
      <c r="W334" s="64"/>
    </row>
    <row r="335" spans="1:23" ht="38.25" x14ac:dyDescent="0.25">
      <c r="A335" s="57">
        <v>334</v>
      </c>
      <c r="B335" s="2" t="s">
        <v>7467</v>
      </c>
      <c r="C335" s="10" t="s">
        <v>7468</v>
      </c>
      <c r="D335" s="10" t="s">
        <v>7468</v>
      </c>
      <c r="F335" s="2" t="s">
        <v>7467</v>
      </c>
      <c r="G335" s="40"/>
      <c r="H335" s="1"/>
      <c r="I335" s="1"/>
      <c r="J335" s="1" t="s">
        <v>13</v>
      </c>
      <c r="K335" s="1"/>
      <c r="L335" s="1"/>
      <c r="M335" s="45"/>
      <c r="N335" s="49" t="s">
        <v>13</v>
      </c>
      <c r="P335" s="10" t="s">
        <v>13</v>
      </c>
      <c r="Q335" s="10" t="s">
        <v>13</v>
      </c>
      <c r="V335" s="50"/>
      <c r="W335" s="64"/>
    </row>
    <row r="336" spans="1:23" x14ac:dyDescent="0.25">
      <c r="A336" s="57">
        <v>335</v>
      </c>
      <c r="B336" s="2" t="s">
        <v>7465</v>
      </c>
      <c r="C336" s="10" t="s">
        <v>7466</v>
      </c>
      <c r="D336" s="10" t="s">
        <v>7466</v>
      </c>
      <c r="F336" s="2" t="s">
        <v>7465</v>
      </c>
      <c r="G336" s="40"/>
      <c r="H336" s="1"/>
      <c r="I336" s="1"/>
      <c r="J336" s="1" t="s">
        <v>13</v>
      </c>
      <c r="K336" s="1"/>
      <c r="L336" s="1"/>
      <c r="M336" s="45"/>
      <c r="N336" s="49" t="s">
        <v>13</v>
      </c>
      <c r="P336" s="10" t="s">
        <v>13</v>
      </c>
      <c r="Q336" s="10" t="s">
        <v>13</v>
      </c>
      <c r="V336" s="50"/>
      <c r="W336" s="64"/>
    </row>
    <row r="337" spans="1:23" ht="25.5" x14ac:dyDescent="0.25">
      <c r="A337" s="57">
        <v>336</v>
      </c>
      <c r="B337" s="2" t="s">
        <v>7463</v>
      </c>
      <c r="C337" s="10" t="s">
        <v>7464</v>
      </c>
      <c r="D337" s="10" t="s">
        <v>7464</v>
      </c>
      <c r="F337" s="2" t="s">
        <v>7463</v>
      </c>
      <c r="G337" s="40"/>
      <c r="H337" s="1"/>
      <c r="I337" s="1"/>
      <c r="J337" s="1" t="s">
        <v>13</v>
      </c>
      <c r="K337" s="1"/>
      <c r="L337" s="1"/>
      <c r="M337" s="45"/>
      <c r="N337" s="49" t="s">
        <v>13</v>
      </c>
      <c r="P337" s="10" t="s">
        <v>13</v>
      </c>
      <c r="Q337" s="10" t="s">
        <v>13</v>
      </c>
      <c r="V337" s="50"/>
      <c r="W337" s="64"/>
    </row>
    <row r="338" spans="1:23" x14ac:dyDescent="0.25">
      <c r="A338" s="57">
        <v>337</v>
      </c>
      <c r="B338" s="4" t="s">
        <v>7461</v>
      </c>
      <c r="C338" s="14" t="s">
        <v>7462</v>
      </c>
      <c r="D338" s="14" t="s">
        <v>7462</v>
      </c>
      <c r="E338" s="13"/>
      <c r="F338" s="4" t="s">
        <v>7461</v>
      </c>
      <c r="G338" s="38"/>
      <c r="H338" s="3"/>
      <c r="I338" s="3"/>
      <c r="J338" s="1"/>
      <c r="K338" s="3"/>
      <c r="L338" s="3"/>
      <c r="M338" s="43"/>
      <c r="N338" s="50"/>
      <c r="V338" s="50"/>
      <c r="W338" s="64"/>
    </row>
    <row r="339" spans="1:23" ht="25.5" x14ac:dyDescent="0.25">
      <c r="A339" s="57">
        <v>338</v>
      </c>
      <c r="B339" s="6" t="s">
        <v>7459</v>
      </c>
      <c r="C339" s="12" t="s">
        <v>7460</v>
      </c>
      <c r="D339" s="12" t="s">
        <v>7460</v>
      </c>
      <c r="E339" s="11"/>
      <c r="F339" s="6" t="s">
        <v>7459</v>
      </c>
      <c r="G339" s="39"/>
      <c r="H339" s="5"/>
      <c r="I339" s="5"/>
      <c r="J339" s="1"/>
      <c r="K339" s="5"/>
      <c r="L339" s="5"/>
      <c r="M339" s="44"/>
      <c r="N339" s="50"/>
      <c r="V339" s="50"/>
      <c r="W339" s="64"/>
    </row>
    <row r="340" spans="1:23" x14ac:dyDescent="0.25">
      <c r="A340" s="57">
        <v>339</v>
      </c>
      <c r="B340" s="2" t="s">
        <v>7457</v>
      </c>
      <c r="C340" s="10" t="s">
        <v>7458</v>
      </c>
      <c r="D340" s="10" t="s">
        <v>7458</v>
      </c>
      <c r="F340" s="2" t="s">
        <v>7457</v>
      </c>
      <c r="G340" s="40"/>
      <c r="H340" s="1"/>
      <c r="I340" s="1"/>
      <c r="J340" s="1" t="s">
        <v>13</v>
      </c>
      <c r="K340" s="1"/>
      <c r="L340" s="1"/>
      <c r="M340" s="45"/>
      <c r="N340" s="49" t="s">
        <v>13</v>
      </c>
      <c r="O340" s="10" t="s">
        <v>13</v>
      </c>
      <c r="P340" s="10" t="s">
        <v>13</v>
      </c>
      <c r="Q340" s="10" t="s">
        <v>13</v>
      </c>
      <c r="R340" s="10" t="s">
        <v>13</v>
      </c>
      <c r="S340" s="10" t="s">
        <v>13</v>
      </c>
      <c r="T340" s="10" t="s">
        <v>13</v>
      </c>
      <c r="V340" s="49">
        <v>3</v>
      </c>
      <c r="W340" s="64"/>
    </row>
    <row r="341" spans="1:23" ht="25.5" x14ac:dyDescent="0.25">
      <c r="A341" s="57">
        <v>340</v>
      </c>
      <c r="B341" s="2" t="s">
        <v>7455</v>
      </c>
      <c r="C341" s="10" t="s">
        <v>7456</v>
      </c>
      <c r="D341" s="10" t="s">
        <v>7456</v>
      </c>
      <c r="F341" s="2" t="s">
        <v>7455</v>
      </c>
      <c r="G341" s="40"/>
      <c r="H341" s="1"/>
      <c r="I341" s="1"/>
      <c r="J341" s="1" t="s">
        <v>13</v>
      </c>
      <c r="K341" s="1"/>
      <c r="L341" s="1"/>
      <c r="M341" s="45"/>
      <c r="N341" s="49" t="s">
        <v>13</v>
      </c>
      <c r="O341" s="10" t="s">
        <v>13</v>
      </c>
      <c r="P341" s="10" t="s">
        <v>13</v>
      </c>
      <c r="Q341" s="10" t="s">
        <v>13</v>
      </c>
      <c r="R341" s="10" t="s">
        <v>13</v>
      </c>
      <c r="S341" s="10" t="s">
        <v>13</v>
      </c>
      <c r="T341" s="10" t="s">
        <v>13</v>
      </c>
      <c r="V341" s="49">
        <v>3</v>
      </c>
      <c r="W341" s="64"/>
    </row>
    <row r="342" spans="1:23" ht="38.25" x14ac:dyDescent="0.25">
      <c r="A342" s="57">
        <v>341</v>
      </c>
      <c r="B342" s="2" t="s">
        <v>7453</v>
      </c>
      <c r="C342" s="10" t="s">
        <v>7454</v>
      </c>
      <c r="D342" s="10" t="s">
        <v>7454</v>
      </c>
      <c r="F342" s="2" t="s">
        <v>7453</v>
      </c>
      <c r="G342" s="40"/>
      <c r="H342" s="1"/>
      <c r="I342" s="1"/>
      <c r="J342" s="1" t="s">
        <v>13</v>
      </c>
      <c r="K342" s="1"/>
      <c r="L342" s="1"/>
      <c r="M342" s="45"/>
      <c r="N342" s="49" t="s">
        <v>13</v>
      </c>
      <c r="O342" s="10" t="s">
        <v>13</v>
      </c>
      <c r="P342" s="10" t="s">
        <v>13</v>
      </c>
      <c r="Q342" s="10" t="s">
        <v>13</v>
      </c>
      <c r="R342" s="10" t="s">
        <v>13</v>
      </c>
      <c r="S342" s="10" t="s">
        <v>13</v>
      </c>
      <c r="T342" s="10" t="s">
        <v>13</v>
      </c>
      <c r="V342" s="49">
        <v>3</v>
      </c>
      <c r="W342" s="64"/>
    </row>
    <row r="343" spans="1:23" ht="25.5" x14ac:dyDescent="0.25">
      <c r="A343" s="57">
        <v>342</v>
      </c>
      <c r="B343" s="2" t="s">
        <v>7451</v>
      </c>
      <c r="C343" s="10" t="s">
        <v>7452</v>
      </c>
      <c r="D343" s="10" t="s">
        <v>7452</v>
      </c>
      <c r="F343" s="2" t="s">
        <v>7451</v>
      </c>
      <c r="G343" s="40"/>
      <c r="H343" s="1"/>
      <c r="I343" s="1"/>
      <c r="J343" s="1" t="s">
        <v>13</v>
      </c>
      <c r="K343" s="1"/>
      <c r="L343" s="1"/>
      <c r="M343" s="45"/>
      <c r="N343" s="49" t="s">
        <v>13</v>
      </c>
      <c r="O343" s="10" t="s">
        <v>13</v>
      </c>
      <c r="P343" s="10" t="s">
        <v>13</v>
      </c>
      <c r="Q343" s="10" t="s">
        <v>13</v>
      </c>
      <c r="R343" s="10" t="s">
        <v>13</v>
      </c>
      <c r="S343" s="10" t="s">
        <v>13</v>
      </c>
      <c r="T343" s="10" t="s">
        <v>13</v>
      </c>
      <c r="U343" s="10">
        <v>3</v>
      </c>
      <c r="V343" s="50"/>
      <c r="W343" s="64"/>
    </row>
    <row r="344" spans="1:23" x14ac:dyDescent="0.25">
      <c r="A344" s="57">
        <v>343</v>
      </c>
      <c r="B344" s="2" t="s">
        <v>7449</v>
      </c>
      <c r="C344" s="10" t="s">
        <v>7450</v>
      </c>
      <c r="D344" s="10" t="s">
        <v>7450</v>
      </c>
      <c r="F344" s="2" t="s">
        <v>7449</v>
      </c>
      <c r="G344" s="40"/>
      <c r="H344" s="1"/>
      <c r="I344" s="1"/>
      <c r="J344" s="1" t="s">
        <v>13</v>
      </c>
      <c r="K344" s="1"/>
      <c r="L344" s="1"/>
      <c r="M344" s="45"/>
      <c r="N344" s="49" t="s">
        <v>13</v>
      </c>
      <c r="O344" s="10" t="s">
        <v>13</v>
      </c>
      <c r="P344" s="10" t="s">
        <v>13</v>
      </c>
      <c r="Q344" s="10" t="s">
        <v>13</v>
      </c>
      <c r="R344" s="10" t="s">
        <v>13</v>
      </c>
      <c r="S344" s="10" t="s">
        <v>13</v>
      </c>
      <c r="T344" s="10" t="s">
        <v>13</v>
      </c>
      <c r="V344" s="49">
        <v>3</v>
      </c>
      <c r="W344" s="64"/>
    </row>
    <row r="345" spans="1:23" ht="25.5" x14ac:dyDescent="0.25">
      <c r="A345" s="57">
        <v>344</v>
      </c>
      <c r="B345" s="2" t="s">
        <v>7447</v>
      </c>
      <c r="C345" s="10" t="s">
        <v>7448</v>
      </c>
      <c r="D345" s="10" t="s">
        <v>7448</v>
      </c>
      <c r="F345" s="2" t="s">
        <v>7447</v>
      </c>
      <c r="G345" s="40"/>
      <c r="H345" s="1"/>
      <c r="I345" s="1"/>
      <c r="J345" s="1" t="s">
        <v>13</v>
      </c>
      <c r="K345" s="1"/>
      <c r="L345" s="1"/>
      <c r="M345" s="45"/>
      <c r="N345" s="49" t="s">
        <v>13</v>
      </c>
      <c r="O345" s="10" t="s">
        <v>13</v>
      </c>
      <c r="P345" s="10" t="s">
        <v>13</v>
      </c>
      <c r="Q345" s="10" t="s">
        <v>13</v>
      </c>
      <c r="R345" s="10" t="s">
        <v>13</v>
      </c>
      <c r="S345" s="10" t="s">
        <v>13</v>
      </c>
      <c r="T345" s="10" t="s">
        <v>13</v>
      </c>
      <c r="V345" s="50"/>
      <c r="W345" s="64"/>
    </row>
    <row r="346" spans="1:23" ht="25.5" x14ac:dyDescent="0.25">
      <c r="A346" s="57">
        <v>345</v>
      </c>
      <c r="B346" s="2" t="s">
        <v>7445</v>
      </c>
      <c r="C346" s="10" t="s">
        <v>7446</v>
      </c>
      <c r="D346" s="10" t="s">
        <v>7446</v>
      </c>
      <c r="F346" s="2" t="s">
        <v>7445</v>
      </c>
      <c r="G346" s="40"/>
      <c r="H346" s="1"/>
      <c r="I346" s="1"/>
      <c r="J346" s="1" t="s">
        <v>13</v>
      </c>
      <c r="K346" s="1"/>
      <c r="L346" s="1"/>
      <c r="M346" s="45"/>
      <c r="N346" s="49" t="s">
        <v>13</v>
      </c>
      <c r="O346" s="10" t="s">
        <v>13</v>
      </c>
      <c r="P346" s="10" t="s">
        <v>13</v>
      </c>
      <c r="Q346" s="10" t="s">
        <v>13</v>
      </c>
      <c r="R346" s="10" t="s">
        <v>13</v>
      </c>
      <c r="S346" s="10" t="s">
        <v>13</v>
      </c>
      <c r="T346" s="10" t="s">
        <v>13</v>
      </c>
      <c r="U346" s="10">
        <v>3</v>
      </c>
      <c r="V346" s="50"/>
      <c r="W346" s="64"/>
    </row>
    <row r="347" spans="1:23" x14ac:dyDescent="0.25">
      <c r="A347" s="57">
        <v>346</v>
      </c>
      <c r="B347" s="2" t="s">
        <v>7443</v>
      </c>
      <c r="C347" s="10" t="s">
        <v>7444</v>
      </c>
      <c r="D347" s="10" t="s">
        <v>7444</v>
      </c>
      <c r="F347" s="2" t="s">
        <v>7443</v>
      </c>
      <c r="G347" s="40"/>
      <c r="H347" s="1"/>
      <c r="I347" s="1"/>
      <c r="J347" s="1" t="s">
        <v>13</v>
      </c>
      <c r="K347" s="1"/>
      <c r="L347" s="1"/>
      <c r="M347" s="45"/>
      <c r="N347" s="49" t="s">
        <v>13</v>
      </c>
      <c r="O347" s="10" t="s">
        <v>13</v>
      </c>
      <c r="P347" s="10" t="s">
        <v>13</v>
      </c>
      <c r="Q347" s="10" t="s">
        <v>13</v>
      </c>
      <c r="R347" s="10" t="s">
        <v>13</v>
      </c>
      <c r="S347" s="10" t="s">
        <v>13</v>
      </c>
      <c r="T347" s="10" t="s">
        <v>13</v>
      </c>
      <c r="V347" s="49">
        <v>3</v>
      </c>
      <c r="W347" s="64"/>
    </row>
    <row r="348" spans="1:23" x14ac:dyDescent="0.25">
      <c r="A348" s="57">
        <v>347</v>
      </c>
      <c r="B348" s="4" t="s">
        <v>7441</v>
      </c>
      <c r="C348" s="14" t="s">
        <v>7442</v>
      </c>
      <c r="D348" s="14" t="s">
        <v>7442</v>
      </c>
      <c r="E348" s="13"/>
      <c r="F348" s="4" t="s">
        <v>7441</v>
      </c>
      <c r="G348" s="38"/>
      <c r="H348" s="3"/>
      <c r="I348" s="3"/>
      <c r="J348" s="1"/>
      <c r="K348" s="3"/>
      <c r="L348" s="3"/>
      <c r="M348" s="43"/>
      <c r="N348" s="50"/>
      <c r="V348" s="50"/>
      <c r="W348" s="64"/>
    </row>
    <row r="349" spans="1:23" ht="25.5" x14ac:dyDescent="0.25">
      <c r="A349" s="57">
        <v>348</v>
      </c>
      <c r="B349" s="6" t="s">
        <v>7439</v>
      </c>
      <c r="C349" s="12" t="s">
        <v>7440</v>
      </c>
      <c r="D349" s="12" t="s">
        <v>7440</v>
      </c>
      <c r="E349" s="11"/>
      <c r="F349" s="6" t="s">
        <v>7439</v>
      </c>
      <c r="G349" s="39"/>
      <c r="H349" s="5"/>
      <c r="I349" s="5"/>
      <c r="J349" s="1"/>
      <c r="K349" s="5"/>
      <c r="L349" s="5"/>
      <c r="M349" s="44"/>
      <c r="N349" s="50"/>
      <c r="V349" s="50"/>
      <c r="W349" s="64"/>
    </row>
    <row r="350" spans="1:23" ht="25.5" x14ac:dyDescent="0.25">
      <c r="A350" s="57">
        <v>349</v>
      </c>
      <c r="B350" s="2" t="s">
        <v>7437</v>
      </c>
      <c r="C350" s="10" t="s">
        <v>7438</v>
      </c>
      <c r="D350" s="10" t="s">
        <v>7438</v>
      </c>
      <c r="F350" s="2" t="s">
        <v>7437</v>
      </c>
      <c r="G350" s="40"/>
      <c r="H350" s="1"/>
      <c r="I350" s="1"/>
      <c r="J350" s="1" t="s">
        <v>13</v>
      </c>
      <c r="K350" s="1"/>
      <c r="L350" s="1"/>
      <c r="M350" s="45"/>
      <c r="N350" s="49" t="s">
        <v>13</v>
      </c>
      <c r="O350" s="10" t="s">
        <v>13</v>
      </c>
      <c r="P350" s="10" t="s">
        <v>13</v>
      </c>
      <c r="Q350" s="10" t="s">
        <v>13</v>
      </c>
      <c r="R350" s="10" t="s">
        <v>13</v>
      </c>
      <c r="S350" s="10" t="s">
        <v>13</v>
      </c>
      <c r="T350" s="10" t="s">
        <v>13</v>
      </c>
      <c r="V350" s="49">
        <v>3</v>
      </c>
      <c r="W350" s="64"/>
    </row>
    <row r="351" spans="1:23" ht="38.25" x14ac:dyDescent="0.25">
      <c r="A351" s="57">
        <v>350</v>
      </c>
      <c r="B351" s="2" t="s">
        <v>7435</v>
      </c>
      <c r="C351" s="10" t="s">
        <v>7436</v>
      </c>
      <c r="D351" s="10" t="s">
        <v>7436</v>
      </c>
      <c r="F351" s="2" t="s">
        <v>7435</v>
      </c>
      <c r="G351" s="40"/>
      <c r="H351" s="1"/>
      <c r="I351" s="1"/>
      <c r="J351" s="1" t="s">
        <v>13</v>
      </c>
      <c r="K351" s="1"/>
      <c r="L351" s="1"/>
      <c r="M351" s="45"/>
      <c r="N351" s="49" t="s">
        <v>13</v>
      </c>
      <c r="O351" s="10" t="s">
        <v>13</v>
      </c>
      <c r="P351" s="10" t="s">
        <v>13</v>
      </c>
      <c r="Q351" s="10" t="s">
        <v>13</v>
      </c>
      <c r="R351" s="10" t="s">
        <v>13</v>
      </c>
      <c r="S351" s="10" t="s">
        <v>13</v>
      </c>
      <c r="T351" s="10" t="s">
        <v>13</v>
      </c>
      <c r="U351" s="10">
        <v>3</v>
      </c>
      <c r="V351" s="50"/>
      <c r="W351" s="64"/>
    </row>
    <row r="352" spans="1:23" ht="25.5" x14ac:dyDescent="0.25">
      <c r="A352" s="57">
        <v>351</v>
      </c>
      <c r="B352" s="2" t="s">
        <v>7433</v>
      </c>
      <c r="C352" s="10" t="s">
        <v>7434</v>
      </c>
      <c r="D352" s="10" t="s">
        <v>7434</v>
      </c>
      <c r="F352" s="2" t="s">
        <v>7433</v>
      </c>
      <c r="G352" s="40"/>
      <c r="H352" s="1"/>
      <c r="I352" s="1"/>
      <c r="J352" s="1" t="s">
        <v>13</v>
      </c>
      <c r="K352" s="1"/>
      <c r="L352" s="1"/>
      <c r="M352" s="45"/>
      <c r="N352" s="49" t="s">
        <v>13</v>
      </c>
      <c r="O352" s="10" t="s">
        <v>13</v>
      </c>
      <c r="P352" s="10" t="s">
        <v>13</v>
      </c>
      <c r="Q352" s="10" t="s">
        <v>13</v>
      </c>
      <c r="R352" s="10" t="s">
        <v>13</v>
      </c>
      <c r="S352" s="10" t="s">
        <v>13</v>
      </c>
      <c r="T352" s="10" t="s">
        <v>13</v>
      </c>
      <c r="V352" s="49">
        <v>3</v>
      </c>
      <c r="W352" s="64"/>
    </row>
    <row r="353" spans="1:23" x14ac:dyDescent="0.25">
      <c r="A353" s="57">
        <v>352</v>
      </c>
      <c r="B353" s="4" t="s">
        <v>7431</v>
      </c>
      <c r="C353" s="14" t="s">
        <v>7432</v>
      </c>
      <c r="D353" s="14" t="s">
        <v>7432</v>
      </c>
      <c r="E353" s="13"/>
      <c r="F353" s="4" t="s">
        <v>7431</v>
      </c>
      <c r="G353" s="38"/>
      <c r="H353" s="3"/>
      <c r="I353" s="3"/>
      <c r="J353" s="1"/>
      <c r="K353" s="3"/>
      <c r="L353" s="3"/>
      <c r="M353" s="43"/>
      <c r="N353" s="50"/>
      <c r="V353" s="50"/>
      <c r="W353" s="64"/>
    </row>
    <row r="354" spans="1:23" x14ac:dyDescent="0.25">
      <c r="A354" s="57">
        <v>353</v>
      </c>
      <c r="B354" s="6" t="s">
        <v>7429</v>
      </c>
      <c r="C354" s="12" t="s">
        <v>7430</v>
      </c>
      <c r="D354" s="12" t="s">
        <v>7430</v>
      </c>
      <c r="E354" s="11"/>
      <c r="F354" s="6" t="s">
        <v>7429</v>
      </c>
      <c r="G354" s="39"/>
      <c r="H354" s="5"/>
      <c r="I354" s="5"/>
      <c r="J354" s="1"/>
      <c r="K354" s="5"/>
      <c r="L354" s="5"/>
      <c r="M354" s="44"/>
      <c r="N354" s="50"/>
      <c r="V354" s="50"/>
      <c r="W354" s="64"/>
    </row>
    <row r="355" spans="1:23" ht="25.5" x14ac:dyDescent="0.25">
      <c r="A355" s="57">
        <v>354</v>
      </c>
      <c r="B355" s="2" t="s">
        <v>7427</v>
      </c>
      <c r="C355" s="10" t="s">
        <v>7428</v>
      </c>
      <c r="D355" s="10" t="s">
        <v>7428</v>
      </c>
      <c r="F355" s="2" t="s">
        <v>7427</v>
      </c>
      <c r="G355" s="40"/>
      <c r="H355" s="1"/>
      <c r="I355" s="1"/>
      <c r="J355" s="1" t="s">
        <v>13</v>
      </c>
      <c r="K355" s="1"/>
      <c r="L355" s="1"/>
      <c r="M355" s="45"/>
      <c r="N355" s="49" t="s">
        <v>13</v>
      </c>
      <c r="O355" s="10" t="s">
        <v>13</v>
      </c>
      <c r="P355" s="10" t="s">
        <v>13</v>
      </c>
      <c r="Q355" s="10" t="s">
        <v>13</v>
      </c>
      <c r="R355" s="10" t="s">
        <v>13</v>
      </c>
      <c r="V355" s="50"/>
      <c r="W355" s="64"/>
    </row>
    <row r="356" spans="1:23" ht="25.5" x14ac:dyDescent="0.25">
      <c r="A356" s="57">
        <v>355</v>
      </c>
      <c r="B356" s="2" t="s">
        <v>7425</v>
      </c>
      <c r="C356" s="10" t="s">
        <v>7426</v>
      </c>
      <c r="D356" s="10" t="s">
        <v>7426</v>
      </c>
      <c r="F356" s="2" t="s">
        <v>7425</v>
      </c>
      <c r="G356" s="40"/>
      <c r="H356" s="1"/>
      <c r="I356" s="1"/>
      <c r="J356" s="1" t="s">
        <v>13</v>
      </c>
      <c r="K356" s="1"/>
      <c r="L356" s="1"/>
      <c r="M356" s="45"/>
      <c r="N356" s="49" t="s">
        <v>13</v>
      </c>
      <c r="O356" s="10" t="s">
        <v>13</v>
      </c>
      <c r="P356" s="10" t="s">
        <v>13</v>
      </c>
      <c r="Q356" s="10" t="s">
        <v>13</v>
      </c>
      <c r="R356" s="10" t="s">
        <v>13</v>
      </c>
      <c r="V356" s="50"/>
      <c r="W356" s="64"/>
    </row>
    <row r="357" spans="1:23" ht="51" x14ac:dyDescent="0.25">
      <c r="A357" s="57">
        <v>356</v>
      </c>
      <c r="B357" s="2" t="s">
        <v>7423</v>
      </c>
      <c r="C357" s="10" t="s">
        <v>7424</v>
      </c>
      <c r="D357" s="10" t="s">
        <v>7424</v>
      </c>
      <c r="F357" s="2" t="s">
        <v>7423</v>
      </c>
      <c r="G357" s="40"/>
      <c r="H357" s="1"/>
      <c r="I357" s="1"/>
      <c r="J357" s="1" t="s">
        <v>13</v>
      </c>
      <c r="K357" s="1"/>
      <c r="L357" s="1"/>
      <c r="M357" s="45"/>
      <c r="N357" s="49" t="s">
        <v>13</v>
      </c>
      <c r="O357" s="10" t="s">
        <v>13</v>
      </c>
      <c r="P357" s="10" t="s">
        <v>13</v>
      </c>
      <c r="Q357" s="10" t="s">
        <v>13</v>
      </c>
      <c r="R357" s="10" t="s">
        <v>13</v>
      </c>
      <c r="V357" s="50"/>
      <c r="W357" s="64"/>
    </row>
    <row r="358" spans="1:23" ht="25.5" x14ac:dyDescent="0.25">
      <c r="A358" s="57">
        <v>357</v>
      </c>
      <c r="B358" s="2" t="s">
        <v>7421</v>
      </c>
      <c r="C358" s="10" t="s">
        <v>7422</v>
      </c>
      <c r="D358" s="10" t="s">
        <v>7422</v>
      </c>
      <c r="F358" s="2" t="s">
        <v>7421</v>
      </c>
      <c r="G358" s="40"/>
      <c r="H358" s="1"/>
      <c r="I358" s="1"/>
      <c r="J358" s="1" t="s">
        <v>13</v>
      </c>
      <c r="K358" s="1"/>
      <c r="L358" s="1"/>
      <c r="M358" s="45"/>
      <c r="N358" s="49" t="s">
        <v>13</v>
      </c>
      <c r="O358" s="10" t="s">
        <v>13</v>
      </c>
      <c r="P358" s="10" t="s">
        <v>13</v>
      </c>
      <c r="Q358" s="10" t="s">
        <v>13</v>
      </c>
      <c r="R358" s="10" t="s">
        <v>13</v>
      </c>
      <c r="V358" s="50"/>
      <c r="W358" s="64"/>
    </row>
    <row r="359" spans="1:23" ht="25.5" x14ac:dyDescent="0.25">
      <c r="A359" s="57">
        <v>358</v>
      </c>
      <c r="B359" s="2" t="s">
        <v>7419</v>
      </c>
      <c r="C359" s="10" t="s">
        <v>7420</v>
      </c>
      <c r="D359" s="10" t="s">
        <v>7420</v>
      </c>
      <c r="F359" s="2" t="s">
        <v>7419</v>
      </c>
      <c r="G359" s="40"/>
      <c r="H359" s="1"/>
      <c r="I359" s="1"/>
      <c r="J359" s="1" t="s">
        <v>13</v>
      </c>
      <c r="K359" s="1"/>
      <c r="L359" s="1"/>
      <c r="M359" s="45"/>
      <c r="N359" s="49" t="s">
        <v>13</v>
      </c>
      <c r="O359" s="10" t="s">
        <v>13</v>
      </c>
      <c r="P359" s="10" t="s">
        <v>13</v>
      </c>
      <c r="Q359" s="10" t="s">
        <v>13</v>
      </c>
      <c r="R359" s="10" t="s">
        <v>13</v>
      </c>
      <c r="V359" s="50"/>
      <c r="W359" s="64"/>
    </row>
    <row r="360" spans="1:23" ht="51" x14ac:dyDescent="0.25">
      <c r="A360" s="57">
        <v>359</v>
      </c>
      <c r="B360" s="2" t="s">
        <v>7417</v>
      </c>
      <c r="C360" s="10" t="s">
        <v>7418</v>
      </c>
      <c r="D360" s="10" t="s">
        <v>7418</v>
      </c>
      <c r="F360" s="2" t="s">
        <v>7417</v>
      </c>
      <c r="G360" s="40"/>
      <c r="H360" s="1"/>
      <c r="I360" s="1"/>
      <c r="J360" s="1" t="s">
        <v>13</v>
      </c>
      <c r="K360" s="1"/>
      <c r="L360" s="1"/>
      <c r="M360" s="45"/>
      <c r="N360" s="49" t="s">
        <v>13</v>
      </c>
      <c r="O360" s="10" t="s">
        <v>13</v>
      </c>
      <c r="P360" s="10" t="s">
        <v>13</v>
      </c>
      <c r="Q360" s="10" t="s">
        <v>13</v>
      </c>
      <c r="R360" s="10" t="s">
        <v>13</v>
      </c>
      <c r="V360" s="50"/>
      <c r="W360" s="64"/>
    </row>
    <row r="361" spans="1:23" ht="25.5" x14ac:dyDescent="0.25">
      <c r="A361" s="57">
        <v>360</v>
      </c>
      <c r="B361" s="6" t="s">
        <v>7415</v>
      </c>
      <c r="C361" s="12" t="s">
        <v>7416</v>
      </c>
      <c r="D361" s="12" t="s">
        <v>7416</v>
      </c>
      <c r="E361" s="11"/>
      <c r="F361" s="6" t="s">
        <v>7415</v>
      </c>
      <c r="G361" s="39"/>
      <c r="H361" s="5"/>
      <c r="I361" s="5"/>
      <c r="J361" s="1"/>
      <c r="K361" s="5"/>
      <c r="L361" s="5"/>
      <c r="M361" s="44"/>
      <c r="N361" s="50"/>
      <c r="V361" s="50"/>
      <c r="W361" s="64"/>
    </row>
    <row r="362" spans="1:23" ht="38.25" x14ac:dyDescent="0.25">
      <c r="A362" s="57">
        <v>361</v>
      </c>
      <c r="B362" s="2" t="s">
        <v>7413</v>
      </c>
      <c r="C362" s="10" t="s">
        <v>7414</v>
      </c>
      <c r="D362" s="10" t="s">
        <v>7414</v>
      </c>
      <c r="F362" s="2" t="s">
        <v>7413</v>
      </c>
      <c r="G362" s="40"/>
      <c r="H362" s="1"/>
      <c r="I362" s="1"/>
      <c r="J362" s="1" t="s">
        <v>13</v>
      </c>
      <c r="K362" s="1"/>
      <c r="L362" s="1"/>
      <c r="M362" s="45"/>
      <c r="N362" s="49" t="s">
        <v>13</v>
      </c>
      <c r="O362" s="10" t="s">
        <v>13</v>
      </c>
      <c r="P362" s="10" t="s">
        <v>13</v>
      </c>
      <c r="Q362" s="10" t="s">
        <v>13</v>
      </c>
      <c r="R362" s="10" t="s">
        <v>13</v>
      </c>
      <c r="V362" s="50"/>
      <c r="W362" s="64"/>
    </row>
    <row r="363" spans="1:23" ht="38.25" x14ac:dyDescent="0.25">
      <c r="A363" s="57">
        <v>362</v>
      </c>
      <c r="B363" s="2" t="s">
        <v>7411</v>
      </c>
      <c r="C363" s="10" t="s">
        <v>7412</v>
      </c>
      <c r="D363" s="10" t="s">
        <v>7412</v>
      </c>
      <c r="F363" s="2" t="s">
        <v>7411</v>
      </c>
      <c r="G363" s="40"/>
      <c r="H363" s="1"/>
      <c r="I363" s="1"/>
      <c r="J363" s="1" t="s">
        <v>13</v>
      </c>
      <c r="K363" s="1"/>
      <c r="L363" s="1"/>
      <c r="M363" s="45"/>
      <c r="N363" s="49" t="s">
        <v>13</v>
      </c>
      <c r="O363" s="10" t="s">
        <v>13</v>
      </c>
      <c r="P363" s="10" t="s">
        <v>13</v>
      </c>
      <c r="Q363" s="10" t="s">
        <v>13</v>
      </c>
      <c r="R363" s="10" t="s">
        <v>13</v>
      </c>
      <c r="V363" s="50"/>
      <c r="W363" s="64"/>
    </row>
    <row r="364" spans="1:23" x14ac:dyDescent="0.25">
      <c r="A364" s="57">
        <v>363</v>
      </c>
      <c r="B364" s="4" t="s">
        <v>7409</v>
      </c>
      <c r="C364" s="14" t="s">
        <v>7410</v>
      </c>
      <c r="D364" s="14" t="s">
        <v>7410</v>
      </c>
      <c r="E364" s="13"/>
      <c r="F364" s="4" t="s">
        <v>7409</v>
      </c>
      <c r="G364" s="38"/>
      <c r="H364" s="3"/>
      <c r="I364" s="3"/>
      <c r="J364" s="1"/>
      <c r="K364" s="3"/>
      <c r="L364" s="3"/>
      <c r="M364" s="43"/>
      <c r="N364" s="50"/>
      <c r="V364" s="50"/>
      <c r="W364" s="64"/>
    </row>
    <row r="365" spans="1:23" x14ac:dyDescent="0.25">
      <c r="A365" s="57">
        <v>364</v>
      </c>
      <c r="B365" s="4" t="s">
        <v>7407</v>
      </c>
      <c r="C365" s="14" t="s">
        <v>7408</v>
      </c>
      <c r="D365" s="14" t="s">
        <v>7408</v>
      </c>
      <c r="E365" s="13"/>
      <c r="F365" s="4" t="s">
        <v>7407</v>
      </c>
      <c r="G365" s="38"/>
      <c r="H365" s="3"/>
      <c r="I365" s="3"/>
      <c r="J365" s="1"/>
      <c r="K365" s="3"/>
      <c r="L365" s="3"/>
      <c r="M365" s="43"/>
      <c r="N365" s="50"/>
      <c r="V365" s="50"/>
      <c r="W365" s="64"/>
    </row>
    <row r="366" spans="1:23" ht="25.5" x14ac:dyDescent="0.25">
      <c r="A366" s="57">
        <v>365</v>
      </c>
      <c r="B366" s="6" t="s">
        <v>7405</v>
      </c>
      <c r="C366" s="12" t="s">
        <v>7406</v>
      </c>
      <c r="D366" s="12" t="s">
        <v>7406</v>
      </c>
      <c r="E366" s="11"/>
      <c r="F366" s="6" t="s">
        <v>7405</v>
      </c>
      <c r="G366" s="39"/>
      <c r="H366" s="5"/>
      <c r="I366" s="5"/>
      <c r="J366" s="1"/>
      <c r="K366" s="5"/>
      <c r="L366" s="5"/>
      <c r="M366" s="44"/>
      <c r="N366" s="50"/>
      <c r="V366" s="50"/>
      <c r="W366" s="64"/>
    </row>
    <row r="367" spans="1:23" ht="38.25" x14ac:dyDescent="0.25">
      <c r="A367" s="57">
        <v>366</v>
      </c>
      <c r="B367" s="2" t="s">
        <v>7403</v>
      </c>
      <c r="C367" s="10" t="s">
        <v>7404</v>
      </c>
      <c r="D367" s="10" t="s">
        <v>7404</v>
      </c>
      <c r="E367" s="10"/>
      <c r="F367" s="2" t="s">
        <v>7403</v>
      </c>
      <c r="G367" s="40"/>
      <c r="H367" s="1"/>
      <c r="I367" s="1"/>
      <c r="J367" s="1" t="s">
        <v>13</v>
      </c>
      <c r="K367" s="1"/>
      <c r="L367" s="1"/>
      <c r="M367" s="40" t="s">
        <v>13</v>
      </c>
      <c r="N367" s="49" t="s">
        <v>13</v>
      </c>
      <c r="O367" s="10" t="s">
        <v>13</v>
      </c>
      <c r="P367" s="10" t="s">
        <v>13</v>
      </c>
      <c r="Q367" s="10" t="s">
        <v>13</v>
      </c>
      <c r="R367" s="10" t="s">
        <v>13</v>
      </c>
      <c r="V367" s="50"/>
      <c r="W367" s="64"/>
    </row>
    <row r="368" spans="1:23" x14ac:dyDescent="0.25">
      <c r="A368" s="57">
        <v>367</v>
      </c>
      <c r="B368" s="6" t="s">
        <v>7401</v>
      </c>
      <c r="C368" s="12" t="s">
        <v>7402</v>
      </c>
      <c r="D368" s="12" t="s">
        <v>7402</v>
      </c>
      <c r="E368" s="11"/>
      <c r="F368" s="6" t="s">
        <v>7401</v>
      </c>
      <c r="G368" s="39"/>
      <c r="H368" s="5"/>
      <c r="I368" s="5"/>
      <c r="J368" s="1"/>
      <c r="K368" s="5"/>
      <c r="L368" s="5"/>
      <c r="M368" s="44"/>
      <c r="N368" s="50"/>
      <c r="V368" s="50"/>
      <c r="W368" s="64"/>
    </row>
    <row r="369" spans="1:23" ht="63.75" x14ac:dyDescent="0.25">
      <c r="A369" s="57">
        <v>368</v>
      </c>
      <c r="B369" s="2" t="s">
        <v>7399</v>
      </c>
      <c r="C369" s="10" t="s">
        <v>7400</v>
      </c>
      <c r="D369" s="10" t="s">
        <v>7400</v>
      </c>
      <c r="F369" s="2" t="s">
        <v>7399</v>
      </c>
      <c r="G369" s="40"/>
      <c r="H369" s="1"/>
      <c r="I369" s="1"/>
      <c r="J369" s="1" t="s">
        <v>13</v>
      </c>
      <c r="K369" s="1"/>
      <c r="L369" s="1"/>
      <c r="M369" s="45"/>
      <c r="N369" s="49" t="s">
        <v>13</v>
      </c>
      <c r="O369" s="10" t="s">
        <v>13</v>
      </c>
      <c r="P369" s="10" t="s">
        <v>13</v>
      </c>
      <c r="Q369" s="10" t="s">
        <v>13</v>
      </c>
      <c r="R369" s="10" t="s">
        <v>13</v>
      </c>
      <c r="V369" s="50"/>
      <c r="W369" s="64"/>
    </row>
    <row r="370" spans="1:23" ht="25.5" x14ac:dyDescent="0.25">
      <c r="A370" s="57">
        <v>369</v>
      </c>
      <c r="B370" s="2" t="s">
        <v>7397</v>
      </c>
      <c r="C370" s="10" t="s">
        <v>7398</v>
      </c>
      <c r="D370" s="10" t="s">
        <v>7398</v>
      </c>
      <c r="F370" s="2" t="s">
        <v>7397</v>
      </c>
      <c r="G370" s="40"/>
      <c r="H370" s="1"/>
      <c r="I370" s="1"/>
      <c r="J370" s="1" t="s">
        <v>13</v>
      </c>
      <c r="K370" s="1"/>
      <c r="L370" s="1"/>
      <c r="M370" s="45"/>
      <c r="N370" s="49" t="s">
        <v>13</v>
      </c>
      <c r="O370" s="10" t="s">
        <v>13</v>
      </c>
      <c r="P370" s="10" t="s">
        <v>13</v>
      </c>
      <c r="Q370" s="10" t="s">
        <v>13</v>
      </c>
      <c r="R370" s="10" t="s">
        <v>13</v>
      </c>
      <c r="V370" s="50"/>
      <c r="W370" s="64"/>
    </row>
    <row r="371" spans="1:23" ht="25.5" x14ac:dyDescent="0.25">
      <c r="A371" s="57">
        <v>370</v>
      </c>
      <c r="B371" s="2" t="s">
        <v>7395</v>
      </c>
      <c r="C371" s="10" t="s">
        <v>7396</v>
      </c>
      <c r="D371" s="10" t="s">
        <v>7396</v>
      </c>
      <c r="F371" s="2" t="s">
        <v>7395</v>
      </c>
      <c r="G371" s="40"/>
      <c r="H371" s="1"/>
      <c r="I371" s="1"/>
      <c r="J371" s="1" t="s">
        <v>13</v>
      </c>
      <c r="K371" s="1"/>
      <c r="L371" s="1"/>
      <c r="M371" s="45"/>
      <c r="N371" s="49" t="s">
        <v>13</v>
      </c>
      <c r="P371" s="10" t="s">
        <v>13</v>
      </c>
      <c r="Q371" s="10" t="s">
        <v>13</v>
      </c>
      <c r="V371" s="50"/>
      <c r="W371" s="64"/>
    </row>
    <row r="372" spans="1:23" x14ac:dyDescent="0.25">
      <c r="A372" s="57">
        <v>371</v>
      </c>
      <c r="B372" s="4" t="s">
        <v>7393</v>
      </c>
      <c r="C372" s="14" t="s">
        <v>7394</v>
      </c>
      <c r="D372" s="14" t="s">
        <v>7394</v>
      </c>
      <c r="E372" s="13"/>
      <c r="F372" s="4" t="s">
        <v>7393</v>
      </c>
      <c r="G372" s="38"/>
      <c r="H372" s="3"/>
      <c r="I372" s="3"/>
      <c r="J372" s="1"/>
      <c r="K372" s="3"/>
      <c r="L372" s="3"/>
      <c r="M372" s="43"/>
      <c r="N372" s="50"/>
      <c r="V372" s="50"/>
      <c r="W372" s="64"/>
    </row>
    <row r="373" spans="1:23" ht="38.25" x14ac:dyDescent="0.25">
      <c r="A373" s="57">
        <v>372</v>
      </c>
      <c r="B373" s="6" t="s">
        <v>7391</v>
      </c>
      <c r="C373" s="12" t="s">
        <v>7392</v>
      </c>
      <c r="D373" s="12" t="s">
        <v>7392</v>
      </c>
      <c r="E373" s="11"/>
      <c r="F373" s="6" t="s">
        <v>7391</v>
      </c>
      <c r="G373" s="39"/>
      <c r="H373" s="5"/>
      <c r="I373" s="5"/>
      <c r="J373" s="1"/>
      <c r="K373" s="5"/>
      <c r="L373" s="5"/>
      <c r="M373" s="44"/>
      <c r="N373" s="50"/>
      <c r="V373" s="50"/>
      <c r="W373" s="64"/>
    </row>
    <row r="374" spans="1:23" ht="38.25" x14ac:dyDescent="0.25">
      <c r="A374" s="57">
        <v>373</v>
      </c>
      <c r="B374" s="2" t="s">
        <v>7389</v>
      </c>
      <c r="C374" s="10" t="s">
        <v>7390</v>
      </c>
      <c r="D374" s="10" t="s">
        <v>7390</v>
      </c>
      <c r="F374" s="2" t="s">
        <v>7389</v>
      </c>
      <c r="G374" s="40"/>
      <c r="H374" s="1"/>
      <c r="I374" s="1"/>
      <c r="J374" s="1" t="s">
        <v>13</v>
      </c>
      <c r="K374" s="1"/>
      <c r="L374" s="1"/>
      <c r="M374" s="45"/>
      <c r="N374" s="49" t="s">
        <v>13</v>
      </c>
      <c r="O374" s="10" t="s">
        <v>13</v>
      </c>
      <c r="P374" s="10" t="s">
        <v>13</v>
      </c>
      <c r="Q374" s="10" t="s">
        <v>13</v>
      </c>
      <c r="R374" s="10" t="s">
        <v>13</v>
      </c>
      <c r="V374" s="50"/>
      <c r="W374" s="64"/>
    </row>
    <row r="375" spans="1:23" ht="25.5" x14ac:dyDescent="0.25">
      <c r="A375" s="57">
        <v>374</v>
      </c>
      <c r="B375" s="2" t="s">
        <v>7387</v>
      </c>
      <c r="C375" s="10" t="s">
        <v>7388</v>
      </c>
      <c r="D375" s="10" t="s">
        <v>7388</v>
      </c>
      <c r="F375" s="2" t="s">
        <v>7387</v>
      </c>
      <c r="G375" s="40"/>
      <c r="H375" s="1"/>
      <c r="I375" s="1"/>
      <c r="J375" s="1" t="s">
        <v>13</v>
      </c>
      <c r="K375" s="1"/>
      <c r="L375" s="1"/>
      <c r="M375" s="45"/>
      <c r="N375" s="49" t="s">
        <v>13</v>
      </c>
      <c r="O375" s="10" t="s">
        <v>13</v>
      </c>
      <c r="P375" s="10" t="s">
        <v>13</v>
      </c>
      <c r="Q375" s="10" t="s">
        <v>13</v>
      </c>
      <c r="R375" s="10" t="s">
        <v>13</v>
      </c>
      <c r="V375" s="50"/>
      <c r="W375" s="64"/>
    </row>
    <row r="376" spans="1:23" ht="51" x14ac:dyDescent="0.25">
      <c r="A376" s="57">
        <v>375</v>
      </c>
      <c r="B376" s="2" t="s">
        <v>7385</v>
      </c>
      <c r="C376" s="10" t="s">
        <v>7386</v>
      </c>
      <c r="D376" s="10" t="s">
        <v>7386</v>
      </c>
      <c r="F376" s="2" t="s">
        <v>7385</v>
      </c>
      <c r="G376" s="40"/>
      <c r="H376" s="1"/>
      <c r="I376" s="1"/>
      <c r="J376" s="1" t="s">
        <v>13</v>
      </c>
      <c r="K376" s="1"/>
      <c r="L376" s="1"/>
      <c r="M376" s="45"/>
      <c r="N376" s="49" t="s">
        <v>13</v>
      </c>
      <c r="O376" s="10" t="s">
        <v>13</v>
      </c>
      <c r="P376" s="10" t="s">
        <v>13</v>
      </c>
      <c r="Q376" s="10" t="s">
        <v>13</v>
      </c>
      <c r="R376" s="10" t="s">
        <v>13</v>
      </c>
      <c r="V376" s="50"/>
      <c r="W376" s="64"/>
    </row>
    <row r="377" spans="1:23" ht="38.25" x14ac:dyDescent="0.25">
      <c r="A377" s="57">
        <v>376</v>
      </c>
      <c r="B377" s="2" t="s">
        <v>7383</v>
      </c>
      <c r="C377" s="10" t="s">
        <v>7384</v>
      </c>
      <c r="D377" s="10" t="s">
        <v>7384</v>
      </c>
      <c r="F377" s="2" t="s">
        <v>7383</v>
      </c>
      <c r="G377" s="40"/>
      <c r="H377" s="1"/>
      <c r="I377" s="1"/>
      <c r="J377" s="1" t="s">
        <v>13</v>
      </c>
      <c r="K377" s="1"/>
      <c r="L377" s="1"/>
      <c r="M377" s="45"/>
      <c r="N377" s="49" t="s">
        <v>13</v>
      </c>
      <c r="O377" s="10" t="s">
        <v>13</v>
      </c>
      <c r="P377" s="10" t="s">
        <v>13</v>
      </c>
      <c r="Q377" s="10" t="s">
        <v>13</v>
      </c>
      <c r="R377" s="10" t="s">
        <v>13</v>
      </c>
      <c r="V377" s="50"/>
      <c r="W377" s="64"/>
    </row>
    <row r="378" spans="1:23" ht="25.5" x14ac:dyDescent="0.25">
      <c r="A378" s="57">
        <v>377</v>
      </c>
      <c r="B378" s="6" t="s">
        <v>7381</v>
      </c>
      <c r="C378" s="12" t="s">
        <v>7382</v>
      </c>
      <c r="D378" s="12" t="s">
        <v>7382</v>
      </c>
      <c r="E378" s="11"/>
      <c r="F378" s="6" t="s">
        <v>7381</v>
      </c>
      <c r="G378" s="39"/>
      <c r="H378" s="5"/>
      <c r="I378" s="5"/>
      <c r="J378" s="1"/>
      <c r="K378" s="5"/>
      <c r="L378" s="5"/>
      <c r="M378" s="44"/>
      <c r="N378" s="50"/>
      <c r="V378" s="50"/>
      <c r="W378" s="64"/>
    </row>
    <row r="379" spans="1:23" ht="25.5" x14ac:dyDescent="0.25">
      <c r="A379" s="57">
        <v>378</v>
      </c>
      <c r="B379" s="2" t="s">
        <v>7379</v>
      </c>
      <c r="C379" s="10" t="s">
        <v>7380</v>
      </c>
      <c r="D379" s="10" t="s">
        <v>7380</v>
      </c>
      <c r="F379" s="2" t="s">
        <v>7379</v>
      </c>
      <c r="G379" s="40"/>
      <c r="H379" s="1"/>
      <c r="I379" s="1"/>
      <c r="J379" s="1" t="s">
        <v>13</v>
      </c>
      <c r="K379" s="1"/>
      <c r="L379" s="1"/>
      <c r="M379" s="45"/>
      <c r="N379" s="49" t="s">
        <v>13</v>
      </c>
      <c r="O379" s="10" t="s">
        <v>13</v>
      </c>
      <c r="P379" s="10" t="s">
        <v>13</v>
      </c>
      <c r="Q379" s="10" t="s">
        <v>13</v>
      </c>
      <c r="R379" s="10" t="s">
        <v>13</v>
      </c>
      <c r="V379" s="50"/>
      <c r="W379" s="64"/>
    </row>
    <row r="380" spans="1:23" ht="25.5" x14ac:dyDescent="0.25">
      <c r="A380" s="57">
        <v>379</v>
      </c>
      <c r="B380" s="2" t="s">
        <v>7377</v>
      </c>
      <c r="C380" s="10" t="s">
        <v>7378</v>
      </c>
      <c r="D380" s="10" t="s">
        <v>7378</v>
      </c>
      <c r="F380" s="2" t="s">
        <v>7377</v>
      </c>
      <c r="G380" s="40"/>
      <c r="H380" s="1"/>
      <c r="I380" s="1"/>
      <c r="J380" s="1" t="s">
        <v>13</v>
      </c>
      <c r="K380" s="1"/>
      <c r="L380" s="1"/>
      <c r="M380" s="45"/>
      <c r="N380" s="49" t="s">
        <v>13</v>
      </c>
      <c r="O380" s="10" t="s">
        <v>13</v>
      </c>
      <c r="P380" s="10" t="s">
        <v>13</v>
      </c>
      <c r="Q380" s="10" t="s">
        <v>13</v>
      </c>
      <c r="R380" s="10" t="s">
        <v>13</v>
      </c>
      <c r="V380" s="50"/>
      <c r="W380" s="64"/>
    </row>
    <row r="381" spans="1:23" ht="38.25" x14ac:dyDescent="0.25">
      <c r="A381" s="57">
        <v>380</v>
      </c>
      <c r="B381" s="2" t="s">
        <v>7375</v>
      </c>
      <c r="C381" s="10" t="s">
        <v>7376</v>
      </c>
      <c r="D381" s="10" t="s">
        <v>7376</v>
      </c>
      <c r="F381" s="2" t="s">
        <v>7375</v>
      </c>
      <c r="G381" s="40"/>
      <c r="H381" s="1"/>
      <c r="I381" s="1"/>
      <c r="J381" s="1" t="s">
        <v>13</v>
      </c>
      <c r="K381" s="1"/>
      <c r="L381" s="1"/>
      <c r="M381" s="45"/>
      <c r="N381" s="49" t="s">
        <v>13</v>
      </c>
      <c r="O381" s="10" t="s">
        <v>13</v>
      </c>
      <c r="V381" s="50"/>
      <c r="W381" s="64"/>
    </row>
    <row r="382" spans="1:23" x14ac:dyDescent="0.25">
      <c r="A382" s="57">
        <v>381</v>
      </c>
      <c r="B382" s="2" t="s">
        <v>7373</v>
      </c>
      <c r="C382" s="10" t="s">
        <v>7374</v>
      </c>
      <c r="D382" s="10" t="s">
        <v>7374</v>
      </c>
      <c r="F382" s="2" t="s">
        <v>7373</v>
      </c>
      <c r="G382" s="40"/>
      <c r="H382" s="1"/>
      <c r="I382" s="1"/>
      <c r="J382" s="1" t="s">
        <v>13</v>
      </c>
      <c r="K382" s="1"/>
      <c r="L382" s="1"/>
      <c r="M382" s="45"/>
      <c r="N382" s="49" t="s">
        <v>13</v>
      </c>
      <c r="O382" s="10" t="s">
        <v>13</v>
      </c>
      <c r="P382" s="10" t="s">
        <v>13</v>
      </c>
      <c r="Q382" s="10" t="s">
        <v>13</v>
      </c>
      <c r="R382" s="10" t="s">
        <v>13</v>
      </c>
      <c r="V382" s="50"/>
      <c r="W382" s="64"/>
    </row>
    <row r="383" spans="1:23" ht="25.5" x14ac:dyDescent="0.25">
      <c r="A383" s="57">
        <v>382</v>
      </c>
      <c r="B383" s="6" t="s">
        <v>7371</v>
      </c>
      <c r="C383" s="12" t="s">
        <v>7372</v>
      </c>
      <c r="D383" s="12" t="s">
        <v>7372</v>
      </c>
      <c r="E383" s="11"/>
      <c r="F383" s="6" t="s">
        <v>7371</v>
      </c>
      <c r="G383" s="39"/>
      <c r="H383" s="5"/>
      <c r="I383" s="5"/>
      <c r="J383" s="1"/>
      <c r="K383" s="5"/>
      <c r="L383" s="5"/>
      <c r="M383" s="44"/>
      <c r="N383" s="50"/>
      <c r="V383" s="50"/>
      <c r="W383" s="64"/>
    </row>
    <row r="384" spans="1:23" ht="25.5" x14ac:dyDescent="0.25">
      <c r="A384" s="57">
        <v>383</v>
      </c>
      <c r="B384" s="2" t="s">
        <v>7369</v>
      </c>
      <c r="C384" s="10" t="s">
        <v>7370</v>
      </c>
      <c r="D384" s="10" t="s">
        <v>7370</v>
      </c>
      <c r="F384" s="2" t="s">
        <v>7369</v>
      </c>
      <c r="G384" s="40"/>
      <c r="H384" s="1"/>
      <c r="I384" s="1"/>
      <c r="J384" s="1" t="s">
        <v>13</v>
      </c>
      <c r="K384" s="1"/>
      <c r="L384" s="1"/>
      <c r="M384" s="45"/>
      <c r="N384" s="49" t="s">
        <v>13</v>
      </c>
      <c r="O384" s="10" t="s">
        <v>13</v>
      </c>
      <c r="V384" s="50"/>
      <c r="W384" s="64"/>
    </row>
    <row r="385" spans="1:23" x14ac:dyDescent="0.25">
      <c r="A385" s="57">
        <v>384</v>
      </c>
      <c r="B385" s="2" t="s">
        <v>7367</v>
      </c>
      <c r="C385" s="10" t="s">
        <v>7368</v>
      </c>
      <c r="D385" s="10" t="s">
        <v>7368</v>
      </c>
      <c r="F385" s="2" t="s">
        <v>7367</v>
      </c>
      <c r="G385" s="40"/>
      <c r="H385" s="1"/>
      <c r="I385" s="1"/>
      <c r="J385" s="1" t="s">
        <v>13</v>
      </c>
      <c r="K385" s="1"/>
      <c r="L385" s="1"/>
      <c r="M385" s="45"/>
      <c r="N385" s="49" t="s">
        <v>13</v>
      </c>
      <c r="O385" s="10" t="s">
        <v>13</v>
      </c>
      <c r="V385" s="50"/>
      <c r="W385" s="64"/>
    </row>
    <row r="386" spans="1:23" x14ac:dyDescent="0.25">
      <c r="A386" s="57">
        <v>385</v>
      </c>
      <c r="B386" s="2" t="s">
        <v>7365</v>
      </c>
      <c r="C386" s="10" t="s">
        <v>7366</v>
      </c>
      <c r="D386" s="10" t="s">
        <v>7366</v>
      </c>
      <c r="F386" s="2" t="s">
        <v>7365</v>
      </c>
      <c r="G386" s="40"/>
      <c r="H386" s="1"/>
      <c r="I386" s="1"/>
      <c r="J386" s="1" t="s">
        <v>13</v>
      </c>
      <c r="K386" s="1"/>
      <c r="L386" s="1"/>
      <c r="M386" s="45"/>
      <c r="N386" s="49" t="s">
        <v>13</v>
      </c>
      <c r="O386" s="10" t="s">
        <v>13</v>
      </c>
      <c r="V386" s="50"/>
      <c r="W386" s="64"/>
    </row>
    <row r="387" spans="1:23" ht="25.5" x14ac:dyDescent="0.25">
      <c r="A387" s="57">
        <v>386</v>
      </c>
      <c r="B387" s="2" t="s">
        <v>7363</v>
      </c>
      <c r="C387" s="10" t="s">
        <v>7364</v>
      </c>
      <c r="D387" s="10" t="s">
        <v>7364</v>
      </c>
      <c r="F387" s="2" t="s">
        <v>7363</v>
      </c>
      <c r="G387" s="40"/>
      <c r="H387" s="1"/>
      <c r="I387" s="1"/>
      <c r="J387" s="1" t="s">
        <v>13</v>
      </c>
      <c r="K387" s="1"/>
      <c r="L387" s="1"/>
      <c r="M387" s="45"/>
      <c r="N387" s="49" t="s">
        <v>13</v>
      </c>
      <c r="O387" s="10" t="s">
        <v>13</v>
      </c>
      <c r="V387" s="50"/>
      <c r="W387" s="64"/>
    </row>
    <row r="388" spans="1:23" x14ac:dyDescent="0.25">
      <c r="A388" s="57">
        <v>387</v>
      </c>
      <c r="B388" s="6" t="s">
        <v>7361</v>
      </c>
      <c r="C388" s="12" t="s">
        <v>7362</v>
      </c>
      <c r="D388" s="12" t="s">
        <v>7362</v>
      </c>
      <c r="E388" s="11"/>
      <c r="F388" s="6" t="s">
        <v>7361</v>
      </c>
      <c r="G388" s="39"/>
      <c r="H388" s="5"/>
      <c r="I388" s="5"/>
      <c r="J388" s="1"/>
      <c r="K388" s="5"/>
      <c r="L388" s="5"/>
      <c r="M388" s="44"/>
      <c r="N388" s="50"/>
      <c r="V388" s="50"/>
      <c r="W388" s="64"/>
    </row>
    <row r="389" spans="1:23" ht="25.5" x14ac:dyDescent="0.25">
      <c r="A389" s="57">
        <v>388</v>
      </c>
      <c r="B389" s="2" t="s">
        <v>7359</v>
      </c>
      <c r="C389" s="10" t="s">
        <v>7360</v>
      </c>
      <c r="D389" s="10" t="s">
        <v>7360</v>
      </c>
      <c r="F389" s="2" t="s">
        <v>7359</v>
      </c>
      <c r="G389" s="40"/>
      <c r="H389" s="1"/>
      <c r="I389" s="1"/>
      <c r="J389" s="1" t="s">
        <v>13</v>
      </c>
      <c r="K389" s="1"/>
      <c r="L389" s="1"/>
      <c r="M389" s="45"/>
      <c r="N389" s="49" t="s">
        <v>13</v>
      </c>
      <c r="O389" s="10" t="s">
        <v>13</v>
      </c>
      <c r="P389" s="10" t="s">
        <v>13</v>
      </c>
      <c r="Q389" s="10" t="s">
        <v>13</v>
      </c>
      <c r="R389" s="10" t="s">
        <v>13</v>
      </c>
      <c r="V389" s="50"/>
      <c r="W389" s="64"/>
    </row>
    <row r="390" spans="1:23" ht="25.5" x14ac:dyDescent="0.25">
      <c r="A390" s="57">
        <v>389</v>
      </c>
      <c r="B390" s="2" t="s">
        <v>7357</v>
      </c>
      <c r="C390" s="10" t="s">
        <v>7358</v>
      </c>
      <c r="D390" s="10" t="s">
        <v>7358</v>
      </c>
      <c r="F390" s="2" t="s">
        <v>7357</v>
      </c>
      <c r="G390" s="40"/>
      <c r="H390" s="1"/>
      <c r="I390" s="1"/>
      <c r="J390" s="1" t="s">
        <v>13</v>
      </c>
      <c r="K390" s="1"/>
      <c r="L390" s="1"/>
      <c r="M390" s="45"/>
      <c r="N390" s="50"/>
      <c r="O390" s="10" t="s">
        <v>13</v>
      </c>
      <c r="R390" s="10" t="s">
        <v>13</v>
      </c>
      <c r="V390" s="50"/>
      <c r="W390" s="64"/>
    </row>
    <row r="391" spans="1:23" ht="25.5" x14ac:dyDescent="0.25">
      <c r="A391" s="57">
        <v>390</v>
      </c>
      <c r="B391" s="2" t="s">
        <v>7355</v>
      </c>
      <c r="C391" s="10" t="s">
        <v>7356</v>
      </c>
      <c r="D391" s="10" t="s">
        <v>7356</v>
      </c>
      <c r="F391" s="2" t="s">
        <v>7355</v>
      </c>
      <c r="G391" s="40"/>
      <c r="H391" s="1"/>
      <c r="I391" s="1"/>
      <c r="J391" s="1" t="s">
        <v>13</v>
      </c>
      <c r="K391" s="1"/>
      <c r="L391" s="1"/>
      <c r="M391" s="45"/>
      <c r="N391" s="49" t="s">
        <v>13</v>
      </c>
      <c r="O391" s="10" t="s">
        <v>13</v>
      </c>
      <c r="P391" s="10" t="s">
        <v>13</v>
      </c>
      <c r="Q391" s="10" t="s">
        <v>13</v>
      </c>
      <c r="R391" s="10" t="s">
        <v>13</v>
      </c>
      <c r="V391" s="50"/>
      <c r="W391" s="64"/>
    </row>
    <row r="392" spans="1:23" ht="25.5" x14ac:dyDescent="0.25">
      <c r="A392" s="57">
        <v>391</v>
      </c>
      <c r="B392" s="2" t="s">
        <v>7353</v>
      </c>
      <c r="C392" s="10" t="s">
        <v>7354</v>
      </c>
      <c r="D392" s="10" t="s">
        <v>7354</v>
      </c>
      <c r="F392" s="2" t="s">
        <v>7353</v>
      </c>
      <c r="G392" s="40"/>
      <c r="H392" s="1"/>
      <c r="I392" s="1"/>
      <c r="J392" s="1" t="s">
        <v>13</v>
      </c>
      <c r="K392" s="1"/>
      <c r="L392" s="1"/>
      <c r="M392" s="45"/>
      <c r="N392" s="49" t="s">
        <v>13</v>
      </c>
      <c r="O392" s="10" t="s">
        <v>13</v>
      </c>
      <c r="P392" s="10" t="s">
        <v>13</v>
      </c>
      <c r="Q392" s="10" t="s">
        <v>13</v>
      </c>
      <c r="R392" s="10" t="s">
        <v>13</v>
      </c>
      <c r="V392" s="50"/>
      <c r="W392" s="64"/>
    </row>
    <row r="393" spans="1:23" ht="38.25" x14ac:dyDescent="0.25">
      <c r="A393" s="57">
        <v>392</v>
      </c>
      <c r="B393" s="2" t="s">
        <v>7351</v>
      </c>
      <c r="C393" s="10" t="s">
        <v>7352</v>
      </c>
      <c r="D393" s="10" t="s">
        <v>7352</v>
      </c>
      <c r="F393" s="2" t="s">
        <v>7351</v>
      </c>
      <c r="G393" s="40"/>
      <c r="H393" s="1"/>
      <c r="I393" s="1"/>
      <c r="J393" s="1" t="s">
        <v>13</v>
      </c>
      <c r="K393" s="1"/>
      <c r="L393" s="1"/>
      <c r="M393" s="45"/>
      <c r="N393" s="49" t="s">
        <v>13</v>
      </c>
      <c r="O393" s="10" t="s">
        <v>13</v>
      </c>
      <c r="P393" s="10" t="s">
        <v>13</v>
      </c>
      <c r="Q393" s="10" t="s">
        <v>13</v>
      </c>
      <c r="R393" s="10" t="s">
        <v>13</v>
      </c>
      <c r="V393" s="50"/>
      <c r="W393" s="64"/>
    </row>
    <row r="394" spans="1:23" ht="38.25" x14ac:dyDescent="0.25">
      <c r="A394" s="57">
        <v>393</v>
      </c>
      <c r="B394" s="2" t="s">
        <v>7349</v>
      </c>
      <c r="C394" s="10" t="s">
        <v>7350</v>
      </c>
      <c r="D394" s="10" t="s">
        <v>7350</v>
      </c>
      <c r="F394" s="2" t="s">
        <v>7349</v>
      </c>
      <c r="G394" s="40"/>
      <c r="H394" s="1"/>
      <c r="I394" s="1"/>
      <c r="J394" s="1" t="s">
        <v>13</v>
      </c>
      <c r="K394" s="1"/>
      <c r="L394" s="1"/>
      <c r="M394" s="45"/>
      <c r="N394" s="49" t="s">
        <v>13</v>
      </c>
      <c r="O394" s="10" t="s">
        <v>13</v>
      </c>
      <c r="P394" s="10" t="s">
        <v>13</v>
      </c>
      <c r="Q394" s="10" t="s">
        <v>13</v>
      </c>
      <c r="R394" s="10" t="s">
        <v>13</v>
      </c>
      <c r="V394" s="50"/>
      <c r="W394" s="64"/>
    </row>
    <row r="395" spans="1:23" ht="38.25" x14ac:dyDescent="0.25">
      <c r="A395" s="57">
        <v>394</v>
      </c>
      <c r="B395" s="2" t="s">
        <v>7347</v>
      </c>
      <c r="C395" s="10" t="s">
        <v>7348</v>
      </c>
      <c r="D395" s="10" t="s">
        <v>7348</v>
      </c>
      <c r="F395" s="2" t="s">
        <v>7347</v>
      </c>
      <c r="G395" s="40"/>
      <c r="H395" s="1"/>
      <c r="I395" s="1"/>
      <c r="J395" s="1" t="s">
        <v>13</v>
      </c>
      <c r="K395" s="1"/>
      <c r="L395" s="1"/>
      <c r="M395" s="45"/>
      <c r="N395" s="49" t="s">
        <v>13</v>
      </c>
      <c r="O395" s="10" t="s">
        <v>13</v>
      </c>
      <c r="P395" s="10" t="s">
        <v>13</v>
      </c>
      <c r="Q395" s="10" t="s">
        <v>13</v>
      </c>
      <c r="R395" s="10" t="s">
        <v>13</v>
      </c>
      <c r="V395" s="50"/>
      <c r="W395" s="64"/>
    </row>
    <row r="396" spans="1:23" ht="25.5" x14ac:dyDescent="0.25">
      <c r="A396" s="57">
        <v>395</v>
      </c>
      <c r="B396" s="2" t="s">
        <v>7345</v>
      </c>
      <c r="C396" s="10" t="s">
        <v>7346</v>
      </c>
      <c r="D396" s="10" t="s">
        <v>7346</v>
      </c>
      <c r="F396" s="2" t="s">
        <v>7345</v>
      </c>
      <c r="G396" s="40"/>
      <c r="H396" s="1"/>
      <c r="I396" s="1"/>
      <c r="J396" s="1" t="s">
        <v>13</v>
      </c>
      <c r="K396" s="1"/>
      <c r="L396" s="1"/>
      <c r="M396" s="45"/>
      <c r="N396" s="49" t="s">
        <v>13</v>
      </c>
      <c r="O396" s="10" t="s">
        <v>13</v>
      </c>
      <c r="P396" s="10" t="s">
        <v>13</v>
      </c>
      <c r="Q396" s="10" t="s">
        <v>13</v>
      </c>
      <c r="R396" s="10" t="s">
        <v>13</v>
      </c>
      <c r="V396" s="50"/>
      <c r="W396" s="64"/>
    </row>
    <row r="397" spans="1:23" ht="25.5" x14ac:dyDescent="0.25">
      <c r="A397" s="57">
        <v>396</v>
      </c>
      <c r="B397" s="2" t="s">
        <v>7343</v>
      </c>
      <c r="C397" s="10" t="s">
        <v>7344</v>
      </c>
      <c r="D397" s="10" t="s">
        <v>7344</v>
      </c>
      <c r="F397" s="2" t="s">
        <v>7343</v>
      </c>
      <c r="G397" s="40"/>
      <c r="H397" s="1"/>
      <c r="I397" s="1"/>
      <c r="J397" s="1" t="s">
        <v>13</v>
      </c>
      <c r="K397" s="1"/>
      <c r="L397" s="1"/>
      <c r="M397" s="45"/>
      <c r="N397" s="49" t="s">
        <v>13</v>
      </c>
      <c r="O397" s="10" t="s">
        <v>13</v>
      </c>
      <c r="P397" s="10" t="s">
        <v>13</v>
      </c>
      <c r="Q397" s="10" t="s">
        <v>13</v>
      </c>
      <c r="R397" s="10" t="s">
        <v>13</v>
      </c>
      <c r="V397" s="50"/>
      <c r="W397" s="64"/>
    </row>
    <row r="398" spans="1:23" ht="25.5" x14ac:dyDescent="0.25">
      <c r="A398" s="57">
        <v>397</v>
      </c>
      <c r="B398" s="2" t="s">
        <v>7341</v>
      </c>
      <c r="C398" s="10" t="s">
        <v>7342</v>
      </c>
      <c r="D398" s="10" t="s">
        <v>7342</v>
      </c>
      <c r="F398" s="2" t="s">
        <v>7341</v>
      </c>
      <c r="G398" s="40"/>
      <c r="H398" s="1"/>
      <c r="I398" s="1"/>
      <c r="J398" s="1" t="s">
        <v>13</v>
      </c>
      <c r="K398" s="1"/>
      <c r="L398" s="1"/>
      <c r="M398" s="45"/>
      <c r="N398" s="49" t="s">
        <v>13</v>
      </c>
      <c r="O398" s="10" t="s">
        <v>13</v>
      </c>
      <c r="P398" s="10" t="s">
        <v>13</v>
      </c>
      <c r="Q398" s="10" t="s">
        <v>13</v>
      </c>
      <c r="R398" s="10" t="s">
        <v>13</v>
      </c>
      <c r="V398" s="50"/>
      <c r="W398" s="64"/>
    </row>
    <row r="399" spans="1:23" x14ac:dyDescent="0.25">
      <c r="A399" s="57">
        <v>398</v>
      </c>
      <c r="B399" s="6" t="s">
        <v>7339</v>
      </c>
      <c r="C399" s="12" t="s">
        <v>7340</v>
      </c>
      <c r="D399" s="12" t="s">
        <v>7340</v>
      </c>
      <c r="E399" s="11"/>
      <c r="F399" s="6" t="s">
        <v>7339</v>
      </c>
      <c r="G399" s="39"/>
      <c r="H399" s="5"/>
      <c r="I399" s="5"/>
      <c r="J399" s="1"/>
      <c r="K399" s="5"/>
      <c r="L399" s="5"/>
      <c r="M399" s="44"/>
      <c r="N399" s="50"/>
      <c r="V399" s="50"/>
      <c r="W399" s="64"/>
    </row>
    <row r="400" spans="1:23" ht="25.5" x14ac:dyDescent="0.25">
      <c r="A400" s="57">
        <v>399</v>
      </c>
      <c r="B400" s="2" t="s">
        <v>7337</v>
      </c>
      <c r="C400" s="10" t="s">
        <v>7338</v>
      </c>
      <c r="D400" s="10" t="s">
        <v>7338</v>
      </c>
      <c r="F400" s="2" t="s">
        <v>7337</v>
      </c>
      <c r="G400" s="40"/>
      <c r="H400" s="1"/>
      <c r="I400" s="1"/>
      <c r="J400" s="1" t="s">
        <v>13</v>
      </c>
      <c r="K400" s="1"/>
      <c r="L400" s="1"/>
      <c r="M400" s="45"/>
      <c r="N400" s="49" t="s">
        <v>13</v>
      </c>
      <c r="P400" s="10" t="s">
        <v>13</v>
      </c>
      <c r="Q400" s="10" t="s">
        <v>13</v>
      </c>
      <c r="V400" s="50"/>
      <c r="W400" s="64"/>
    </row>
    <row r="401" spans="1:23" x14ac:dyDescent="0.25">
      <c r="A401" s="57">
        <v>400</v>
      </c>
      <c r="B401" s="4" t="s">
        <v>7335</v>
      </c>
      <c r="C401" s="14" t="s">
        <v>7336</v>
      </c>
      <c r="D401" s="14" t="s">
        <v>7336</v>
      </c>
      <c r="E401" s="13"/>
      <c r="F401" s="4" t="s">
        <v>7335</v>
      </c>
      <c r="G401" s="38"/>
      <c r="H401" s="3"/>
      <c r="I401" s="3"/>
      <c r="J401" s="1"/>
      <c r="K401" s="3"/>
      <c r="L401" s="3"/>
      <c r="M401" s="43"/>
      <c r="N401" s="50"/>
      <c r="V401" s="50"/>
      <c r="W401" s="64"/>
    </row>
    <row r="402" spans="1:23" x14ac:dyDescent="0.25">
      <c r="A402" s="57">
        <v>401</v>
      </c>
      <c r="B402" s="6" t="s">
        <v>7333</v>
      </c>
      <c r="C402" s="12" t="s">
        <v>7334</v>
      </c>
      <c r="D402" s="12" t="s">
        <v>7334</v>
      </c>
      <c r="E402" s="11"/>
      <c r="F402" s="6" t="s">
        <v>7333</v>
      </c>
      <c r="G402" s="39"/>
      <c r="H402" s="5"/>
      <c r="I402" s="5"/>
      <c r="J402" s="1"/>
      <c r="K402" s="5"/>
      <c r="L402" s="5"/>
      <c r="M402" s="44"/>
      <c r="N402" s="50"/>
      <c r="V402" s="50"/>
      <c r="W402" s="64"/>
    </row>
    <row r="403" spans="1:23" ht="25.5" x14ac:dyDescent="0.25">
      <c r="A403" s="57">
        <v>402</v>
      </c>
      <c r="B403" s="2" t="s">
        <v>7331</v>
      </c>
      <c r="C403" s="10" t="s">
        <v>7332</v>
      </c>
      <c r="D403" s="10" t="s">
        <v>7332</v>
      </c>
      <c r="F403" s="2" t="s">
        <v>7331</v>
      </c>
      <c r="G403" s="40"/>
      <c r="H403" s="1"/>
      <c r="I403" s="1"/>
      <c r="J403" s="1" t="s">
        <v>13</v>
      </c>
      <c r="K403" s="1"/>
      <c r="L403" s="1"/>
      <c r="M403" s="45"/>
      <c r="N403" s="49" t="s">
        <v>13</v>
      </c>
      <c r="O403" s="10" t="s">
        <v>13</v>
      </c>
      <c r="S403" s="10" t="s">
        <v>13</v>
      </c>
      <c r="T403" s="10" t="s">
        <v>13</v>
      </c>
      <c r="V403" s="49">
        <v>3</v>
      </c>
      <c r="W403" s="64"/>
    </row>
    <row r="404" spans="1:23" x14ac:dyDescent="0.25">
      <c r="A404" s="57">
        <v>403</v>
      </c>
      <c r="B404" s="6" t="s">
        <v>7329</v>
      </c>
      <c r="C404" s="12" t="s">
        <v>7330</v>
      </c>
      <c r="D404" s="12" t="s">
        <v>7330</v>
      </c>
      <c r="E404" s="11"/>
      <c r="F404" s="6" t="s">
        <v>7329</v>
      </c>
      <c r="G404" s="39"/>
      <c r="H404" s="5"/>
      <c r="I404" s="5"/>
      <c r="J404" s="1"/>
      <c r="K404" s="5"/>
      <c r="L404" s="5"/>
      <c r="M404" s="44"/>
      <c r="N404" s="50"/>
      <c r="V404" s="50"/>
      <c r="W404" s="64"/>
    </row>
    <row r="405" spans="1:23" ht="25.5" x14ac:dyDescent="0.25">
      <c r="A405" s="57">
        <v>404</v>
      </c>
      <c r="B405" s="2" t="s">
        <v>7327</v>
      </c>
      <c r="C405" s="10" t="s">
        <v>7328</v>
      </c>
      <c r="D405" s="10" t="s">
        <v>7328</v>
      </c>
      <c r="F405" s="2" t="s">
        <v>7327</v>
      </c>
      <c r="G405" s="40"/>
      <c r="H405" s="1"/>
      <c r="I405" s="1"/>
      <c r="J405" s="1" t="s">
        <v>13</v>
      </c>
      <c r="K405" s="1"/>
      <c r="L405" s="1"/>
      <c r="M405" s="45"/>
      <c r="N405" s="49" t="s">
        <v>13</v>
      </c>
      <c r="O405" s="10" t="s">
        <v>13</v>
      </c>
      <c r="P405" s="10" t="s">
        <v>13</v>
      </c>
      <c r="Q405" s="10" t="s">
        <v>13</v>
      </c>
      <c r="R405" s="10" t="s">
        <v>13</v>
      </c>
      <c r="S405" s="10" t="s">
        <v>13</v>
      </c>
      <c r="T405" s="10" t="s">
        <v>13</v>
      </c>
      <c r="V405" s="49">
        <v>3</v>
      </c>
      <c r="W405" s="64"/>
    </row>
    <row r="406" spans="1:23" ht="25.5" x14ac:dyDescent="0.25">
      <c r="A406" s="57">
        <v>405</v>
      </c>
      <c r="B406" s="2" t="s">
        <v>7325</v>
      </c>
      <c r="C406" s="10" t="s">
        <v>7326</v>
      </c>
      <c r="D406" s="10" t="s">
        <v>7326</v>
      </c>
      <c r="F406" s="2" t="s">
        <v>7325</v>
      </c>
      <c r="G406" s="40"/>
      <c r="H406" s="1"/>
      <c r="I406" s="1"/>
      <c r="J406" s="1" t="s">
        <v>13</v>
      </c>
      <c r="K406" s="1"/>
      <c r="L406" s="1"/>
      <c r="M406" s="45"/>
      <c r="N406" s="49" t="s">
        <v>13</v>
      </c>
      <c r="O406" s="10" t="s">
        <v>13</v>
      </c>
      <c r="P406" s="10" t="s">
        <v>13</v>
      </c>
      <c r="Q406" s="10" t="s">
        <v>13</v>
      </c>
      <c r="R406" s="10" t="s">
        <v>13</v>
      </c>
      <c r="S406" s="10" t="s">
        <v>13</v>
      </c>
      <c r="T406" s="10" t="s">
        <v>13</v>
      </c>
      <c r="V406" s="49">
        <v>3</v>
      </c>
      <c r="W406" s="64"/>
    </row>
    <row r="407" spans="1:23" x14ac:dyDescent="0.25">
      <c r="A407" s="57">
        <v>406</v>
      </c>
      <c r="B407" s="6" t="s">
        <v>30</v>
      </c>
      <c r="C407" s="12" t="s">
        <v>7324</v>
      </c>
      <c r="D407" s="12" t="s">
        <v>7324</v>
      </c>
      <c r="E407" s="11"/>
      <c r="F407" s="6" t="s">
        <v>30</v>
      </c>
      <c r="G407" s="39"/>
      <c r="H407" s="5"/>
      <c r="I407" s="5"/>
      <c r="J407" s="1"/>
      <c r="K407" s="5"/>
      <c r="L407" s="5"/>
      <c r="M407" s="44"/>
      <c r="N407" s="50"/>
      <c r="V407" s="50"/>
      <c r="W407" s="64"/>
    </row>
    <row r="408" spans="1:23" x14ac:dyDescent="0.25">
      <c r="A408" s="57">
        <v>407</v>
      </c>
      <c r="B408" s="2" t="s">
        <v>7322</v>
      </c>
      <c r="C408" s="10" t="s">
        <v>7323</v>
      </c>
      <c r="D408" s="10" t="s">
        <v>7323</v>
      </c>
      <c r="F408" s="2" t="s">
        <v>7322</v>
      </c>
      <c r="G408" s="40"/>
      <c r="H408" s="1"/>
      <c r="I408" s="1"/>
      <c r="J408" s="1" t="s">
        <v>13</v>
      </c>
      <c r="K408" s="1"/>
      <c r="L408" s="1"/>
      <c r="M408" s="45"/>
      <c r="N408" s="50"/>
      <c r="V408" s="50"/>
      <c r="W408" s="64"/>
    </row>
    <row r="409" spans="1:23" x14ac:dyDescent="0.25">
      <c r="A409" s="57">
        <v>408</v>
      </c>
      <c r="B409" s="2" t="s">
        <v>7320</v>
      </c>
      <c r="C409" s="10" t="s">
        <v>7321</v>
      </c>
      <c r="D409" s="10" t="s">
        <v>7321</v>
      </c>
      <c r="F409" s="2" t="s">
        <v>7320</v>
      </c>
      <c r="G409" s="40"/>
      <c r="H409" s="1"/>
      <c r="I409" s="1"/>
      <c r="J409" s="1" t="s">
        <v>13</v>
      </c>
      <c r="K409" s="1"/>
      <c r="L409" s="1"/>
      <c r="M409" s="45"/>
      <c r="N409" s="49" t="s">
        <v>13</v>
      </c>
      <c r="O409" s="10" t="s">
        <v>13</v>
      </c>
      <c r="P409" s="10" t="s">
        <v>13</v>
      </c>
      <c r="Q409" s="10" t="s">
        <v>13</v>
      </c>
      <c r="R409" s="10" t="s">
        <v>13</v>
      </c>
      <c r="S409" s="10" t="s">
        <v>13</v>
      </c>
      <c r="T409" s="10" t="s">
        <v>13</v>
      </c>
      <c r="V409" s="50"/>
      <c r="W409" s="64"/>
    </row>
    <row r="410" spans="1:23" x14ac:dyDescent="0.25">
      <c r="A410" s="57">
        <v>409</v>
      </c>
      <c r="B410" s="2" t="s">
        <v>7318</v>
      </c>
      <c r="C410" s="10" t="s">
        <v>7319</v>
      </c>
      <c r="D410" s="10" t="s">
        <v>7319</v>
      </c>
      <c r="F410" s="2" t="s">
        <v>7318</v>
      </c>
      <c r="G410" s="40"/>
      <c r="H410" s="1"/>
      <c r="I410" s="1"/>
      <c r="J410" s="1" t="s">
        <v>13</v>
      </c>
      <c r="K410" s="1"/>
      <c r="L410" s="1"/>
      <c r="M410" s="45"/>
      <c r="N410" s="49" t="s">
        <v>13</v>
      </c>
      <c r="O410" s="10" t="s">
        <v>13</v>
      </c>
      <c r="P410" s="10" t="s">
        <v>13</v>
      </c>
      <c r="Q410" s="10" t="s">
        <v>13</v>
      </c>
      <c r="R410" s="10" t="s">
        <v>13</v>
      </c>
      <c r="S410" s="10" t="s">
        <v>13</v>
      </c>
      <c r="T410" s="10" t="s">
        <v>13</v>
      </c>
      <c r="V410" s="50"/>
      <c r="W410" s="64"/>
    </row>
    <row r="411" spans="1:23" x14ac:dyDescent="0.25">
      <c r="A411" s="57">
        <v>410</v>
      </c>
      <c r="B411" s="2" t="s">
        <v>7316</v>
      </c>
      <c r="C411" s="10" t="s">
        <v>7317</v>
      </c>
      <c r="D411" s="10" t="s">
        <v>7317</v>
      </c>
      <c r="F411" s="2" t="s">
        <v>7316</v>
      </c>
      <c r="G411" s="40"/>
      <c r="H411" s="1"/>
      <c r="I411" s="1"/>
      <c r="J411" s="1" t="s">
        <v>13</v>
      </c>
      <c r="K411" s="1"/>
      <c r="L411" s="1"/>
      <c r="M411" s="45"/>
      <c r="N411" s="49" t="s">
        <v>13</v>
      </c>
      <c r="O411" s="10" t="s">
        <v>13</v>
      </c>
      <c r="P411" s="10" t="s">
        <v>13</v>
      </c>
      <c r="Q411" s="10" t="s">
        <v>13</v>
      </c>
      <c r="R411" s="10" t="s">
        <v>13</v>
      </c>
      <c r="S411" s="10" t="s">
        <v>13</v>
      </c>
      <c r="T411" s="10" t="s">
        <v>13</v>
      </c>
      <c r="V411" s="50"/>
      <c r="W411" s="64"/>
    </row>
    <row r="412" spans="1:23" ht="25.5" x14ac:dyDescent="0.25">
      <c r="A412" s="57">
        <v>411</v>
      </c>
      <c r="B412" s="2" t="s">
        <v>7314</v>
      </c>
      <c r="C412" s="10" t="s">
        <v>7315</v>
      </c>
      <c r="D412" s="10" t="s">
        <v>7315</v>
      </c>
      <c r="F412" s="2" t="s">
        <v>7314</v>
      </c>
      <c r="G412" s="40"/>
      <c r="H412" s="1"/>
      <c r="I412" s="1"/>
      <c r="J412" s="1" t="s">
        <v>13</v>
      </c>
      <c r="K412" s="1"/>
      <c r="L412" s="1"/>
      <c r="M412" s="45"/>
      <c r="N412" s="49" t="s">
        <v>13</v>
      </c>
      <c r="O412" s="10" t="s">
        <v>13</v>
      </c>
      <c r="P412" s="10" t="s">
        <v>13</v>
      </c>
      <c r="Q412" s="10" t="s">
        <v>13</v>
      </c>
      <c r="R412" s="10" t="s">
        <v>13</v>
      </c>
      <c r="S412" s="10" t="s">
        <v>13</v>
      </c>
      <c r="T412" s="10" t="s">
        <v>13</v>
      </c>
      <c r="V412" s="50"/>
      <c r="W412" s="64"/>
    </row>
    <row r="413" spans="1:23" x14ac:dyDescent="0.25">
      <c r="A413" s="57">
        <v>412</v>
      </c>
      <c r="B413" s="4" t="s">
        <v>7312</v>
      </c>
      <c r="C413" s="14" t="s">
        <v>7313</v>
      </c>
      <c r="D413" s="14" t="s">
        <v>7313</v>
      </c>
      <c r="E413" s="13"/>
      <c r="F413" s="4" t="s">
        <v>7312</v>
      </c>
      <c r="G413" s="38"/>
      <c r="H413" s="3"/>
      <c r="I413" s="3"/>
      <c r="J413" s="1"/>
      <c r="K413" s="3"/>
      <c r="L413" s="3"/>
      <c r="M413" s="43"/>
      <c r="N413" s="50"/>
      <c r="V413" s="50"/>
      <c r="W413" s="64"/>
    </row>
    <row r="414" spans="1:23" x14ac:dyDescent="0.25">
      <c r="A414" s="57">
        <v>413</v>
      </c>
      <c r="B414" s="6" t="s">
        <v>7310</v>
      </c>
      <c r="C414" s="12" t="s">
        <v>7311</v>
      </c>
      <c r="D414" s="12" t="s">
        <v>7311</v>
      </c>
      <c r="E414" s="11"/>
      <c r="F414" s="6" t="s">
        <v>7310</v>
      </c>
      <c r="G414" s="39"/>
      <c r="H414" s="5"/>
      <c r="I414" s="5"/>
      <c r="J414" s="1"/>
      <c r="K414" s="5"/>
      <c r="L414" s="5"/>
      <c r="M414" s="44"/>
      <c r="N414" s="50"/>
      <c r="V414" s="50"/>
      <c r="W414" s="64"/>
    </row>
    <row r="415" spans="1:23" ht="25.5" x14ac:dyDescent="0.25">
      <c r="A415" s="57">
        <v>414</v>
      </c>
      <c r="B415" s="2" t="s">
        <v>7308</v>
      </c>
      <c r="C415" s="10" t="s">
        <v>7309</v>
      </c>
      <c r="D415" s="10" t="s">
        <v>7309</v>
      </c>
      <c r="F415" s="2" t="s">
        <v>7308</v>
      </c>
      <c r="G415" s="40"/>
      <c r="H415" s="1"/>
      <c r="I415" s="1"/>
      <c r="J415" s="1" t="s">
        <v>13</v>
      </c>
      <c r="K415" s="1"/>
      <c r="L415" s="1"/>
      <c r="M415" s="45"/>
      <c r="N415" s="49" t="s">
        <v>13</v>
      </c>
      <c r="O415" s="10" t="s">
        <v>13</v>
      </c>
      <c r="P415" s="10" t="s">
        <v>13</v>
      </c>
      <c r="Q415" s="10" t="s">
        <v>13</v>
      </c>
      <c r="R415" s="10" t="s">
        <v>13</v>
      </c>
      <c r="S415" s="10" t="s">
        <v>13</v>
      </c>
      <c r="V415" s="50"/>
      <c r="W415" s="64"/>
    </row>
    <row r="416" spans="1:23" ht="25.5" x14ac:dyDescent="0.25">
      <c r="A416" s="57">
        <v>415</v>
      </c>
      <c r="B416" s="2" t="s">
        <v>7306</v>
      </c>
      <c r="C416" s="10" t="s">
        <v>7307</v>
      </c>
      <c r="D416" s="10" t="s">
        <v>7307</v>
      </c>
      <c r="F416" s="2" t="s">
        <v>7306</v>
      </c>
      <c r="G416" s="40"/>
      <c r="H416" s="1"/>
      <c r="I416" s="1"/>
      <c r="J416" s="1" t="s">
        <v>13</v>
      </c>
      <c r="K416" s="1"/>
      <c r="L416" s="1"/>
      <c r="M416" s="45"/>
      <c r="N416" s="49" t="s">
        <v>13</v>
      </c>
      <c r="O416" s="10" t="s">
        <v>13</v>
      </c>
      <c r="P416" s="10" t="s">
        <v>13</v>
      </c>
      <c r="Q416" s="10" t="s">
        <v>13</v>
      </c>
      <c r="R416" s="10" t="s">
        <v>13</v>
      </c>
      <c r="S416" s="10" t="s">
        <v>13</v>
      </c>
      <c r="V416" s="50"/>
      <c r="W416" s="64"/>
    </row>
    <row r="417" spans="1:23" ht="25.5" x14ac:dyDescent="0.25">
      <c r="A417" s="57">
        <v>416</v>
      </c>
      <c r="B417" s="2" t="s">
        <v>7304</v>
      </c>
      <c r="C417" s="10" t="s">
        <v>7305</v>
      </c>
      <c r="D417" s="10" t="s">
        <v>7305</v>
      </c>
      <c r="F417" s="2" t="s">
        <v>7304</v>
      </c>
      <c r="G417" s="40"/>
      <c r="H417" s="1"/>
      <c r="I417" s="1"/>
      <c r="J417" s="1" t="s">
        <v>13</v>
      </c>
      <c r="K417" s="1"/>
      <c r="L417" s="1"/>
      <c r="M417" s="45"/>
      <c r="N417" s="49" t="s">
        <v>13</v>
      </c>
      <c r="O417" s="10" t="s">
        <v>13</v>
      </c>
      <c r="P417" s="10" t="s">
        <v>13</v>
      </c>
      <c r="Q417" s="10" t="s">
        <v>13</v>
      </c>
      <c r="R417" s="10" t="s">
        <v>13</v>
      </c>
      <c r="S417" s="10" t="s">
        <v>13</v>
      </c>
      <c r="V417" s="50"/>
      <c r="W417" s="64"/>
    </row>
    <row r="418" spans="1:23" x14ac:dyDescent="0.25">
      <c r="A418" s="57">
        <v>417</v>
      </c>
      <c r="B418" s="6" t="s">
        <v>7302</v>
      </c>
      <c r="C418" s="12" t="s">
        <v>7303</v>
      </c>
      <c r="D418" s="12" t="s">
        <v>7303</v>
      </c>
      <c r="E418" s="11"/>
      <c r="F418" s="6" t="s">
        <v>7302</v>
      </c>
      <c r="G418" s="39"/>
      <c r="H418" s="5"/>
      <c r="I418" s="5"/>
      <c r="J418" s="1"/>
      <c r="K418" s="5"/>
      <c r="L418" s="5"/>
      <c r="M418" s="44"/>
      <c r="N418" s="50"/>
      <c r="V418" s="50"/>
      <c r="W418" s="64"/>
    </row>
    <row r="419" spans="1:23" ht="38.25" x14ac:dyDescent="0.25">
      <c r="A419" s="57">
        <v>418</v>
      </c>
      <c r="B419" s="2" t="s">
        <v>7300</v>
      </c>
      <c r="C419" s="10" t="s">
        <v>7301</v>
      </c>
      <c r="D419" s="10" t="s">
        <v>7301</v>
      </c>
      <c r="F419" s="2" t="s">
        <v>7300</v>
      </c>
      <c r="G419" s="40"/>
      <c r="H419" s="1"/>
      <c r="I419" s="1"/>
      <c r="J419" s="1" t="s">
        <v>13</v>
      </c>
      <c r="K419" s="1"/>
      <c r="L419" s="1"/>
      <c r="M419" s="45"/>
      <c r="N419" s="49" t="s">
        <v>13</v>
      </c>
      <c r="O419" s="10" t="s">
        <v>13</v>
      </c>
      <c r="P419" s="10" t="s">
        <v>13</v>
      </c>
      <c r="Q419" s="10" t="s">
        <v>13</v>
      </c>
      <c r="R419" s="10" t="s">
        <v>13</v>
      </c>
      <c r="V419" s="50"/>
      <c r="W419" s="64"/>
    </row>
    <row r="420" spans="1:23" x14ac:dyDescent="0.25">
      <c r="A420" s="57">
        <v>419</v>
      </c>
      <c r="B420" s="4" t="s">
        <v>7298</v>
      </c>
      <c r="C420" s="14" t="s">
        <v>7299</v>
      </c>
      <c r="D420" s="14" t="s">
        <v>7299</v>
      </c>
      <c r="E420" s="13"/>
      <c r="F420" s="4" t="s">
        <v>7298</v>
      </c>
      <c r="G420" s="38"/>
      <c r="H420" s="3"/>
      <c r="I420" s="3"/>
      <c r="J420" s="1"/>
      <c r="K420" s="3"/>
      <c r="L420" s="3"/>
      <c r="M420" s="43"/>
      <c r="N420" s="50"/>
      <c r="V420" s="50"/>
      <c r="W420" s="64"/>
    </row>
    <row r="421" spans="1:23" x14ac:dyDescent="0.25">
      <c r="A421" s="57">
        <v>420</v>
      </c>
      <c r="B421" s="4" t="s">
        <v>2278</v>
      </c>
      <c r="C421" s="14" t="s">
        <v>7297</v>
      </c>
      <c r="D421" s="14" t="s">
        <v>7297</v>
      </c>
      <c r="E421" s="13"/>
      <c r="F421" s="4" t="s">
        <v>2278</v>
      </c>
      <c r="G421" s="38"/>
      <c r="H421" s="3"/>
      <c r="I421" s="3"/>
      <c r="J421" s="1"/>
      <c r="K421" s="3"/>
      <c r="L421" s="3"/>
      <c r="M421" s="43"/>
      <c r="N421" s="50"/>
      <c r="V421" s="50"/>
      <c r="W421" s="64"/>
    </row>
    <row r="422" spans="1:23" x14ac:dyDescent="0.25">
      <c r="A422" s="57">
        <v>421</v>
      </c>
      <c r="B422" s="6" t="s">
        <v>7295</v>
      </c>
      <c r="C422" s="12" t="s">
        <v>7296</v>
      </c>
      <c r="D422" s="12" t="s">
        <v>7296</v>
      </c>
      <c r="E422" s="11"/>
      <c r="F422" s="6" t="s">
        <v>7295</v>
      </c>
      <c r="G422" s="39"/>
      <c r="H422" s="5"/>
      <c r="I422" s="5"/>
      <c r="J422" s="1"/>
      <c r="K422" s="5"/>
      <c r="L422" s="5"/>
      <c r="M422" s="44"/>
      <c r="N422" s="50"/>
      <c r="V422" s="50"/>
      <c r="W422" s="64"/>
    </row>
    <row r="423" spans="1:23" ht="63.75" x14ac:dyDescent="0.25">
      <c r="A423" s="57">
        <v>422</v>
      </c>
      <c r="B423" s="2" t="s">
        <v>7293</v>
      </c>
      <c r="C423" s="10" t="s">
        <v>7294</v>
      </c>
      <c r="D423" s="10" t="s">
        <v>7294</v>
      </c>
      <c r="F423" s="2" t="s">
        <v>7293</v>
      </c>
      <c r="G423" s="40"/>
      <c r="H423" s="1"/>
      <c r="I423" s="1"/>
      <c r="J423" s="1" t="s">
        <v>13</v>
      </c>
      <c r="K423" s="1"/>
      <c r="L423" s="1"/>
      <c r="M423" s="45"/>
      <c r="N423" s="49" t="s">
        <v>13</v>
      </c>
      <c r="O423" s="10" t="s">
        <v>13</v>
      </c>
      <c r="P423" s="10" t="s">
        <v>13</v>
      </c>
      <c r="Q423" s="10" t="s">
        <v>13</v>
      </c>
      <c r="R423" s="10" t="s">
        <v>13</v>
      </c>
      <c r="S423" s="10" t="s">
        <v>13</v>
      </c>
      <c r="T423" s="10" t="s">
        <v>13</v>
      </c>
      <c r="U423" s="10">
        <v>3</v>
      </c>
      <c r="V423" s="50"/>
      <c r="W423" s="64"/>
    </row>
    <row r="424" spans="1:23" ht="38.25" x14ac:dyDescent="0.25">
      <c r="A424" s="57">
        <v>423</v>
      </c>
      <c r="B424" s="2" t="s">
        <v>7291</v>
      </c>
      <c r="C424" s="10" t="s">
        <v>7292</v>
      </c>
      <c r="D424" s="10" t="s">
        <v>7292</v>
      </c>
      <c r="F424" s="2" t="s">
        <v>7291</v>
      </c>
      <c r="G424" s="40"/>
      <c r="H424" s="1"/>
      <c r="I424" s="1"/>
      <c r="J424" s="1" t="s">
        <v>13</v>
      </c>
      <c r="K424" s="1"/>
      <c r="L424" s="1"/>
      <c r="M424" s="45"/>
      <c r="N424" s="49" t="s">
        <v>13</v>
      </c>
      <c r="O424" s="10" t="s">
        <v>13</v>
      </c>
      <c r="P424" s="10" t="s">
        <v>13</v>
      </c>
      <c r="Q424" s="10" t="s">
        <v>13</v>
      </c>
      <c r="R424" s="10" t="s">
        <v>13</v>
      </c>
      <c r="S424" s="10" t="s">
        <v>13</v>
      </c>
      <c r="T424" s="10" t="s">
        <v>13</v>
      </c>
      <c r="V424" s="49">
        <v>3</v>
      </c>
      <c r="W424" s="64"/>
    </row>
    <row r="425" spans="1:23" ht="25.5" x14ac:dyDescent="0.25">
      <c r="A425" s="57">
        <v>424</v>
      </c>
      <c r="B425" s="2" t="s">
        <v>7289</v>
      </c>
      <c r="C425" s="10" t="s">
        <v>7290</v>
      </c>
      <c r="D425" s="10" t="s">
        <v>7290</v>
      </c>
      <c r="F425" s="2" t="s">
        <v>7289</v>
      </c>
      <c r="G425" s="40"/>
      <c r="H425" s="1"/>
      <c r="I425" s="1"/>
      <c r="J425" s="1" t="s">
        <v>13</v>
      </c>
      <c r="K425" s="1"/>
      <c r="L425" s="1"/>
      <c r="M425" s="45"/>
      <c r="N425" s="49" t="s">
        <v>13</v>
      </c>
      <c r="O425" s="10" t="s">
        <v>13</v>
      </c>
      <c r="P425" s="10" t="s">
        <v>13</v>
      </c>
      <c r="Q425" s="10" t="s">
        <v>13</v>
      </c>
      <c r="R425" s="10" t="s">
        <v>13</v>
      </c>
      <c r="S425" s="10" t="s">
        <v>13</v>
      </c>
      <c r="T425" s="10" t="s">
        <v>13</v>
      </c>
      <c r="U425" s="10">
        <v>3</v>
      </c>
      <c r="V425" s="50"/>
      <c r="W425" s="64"/>
    </row>
    <row r="426" spans="1:23" ht="38.25" x14ac:dyDescent="0.25">
      <c r="A426" s="57">
        <v>425</v>
      </c>
      <c r="B426" s="2" t="s">
        <v>7287</v>
      </c>
      <c r="C426" s="10" t="s">
        <v>7288</v>
      </c>
      <c r="D426" s="10" t="s">
        <v>7288</v>
      </c>
      <c r="F426" s="2" t="s">
        <v>7287</v>
      </c>
      <c r="G426" s="40"/>
      <c r="H426" s="1"/>
      <c r="I426" s="1"/>
      <c r="J426" s="1" t="s">
        <v>13</v>
      </c>
      <c r="K426" s="1"/>
      <c r="L426" s="1"/>
      <c r="M426" s="45"/>
      <c r="N426" s="49" t="s">
        <v>13</v>
      </c>
      <c r="O426" s="10" t="s">
        <v>13</v>
      </c>
      <c r="P426" s="10" t="s">
        <v>13</v>
      </c>
      <c r="Q426" s="10" t="s">
        <v>13</v>
      </c>
      <c r="R426" s="10" t="s">
        <v>13</v>
      </c>
      <c r="S426" s="10" t="s">
        <v>13</v>
      </c>
      <c r="T426" s="10" t="s">
        <v>13</v>
      </c>
      <c r="U426" s="10">
        <v>3</v>
      </c>
      <c r="V426" s="50"/>
      <c r="W426" s="64"/>
    </row>
    <row r="427" spans="1:23" ht="38.25" x14ac:dyDescent="0.25">
      <c r="A427" s="57">
        <v>426</v>
      </c>
      <c r="B427" s="2" t="s">
        <v>7285</v>
      </c>
      <c r="C427" s="10" t="s">
        <v>7286</v>
      </c>
      <c r="D427" s="10" t="s">
        <v>7286</v>
      </c>
      <c r="F427" s="2" t="s">
        <v>7285</v>
      </c>
      <c r="G427" s="40"/>
      <c r="H427" s="1"/>
      <c r="I427" s="1"/>
      <c r="J427" s="1" t="s">
        <v>13</v>
      </c>
      <c r="K427" s="1"/>
      <c r="L427" s="1"/>
      <c r="M427" s="45"/>
      <c r="N427" s="49" t="s">
        <v>13</v>
      </c>
      <c r="O427" s="10" t="s">
        <v>13</v>
      </c>
      <c r="P427" s="10" t="s">
        <v>13</v>
      </c>
      <c r="Q427" s="10" t="s">
        <v>13</v>
      </c>
      <c r="R427" s="10" t="s">
        <v>13</v>
      </c>
      <c r="S427" s="10" t="s">
        <v>13</v>
      </c>
      <c r="T427" s="10" t="s">
        <v>13</v>
      </c>
      <c r="U427" s="10">
        <v>3</v>
      </c>
      <c r="V427" s="50"/>
      <c r="W427" s="64"/>
    </row>
    <row r="428" spans="1:23" ht="38.25" x14ac:dyDescent="0.25">
      <c r="A428" s="57">
        <v>427</v>
      </c>
      <c r="B428" s="2" t="s">
        <v>7283</v>
      </c>
      <c r="C428" s="10" t="s">
        <v>7284</v>
      </c>
      <c r="D428" s="10" t="s">
        <v>7284</v>
      </c>
      <c r="F428" s="2" t="s">
        <v>7283</v>
      </c>
      <c r="G428" s="40"/>
      <c r="H428" s="1"/>
      <c r="I428" s="1"/>
      <c r="J428" s="1" t="s">
        <v>13</v>
      </c>
      <c r="K428" s="1"/>
      <c r="L428" s="1"/>
      <c r="M428" s="45"/>
      <c r="N428" s="49" t="s">
        <v>13</v>
      </c>
      <c r="O428" s="10" t="s">
        <v>13</v>
      </c>
      <c r="P428" s="10" t="s">
        <v>13</v>
      </c>
      <c r="Q428" s="10" t="s">
        <v>13</v>
      </c>
      <c r="R428" s="10" t="s">
        <v>13</v>
      </c>
      <c r="S428" s="10" t="s">
        <v>13</v>
      </c>
      <c r="T428" s="10" t="s">
        <v>13</v>
      </c>
      <c r="U428" s="10">
        <v>3</v>
      </c>
      <c r="V428" s="50"/>
      <c r="W428" s="64"/>
    </row>
    <row r="429" spans="1:23" ht="38.25" x14ac:dyDescent="0.25">
      <c r="A429" s="57">
        <v>428</v>
      </c>
      <c r="B429" s="2" t="s">
        <v>7281</v>
      </c>
      <c r="C429" s="10" t="s">
        <v>7282</v>
      </c>
      <c r="D429" s="10" t="s">
        <v>7282</v>
      </c>
      <c r="F429" s="2" t="s">
        <v>7281</v>
      </c>
      <c r="G429" s="40"/>
      <c r="H429" s="1"/>
      <c r="I429" s="1"/>
      <c r="J429" s="1" t="s">
        <v>13</v>
      </c>
      <c r="K429" s="1"/>
      <c r="L429" s="1"/>
      <c r="M429" s="45"/>
      <c r="N429" s="49" t="s">
        <v>13</v>
      </c>
      <c r="O429" s="10" t="s">
        <v>13</v>
      </c>
      <c r="P429" s="10" t="s">
        <v>13</v>
      </c>
      <c r="Q429" s="10" t="s">
        <v>13</v>
      </c>
      <c r="R429" s="10" t="s">
        <v>13</v>
      </c>
      <c r="S429" s="10" t="s">
        <v>13</v>
      </c>
      <c r="T429" s="10" t="s">
        <v>13</v>
      </c>
      <c r="U429" s="10">
        <v>3</v>
      </c>
      <c r="V429" s="50"/>
      <c r="W429" s="64"/>
    </row>
    <row r="430" spans="1:23" ht="51" x14ac:dyDescent="0.25">
      <c r="A430" s="57">
        <v>429</v>
      </c>
      <c r="B430" s="2" t="s">
        <v>7279</v>
      </c>
      <c r="C430" s="10" t="s">
        <v>7280</v>
      </c>
      <c r="D430" s="10" t="s">
        <v>7280</v>
      </c>
      <c r="F430" s="2" t="s">
        <v>7279</v>
      </c>
      <c r="G430" s="40"/>
      <c r="H430" s="1"/>
      <c r="I430" s="1"/>
      <c r="J430" s="1" t="s">
        <v>13</v>
      </c>
      <c r="K430" s="1"/>
      <c r="L430" s="1"/>
      <c r="M430" s="45"/>
      <c r="N430" s="49" t="s">
        <v>13</v>
      </c>
      <c r="O430" s="10" t="s">
        <v>13</v>
      </c>
      <c r="P430" s="10" t="s">
        <v>13</v>
      </c>
      <c r="Q430" s="10" t="s">
        <v>13</v>
      </c>
      <c r="R430" s="10" t="s">
        <v>13</v>
      </c>
      <c r="S430" s="10" t="s">
        <v>13</v>
      </c>
      <c r="T430" s="10" t="s">
        <v>13</v>
      </c>
      <c r="U430" s="10">
        <v>3</v>
      </c>
      <c r="V430" s="50"/>
      <c r="W430" s="64"/>
    </row>
    <row r="431" spans="1:23" ht="51" x14ac:dyDescent="0.25">
      <c r="A431" s="57">
        <v>430</v>
      </c>
      <c r="B431" s="2" t="s">
        <v>7277</v>
      </c>
      <c r="C431" s="10" t="s">
        <v>7278</v>
      </c>
      <c r="D431" s="10" t="s">
        <v>7278</v>
      </c>
      <c r="F431" s="2" t="s">
        <v>7277</v>
      </c>
      <c r="G431" s="40"/>
      <c r="H431" s="1"/>
      <c r="I431" s="1"/>
      <c r="J431" s="1" t="s">
        <v>13</v>
      </c>
      <c r="K431" s="1"/>
      <c r="L431" s="1"/>
      <c r="M431" s="45"/>
      <c r="N431" s="49" t="s">
        <v>13</v>
      </c>
      <c r="O431" s="10" t="s">
        <v>13</v>
      </c>
      <c r="P431" s="10" t="s">
        <v>13</v>
      </c>
      <c r="Q431" s="10" t="s">
        <v>13</v>
      </c>
      <c r="R431" s="10" t="s">
        <v>13</v>
      </c>
      <c r="S431" s="10" t="s">
        <v>13</v>
      </c>
      <c r="T431" s="10" t="s">
        <v>13</v>
      </c>
      <c r="U431" s="10">
        <v>3</v>
      </c>
      <c r="V431" s="50"/>
      <c r="W431" s="64"/>
    </row>
    <row r="432" spans="1:23" ht="76.5" x14ac:dyDescent="0.25">
      <c r="A432" s="57">
        <v>431</v>
      </c>
      <c r="B432" s="2" t="s">
        <v>7275</v>
      </c>
      <c r="C432" s="10" t="s">
        <v>7276</v>
      </c>
      <c r="D432" s="10" t="s">
        <v>7276</v>
      </c>
      <c r="F432" s="2" t="s">
        <v>7275</v>
      </c>
      <c r="G432" s="40"/>
      <c r="H432" s="1"/>
      <c r="I432" s="1"/>
      <c r="J432" s="1" t="s">
        <v>13</v>
      </c>
      <c r="K432" s="1"/>
      <c r="L432" s="1"/>
      <c r="M432" s="45"/>
      <c r="N432" s="49" t="s">
        <v>13</v>
      </c>
      <c r="O432" s="10" t="s">
        <v>13</v>
      </c>
      <c r="P432" s="10" t="s">
        <v>13</v>
      </c>
      <c r="Q432" s="10" t="s">
        <v>13</v>
      </c>
      <c r="R432" s="10" t="s">
        <v>13</v>
      </c>
      <c r="S432" s="10" t="s">
        <v>13</v>
      </c>
      <c r="T432" s="10" t="s">
        <v>13</v>
      </c>
      <c r="U432" s="10">
        <v>3</v>
      </c>
      <c r="V432" s="50"/>
      <c r="W432" s="64"/>
    </row>
    <row r="433" spans="1:23" x14ac:dyDescent="0.25">
      <c r="A433" s="57">
        <v>432</v>
      </c>
      <c r="B433" s="2" t="s">
        <v>7273</v>
      </c>
      <c r="C433" s="10" t="s">
        <v>7274</v>
      </c>
      <c r="D433" s="10" t="s">
        <v>7274</v>
      </c>
      <c r="F433" s="2" t="s">
        <v>7273</v>
      </c>
      <c r="G433" s="40"/>
      <c r="H433" s="1"/>
      <c r="I433" s="1"/>
      <c r="J433" s="1" t="s">
        <v>13</v>
      </c>
      <c r="K433" s="1"/>
      <c r="L433" s="1"/>
      <c r="M433" s="45"/>
      <c r="N433" s="49" t="s">
        <v>13</v>
      </c>
      <c r="O433" s="10" t="s">
        <v>13</v>
      </c>
      <c r="P433" s="10" t="s">
        <v>13</v>
      </c>
      <c r="Q433" s="10" t="s">
        <v>13</v>
      </c>
      <c r="R433" s="10" t="s">
        <v>13</v>
      </c>
      <c r="S433" s="10" t="s">
        <v>13</v>
      </c>
      <c r="T433" s="10" t="s">
        <v>13</v>
      </c>
      <c r="U433" s="10">
        <v>3</v>
      </c>
      <c r="V433" s="50"/>
      <c r="W433" s="64"/>
    </row>
    <row r="434" spans="1:23" ht="25.5" x14ac:dyDescent="0.25">
      <c r="A434" s="57">
        <v>433</v>
      </c>
      <c r="B434" s="2" t="s">
        <v>7271</v>
      </c>
      <c r="C434" s="10" t="s">
        <v>7272</v>
      </c>
      <c r="D434" s="10" t="s">
        <v>7272</v>
      </c>
      <c r="F434" s="2" t="s">
        <v>7271</v>
      </c>
      <c r="G434" s="40"/>
      <c r="H434" s="1"/>
      <c r="I434" s="1"/>
      <c r="J434" s="1" t="s">
        <v>13</v>
      </c>
      <c r="K434" s="1"/>
      <c r="L434" s="1"/>
      <c r="M434" s="45"/>
      <c r="N434" s="49" t="s">
        <v>13</v>
      </c>
      <c r="O434" s="10" t="s">
        <v>13</v>
      </c>
      <c r="P434" s="10" t="s">
        <v>13</v>
      </c>
      <c r="Q434" s="10" t="s">
        <v>13</v>
      </c>
      <c r="R434" s="10" t="s">
        <v>13</v>
      </c>
      <c r="S434" s="10" t="s">
        <v>13</v>
      </c>
      <c r="T434" s="10" t="s">
        <v>13</v>
      </c>
      <c r="U434" s="10">
        <v>3</v>
      </c>
      <c r="V434" s="50"/>
      <c r="W434" s="64"/>
    </row>
    <row r="435" spans="1:23" x14ac:dyDescent="0.25">
      <c r="A435" s="57">
        <v>434</v>
      </c>
      <c r="B435" s="6" t="s">
        <v>7269</v>
      </c>
      <c r="C435" s="12" t="s">
        <v>7270</v>
      </c>
      <c r="D435" s="12" t="s">
        <v>7270</v>
      </c>
      <c r="E435" s="11"/>
      <c r="F435" s="6" t="s">
        <v>7269</v>
      </c>
      <c r="G435" s="39"/>
      <c r="H435" s="5"/>
      <c r="I435" s="5"/>
      <c r="J435" s="1"/>
      <c r="K435" s="5"/>
      <c r="L435" s="5"/>
      <c r="M435" s="44"/>
      <c r="N435" s="50"/>
      <c r="V435" s="50"/>
      <c r="W435" s="64"/>
    </row>
    <row r="436" spans="1:23" x14ac:dyDescent="0.25">
      <c r="A436" s="57">
        <v>435</v>
      </c>
      <c r="B436" s="2" t="s">
        <v>7267</v>
      </c>
      <c r="C436" s="10" t="s">
        <v>7268</v>
      </c>
      <c r="D436" s="10" t="s">
        <v>7268</v>
      </c>
      <c r="E436" s="10"/>
      <c r="F436" s="2" t="s">
        <v>7267</v>
      </c>
      <c r="G436" s="40"/>
      <c r="H436" s="1"/>
      <c r="I436" s="1"/>
      <c r="J436" s="1" t="s">
        <v>13</v>
      </c>
      <c r="K436" s="1"/>
      <c r="L436" s="1"/>
      <c r="M436" s="40" t="s">
        <v>13</v>
      </c>
      <c r="N436" s="49" t="s">
        <v>13</v>
      </c>
      <c r="O436" s="10" t="s">
        <v>13</v>
      </c>
      <c r="P436" s="10" t="s">
        <v>13</v>
      </c>
      <c r="Q436" s="10" t="s">
        <v>13</v>
      </c>
      <c r="R436" s="10" t="s">
        <v>13</v>
      </c>
      <c r="S436" s="10" t="s">
        <v>13</v>
      </c>
      <c r="T436" s="10" t="s">
        <v>13</v>
      </c>
      <c r="V436" s="50"/>
      <c r="W436" s="64"/>
    </row>
    <row r="437" spans="1:23" ht="25.5" x14ac:dyDescent="0.25">
      <c r="A437" s="57">
        <v>436</v>
      </c>
      <c r="B437" s="2" t="s">
        <v>7265</v>
      </c>
      <c r="C437" s="10" t="s">
        <v>7266</v>
      </c>
      <c r="D437" s="10" t="s">
        <v>7266</v>
      </c>
      <c r="F437" s="2" t="s">
        <v>7265</v>
      </c>
      <c r="G437" s="40"/>
      <c r="H437" s="1"/>
      <c r="I437" s="1"/>
      <c r="J437" s="1" t="s">
        <v>13</v>
      </c>
      <c r="K437" s="1"/>
      <c r="L437" s="1"/>
      <c r="M437" s="45"/>
      <c r="N437" s="49" t="s">
        <v>13</v>
      </c>
      <c r="O437" s="10" t="s">
        <v>13</v>
      </c>
      <c r="P437" s="10" t="s">
        <v>13</v>
      </c>
      <c r="Q437" s="10" t="s">
        <v>13</v>
      </c>
      <c r="R437" s="10" t="s">
        <v>13</v>
      </c>
      <c r="S437" s="10" t="s">
        <v>13</v>
      </c>
      <c r="T437" s="10" t="s">
        <v>13</v>
      </c>
      <c r="V437" s="50"/>
      <c r="W437" s="64"/>
    </row>
    <row r="438" spans="1:23" ht="38.25" x14ac:dyDescent="0.25">
      <c r="A438" s="57">
        <v>437</v>
      </c>
      <c r="B438" s="2" t="s">
        <v>7263</v>
      </c>
      <c r="C438" s="10" t="s">
        <v>7264</v>
      </c>
      <c r="D438" s="10" t="s">
        <v>7264</v>
      </c>
      <c r="F438" s="2" t="s">
        <v>7263</v>
      </c>
      <c r="G438" s="40"/>
      <c r="H438" s="1"/>
      <c r="I438" s="1"/>
      <c r="J438" s="1" t="s">
        <v>13</v>
      </c>
      <c r="K438" s="1"/>
      <c r="L438" s="1"/>
      <c r="M438" s="45"/>
      <c r="N438" s="49" t="s">
        <v>13</v>
      </c>
      <c r="O438" s="10" t="s">
        <v>13</v>
      </c>
      <c r="P438" s="10" t="s">
        <v>13</v>
      </c>
      <c r="Q438" s="10" t="s">
        <v>13</v>
      </c>
      <c r="R438" s="10" t="s">
        <v>13</v>
      </c>
      <c r="S438" s="10" t="s">
        <v>13</v>
      </c>
      <c r="T438" s="10" t="s">
        <v>13</v>
      </c>
      <c r="V438" s="50"/>
      <c r="W438" s="64"/>
    </row>
    <row r="439" spans="1:23" ht="25.5" x14ac:dyDescent="0.25">
      <c r="A439" s="57">
        <v>438</v>
      </c>
      <c r="B439" s="2" t="s">
        <v>7261</v>
      </c>
      <c r="C439" s="10" t="s">
        <v>7262</v>
      </c>
      <c r="D439" s="10" t="s">
        <v>7262</v>
      </c>
      <c r="F439" s="2" t="s">
        <v>7261</v>
      </c>
      <c r="G439" s="40"/>
      <c r="H439" s="1"/>
      <c r="I439" s="1"/>
      <c r="J439" s="1" t="s">
        <v>13</v>
      </c>
      <c r="K439" s="1"/>
      <c r="L439" s="1"/>
      <c r="M439" s="45"/>
      <c r="N439" s="49" t="s">
        <v>13</v>
      </c>
      <c r="O439" s="10" t="s">
        <v>13</v>
      </c>
      <c r="P439" s="10" t="s">
        <v>13</v>
      </c>
      <c r="Q439" s="10" t="s">
        <v>13</v>
      </c>
      <c r="R439" s="10" t="s">
        <v>13</v>
      </c>
      <c r="S439" s="10" t="s">
        <v>13</v>
      </c>
      <c r="T439" s="10" t="s">
        <v>13</v>
      </c>
      <c r="V439" s="50"/>
      <c r="W439" s="64"/>
    </row>
    <row r="440" spans="1:23" x14ac:dyDescent="0.25">
      <c r="A440" s="57">
        <v>439</v>
      </c>
      <c r="B440" s="2" t="s">
        <v>7259</v>
      </c>
      <c r="C440" s="10" t="s">
        <v>7260</v>
      </c>
      <c r="D440" s="10" t="s">
        <v>7260</v>
      </c>
      <c r="F440" s="2" t="s">
        <v>7259</v>
      </c>
      <c r="G440" s="40"/>
      <c r="H440" s="1"/>
      <c r="I440" s="1"/>
      <c r="J440" s="1" t="s">
        <v>13</v>
      </c>
      <c r="K440" s="1"/>
      <c r="L440" s="1"/>
      <c r="M440" s="45"/>
      <c r="N440" s="49" t="s">
        <v>13</v>
      </c>
      <c r="O440" s="10" t="s">
        <v>13</v>
      </c>
      <c r="P440" s="10" t="s">
        <v>13</v>
      </c>
      <c r="Q440" s="10" t="s">
        <v>13</v>
      </c>
      <c r="R440" s="10" t="s">
        <v>13</v>
      </c>
      <c r="S440" s="10" t="s">
        <v>13</v>
      </c>
      <c r="T440" s="10" t="s">
        <v>13</v>
      </c>
      <c r="V440" s="50"/>
      <c r="W440" s="64"/>
    </row>
    <row r="441" spans="1:23" ht="25.5" x14ac:dyDescent="0.25">
      <c r="A441" s="57">
        <v>440</v>
      </c>
      <c r="B441" s="2" t="s">
        <v>7257</v>
      </c>
      <c r="C441" s="10" t="s">
        <v>7258</v>
      </c>
      <c r="D441" s="10" t="s">
        <v>7258</v>
      </c>
      <c r="F441" s="2" t="s">
        <v>7257</v>
      </c>
      <c r="G441" s="40"/>
      <c r="H441" s="1"/>
      <c r="I441" s="1"/>
      <c r="J441" s="1" t="s">
        <v>13</v>
      </c>
      <c r="K441" s="1"/>
      <c r="L441" s="1"/>
      <c r="M441" s="45"/>
      <c r="N441" s="49" t="s">
        <v>13</v>
      </c>
      <c r="O441" s="10" t="s">
        <v>13</v>
      </c>
      <c r="P441" s="10" t="s">
        <v>13</v>
      </c>
      <c r="Q441" s="10" t="s">
        <v>13</v>
      </c>
      <c r="R441" s="10" t="s">
        <v>13</v>
      </c>
      <c r="S441" s="10" t="s">
        <v>13</v>
      </c>
      <c r="T441" s="10" t="s">
        <v>13</v>
      </c>
      <c r="V441" s="50"/>
      <c r="W441" s="64"/>
    </row>
    <row r="442" spans="1:23" ht="25.5" x14ac:dyDescent="0.25">
      <c r="A442" s="57">
        <v>441</v>
      </c>
      <c r="B442" s="2" t="s">
        <v>7255</v>
      </c>
      <c r="C442" s="10" t="s">
        <v>7256</v>
      </c>
      <c r="D442" s="10" t="s">
        <v>7256</v>
      </c>
      <c r="F442" s="2" t="s">
        <v>7255</v>
      </c>
      <c r="G442" s="40"/>
      <c r="H442" s="1"/>
      <c r="I442" s="1"/>
      <c r="J442" s="1" t="s">
        <v>13</v>
      </c>
      <c r="K442" s="1"/>
      <c r="L442" s="1"/>
      <c r="M442" s="45"/>
      <c r="N442" s="49" t="s">
        <v>13</v>
      </c>
      <c r="O442" s="10" t="s">
        <v>13</v>
      </c>
      <c r="P442" s="10" t="s">
        <v>13</v>
      </c>
      <c r="Q442" s="10" t="s">
        <v>13</v>
      </c>
      <c r="R442" s="10" t="s">
        <v>13</v>
      </c>
      <c r="S442" s="10" t="s">
        <v>13</v>
      </c>
      <c r="T442" s="10" t="s">
        <v>13</v>
      </c>
      <c r="U442" s="10">
        <v>3</v>
      </c>
      <c r="V442" s="50"/>
      <c r="W442" s="64"/>
    </row>
    <row r="443" spans="1:23" x14ac:dyDescent="0.25">
      <c r="A443" s="57">
        <v>442</v>
      </c>
      <c r="B443" s="2" t="s">
        <v>7253</v>
      </c>
      <c r="C443" s="10" t="s">
        <v>7254</v>
      </c>
      <c r="D443" s="10" t="s">
        <v>7254</v>
      </c>
      <c r="F443" s="2" t="s">
        <v>7253</v>
      </c>
      <c r="G443" s="40"/>
      <c r="H443" s="1"/>
      <c r="I443" s="1"/>
      <c r="J443" s="1" t="s">
        <v>13</v>
      </c>
      <c r="K443" s="1"/>
      <c r="L443" s="1"/>
      <c r="M443" s="45"/>
      <c r="N443" s="49" t="s">
        <v>13</v>
      </c>
      <c r="O443" s="10" t="s">
        <v>13</v>
      </c>
      <c r="P443" s="10" t="s">
        <v>13</v>
      </c>
      <c r="Q443" s="10" t="s">
        <v>13</v>
      </c>
      <c r="R443" s="10" t="s">
        <v>13</v>
      </c>
      <c r="S443" s="10" t="s">
        <v>13</v>
      </c>
      <c r="T443" s="10" t="s">
        <v>13</v>
      </c>
      <c r="U443" s="10">
        <v>3</v>
      </c>
      <c r="V443" s="50"/>
      <c r="W443" s="64"/>
    </row>
    <row r="444" spans="1:23" ht="25.5" x14ac:dyDescent="0.25">
      <c r="A444" s="57">
        <v>443</v>
      </c>
      <c r="B444" s="2" t="s">
        <v>7251</v>
      </c>
      <c r="C444" s="10" t="s">
        <v>7252</v>
      </c>
      <c r="D444" s="10" t="s">
        <v>7252</v>
      </c>
      <c r="F444" s="2" t="s">
        <v>7251</v>
      </c>
      <c r="G444" s="40"/>
      <c r="H444" s="1"/>
      <c r="I444" s="1"/>
      <c r="J444" s="1" t="s">
        <v>13</v>
      </c>
      <c r="K444" s="1"/>
      <c r="L444" s="1"/>
      <c r="M444" s="45"/>
      <c r="N444" s="49" t="s">
        <v>13</v>
      </c>
      <c r="O444" s="10" t="s">
        <v>13</v>
      </c>
      <c r="P444" s="10" t="s">
        <v>13</v>
      </c>
      <c r="Q444" s="10" t="s">
        <v>13</v>
      </c>
      <c r="R444" s="10" t="s">
        <v>13</v>
      </c>
      <c r="S444" s="10" t="s">
        <v>13</v>
      </c>
      <c r="T444" s="10" t="s">
        <v>13</v>
      </c>
      <c r="U444" s="10">
        <v>3</v>
      </c>
      <c r="V444" s="50"/>
      <c r="W444" s="64"/>
    </row>
    <row r="445" spans="1:23" ht="25.5" x14ac:dyDescent="0.25">
      <c r="A445" s="57">
        <v>444</v>
      </c>
      <c r="B445" s="2" t="s">
        <v>7249</v>
      </c>
      <c r="C445" s="10" t="s">
        <v>7250</v>
      </c>
      <c r="D445" s="10" t="s">
        <v>7250</v>
      </c>
      <c r="F445" s="2" t="s">
        <v>7249</v>
      </c>
      <c r="G445" s="40"/>
      <c r="H445" s="1"/>
      <c r="I445" s="1"/>
      <c r="J445" s="1" t="s">
        <v>13</v>
      </c>
      <c r="K445" s="1"/>
      <c r="L445" s="1"/>
      <c r="M445" s="45"/>
      <c r="N445" s="49" t="s">
        <v>13</v>
      </c>
      <c r="O445" s="10" t="s">
        <v>13</v>
      </c>
      <c r="P445" s="10" t="s">
        <v>13</v>
      </c>
      <c r="Q445" s="10" t="s">
        <v>13</v>
      </c>
      <c r="R445" s="10" t="s">
        <v>13</v>
      </c>
      <c r="S445" s="10" t="s">
        <v>13</v>
      </c>
      <c r="T445" s="10" t="s">
        <v>13</v>
      </c>
      <c r="U445" s="10">
        <v>3</v>
      </c>
      <c r="V445" s="50"/>
      <c r="W445" s="64"/>
    </row>
    <row r="446" spans="1:23" ht="25.5" x14ac:dyDescent="0.25">
      <c r="A446" s="57">
        <v>445</v>
      </c>
      <c r="B446" s="2" t="s">
        <v>7247</v>
      </c>
      <c r="C446" s="10" t="s">
        <v>7248</v>
      </c>
      <c r="D446" s="10" t="s">
        <v>7248</v>
      </c>
      <c r="F446" s="2" t="s">
        <v>7247</v>
      </c>
      <c r="G446" s="40"/>
      <c r="H446" s="1"/>
      <c r="I446" s="1"/>
      <c r="J446" s="1" t="s">
        <v>13</v>
      </c>
      <c r="K446" s="1"/>
      <c r="L446" s="1"/>
      <c r="M446" s="45"/>
      <c r="N446" s="49" t="s">
        <v>13</v>
      </c>
      <c r="O446" s="10" t="s">
        <v>13</v>
      </c>
      <c r="P446" s="10" t="s">
        <v>13</v>
      </c>
      <c r="Q446" s="10" t="s">
        <v>13</v>
      </c>
      <c r="R446" s="10" t="s">
        <v>13</v>
      </c>
      <c r="S446" s="10" t="s">
        <v>13</v>
      </c>
      <c r="T446" s="10" t="s">
        <v>13</v>
      </c>
      <c r="U446" s="10">
        <v>3</v>
      </c>
      <c r="V446" s="50"/>
      <c r="W446" s="64"/>
    </row>
    <row r="447" spans="1:23" x14ac:dyDescent="0.25">
      <c r="A447" s="57">
        <v>446</v>
      </c>
      <c r="B447" s="2" t="s">
        <v>7245</v>
      </c>
      <c r="C447" s="10" t="s">
        <v>7246</v>
      </c>
      <c r="D447" s="10" t="s">
        <v>7246</v>
      </c>
      <c r="F447" s="2" t="s">
        <v>7245</v>
      </c>
      <c r="G447" s="40"/>
      <c r="H447" s="1"/>
      <c r="I447" s="1"/>
      <c r="J447" s="1" t="s">
        <v>13</v>
      </c>
      <c r="K447" s="1"/>
      <c r="L447" s="1"/>
      <c r="M447" s="45"/>
      <c r="N447" s="49" t="s">
        <v>13</v>
      </c>
      <c r="O447" s="10" t="s">
        <v>13</v>
      </c>
      <c r="P447" s="10" t="s">
        <v>13</v>
      </c>
      <c r="Q447" s="10" t="s">
        <v>13</v>
      </c>
      <c r="R447" s="10" t="s">
        <v>13</v>
      </c>
      <c r="S447" s="10" t="s">
        <v>13</v>
      </c>
      <c r="T447" s="10" t="s">
        <v>13</v>
      </c>
      <c r="U447" s="10">
        <v>3</v>
      </c>
      <c r="V447" s="50"/>
      <c r="W447" s="64"/>
    </row>
    <row r="448" spans="1:23" ht="25.5" x14ac:dyDescent="0.25">
      <c r="A448" s="57">
        <v>447</v>
      </c>
      <c r="B448" s="2" t="s">
        <v>7243</v>
      </c>
      <c r="C448" s="10" t="s">
        <v>7244</v>
      </c>
      <c r="D448" s="10" t="s">
        <v>7244</v>
      </c>
      <c r="F448" s="2" t="s">
        <v>7243</v>
      </c>
      <c r="G448" s="40"/>
      <c r="H448" s="1"/>
      <c r="I448" s="1"/>
      <c r="J448" s="1" t="s">
        <v>13</v>
      </c>
      <c r="K448" s="1"/>
      <c r="L448" s="1"/>
      <c r="M448" s="45"/>
      <c r="N448" s="49" t="s">
        <v>13</v>
      </c>
      <c r="O448" s="10" t="s">
        <v>13</v>
      </c>
      <c r="P448" s="10" t="s">
        <v>13</v>
      </c>
      <c r="Q448" s="10" t="s">
        <v>13</v>
      </c>
      <c r="R448" s="10" t="s">
        <v>13</v>
      </c>
      <c r="S448" s="10" t="s">
        <v>13</v>
      </c>
      <c r="T448" s="10" t="s">
        <v>13</v>
      </c>
      <c r="U448" s="10">
        <v>3</v>
      </c>
      <c r="V448" s="50"/>
      <c r="W448" s="64"/>
    </row>
    <row r="449" spans="1:23" ht="25.5" x14ac:dyDescent="0.25">
      <c r="A449" s="57">
        <v>448</v>
      </c>
      <c r="B449" s="2" t="s">
        <v>7241</v>
      </c>
      <c r="C449" s="10" t="s">
        <v>7242</v>
      </c>
      <c r="D449" s="10" t="s">
        <v>7242</v>
      </c>
      <c r="F449" s="2" t="s">
        <v>7241</v>
      </c>
      <c r="G449" s="40"/>
      <c r="H449" s="1"/>
      <c r="I449" s="1"/>
      <c r="J449" s="1" t="s">
        <v>13</v>
      </c>
      <c r="K449" s="1"/>
      <c r="L449" s="1"/>
      <c r="M449" s="45"/>
      <c r="N449" s="49" t="s">
        <v>13</v>
      </c>
      <c r="O449" s="10" t="s">
        <v>13</v>
      </c>
      <c r="P449" s="10" t="s">
        <v>13</v>
      </c>
      <c r="Q449" s="10" t="s">
        <v>13</v>
      </c>
      <c r="R449" s="10" t="s">
        <v>13</v>
      </c>
      <c r="S449" s="10" t="s">
        <v>13</v>
      </c>
      <c r="T449" s="10" t="s">
        <v>13</v>
      </c>
      <c r="U449" s="10">
        <v>3</v>
      </c>
      <c r="V449" s="50"/>
      <c r="W449" s="64"/>
    </row>
    <row r="450" spans="1:23" x14ac:dyDescent="0.25">
      <c r="A450" s="57">
        <v>449</v>
      </c>
      <c r="B450" s="6" t="s">
        <v>7239</v>
      </c>
      <c r="C450" s="12" t="s">
        <v>7240</v>
      </c>
      <c r="D450" s="12" t="s">
        <v>7240</v>
      </c>
      <c r="E450" s="11"/>
      <c r="F450" s="6" t="s">
        <v>7239</v>
      </c>
      <c r="G450" s="39"/>
      <c r="H450" s="5"/>
      <c r="I450" s="5"/>
      <c r="J450" s="1"/>
      <c r="K450" s="5"/>
      <c r="L450" s="5"/>
      <c r="M450" s="44"/>
      <c r="N450" s="50"/>
      <c r="V450" s="50"/>
      <c r="W450" s="64"/>
    </row>
    <row r="451" spans="1:23" ht="38.25" x14ac:dyDescent="0.25">
      <c r="A451" s="57">
        <v>450</v>
      </c>
      <c r="B451" s="2" t="s">
        <v>13215</v>
      </c>
      <c r="C451" s="10" t="s">
        <v>7238</v>
      </c>
      <c r="D451" s="10" t="s">
        <v>7238</v>
      </c>
      <c r="F451" s="2" t="s">
        <v>7237</v>
      </c>
      <c r="G451" s="40"/>
      <c r="H451" s="1"/>
      <c r="I451" s="1"/>
      <c r="J451" s="1"/>
      <c r="K451" s="1" t="s">
        <v>13</v>
      </c>
      <c r="L451" s="1"/>
      <c r="M451" s="45"/>
      <c r="N451" s="49" t="s">
        <v>13</v>
      </c>
      <c r="O451" s="10" t="s">
        <v>13</v>
      </c>
      <c r="P451" s="10" t="s">
        <v>13</v>
      </c>
      <c r="Q451" s="10" t="s">
        <v>13</v>
      </c>
      <c r="R451" s="10" t="s">
        <v>13</v>
      </c>
      <c r="S451" s="10" t="s">
        <v>13</v>
      </c>
      <c r="T451" s="10" t="s">
        <v>13</v>
      </c>
      <c r="U451" s="10">
        <v>3</v>
      </c>
      <c r="V451" s="50"/>
      <c r="W451" s="64" t="s">
        <v>13572</v>
      </c>
    </row>
    <row r="452" spans="1:23" x14ac:dyDescent="0.25">
      <c r="A452" s="57">
        <v>451</v>
      </c>
      <c r="B452" s="2" t="s">
        <v>7235</v>
      </c>
      <c r="C452" s="10" t="s">
        <v>7236</v>
      </c>
      <c r="D452" s="10" t="s">
        <v>7236</v>
      </c>
      <c r="F452" s="2" t="s">
        <v>7235</v>
      </c>
      <c r="G452" s="40"/>
      <c r="H452" s="1"/>
      <c r="I452" s="1"/>
      <c r="J452" s="1" t="s">
        <v>13</v>
      </c>
      <c r="K452" s="1"/>
      <c r="L452" s="1"/>
      <c r="M452" s="45"/>
      <c r="N452" s="49" t="s">
        <v>13</v>
      </c>
      <c r="O452" s="10" t="s">
        <v>13</v>
      </c>
      <c r="P452" s="10" t="s">
        <v>13</v>
      </c>
      <c r="Q452" s="10" t="s">
        <v>13</v>
      </c>
      <c r="R452" s="10" t="s">
        <v>13</v>
      </c>
      <c r="S452" s="10" t="s">
        <v>13</v>
      </c>
      <c r="T452" s="10" t="s">
        <v>13</v>
      </c>
      <c r="U452" s="10">
        <v>3</v>
      </c>
      <c r="V452" s="50"/>
      <c r="W452" s="64"/>
    </row>
    <row r="453" spans="1:23" ht="25.5" x14ac:dyDescent="0.25">
      <c r="A453" s="57">
        <v>452</v>
      </c>
      <c r="B453" s="2" t="s">
        <v>7233</v>
      </c>
      <c r="C453" s="10" t="s">
        <v>7234</v>
      </c>
      <c r="D453" s="10" t="s">
        <v>7234</v>
      </c>
      <c r="F453" s="2" t="s">
        <v>7233</v>
      </c>
      <c r="G453" s="40"/>
      <c r="H453" s="1"/>
      <c r="I453" s="1"/>
      <c r="J453" s="1" t="s">
        <v>13</v>
      </c>
      <c r="K453" s="1"/>
      <c r="L453" s="1"/>
      <c r="M453" s="45"/>
      <c r="N453" s="49" t="s">
        <v>13</v>
      </c>
      <c r="O453" s="10" t="s">
        <v>13</v>
      </c>
      <c r="P453" s="10" t="s">
        <v>13</v>
      </c>
      <c r="Q453" s="10" t="s">
        <v>13</v>
      </c>
      <c r="R453" s="10" t="s">
        <v>13</v>
      </c>
      <c r="S453" s="10" t="s">
        <v>13</v>
      </c>
      <c r="T453" s="10" t="s">
        <v>13</v>
      </c>
      <c r="U453" s="10">
        <v>3</v>
      </c>
      <c r="V453" s="50"/>
      <c r="W453" s="64"/>
    </row>
    <row r="454" spans="1:23" ht="38.25" x14ac:dyDescent="0.25">
      <c r="A454" s="57">
        <v>453</v>
      </c>
      <c r="B454" s="2" t="s">
        <v>7231</v>
      </c>
      <c r="C454" s="10" t="s">
        <v>7232</v>
      </c>
      <c r="D454" s="10" t="s">
        <v>7232</v>
      </c>
      <c r="F454" s="2" t="s">
        <v>7231</v>
      </c>
      <c r="G454" s="40"/>
      <c r="H454" s="1"/>
      <c r="I454" s="1"/>
      <c r="J454" s="1" t="s">
        <v>13</v>
      </c>
      <c r="K454" s="1"/>
      <c r="L454" s="1"/>
      <c r="M454" s="45"/>
      <c r="N454" s="49" t="s">
        <v>13</v>
      </c>
      <c r="O454" s="10" t="s">
        <v>13</v>
      </c>
      <c r="P454" s="10" t="s">
        <v>13</v>
      </c>
      <c r="Q454" s="10" t="s">
        <v>13</v>
      </c>
      <c r="R454" s="10" t="s">
        <v>13</v>
      </c>
      <c r="S454" s="10" t="s">
        <v>13</v>
      </c>
      <c r="T454" s="10" t="s">
        <v>13</v>
      </c>
      <c r="U454" s="10">
        <v>3</v>
      </c>
      <c r="V454" s="50"/>
      <c r="W454" s="64"/>
    </row>
    <row r="455" spans="1:23" ht="63.75" x14ac:dyDescent="0.25">
      <c r="A455" s="57">
        <v>454</v>
      </c>
      <c r="B455" s="2" t="s">
        <v>7229</v>
      </c>
      <c r="C455" s="10" t="s">
        <v>7230</v>
      </c>
      <c r="D455" s="10" t="s">
        <v>7230</v>
      </c>
      <c r="F455" s="2" t="s">
        <v>7229</v>
      </c>
      <c r="G455" s="40"/>
      <c r="H455" s="1"/>
      <c r="I455" s="1"/>
      <c r="J455" s="1" t="s">
        <v>13</v>
      </c>
      <c r="K455" s="1"/>
      <c r="L455" s="1"/>
      <c r="M455" s="45"/>
      <c r="N455" s="49" t="s">
        <v>13</v>
      </c>
      <c r="O455" s="10" t="s">
        <v>13</v>
      </c>
      <c r="P455" s="10" t="s">
        <v>13</v>
      </c>
      <c r="Q455" s="10" t="s">
        <v>13</v>
      </c>
      <c r="R455" s="10" t="s">
        <v>13</v>
      </c>
      <c r="S455" s="10" t="s">
        <v>13</v>
      </c>
      <c r="T455" s="10" t="s">
        <v>13</v>
      </c>
      <c r="U455" s="10">
        <v>3</v>
      </c>
      <c r="V455" s="50"/>
      <c r="W455" s="64"/>
    </row>
    <row r="456" spans="1:23" x14ac:dyDescent="0.25">
      <c r="A456" s="57">
        <v>455</v>
      </c>
      <c r="B456" s="6" t="s">
        <v>7227</v>
      </c>
      <c r="C456" s="12" t="s">
        <v>7228</v>
      </c>
      <c r="D456" s="12" t="s">
        <v>7228</v>
      </c>
      <c r="E456" s="11"/>
      <c r="F456" s="6" t="s">
        <v>7227</v>
      </c>
      <c r="G456" s="39"/>
      <c r="H456" s="5"/>
      <c r="I456" s="5"/>
      <c r="J456" s="1"/>
      <c r="K456" s="5"/>
      <c r="L456" s="5"/>
      <c r="M456" s="44"/>
      <c r="N456" s="50"/>
      <c r="V456" s="50"/>
      <c r="W456" s="64"/>
    </row>
    <row r="457" spans="1:23" x14ac:dyDescent="0.25">
      <c r="A457" s="57">
        <v>456</v>
      </c>
      <c r="B457" s="2" t="s">
        <v>7225</v>
      </c>
      <c r="C457" s="10" t="s">
        <v>7226</v>
      </c>
      <c r="D457" s="10" t="s">
        <v>7226</v>
      </c>
      <c r="F457" s="2" t="s">
        <v>7225</v>
      </c>
      <c r="G457" s="40"/>
      <c r="H457" s="1"/>
      <c r="I457" s="1"/>
      <c r="J457" s="1" t="s">
        <v>13</v>
      </c>
      <c r="K457" s="1"/>
      <c r="L457" s="1"/>
      <c r="M457" s="45"/>
      <c r="N457" s="49" t="s">
        <v>13</v>
      </c>
      <c r="O457" s="10" t="s">
        <v>13</v>
      </c>
      <c r="P457" s="10" t="s">
        <v>13</v>
      </c>
      <c r="Q457" s="10" t="s">
        <v>13</v>
      </c>
      <c r="R457" s="10" t="s">
        <v>13</v>
      </c>
      <c r="S457" s="10" t="s">
        <v>13</v>
      </c>
      <c r="T457" s="10" t="s">
        <v>13</v>
      </c>
      <c r="V457" s="49">
        <v>3</v>
      </c>
      <c r="W457" s="64"/>
    </row>
    <row r="458" spans="1:23" ht="38.25" x14ac:dyDescent="0.25">
      <c r="A458" s="57">
        <v>457</v>
      </c>
      <c r="B458" s="2" t="s">
        <v>7223</v>
      </c>
      <c r="C458" s="10" t="s">
        <v>7224</v>
      </c>
      <c r="D458" s="10" t="s">
        <v>7224</v>
      </c>
      <c r="F458" s="2" t="s">
        <v>7223</v>
      </c>
      <c r="G458" s="40"/>
      <c r="H458" s="1"/>
      <c r="I458" s="1"/>
      <c r="J458" s="1" t="s">
        <v>13</v>
      </c>
      <c r="K458" s="1"/>
      <c r="L458" s="1"/>
      <c r="M458" s="45"/>
      <c r="N458" s="49" t="s">
        <v>13</v>
      </c>
      <c r="O458" s="10" t="s">
        <v>13</v>
      </c>
      <c r="P458" s="10" t="s">
        <v>13</v>
      </c>
      <c r="Q458" s="10" t="s">
        <v>13</v>
      </c>
      <c r="R458" s="10" t="s">
        <v>13</v>
      </c>
      <c r="S458" s="10" t="s">
        <v>13</v>
      </c>
      <c r="T458" s="10" t="s">
        <v>13</v>
      </c>
      <c r="V458" s="49">
        <v>3</v>
      </c>
      <c r="W458" s="64"/>
    </row>
    <row r="459" spans="1:23" ht="38.25" x14ac:dyDescent="0.25">
      <c r="A459" s="57">
        <v>458</v>
      </c>
      <c r="B459" s="2" t="s">
        <v>7221</v>
      </c>
      <c r="C459" s="10" t="s">
        <v>7222</v>
      </c>
      <c r="D459" s="10" t="s">
        <v>7222</v>
      </c>
      <c r="F459" s="2" t="s">
        <v>7221</v>
      </c>
      <c r="G459" s="40"/>
      <c r="H459" s="1"/>
      <c r="I459" s="1"/>
      <c r="J459" s="1" t="s">
        <v>13</v>
      </c>
      <c r="K459" s="1"/>
      <c r="L459" s="1"/>
      <c r="M459" s="45"/>
      <c r="N459" s="49" t="s">
        <v>13</v>
      </c>
      <c r="O459" s="10" t="s">
        <v>13</v>
      </c>
      <c r="P459" s="10" t="s">
        <v>13</v>
      </c>
      <c r="Q459" s="10" t="s">
        <v>13</v>
      </c>
      <c r="R459" s="10" t="s">
        <v>13</v>
      </c>
      <c r="S459" s="10" t="s">
        <v>13</v>
      </c>
      <c r="T459" s="10" t="s">
        <v>13</v>
      </c>
      <c r="U459" s="10">
        <v>3</v>
      </c>
      <c r="V459" s="50"/>
      <c r="W459" s="64"/>
    </row>
    <row r="460" spans="1:23" ht="25.5" x14ac:dyDescent="0.25">
      <c r="A460" s="57">
        <v>459</v>
      </c>
      <c r="B460" s="2" t="s">
        <v>7219</v>
      </c>
      <c r="C460" s="10" t="s">
        <v>7220</v>
      </c>
      <c r="D460" s="10" t="s">
        <v>7220</v>
      </c>
      <c r="F460" s="2" t="s">
        <v>7219</v>
      </c>
      <c r="G460" s="40"/>
      <c r="H460" s="1"/>
      <c r="I460" s="1"/>
      <c r="J460" s="1" t="s">
        <v>13</v>
      </c>
      <c r="K460" s="1"/>
      <c r="L460" s="1"/>
      <c r="M460" s="45"/>
      <c r="N460" s="49" t="s">
        <v>13</v>
      </c>
      <c r="O460" s="10" t="s">
        <v>13</v>
      </c>
      <c r="P460" s="10" t="s">
        <v>13</v>
      </c>
      <c r="Q460" s="10" t="s">
        <v>13</v>
      </c>
      <c r="R460" s="10" t="s">
        <v>13</v>
      </c>
      <c r="S460" s="10" t="s">
        <v>13</v>
      </c>
      <c r="T460" s="10" t="s">
        <v>13</v>
      </c>
      <c r="U460" s="10">
        <v>3</v>
      </c>
      <c r="V460" s="50"/>
      <c r="W460" s="64"/>
    </row>
    <row r="461" spans="1:23" ht="25.5" x14ac:dyDescent="0.25">
      <c r="A461" s="57">
        <v>460</v>
      </c>
      <c r="B461" s="2" t="s">
        <v>7217</v>
      </c>
      <c r="C461" s="10" t="s">
        <v>7218</v>
      </c>
      <c r="D461" s="10" t="s">
        <v>7218</v>
      </c>
      <c r="F461" s="2" t="s">
        <v>7217</v>
      </c>
      <c r="G461" s="40"/>
      <c r="H461" s="1"/>
      <c r="I461" s="1"/>
      <c r="J461" s="1" t="s">
        <v>13</v>
      </c>
      <c r="K461" s="1"/>
      <c r="L461" s="1"/>
      <c r="M461" s="45"/>
      <c r="N461" s="49" t="s">
        <v>13</v>
      </c>
      <c r="O461" s="10" t="s">
        <v>13</v>
      </c>
      <c r="P461" s="10" t="s">
        <v>13</v>
      </c>
      <c r="Q461" s="10" t="s">
        <v>13</v>
      </c>
      <c r="R461" s="10" t="s">
        <v>13</v>
      </c>
      <c r="S461" s="10" t="s">
        <v>13</v>
      </c>
      <c r="T461" s="10" t="s">
        <v>13</v>
      </c>
      <c r="U461" s="10">
        <v>3</v>
      </c>
      <c r="V461" s="50"/>
      <c r="W461" s="64"/>
    </row>
    <row r="462" spans="1:23" x14ac:dyDescent="0.25">
      <c r="A462" s="57">
        <v>461</v>
      </c>
      <c r="B462" s="4" t="s">
        <v>7215</v>
      </c>
      <c r="C462" s="14" t="s">
        <v>7216</v>
      </c>
      <c r="D462" s="14" t="s">
        <v>7216</v>
      </c>
      <c r="E462" s="13"/>
      <c r="F462" s="4" t="s">
        <v>7215</v>
      </c>
      <c r="G462" s="38"/>
      <c r="H462" s="3"/>
      <c r="I462" s="3"/>
      <c r="J462" s="1"/>
      <c r="K462" s="3"/>
      <c r="L462" s="3"/>
      <c r="M462" s="43"/>
      <c r="N462" s="50"/>
      <c r="V462" s="50"/>
      <c r="W462" s="64"/>
    </row>
    <row r="463" spans="1:23" x14ac:dyDescent="0.25">
      <c r="A463" s="57">
        <v>462</v>
      </c>
      <c r="B463" s="6" t="s">
        <v>7184</v>
      </c>
      <c r="C463" s="12" t="s">
        <v>7214</v>
      </c>
      <c r="D463" s="12" t="s">
        <v>7214</v>
      </c>
      <c r="E463" s="11"/>
      <c r="F463" s="6" t="s">
        <v>7184</v>
      </c>
      <c r="G463" s="39"/>
      <c r="H463" s="5"/>
      <c r="I463" s="5"/>
      <c r="J463" s="1"/>
      <c r="K463" s="5"/>
      <c r="L463" s="5"/>
      <c r="M463" s="44"/>
      <c r="N463" s="50"/>
      <c r="V463" s="50"/>
      <c r="W463" s="64"/>
    </row>
    <row r="464" spans="1:23" ht="38.25" x14ac:dyDescent="0.25">
      <c r="A464" s="57">
        <v>463</v>
      </c>
      <c r="B464" s="2" t="s">
        <v>13216</v>
      </c>
      <c r="C464" s="10" t="s">
        <v>7213</v>
      </c>
      <c r="D464" s="10" t="s">
        <v>7213</v>
      </c>
      <c r="F464" s="2" t="s">
        <v>7212</v>
      </c>
      <c r="G464" s="40"/>
      <c r="H464" s="1"/>
      <c r="I464" s="1"/>
      <c r="J464" s="1"/>
      <c r="K464" s="1" t="s">
        <v>13</v>
      </c>
      <c r="L464" s="1"/>
      <c r="M464" s="45"/>
      <c r="N464" s="49" t="s">
        <v>13</v>
      </c>
      <c r="O464" s="10" t="s">
        <v>13</v>
      </c>
      <c r="P464" s="10" t="s">
        <v>13</v>
      </c>
      <c r="Q464" s="10" t="s">
        <v>13</v>
      </c>
      <c r="R464" s="10" t="s">
        <v>13</v>
      </c>
      <c r="S464" s="10" t="s">
        <v>13</v>
      </c>
      <c r="T464" s="10" t="s">
        <v>13</v>
      </c>
      <c r="U464" s="10">
        <v>3</v>
      </c>
      <c r="V464" s="50"/>
      <c r="W464" s="64" t="s">
        <v>13572</v>
      </c>
    </row>
    <row r="465" spans="1:23" ht="25.5" x14ac:dyDescent="0.25">
      <c r="A465" s="57">
        <v>464</v>
      </c>
      <c r="B465" s="2" t="s">
        <v>7210</v>
      </c>
      <c r="C465" s="10" t="s">
        <v>7211</v>
      </c>
      <c r="D465" s="10" t="s">
        <v>7211</v>
      </c>
      <c r="F465" s="2" t="s">
        <v>7210</v>
      </c>
      <c r="G465" s="40"/>
      <c r="H465" s="1"/>
      <c r="I465" s="1"/>
      <c r="J465" s="1" t="s">
        <v>13</v>
      </c>
      <c r="K465" s="1"/>
      <c r="L465" s="1"/>
      <c r="M465" s="45"/>
      <c r="N465" s="49" t="s">
        <v>13</v>
      </c>
      <c r="O465" s="10" t="s">
        <v>13</v>
      </c>
      <c r="P465" s="10" t="s">
        <v>13</v>
      </c>
      <c r="Q465" s="10" t="s">
        <v>13</v>
      </c>
      <c r="R465" s="10" t="s">
        <v>13</v>
      </c>
      <c r="S465" s="10" t="s">
        <v>13</v>
      </c>
      <c r="T465" s="10" t="s">
        <v>13</v>
      </c>
      <c r="U465" s="10">
        <v>3</v>
      </c>
      <c r="V465" s="50"/>
      <c r="W465" s="64"/>
    </row>
    <row r="466" spans="1:23" ht="51" x14ac:dyDescent="0.25">
      <c r="A466" s="57">
        <v>465</v>
      </c>
      <c r="B466" s="2" t="s">
        <v>7208</v>
      </c>
      <c r="C466" s="10" t="s">
        <v>7209</v>
      </c>
      <c r="D466" s="10" t="s">
        <v>7209</v>
      </c>
      <c r="F466" s="2" t="s">
        <v>7208</v>
      </c>
      <c r="G466" s="40"/>
      <c r="H466" s="1"/>
      <c r="I466" s="1"/>
      <c r="J466" s="1" t="s">
        <v>13</v>
      </c>
      <c r="K466" s="1"/>
      <c r="L466" s="1"/>
      <c r="M466" s="45"/>
      <c r="N466" s="49" t="s">
        <v>13</v>
      </c>
      <c r="O466" s="10" t="s">
        <v>13</v>
      </c>
      <c r="P466" s="10" t="s">
        <v>13</v>
      </c>
      <c r="Q466" s="10" t="s">
        <v>13</v>
      </c>
      <c r="R466" s="10" t="s">
        <v>13</v>
      </c>
      <c r="S466" s="10" t="s">
        <v>13</v>
      </c>
      <c r="T466" s="10" t="s">
        <v>13</v>
      </c>
      <c r="U466" s="10">
        <v>3</v>
      </c>
      <c r="V466" s="50"/>
      <c r="W466" s="64"/>
    </row>
    <row r="467" spans="1:23" ht="25.5" x14ac:dyDescent="0.25">
      <c r="A467" s="57">
        <v>466</v>
      </c>
      <c r="B467" s="2" t="s">
        <v>7206</v>
      </c>
      <c r="C467" s="10" t="s">
        <v>7207</v>
      </c>
      <c r="D467" s="10" t="s">
        <v>7207</v>
      </c>
      <c r="F467" s="2" t="s">
        <v>7206</v>
      </c>
      <c r="G467" s="40"/>
      <c r="H467" s="1"/>
      <c r="I467" s="1"/>
      <c r="J467" s="1" t="s">
        <v>13</v>
      </c>
      <c r="K467" s="1"/>
      <c r="L467" s="1"/>
      <c r="M467" s="45"/>
      <c r="N467" s="49" t="s">
        <v>13</v>
      </c>
      <c r="O467" s="10" t="s">
        <v>13</v>
      </c>
      <c r="P467" s="10" t="s">
        <v>13</v>
      </c>
      <c r="Q467" s="10" t="s">
        <v>13</v>
      </c>
      <c r="R467" s="10" t="s">
        <v>13</v>
      </c>
      <c r="S467" s="10" t="s">
        <v>13</v>
      </c>
      <c r="T467" s="10" t="s">
        <v>13</v>
      </c>
      <c r="V467" s="50"/>
      <c r="W467" s="64"/>
    </row>
    <row r="468" spans="1:23" ht="51" x14ac:dyDescent="0.25">
      <c r="A468" s="57">
        <v>467</v>
      </c>
      <c r="B468" s="2" t="s">
        <v>7204</v>
      </c>
      <c r="C468" s="10" t="s">
        <v>7205</v>
      </c>
      <c r="D468" s="10" t="s">
        <v>7205</v>
      </c>
      <c r="F468" s="2" t="s">
        <v>7204</v>
      </c>
      <c r="G468" s="40"/>
      <c r="H468" s="1"/>
      <c r="I468" s="1"/>
      <c r="J468" s="1" t="s">
        <v>13</v>
      </c>
      <c r="K468" s="1"/>
      <c r="L468" s="1"/>
      <c r="M468" s="45"/>
      <c r="N468" s="49" t="s">
        <v>13</v>
      </c>
      <c r="O468" s="10" t="s">
        <v>13</v>
      </c>
      <c r="P468" s="10" t="s">
        <v>13</v>
      </c>
      <c r="Q468" s="10" t="s">
        <v>13</v>
      </c>
      <c r="R468" s="10" t="s">
        <v>13</v>
      </c>
      <c r="S468" s="10" t="s">
        <v>13</v>
      </c>
      <c r="T468" s="10" t="s">
        <v>13</v>
      </c>
      <c r="V468" s="50"/>
      <c r="W468" s="64"/>
    </row>
    <row r="469" spans="1:23" ht="25.5" x14ac:dyDescent="0.25">
      <c r="A469" s="57">
        <v>468</v>
      </c>
      <c r="B469" s="6" t="s">
        <v>7202</v>
      </c>
      <c r="C469" s="12" t="s">
        <v>7203</v>
      </c>
      <c r="D469" s="12" t="s">
        <v>7203</v>
      </c>
      <c r="E469" s="11"/>
      <c r="F469" s="6" t="s">
        <v>7202</v>
      </c>
      <c r="G469" s="39"/>
      <c r="H469" s="5"/>
      <c r="I469" s="5"/>
      <c r="J469" s="1"/>
      <c r="K469" s="5"/>
      <c r="L469" s="5"/>
      <c r="M469" s="44"/>
      <c r="N469" s="50"/>
      <c r="V469" s="50"/>
      <c r="W469" s="64"/>
    </row>
    <row r="470" spans="1:23" ht="25.5" x14ac:dyDescent="0.25">
      <c r="A470" s="57">
        <v>469</v>
      </c>
      <c r="B470" s="2" t="s">
        <v>7200</v>
      </c>
      <c r="C470" s="10" t="s">
        <v>7201</v>
      </c>
      <c r="D470" s="10" t="s">
        <v>7201</v>
      </c>
      <c r="F470" s="2" t="s">
        <v>7200</v>
      </c>
      <c r="G470" s="40"/>
      <c r="H470" s="1"/>
      <c r="I470" s="1"/>
      <c r="J470" s="1" t="s">
        <v>13</v>
      </c>
      <c r="K470" s="1"/>
      <c r="L470" s="1"/>
      <c r="M470" s="45"/>
      <c r="N470" s="49" t="s">
        <v>13</v>
      </c>
      <c r="O470" s="10" t="s">
        <v>13</v>
      </c>
      <c r="P470" s="10" t="s">
        <v>13</v>
      </c>
      <c r="Q470" s="10" t="s">
        <v>13</v>
      </c>
      <c r="R470" s="10" t="s">
        <v>13</v>
      </c>
      <c r="V470" s="50"/>
      <c r="W470" s="64"/>
    </row>
    <row r="471" spans="1:23" ht="51" x14ac:dyDescent="0.25">
      <c r="A471" s="57">
        <v>470</v>
      </c>
      <c r="B471" s="2" t="s">
        <v>7198</v>
      </c>
      <c r="C471" s="10" t="s">
        <v>7199</v>
      </c>
      <c r="D471" s="10" t="s">
        <v>7199</v>
      </c>
      <c r="F471" s="2" t="s">
        <v>7198</v>
      </c>
      <c r="G471" s="40"/>
      <c r="H471" s="1"/>
      <c r="I471" s="1"/>
      <c r="J471" s="1" t="s">
        <v>13</v>
      </c>
      <c r="K471" s="1"/>
      <c r="L471" s="1"/>
      <c r="M471" s="45"/>
      <c r="N471" s="49" t="s">
        <v>13</v>
      </c>
      <c r="O471" s="10" t="s">
        <v>13</v>
      </c>
      <c r="P471" s="10" t="s">
        <v>13</v>
      </c>
      <c r="Q471" s="10" t="s">
        <v>13</v>
      </c>
      <c r="R471" s="10" t="s">
        <v>13</v>
      </c>
      <c r="V471" s="50"/>
      <c r="W471" s="64"/>
    </row>
    <row r="472" spans="1:23" x14ac:dyDescent="0.25">
      <c r="A472" s="57">
        <v>471</v>
      </c>
      <c r="B472" s="4" t="s">
        <v>7196</v>
      </c>
      <c r="C472" s="14" t="s">
        <v>7197</v>
      </c>
      <c r="D472" s="14" t="s">
        <v>7197</v>
      </c>
      <c r="E472" s="13"/>
      <c r="F472" s="4" t="s">
        <v>7196</v>
      </c>
      <c r="G472" s="38"/>
      <c r="H472" s="3"/>
      <c r="I472" s="3"/>
      <c r="J472" s="1"/>
      <c r="K472" s="3"/>
      <c r="L472" s="3"/>
      <c r="M472" s="43"/>
      <c r="N472" s="50"/>
      <c r="V472" s="50"/>
      <c r="W472" s="64"/>
    </row>
    <row r="473" spans="1:23" x14ac:dyDescent="0.25">
      <c r="A473" s="57">
        <v>472</v>
      </c>
      <c r="B473" s="6" t="s">
        <v>7194</v>
      </c>
      <c r="C473" s="12" t="s">
        <v>7195</v>
      </c>
      <c r="D473" s="12" t="s">
        <v>7195</v>
      </c>
      <c r="E473" s="11"/>
      <c r="F473" s="6" t="s">
        <v>7194</v>
      </c>
      <c r="G473" s="39"/>
      <c r="H473" s="5"/>
      <c r="I473" s="5"/>
      <c r="J473" s="1"/>
      <c r="K473" s="5"/>
      <c r="L473" s="5"/>
      <c r="M473" s="44"/>
      <c r="N473" s="50"/>
      <c r="V473" s="50"/>
      <c r="W473" s="64"/>
    </row>
    <row r="474" spans="1:23" x14ac:dyDescent="0.25">
      <c r="A474" s="57">
        <v>473</v>
      </c>
      <c r="B474" s="2" t="s">
        <v>7192</v>
      </c>
      <c r="C474" s="10" t="s">
        <v>7193</v>
      </c>
      <c r="D474" s="10" t="s">
        <v>7193</v>
      </c>
      <c r="F474" s="2" t="s">
        <v>7192</v>
      </c>
      <c r="G474" s="40"/>
      <c r="H474" s="1"/>
      <c r="I474" s="1"/>
      <c r="J474" s="1" t="s">
        <v>13</v>
      </c>
      <c r="K474" s="1"/>
      <c r="L474" s="1"/>
      <c r="M474" s="45"/>
      <c r="N474" s="49" t="s">
        <v>13</v>
      </c>
      <c r="O474" s="10" t="s">
        <v>13</v>
      </c>
      <c r="P474" s="10" t="s">
        <v>13</v>
      </c>
      <c r="Q474" s="10" t="s">
        <v>13</v>
      </c>
      <c r="R474" s="10" t="s">
        <v>13</v>
      </c>
      <c r="S474" s="10" t="s">
        <v>13</v>
      </c>
      <c r="T474" s="10" t="s">
        <v>13</v>
      </c>
      <c r="U474" s="10">
        <v>3</v>
      </c>
      <c r="V474" s="50"/>
      <c r="W474" s="64"/>
    </row>
    <row r="475" spans="1:23" x14ac:dyDescent="0.25">
      <c r="A475" s="57">
        <v>474</v>
      </c>
      <c r="B475" s="2" t="s">
        <v>7190</v>
      </c>
      <c r="C475" s="10" t="s">
        <v>7191</v>
      </c>
      <c r="D475" s="10" t="s">
        <v>7191</v>
      </c>
      <c r="F475" s="2" t="s">
        <v>7190</v>
      </c>
      <c r="G475" s="40"/>
      <c r="H475" s="1"/>
      <c r="I475" s="1"/>
      <c r="J475" s="1" t="s">
        <v>13</v>
      </c>
      <c r="K475" s="1"/>
      <c r="L475" s="1"/>
      <c r="M475" s="45"/>
      <c r="N475" s="49" t="s">
        <v>13</v>
      </c>
      <c r="O475" s="10" t="s">
        <v>13</v>
      </c>
      <c r="P475" s="10" t="s">
        <v>13</v>
      </c>
      <c r="Q475" s="10" t="s">
        <v>13</v>
      </c>
      <c r="R475" s="10" t="s">
        <v>13</v>
      </c>
      <c r="S475" s="10" t="s">
        <v>13</v>
      </c>
      <c r="T475" s="10" t="s">
        <v>13</v>
      </c>
      <c r="U475" s="10">
        <v>3</v>
      </c>
      <c r="V475" s="50"/>
      <c r="W475" s="64"/>
    </row>
    <row r="476" spans="1:23" x14ac:dyDescent="0.25">
      <c r="A476" s="57">
        <v>475</v>
      </c>
      <c r="B476" s="6" t="s">
        <v>7188</v>
      </c>
      <c r="C476" s="12" t="s">
        <v>7189</v>
      </c>
      <c r="D476" s="12" t="s">
        <v>7189</v>
      </c>
      <c r="E476" s="11"/>
      <c r="F476" s="6" t="s">
        <v>7188</v>
      </c>
      <c r="G476" s="39"/>
      <c r="H476" s="5"/>
      <c r="I476" s="5"/>
      <c r="J476" s="1"/>
      <c r="K476" s="5"/>
      <c r="L476" s="5"/>
      <c r="M476" s="44"/>
      <c r="N476" s="50"/>
      <c r="V476" s="50"/>
      <c r="W476" s="64"/>
    </row>
    <row r="477" spans="1:23" ht="51" x14ac:dyDescent="0.25">
      <c r="A477" s="57">
        <v>476</v>
      </c>
      <c r="B477" s="2" t="s">
        <v>7186</v>
      </c>
      <c r="C477" s="10" t="s">
        <v>7187</v>
      </c>
      <c r="D477" s="10" t="s">
        <v>7187</v>
      </c>
      <c r="F477" s="2" t="s">
        <v>7186</v>
      </c>
      <c r="G477" s="40"/>
      <c r="H477" s="1"/>
      <c r="I477" s="1"/>
      <c r="J477" s="1" t="s">
        <v>13</v>
      </c>
      <c r="K477" s="1"/>
      <c r="L477" s="1"/>
      <c r="M477" s="45"/>
      <c r="N477" s="49" t="s">
        <v>13</v>
      </c>
      <c r="O477" s="10" t="s">
        <v>13</v>
      </c>
      <c r="P477" s="10" t="s">
        <v>13</v>
      </c>
      <c r="Q477" s="10" t="s">
        <v>13</v>
      </c>
      <c r="R477" s="10" t="s">
        <v>13</v>
      </c>
      <c r="S477" s="10" t="s">
        <v>13</v>
      </c>
      <c r="T477" s="10" t="s">
        <v>13</v>
      </c>
      <c r="U477" s="10">
        <v>3</v>
      </c>
      <c r="V477" s="50"/>
      <c r="W477" s="64"/>
    </row>
    <row r="478" spans="1:23" x14ac:dyDescent="0.25">
      <c r="A478" s="57">
        <v>477</v>
      </c>
      <c r="B478" s="6" t="s">
        <v>7184</v>
      </c>
      <c r="C478" s="12" t="s">
        <v>7185</v>
      </c>
      <c r="D478" s="12" t="s">
        <v>7185</v>
      </c>
      <c r="E478" s="11"/>
      <c r="F478" s="6" t="s">
        <v>7184</v>
      </c>
      <c r="G478" s="39"/>
      <c r="H478" s="5"/>
      <c r="I478" s="5"/>
      <c r="J478" s="1"/>
      <c r="K478" s="5"/>
      <c r="L478" s="5"/>
      <c r="M478" s="44"/>
      <c r="N478" s="50"/>
      <c r="V478" s="50"/>
      <c r="W478" s="64"/>
    </row>
    <row r="479" spans="1:23" x14ac:dyDescent="0.25">
      <c r="A479" s="57">
        <v>478</v>
      </c>
      <c r="B479" s="2" t="s">
        <v>7182</v>
      </c>
      <c r="C479" s="10" t="s">
        <v>7183</v>
      </c>
      <c r="D479" s="10" t="s">
        <v>7183</v>
      </c>
      <c r="F479" s="2" t="s">
        <v>7182</v>
      </c>
      <c r="G479" s="40"/>
      <c r="H479" s="1"/>
      <c r="I479" s="1"/>
      <c r="J479" s="1" t="s">
        <v>13</v>
      </c>
      <c r="K479" s="1"/>
      <c r="L479" s="1"/>
      <c r="M479" s="45"/>
      <c r="N479" s="49" t="s">
        <v>13</v>
      </c>
      <c r="O479" s="10" t="s">
        <v>13</v>
      </c>
      <c r="P479" s="10" t="s">
        <v>13</v>
      </c>
      <c r="Q479" s="10" t="s">
        <v>13</v>
      </c>
      <c r="R479" s="10" t="s">
        <v>13</v>
      </c>
      <c r="S479" s="10" t="s">
        <v>13</v>
      </c>
      <c r="T479" s="10" t="s">
        <v>13</v>
      </c>
      <c r="U479" s="10">
        <v>3</v>
      </c>
      <c r="V479" s="50"/>
      <c r="W479" s="64"/>
    </row>
    <row r="480" spans="1:23" ht="25.5" x14ac:dyDescent="0.25">
      <c r="A480" s="57">
        <v>479</v>
      </c>
      <c r="B480" s="2" t="s">
        <v>7180</v>
      </c>
      <c r="C480" s="10" t="s">
        <v>7181</v>
      </c>
      <c r="D480" s="10" t="s">
        <v>7181</v>
      </c>
      <c r="F480" s="2" t="s">
        <v>7180</v>
      </c>
      <c r="G480" s="40"/>
      <c r="H480" s="1"/>
      <c r="I480" s="1"/>
      <c r="J480" s="1" t="s">
        <v>13</v>
      </c>
      <c r="K480" s="1"/>
      <c r="L480" s="1"/>
      <c r="M480" s="45"/>
      <c r="N480" s="49" t="s">
        <v>13</v>
      </c>
      <c r="O480" s="10" t="s">
        <v>13</v>
      </c>
      <c r="P480" s="10" t="s">
        <v>13</v>
      </c>
      <c r="Q480" s="10" t="s">
        <v>13</v>
      </c>
      <c r="R480" s="10" t="s">
        <v>13</v>
      </c>
      <c r="S480" s="10" t="s">
        <v>13</v>
      </c>
      <c r="T480" s="10" t="s">
        <v>13</v>
      </c>
      <c r="U480" s="10">
        <v>3</v>
      </c>
      <c r="V480" s="50"/>
      <c r="W480" s="64"/>
    </row>
    <row r="481" spans="1:23" x14ac:dyDescent="0.25">
      <c r="A481" s="57">
        <v>480</v>
      </c>
      <c r="B481" s="4" t="s">
        <v>7178</v>
      </c>
      <c r="C481" s="14" t="s">
        <v>7179</v>
      </c>
      <c r="D481" s="14" t="s">
        <v>7179</v>
      </c>
      <c r="E481" s="13"/>
      <c r="F481" s="4" t="s">
        <v>7178</v>
      </c>
      <c r="G481" s="38"/>
      <c r="H481" s="3"/>
      <c r="I481" s="3"/>
      <c r="J481" s="1"/>
      <c r="K481" s="3"/>
      <c r="L481" s="3"/>
      <c r="M481" s="43"/>
      <c r="N481" s="50"/>
      <c r="V481" s="50"/>
      <c r="W481" s="64"/>
    </row>
    <row r="482" spans="1:23" ht="25.5" x14ac:dyDescent="0.25">
      <c r="A482" s="57">
        <v>481</v>
      </c>
      <c r="B482" s="6" t="s">
        <v>7176</v>
      </c>
      <c r="C482" s="12" t="s">
        <v>7177</v>
      </c>
      <c r="D482" s="12" t="s">
        <v>7177</v>
      </c>
      <c r="E482" s="11"/>
      <c r="F482" s="6" t="s">
        <v>7176</v>
      </c>
      <c r="G482" s="39"/>
      <c r="H482" s="5"/>
      <c r="I482" s="5"/>
      <c r="J482" s="1"/>
      <c r="K482" s="5"/>
      <c r="L482" s="5"/>
      <c r="M482" s="44"/>
      <c r="N482" s="50"/>
      <c r="V482" s="50"/>
      <c r="W482" s="64"/>
    </row>
    <row r="483" spans="1:23" ht="25.5" x14ac:dyDescent="0.25">
      <c r="A483" s="57">
        <v>482</v>
      </c>
      <c r="B483" s="2" t="s">
        <v>7174</v>
      </c>
      <c r="C483" s="10" t="s">
        <v>7175</v>
      </c>
      <c r="D483" s="10" t="s">
        <v>7175</v>
      </c>
      <c r="F483" s="2" t="s">
        <v>7174</v>
      </c>
      <c r="G483" s="40"/>
      <c r="H483" s="1"/>
      <c r="I483" s="1"/>
      <c r="J483" s="1" t="s">
        <v>13</v>
      </c>
      <c r="K483" s="1"/>
      <c r="L483" s="1"/>
      <c r="M483" s="45"/>
      <c r="N483" s="49" t="s">
        <v>13</v>
      </c>
      <c r="O483" s="10" t="s">
        <v>13</v>
      </c>
      <c r="P483" s="10" t="s">
        <v>13</v>
      </c>
      <c r="Q483" s="10" t="s">
        <v>13</v>
      </c>
      <c r="R483" s="10" t="s">
        <v>13</v>
      </c>
      <c r="S483" s="10" t="s">
        <v>13</v>
      </c>
      <c r="T483" s="10" t="s">
        <v>13</v>
      </c>
      <c r="U483" s="10">
        <v>3</v>
      </c>
      <c r="V483" s="50"/>
      <c r="W483" s="64"/>
    </row>
    <row r="484" spans="1:23" ht="76.5" x14ac:dyDescent="0.25">
      <c r="A484" s="57">
        <v>483</v>
      </c>
      <c r="B484" s="2" t="s">
        <v>7172</v>
      </c>
      <c r="C484" s="10" t="s">
        <v>7173</v>
      </c>
      <c r="D484" s="10" t="s">
        <v>7173</v>
      </c>
      <c r="F484" s="2" t="s">
        <v>7172</v>
      </c>
      <c r="G484" s="40"/>
      <c r="H484" s="1"/>
      <c r="I484" s="1"/>
      <c r="J484" s="1" t="s">
        <v>13</v>
      </c>
      <c r="K484" s="1"/>
      <c r="L484" s="1"/>
      <c r="M484" s="45"/>
      <c r="N484" s="49" t="s">
        <v>13</v>
      </c>
      <c r="O484" s="10" t="s">
        <v>13</v>
      </c>
      <c r="P484" s="10" t="s">
        <v>13</v>
      </c>
      <c r="Q484" s="10" t="s">
        <v>13</v>
      </c>
      <c r="R484" s="10" t="s">
        <v>13</v>
      </c>
      <c r="S484" s="10" t="s">
        <v>13</v>
      </c>
      <c r="T484" s="10" t="s">
        <v>13</v>
      </c>
      <c r="U484" s="10">
        <v>3</v>
      </c>
      <c r="V484" s="50"/>
      <c r="W484" s="64"/>
    </row>
    <row r="485" spans="1:23" x14ac:dyDescent="0.25">
      <c r="A485" s="57">
        <v>484</v>
      </c>
      <c r="B485" s="6" t="s">
        <v>7170</v>
      </c>
      <c r="C485" s="12" t="s">
        <v>7171</v>
      </c>
      <c r="D485" s="12" t="s">
        <v>7171</v>
      </c>
      <c r="E485" s="11"/>
      <c r="F485" s="6" t="s">
        <v>7170</v>
      </c>
      <c r="G485" s="39"/>
      <c r="H485" s="5"/>
      <c r="I485" s="5"/>
      <c r="J485" s="1"/>
      <c r="K485" s="5"/>
      <c r="L485" s="5"/>
      <c r="M485" s="44"/>
      <c r="N485" s="50"/>
      <c r="V485" s="50"/>
      <c r="W485" s="64"/>
    </row>
    <row r="486" spans="1:23" ht="25.5" x14ac:dyDescent="0.25">
      <c r="A486" s="57">
        <v>485</v>
      </c>
      <c r="B486" s="2" t="s">
        <v>7168</v>
      </c>
      <c r="C486" s="10" t="s">
        <v>7169</v>
      </c>
      <c r="D486" s="10" t="s">
        <v>7169</v>
      </c>
      <c r="F486" s="2" t="s">
        <v>7168</v>
      </c>
      <c r="G486" s="40"/>
      <c r="H486" s="1"/>
      <c r="I486" s="1"/>
      <c r="J486" s="1" t="s">
        <v>13</v>
      </c>
      <c r="K486" s="1"/>
      <c r="L486" s="1"/>
      <c r="M486" s="45"/>
      <c r="N486" s="49" t="s">
        <v>13</v>
      </c>
      <c r="O486" s="10" t="s">
        <v>13</v>
      </c>
      <c r="P486" s="10" t="s">
        <v>13</v>
      </c>
      <c r="Q486" s="10" t="s">
        <v>13</v>
      </c>
      <c r="R486" s="10" t="s">
        <v>13</v>
      </c>
      <c r="S486" s="10" t="s">
        <v>13</v>
      </c>
      <c r="T486" s="10" t="s">
        <v>13</v>
      </c>
      <c r="U486" s="10">
        <v>3</v>
      </c>
      <c r="V486" s="50"/>
      <c r="W486" s="64"/>
    </row>
    <row r="487" spans="1:23" ht="25.5" x14ac:dyDescent="0.25">
      <c r="A487" s="57">
        <v>486</v>
      </c>
      <c r="B487" s="2" t="s">
        <v>7166</v>
      </c>
      <c r="C487" s="10" t="s">
        <v>7167</v>
      </c>
      <c r="D487" s="10" t="s">
        <v>7167</v>
      </c>
      <c r="F487" s="2" t="s">
        <v>7166</v>
      </c>
      <c r="G487" s="40"/>
      <c r="H487" s="1"/>
      <c r="I487" s="1"/>
      <c r="J487" s="1" t="s">
        <v>13</v>
      </c>
      <c r="K487" s="1"/>
      <c r="L487" s="1"/>
      <c r="M487" s="45"/>
      <c r="N487" s="49" t="s">
        <v>13</v>
      </c>
      <c r="O487" s="10" t="s">
        <v>13</v>
      </c>
      <c r="P487" s="10" t="s">
        <v>13</v>
      </c>
      <c r="Q487" s="10" t="s">
        <v>13</v>
      </c>
      <c r="R487" s="10" t="s">
        <v>13</v>
      </c>
      <c r="S487" s="10" t="s">
        <v>13</v>
      </c>
      <c r="T487" s="10" t="s">
        <v>13</v>
      </c>
      <c r="U487" s="10">
        <v>3</v>
      </c>
      <c r="V487" s="50"/>
      <c r="W487" s="64"/>
    </row>
    <row r="488" spans="1:23" ht="25.5" x14ac:dyDescent="0.25">
      <c r="A488" s="57">
        <v>487</v>
      </c>
      <c r="B488" s="2" t="s">
        <v>7164</v>
      </c>
      <c r="C488" s="10" t="s">
        <v>7165</v>
      </c>
      <c r="D488" s="10" t="s">
        <v>7165</v>
      </c>
      <c r="F488" s="2" t="s">
        <v>7164</v>
      </c>
      <c r="G488" s="40"/>
      <c r="H488" s="1"/>
      <c r="I488" s="1"/>
      <c r="J488" s="1" t="s">
        <v>13</v>
      </c>
      <c r="K488" s="1"/>
      <c r="L488" s="1"/>
      <c r="M488" s="45"/>
      <c r="N488" s="49" t="s">
        <v>13</v>
      </c>
      <c r="O488" s="10" t="s">
        <v>13</v>
      </c>
      <c r="P488" s="10" t="s">
        <v>13</v>
      </c>
      <c r="Q488" s="10" t="s">
        <v>13</v>
      </c>
      <c r="R488" s="10" t="s">
        <v>13</v>
      </c>
      <c r="S488" s="10" t="s">
        <v>13</v>
      </c>
      <c r="T488" s="10" t="s">
        <v>13</v>
      </c>
      <c r="U488" s="10">
        <v>3</v>
      </c>
      <c r="V488" s="50"/>
      <c r="W488" s="64"/>
    </row>
    <row r="489" spans="1:23" ht="38.25" x14ac:dyDescent="0.25">
      <c r="A489" s="57">
        <v>488</v>
      </c>
      <c r="B489" s="2" t="s">
        <v>7162</v>
      </c>
      <c r="C489" s="10" t="s">
        <v>7163</v>
      </c>
      <c r="D489" s="10" t="s">
        <v>7163</v>
      </c>
      <c r="F489" s="2" t="s">
        <v>7162</v>
      </c>
      <c r="G489" s="40"/>
      <c r="H489" s="1"/>
      <c r="I489" s="1"/>
      <c r="J489" s="1" t="s">
        <v>13</v>
      </c>
      <c r="K489" s="1"/>
      <c r="L489" s="1"/>
      <c r="M489" s="45"/>
      <c r="N489" s="49" t="s">
        <v>13</v>
      </c>
      <c r="O489" s="10" t="s">
        <v>13</v>
      </c>
      <c r="P489" s="10" t="s">
        <v>13</v>
      </c>
      <c r="Q489" s="10" t="s">
        <v>13</v>
      </c>
      <c r="R489" s="10" t="s">
        <v>13</v>
      </c>
      <c r="S489" s="10" t="s">
        <v>13</v>
      </c>
      <c r="T489" s="10" t="s">
        <v>13</v>
      </c>
      <c r="U489" s="10">
        <v>3</v>
      </c>
      <c r="V489" s="50"/>
      <c r="W489" s="64"/>
    </row>
    <row r="490" spans="1:23" x14ac:dyDescent="0.25">
      <c r="A490" s="57">
        <v>489</v>
      </c>
      <c r="B490" s="6" t="s">
        <v>7160</v>
      </c>
      <c r="C490" s="12" t="s">
        <v>7161</v>
      </c>
      <c r="D490" s="12" t="s">
        <v>7161</v>
      </c>
      <c r="E490" s="11"/>
      <c r="F490" s="6" t="s">
        <v>7160</v>
      </c>
      <c r="G490" s="39"/>
      <c r="H490" s="5"/>
      <c r="I490" s="5"/>
      <c r="J490" s="1"/>
      <c r="K490" s="5"/>
      <c r="L490" s="5"/>
      <c r="M490" s="44"/>
      <c r="N490" s="50"/>
      <c r="V490" s="50"/>
      <c r="W490" s="64"/>
    </row>
    <row r="491" spans="1:23" ht="25.5" x14ac:dyDescent="0.25">
      <c r="A491" s="57">
        <v>490</v>
      </c>
      <c r="B491" s="2" t="s">
        <v>7158</v>
      </c>
      <c r="C491" s="10" t="s">
        <v>7159</v>
      </c>
      <c r="D491" s="10" t="s">
        <v>7159</v>
      </c>
      <c r="F491" s="2" t="s">
        <v>7158</v>
      </c>
      <c r="G491" s="40"/>
      <c r="H491" s="1"/>
      <c r="I491" s="1"/>
      <c r="J491" s="1" t="s">
        <v>13</v>
      </c>
      <c r="K491" s="1"/>
      <c r="L491" s="1"/>
      <c r="M491" s="45"/>
      <c r="N491" s="49" t="s">
        <v>13</v>
      </c>
      <c r="O491" s="10" t="s">
        <v>13</v>
      </c>
      <c r="P491" s="10" t="s">
        <v>13</v>
      </c>
      <c r="Q491" s="10" t="s">
        <v>13</v>
      </c>
      <c r="R491" s="10" t="s">
        <v>13</v>
      </c>
      <c r="S491" s="10" t="s">
        <v>13</v>
      </c>
      <c r="T491" s="10" t="s">
        <v>13</v>
      </c>
      <c r="U491" s="10">
        <v>3</v>
      </c>
      <c r="V491" s="50"/>
      <c r="W491" s="64"/>
    </row>
    <row r="492" spans="1:23" ht="38.25" x14ac:dyDescent="0.25">
      <c r="A492" s="57">
        <v>491</v>
      </c>
      <c r="B492" s="2" t="s">
        <v>7156</v>
      </c>
      <c r="C492" s="10" t="s">
        <v>7157</v>
      </c>
      <c r="D492" s="10" t="s">
        <v>7157</v>
      </c>
      <c r="F492" s="2" t="s">
        <v>7156</v>
      </c>
      <c r="G492" s="40"/>
      <c r="H492" s="1"/>
      <c r="I492" s="1"/>
      <c r="J492" s="1" t="s">
        <v>13</v>
      </c>
      <c r="K492" s="1"/>
      <c r="L492" s="1"/>
      <c r="M492" s="45"/>
      <c r="N492" s="49" t="s">
        <v>13</v>
      </c>
      <c r="O492" s="10" t="s">
        <v>13</v>
      </c>
      <c r="P492" s="10" t="s">
        <v>13</v>
      </c>
      <c r="Q492" s="10" t="s">
        <v>13</v>
      </c>
      <c r="R492" s="10" t="s">
        <v>13</v>
      </c>
      <c r="S492" s="10" t="s">
        <v>13</v>
      </c>
      <c r="T492" s="10" t="s">
        <v>13</v>
      </c>
      <c r="U492" s="10">
        <v>3</v>
      </c>
      <c r="V492" s="50"/>
      <c r="W492" s="64"/>
    </row>
    <row r="493" spans="1:23" ht="25.5" x14ac:dyDescent="0.25">
      <c r="A493" s="57">
        <v>492</v>
      </c>
      <c r="B493" s="2" t="s">
        <v>7154</v>
      </c>
      <c r="C493" s="10" t="s">
        <v>7155</v>
      </c>
      <c r="D493" s="10" t="s">
        <v>7155</v>
      </c>
      <c r="F493" s="2" t="s">
        <v>7154</v>
      </c>
      <c r="G493" s="40"/>
      <c r="H493" s="1"/>
      <c r="I493" s="1"/>
      <c r="J493" s="1" t="s">
        <v>13</v>
      </c>
      <c r="K493" s="1"/>
      <c r="L493" s="1"/>
      <c r="M493" s="45"/>
      <c r="N493" s="49" t="s">
        <v>13</v>
      </c>
      <c r="O493" s="10" t="s">
        <v>13</v>
      </c>
      <c r="P493" s="10" t="s">
        <v>13</v>
      </c>
      <c r="Q493" s="10" t="s">
        <v>13</v>
      </c>
      <c r="R493" s="10" t="s">
        <v>13</v>
      </c>
      <c r="S493" s="10" t="s">
        <v>13</v>
      </c>
      <c r="T493" s="10" t="s">
        <v>13</v>
      </c>
      <c r="V493" s="49">
        <v>3</v>
      </c>
      <c r="W493" s="64"/>
    </row>
    <row r="494" spans="1:23" x14ac:dyDescent="0.25">
      <c r="A494" s="57">
        <v>493</v>
      </c>
      <c r="B494" s="2" t="s">
        <v>7152</v>
      </c>
      <c r="C494" s="10" t="s">
        <v>7153</v>
      </c>
      <c r="D494" s="10" t="s">
        <v>7153</v>
      </c>
      <c r="F494" s="2" t="s">
        <v>7152</v>
      </c>
      <c r="G494" s="40"/>
      <c r="H494" s="1"/>
      <c r="I494" s="1"/>
      <c r="J494" s="1" t="s">
        <v>13</v>
      </c>
      <c r="K494" s="1"/>
      <c r="L494" s="1"/>
      <c r="M494" s="45"/>
      <c r="N494" s="49" t="s">
        <v>13</v>
      </c>
      <c r="O494" s="10" t="s">
        <v>13</v>
      </c>
      <c r="P494" s="10" t="s">
        <v>13</v>
      </c>
      <c r="Q494" s="10" t="s">
        <v>13</v>
      </c>
      <c r="R494" s="10" t="s">
        <v>13</v>
      </c>
      <c r="S494" s="10" t="s">
        <v>13</v>
      </c>
      <c r="T494" s="10" t="s">
        <v>13</v>
      </c>
      <c r="U494" s="10">
        <v>3</v>
      </c>
      <c r="V494" s="50"/>
      <c r="W494" s="64"/>
    </row>
    <row r="495" spans="1:23" ht="25.5" x14ac:dyDescent="0.25">
      <c r="A495" s="57">
        <v>494</v>
      </c>
      <c r="B495" s="2" t="s">
        <v>7150</v>
      </c>
      <c r="C495" s="10" t="s">
        <v>7151</v>
      </c>
      <c r="D495" s="10" t="s">
        <v>7151</v>
      </c>
      <c r="F495" s="2" t="s">
        <v>7150</v>
      </c>
      <c r="G495" s="40"/>
      <c r="H495" s="1"/>
      <c r="I495" s="1"/>
      <c r="J495" s="1" t="s">
        <v>13</v>
      </c>
      <c r="K495" s="1"/>
      <c r="L495" s="1"/>
      <c r="M495" s="45"/>
      <c r="N495" s="49" t="s">
        <v>13</v>
      </c>
      <c r="O495" s="10" t="s">
        <v>13</v>
      </c>
      <c r="P495" s="10" t="s">
        <v>13</v>
      </c>
      <c r="Q495" s="10" t="s">
        <v>13</v>
      </c>
      <c r="R495" s="10" t="s">
        <v>13</v>
      </c>
      <c r="S495" s="10" t="s">
        <v>13</v>
      </c>
      <c r="T495" s="10" t="s">
        <v>13</v>
      </c>
      <c r="U495" s="10">
        <v>3</v>
      </c>
      <c r="V495" s="50"/>
      <c r="W495" s="64"/>
    </row>
    <row r="496" spans="1:23" x14ac:dyDescent="0.25">
      <c r="A496" s="57">
        <v>495</v>
      </c>
      <c r="B496" s="6" t="s">
        <v>7148</v>
      </c>
      <c r="C496" s="12" t="s">
        <v>7149</v>
      </c>
      <c r="D496" s="12" t="s">
        <v>7149</v>
      </c>
      <c r="E496" s="11"/>
      <c r="F496" s="6" t="s">
        <v>7148</v>
      </c>
      <c r="G496" s="39"/>
      <c r="H496" s="5"/>
      <c r="I496" s="5"/>
      <c r="J496" s="1"/>
      <c r="K496" s="5"/>
      <c r="L496" s="5"/>
      <c r="M496" s="44"/>
      <c r="N496" s="50"/>
      <c r="V496" s="50"/>
      <c r="W496" s="64"/>
    </row>
    <row r="497" spans="1:23" x14ac:dyDescent="0.25">
      <c r="A497" s="57">
        <v>496</v>
      </c>
      <c r="B497" s="2" t="s">
        <v>7146</v>
      </c>
      <c r="C497" s="10" t="s">
        <v>7147</v>
      </c>
      <c r="D497" s="10" t="s">
        <v>7147</v>
      </c>
      <c r="F497" s="2" t="s">
        <v>7146</v>
      </c>
      <c r="G497" s="40"/>
      <c r="H497" s="1"/>
      <c r="I497" s="1"/>
      <c r="J497" s="1" t="s">
        <v>13</v>
      </c>
      <c r="K497" s="1"/>
      <c r="L497" s="1"/>
      <c r="M497" s="45"/>
      <c r="N497" s="49" t="s">
        <v>13</v>
      </c>
      <c r="O497" s="10" t="s">
        <v>13</v>
      </c>
      <c r="P497" s="10" t="s">
        <v>13</v>
      </c>
      <c r="Q497" s="10" t="s">
        <v>13</v>
      </c>
      <c r="R497" s="10" t="s">
        <v>13</v>
      </c>
      <c r="S497" s="10" t="s">
        <v>13</v>
      </c>
      <c r="T497" s="10" t="s">
        <v>13</v>
      </c>
      <c r="U497" s="10">
        <v>3</v>
      </c>
      <c r="V497" s="50"/>
      <c r="W497" s="64"/>
    </row>
    <row r="498" spans="1:23" x14ac:dyDescent="0.25">
      <c r="A498" s="57">
        <v>497</v>
      </c>
      <c r="B498" s="2" t="s">
        <v>7144</v>
      </c>
      <c r="C498" s="10" t="s">
        <v>7145</v>
      </c>
      <c r="D498" s="10" t="s">
        <v>7145</v>
      </c>
      <c r="F498" s="2" t="s">
        <v>7144</v>
      </c>
      <c r="G498" s="40"/>
      <c r="H498" s="1"/>
      <c r="I498" s="1"/>
      <c r="J498" s="1" t="s">
        <v>13</v>
      </c>
      <c r="K498" s="1"/>
      <c r="L498" s="1"/>
      <c r="M498" s="45"/>
      <c r="N498" s="49" t="s">
        <v>13</v>
      </c>
      <c r="O498" s="10" t="s">
        <v>13</v>
      </c>
      <c r="P498" s="10" t="s">
        <v>13</v>
      </c>
      <c r="Q498" s="10" t="s">
        <v>13</v>
      </c>
      <c r="R498" s="10" t="s">
        <v>13</v>
      </c>
      <c r="S498" s="10" t="s">
        <v>13</v>
      </c>
      <c r="T498" s="10" t="s">
        <v>13</v>
      </c>
      <c r="U498" s="10">
        <v>3</v>
      </c>
      <c r="V498" s="50"/>
      <c r="W498" s="64"/>
    </row>
    <row r="499" spans="1:23" ht="25.5" x14ac:dyDescent="0.25">
      <c r="A499" s="57">
        <v>498</v>
      </c>
      <c r="B499" s="2" t="s">
        <v>7142</v>
      </c>
      <c r="C499" s="10" t="s">
        <v>7143</v>
      </c>
      <c r="D499" s="10" t="s">
        <v>7143</v>
      </c>
      <c r="F499" s="2" t="s">
        <v>7142</v>
      </c>
      <c r="G499" s="40"/>
      <c r="H499" s="1"/>
      <c r="I499" s="1"/>
      <c r="J499" s="1" t="s">
        <v>13</v>
      </c>
      <c r="K499" s="1"/>
      <c r="L499" s="1"/>
      <c r="M499" s="45"/>
      <c r="N499" s="49" t="s">
        <v>13</v>
      </c>
      <c r="O499" s="10" t="s">
        <v>13</v>
      </c>
      <c r="P499" s="10" t="s">
        <v>13</v>
      </c>
      <c r="Q499" s="10" t="s">
        <v>13</v>
      </c>
      <c r="R499" s="10" t="s">
        <v>13</v>
      </c>
      <c r="S499" s="10" t="s">
        <v>13</v>
      </c>
      <c r="T499" s="10" t="s">
        <v>13</v>
      </c>
      <c r="U499" s="10">
        <v>3</v>
      </c>
      <c r="V499" s="50"/>
      <c r="W499" s="64"/>
    </row>
    <row r="500" spans="1:23" ht="25.5" x14ac:dyDescent="0.25">
      <c r="A500" s="57">
        <v>499</v>
      </c>
      <c r="B500" s="2" t="s">
        <v>7140</v>
      </c>
      <c r="C500" s="10" t="s">
        <v>7141</v>
      </c>
      <c r="D500" s="10" t="s">
        <v>7141</v>
      </c>
      <c r="F500" s="2" t="s">
        <v>7140</v>
      </c>
      <c r="G500" s="40"/>
      <c r="H500" s="1"/>
      <c r="I500" s="1"/>
      <c r="J500" s="1" t="s">
        <v>13</v>
      </c>
      <c r="K500" s="1"/>
      <c r="L500" s="1"/>
      <c r="M500" s="45"/>
      <c r="N500" s="49" t="s">
        <v>13</v>
      </c>
      <c r="O500" s="10" t="s">
        <v>13</v>
      </c>
      <c r="P500" s="10" t="s">
        <v>13</v>
      </c>
      <c r="Q500" s="10" t="s">
        <v>13</v>
      </c>
      <c r="R500" s="10" t="s">
        <v>13</v>
      </c>
      <c r="S500" s="10" t="s">
        <v>13</v>
      </c>
      <c r="T500" s="10" t="s">
        <v>13</v>
      </c>
      <c r="U500" s="10">
        <v>3</v>
      </c>
      <c r="V500" s="50"/>
      <c r="W500" s="64"/>
    </row>
    <row r="501" spans="1:23" x14ac:dyDescent="0.25">
      <c r="A501" s="57">
        <v>500</v>
      </c>
      <c r="B501" s="2" t="s">
        <v>7138</v>
      </c>
      <c r="C501" s="10" t="s">
        <v>7139</v>
      </c>
      <c r="D501" s="10" t="s">
        <v>7139</v>
      </c>
      <c r="F501" s="2" t="s">
        <v>7138</v>
      </c>
      <c r="G501" s="40"/>
      <c r="H501" s="1"/>
      <c r="I501" s="1"/>
      <c r="J501" s="1" t="s">
        <v>13</v>
      </c>
      <c r="K501" s="1"/>
      <c r="L501" s="1"/>
      <c r="M501" s="45"/>
      <c r="N501" s="49" t="s">
        <v>13</v>
      </c>
      <c r="O501" s="10" t="s">
        <v>13</v>
      </c>
      <c r="P501" s="10" t="s">
        <v>13</v>
      </c>
      <c r="Q501" s="10" t="s">
        <v>13</v>
      </c>
      <c r="R501" s="10" t="s">
        <v>13</v>
      </c>
      <c r="S501" s="10" t="s">
        <v>13</v>
      </c>
      <c r="T501" s="10" t="s">
        <v>13</v>
      </c>
      <c r="U501" s="10">
        <v>3</v>
      </c>
      <c r="V501" s="50"/>
      <c r="W501" s="64"/>
    </row>
    <row r="502" spans="1:23" x14ac:dyDescent="0.25">
      <c r="A502" s="57">
        <v>501</v>
      </c>
      <c r="B502" s="2" t="s">
        <v>7136</v>
      </c>
      <c r="C502" s="10" t="s">
        <v>7137</v>
      </c>
      <c r="D502" s="10" t="s">
        <v>7137</v>
      </c>
      <c r="F502" s="2" t="s">
        <v>7136</v>
      </c>
      <c r="G502" s="40"/>
      <c r="H502" s="1"/>
      <c r="I502" s="1"/>
      <c r="J502" s="1" t="s">
        <v>13</v>
      </c>
      <c r="K502" s="1"/>
      <c r="L502" s="1"/>
      <c r="M502" s="45"/>
      <c r="N502" s="49" t="s">
        <v>13</v>
      </c>
      <c r="O502" s="10" t="s">
        <v>13</v>
      </c>
      <c r="P502" s="10" t="s">
        <v>13</v>
      </c>
      <c r="Q502" s="10" t="s">
        <v>13</v>
      </c>
      <c r="R502" s="10" t="s">
        <v>13</v>
      </c>
      <c r="S502" s="10" t="s">
        <v>13</v>
      </c>
      <c r="T502" s="10" t="s">
        <v>13</v>
      </c>
      <c r="V502" s="50"/>
      <c r="W502" s="64"/>
    </row>
    <row r="503" spans="1:23" x14ac:dyDescent="0.25">
      <c r="A503" s="57">
        <v>502</v>
      </c>
      <c r="B503" s="6" t="s">
        <v>7134</v>
      </c>
      <c r="C503" s="12" t="s">
        <v>7135</v>
      </c>
      <c r="D503" s="12" t="s">
        <v>7135</v>
      </c>
      <c r="E503" s="11"/>
      <c r="F503" s="6" t="s">
        <v>7134</v>
      </c>
      <c r="G503" s="39"/>
      <c r="H503" s="5"/>
      <c r="I503" s="5"/>
      <c r="J503" s="1"/>
      <c r="K503" s="5"/>
      <c r="L503" s="5"/>
      <c r="M503" s="44"/>
      <c r="N503" s="50"/>
      <c r="V503" s="50"/>
      <c r="W503" s="64"/>
    </row>
    <row r="504" spans="1:23" ht="114.75" x14ac:dyDescent="0.25">
      <c r="A504" s="57">
        <v>503</v>
      </c>
      <c r="B504" s="2" t="s">
        <v>7132</v>
      </c>
      <c r="C504" s="10" t="s">
        <v>7133</v>
      </c>
      <c r="D504" s="10" t="s">
        <v>7133</v>
      </c>
      <c r="F504" s="2" t="s">
        <v>7132</v>
      </c>
      <c r="G504" s="40"/>
      <c r="H504" s="1"/>
      <c r="I504" s="1"/>
      <c r="J504" s="1" t="s">
        <v>13</v>
      </c>
      <c r="K504" s="1"/>
      <c r="L504" s="1"/>
      <c r="M504" s="45"/>
      <c r="N504" s="49" t="s">
        <v>13</v>
      </c>
      <c r="O504" s="10" t="s">
        <v>13</v>
      </c>
      <c r="P504" s="10" t="s">
        <v>13</v>
      </c>
      <c r="Q504" s="10" t="s">
        <v>13</v>
      </c>
      <c r="R504" s="10" t="s">
        <v>13</v>
      </c>
      <c r="S504" s="10" t="s">
        <v>13</v>
      </c>
      <c r="T504" s="10" t="s">
        <v>13</v>
      </c>
      <c r="U504" s="10">
        <v>3</v>
      </c>
      <c r="V504" s="50"/>
      <c r="W504" s="64"/>
    </row>
    <row r="505" spans="1:23" ht="25.5" x14ac:dyDescent="0.25">
      <c r="A505" s="57">
        <v>504</v>
      </c>
      <c r="B505" s="2" t="s">
        <v>7130</v>
      </c>
      <c r="C505" s="10" t="s">
        <v>7131</v>
      </c>
      <c r="D505" s="10" t="s">
        <v>7131</v>
      </c>
      <c r="F505" s="2" t="s">
        <v>7130</v>
      </c>
      <c r="G505" s="40"/>
      <c r="H505" s="1"/>
      <c r="I505" s="1"/>
      <c r="J505" s="1" t="s">
        <v>13</v>
      </c>
      <c r="K505" s="1"/>
      <c r="L505" s="1"/>
      <c r="M505" s="45"/>
      <c r="N505" s="49" t="s">
        <v>13</v>
      </c>
      <c r="O505" s="10" t="s">
        <v>13</v>
      </c>
      <c r="P505" s="10" t="s">
        <v>13</v>
      </c>
      <c r="Q505" s="10" t="s">
        <v>13</v>
      </c>
      <c r="R505" s="10" t="s">
        <v>13</v>
      </c>
      <c r="S505" s="10" t="s">
        <v>13</v>
      </c>
      <c r="T505" s="10" t="s">
        <v>13</v>
      </c>
      <c r="U505" s="10">
        <v>3</v>
      </c>
      <c r="V505" s="50"/>
      <c r="W505" s="64"/>
    </row>
    <row r="506" spans="1:23" x14ac:dyDescent="0.25">
      <c r="A506" s="57">
        <v>505</v>
      </c>
      <c r="B506" s="4" t="s">
        <v>7128</v>
      </c>
      <c r="C506" s="14" t="s">
        <v>7129</v>
      </c>
      <c r="D506" s="14" t="s">
        <v>7129</v>
      </c>
      <c r="E506" s="13"/>
      <c r="F506" s="4" t="s">
        <v>7128</v>
      </c>
      <c r="G506" s="38"/>
      <c r="H506" s="3"/>
      <c r="I506" s="3"/>
      <c r="J506" s="1"/>
      <c r="K506" s="3"/>
      <c r="L506" s="3"/>
      <c r="M506" s="43"/>
      <c r="N506" s="50"/>
      <c r="V506" s="50"/>
      <c r="W506" s="64"/>
    </row>
    <row r="507" spans="1:23" x14ac:dyDescent="0.25">
      <c r="A507" s="57">
        <v>506</v>
      </c>
      <c r="B507" s="6" t="s">
        <v>7126</v>
      </c>
      <c r="C507" s="12" t="s">
        <v>7127</v>
      </c>
      <c r="D507" s="12" t="s">
        <v>7127</v>
      </c>
      <c r="E507" s="11"/>
      <c r="F507" s="6" t="s">
        <v>7126</v>
      </c>
      <c r="G507" s="39"/>
      <c r="H507" s="5"/>
      <c r="I507" s="5"/>
      <c r="J507" s="1"/>
      <c r="K507" s="5"/>
      <c r="L507" s="5"/>
      <c r="M507" s="44"/>
      <c r="N507" s="50"/>
      <c r="V507" s="50"/>
      <c r="W507" s="64"/>
    </row>
    <row r="508" spans="1:23" x14ac:dyDescent="0.25">
      <c r="A508" s="57">
        <v>507</v>
      </c>
      <c r="B508" s="2" t="s">
        <v>7124</v>
      </c>
      <c r="C508" s="10" t="s">
        <v>7125</v>
      </c>
      <c r="D508" s="10" t="s">
        <v>7125</v>
      </c>
      <c r="F508" s="2" t="s">
        <v>7124</v>
      </c>
      <c r="G508" s="40"/>
      <c r="H508" s="1"/>
      <c r="I508" s="1"/>
      <c r="J508" s="1" t="s">
        <v>13</v>
      </c>
      <c r="K508" s="1"/>
      <c r="L508" s="1"/>
      <c r="M508" s="45"/>
      <c r="N508" s="49" t="s">
        <v>13</v>
      </c>
      <c r="O508" s="10" t="s">
        <v>13</v>
      </c>
      <c r="P508" s="10" t="s">
        <v>13</v>
      </c>
      <c r="Q508" s="10" t="s">
        <v>13</v>
      </c>
      <c r="R508" s="10" t="s">
        <v>13</v>
      </c>
      <c r="S508" s="10" t="s">
        <v>13</v>
      </c>
      <c r="T508" s="10" t="s">
        <v>13</v>
      </c>
      <c r="V508" s="49">
        <v>3</v>
      </c>
      <c r="W508" s="64"/>
    </row>
    <row r="509" spans="1:23" x14ac:dyDescent="0.25">
      <c r="A509" s="57">
        <v>508</v>
      </c>
      <c r="B509" s="2" t="s">
        <v>7122</v>
      </c>
      <c r="C509" s="10" t="s">
        <v>7123</v>
      </c>
      <c r="D509" s="10" t="s">
        <v>7123</v>
      </c>
      <c r="F509" s="2" t="s">
        <v>7122</v>
      </c>
      <c r="G509" s="40"/>
      <c r="H509" s="1"/>
      <c r="I509" s="1"/>
      <c r="J509" s="1" t="s">
        <v>13</v>
      </c>
      <c r="K509" s="1"/>
      <c r="L509" s="1"/>
      <c r="M509" s="45"/>
      <c r="N509" s="49" t="s">
        <v>13</v>
      </c>
      <c r="O509" s="10" t="s">
        <v>13</v>
      </c>
      <c r="P509" s="10" t="s">
        <v>13</v>
      </c>
      <c r="Q509" s="10" t="s">
        <v>13</v>
      </c>
      <c r="R509" s="10" t="s">
        <v>13</v>
      </c>
      <c r="V509" s="50"/>
      <c r="W509" s="64"/>
    </row>
    <row r="510" spans="1:23" ht="38.25" x14ac:dyDescent="0.25">
      <c r="A510" s="57">
        <v>509</v>
      </c>
      <c r="B510" s="2" t="s">
        <v>7120</v>
      </c>
      <c r="C510" s="10" t="s">
        <v>7121</v>
      </c>
      <c r="D510" s="10" t="s">
        <v>7121</v>
      </c>
      <c r="F510" s="2" t="s">
        <v>7120</v>
      </c>
      <c r="G510" s="40"/>
      <c r="H510" s="1"/>
      <c r="I510" s="1"/>
      <c r="J510" s="1" t="s">
        <v>13</v>
      </c>
      <c r="K510" s="1"/>
      <c r="L510" s="1"/>
      <c r="M510" s="45"/>
      <c r="N510" s="49" t="s">
        <v>13</v>
      </c>
      <c r="O510" s="10" t="s">
        <v>13</v>
      </c>
      <c r="P510" s="10" t="s">
        <v>13</v>
      </c>
      <c r="Q510" s="10" t="s">
        <v>13</v>
      </c>
      <c r="R510" s="10" t="s">
        <v>13</v>
      </c>
      <c r="V510" s="50"/>
      <c r="W510" s="64"/>
    </row>
    <row r="511" spans="1:23" ht="38.25" x14ac:dyDescent="0.25">
      <c r="A511" s="57">
        <v>510</v>
      </c>
      <c r="B511" s="2" t="s">
        <v>7118</v>
      </c>
      <c r="C511" s="10" t="s">
        <v>7119</v>
      </c>
      <c r="D511" s="10" t="s">
        <v>7119</v>
      </c>
      <c r="F511" s="2" t="s">
        <v>7118</v>
      </c>
      <c r="G511" s="40"/>
      <c r="H511" s="1"/>
      <c r="I511" s="1"/>
      <c r="J511" s="1" t="s">
        <v>13</v>
      </c>
      <c r="K511" s="1"/>
      <c r="L511" s="1"/>
      <c r="M511" s="45"/>
      <c r="N511" s="49" t="s">
        <v>13</v>
      </c>
      <c r="O511" s="10" t="s">
        <v>13</v>
      </c>
      <c r="P511" s="10" t="s">
        <v>13</v>
      </c>
      <c r="Q511" s="10" t="s">
        <v>13</v>
      </c>
      <c r="R511" s="10" t="s">
        <v>13</v>
      </c>
      <c r="V511" s="50"/>
      <c r="W511" s="64"/>
    </row>
    <row r="512" spans="1:23" ht="25.5" x14ac:dyDescent="0.25">
      <c r="A512" s="57">
        <v>511</v>
      </c>
      <c r="B512" s="2" t="s">
        <v>7116</v>
      </c>
      <c r="C512" s="10" t="s">
        <v>7117</v>
      </c>
      <c r="D512" s="10" t="s">
        <v>7117</v>
      </c>
      <c r="F512" s="2" t="s">
        <v>7116</v>
      </c>
      <c r="G512" s="40"/>
      <c r="H512" s="1"/>
      <c r="I512" s="1"/>
      <c r="J512" s="1" t="s">
        <v>13</v>
      </c>
      <c r="K512" s="1"/>
      <c r="L512" s="1"/>
      <c r="M512" s="45"/>
      <c r="N512" s="49" t="s">
        <v>13</v>
      </c>
      <c r="O512" s="10" t="s">
        <v>13</v>
      </c>
      <c r="P512" s="10" t="s">
        <v>13</v>
      </c>
      <c r="Q512" s="10" t="s">
        <v>13</v>
      </c>
      <c r="R512" s="10" t="s">
        <v>13</v>
      </c>
      <c r="V512" s="50"/>
      <c r="W512" s="64"/>
    </row>
    <row r="513" spans="1:23" x14ac:dyDescent="0.25">
      <c r="A513" s="57">
        <v>512</v>
      </c>
      <c r="B513" s="4" t="s">
        <v>7114</v>
      </c>
      <c r="C513" s="14" t="s">
        <v>7115</v>
      </c>
      <c r="D513" s="14" t="s">
        <v>7115</v>
      </c>
      <c r="E513" s="13"/>
      <c r="F513" s="4" t="s">
        <v>7114</v>
      </c>
      <c r="G513" s="38"/>
      <c r="H513" s="3"/>
      <c r="I513" s="3"/>
      <c r="J513" s="1"/>
      <c r="K513" s="3"/>
      <c r="L513" s="3"/>
      <c r="M513" s="43"/>
      <c r="N513" s="50"/>
      <c r="V513" s="50"/>
      <c r="W513" s="64"/>
    </row>
    <row r="514" spans="1:23" x14ac:dyDescent="0.25">
      <c r="A514" s="57">
        <v>513</v>
      </c>
      <c r="B514" s="6" t="s">
        <v>7107</v>
      </c>
      <c r="C514" s="12" t="s">
        <v>7113</v>
      </c>
      <c r="D514" s="12" t="s">
        <v>7113</v>
      </c>
      <c r="E514" s="11"/>
      <c r="F514" s="6" t="s">
        <v>7107</v>
      </c>
      <c r="G514" s="39"/>
      <c r="H514" s="5"/>
      <c r="I514" s="5"/>
      <c r="J514" s="1"/>
      <c r="K514" s="5"/>
      <c r="L514" s="5"/>
      <c r="M514" s="44"/>
      <c r="N514" s="50"/>
      <c r="V514" s="50"/>
      <c r="W514" s="64"/>
    </row>
    <row r="515" spans="1:23" ht="51" x14ac:dyDescent="0.25">
      <c r="A515" s="57">
        <v>514</v>
      </c>
      <c r="B515" s="2" t="s">
        <v>7111</v>
      </c>
      <c r="C515" s="10" t="s">
        <v>7112</v>
      </c>
      <c r="D515" s="10" t="s">
        <v>7112</v>
      </c>
      <c r="F515" s="2" t="s">
        <v>7111</v>
      </c>
      <c r="G515" s="40"/>
      <c r="H515" s="1"/>
      <c r="I515" s="1"/>
      <c r="J515" s="1" t="s">
        <v>13</v>
      </c>
      <c r="K515" s="1"/>
      <c r="L515" s="1"/>
      <c r="M515" s="45"/>
      <c r="N515" s="49" t="s">
        <v>13</v>
      </c>
      <c r="O515" s="10" t="s">
        <v>13</v>
      </c>
      <c r="P515" s="10" t="s">
        <v>13</v>
      </c>
      <c r="Q515" s="10" t="s">
        <v>13</v>
      </c>
      <c r="R515" s="10" t="s">
        <v>13</v>
      </c>
      <c r="S515" s="10" t="s">
        <v>13</v>
      </c>
      <c r="T515" s="10" t="s">
        <v>13</v>
      </c>
      <c r="U515" s="10">
        <v>3</v>
      </c>
      <c r="V515" s="50"/>
      <c r="W515" s="64"/>
    </row>
    <row r="516" spans="1:23" x14ac:dyDescent="0.25">
      <c r="A516" s="57">
        <v>515</v>
      </c>
      <c r="B516" s="4" t="s">
        <v>7109</v>
      </c>
      <c r="C516" s="14" t="s">
        <v>7110</v>
      </c>
      <c r="D516" s="14" t="s">
        <v>7110</v>
      </c>
      <c r="E516" s="13"/>
      <c r="F516" s="4" t="s">
        <v>7109</v>
      </c>
      <c r="G516" s="38"/>
      <c r="H516" s="3"/>
      <c r="I516" s="3"/>
      <c r="J516" s="1"/>
      <c r="K516" s="3"/>
      <c r="L516" s="3"/>
      <c r="M516" s="43"/>
      <c r="N516" s="50"/>
      <c r="V516" s="50"/>
      <c r="W516" s="64"/>
    </row>
    <row r="517" spans="1:23" x14ac:dyDescent="0.25">
      <c r="A517" s="57">
        <v>516</v>
      </c>
      <c r="B517" s="6" t="s">
        <v>7107</v>
      </c>
      <c r="C517" s="12" t="s">
        <v>7108</v>
      </c>
      <c r="D517" s="12" t="s">
        <v>7108</v>
      </c>
      <c r="E517" s="11"/>
      <c r="F517" s="6" t="s">
        <v>7107</v>
      </c>
      <c r="G517" s="39"/>
      <c r="H517" s="5"/>
      <c r="I517" s="5"/>
      <c r="J517" s="1"/>
      <c r="K517" s="5"/>
      <c r="L517" s="5"/>
      <c r="M517" s="44"/>
      <c r="N517" s="50"/>
      <c r="V517" s="50"/>
      <c r="W517" s="64"/>
    </row>
    <row r="518" spans="1:23" ht="25.5" x14ac:dyDescent="0.25">
      <c r="A518" s="57">
        <v>517</v>
      </c>
      <c r="B518" s="2" t="s">
        <v>7105</v>
      </c>
      <c r="C518" s="10" t="s">
        <v>7106</v>
      </c>
      <c r="D518" s="10" t="s">
        <v>7106</v>
      </c>
      <c r="F518" s="2" t="s">
        <v>7105</v>
      </c>
      <c r="G518" s="40"/>
      <c r="H518" s="1"/>
      <c r="I518" s="1"/>
      <c r="J518" s="1" t="s">
        <v>13</v>
      </c>
      <c r="K518" s="1"/>
      <c r="L518" s="1"/>
      <c r="M518" s="45"/>
      <c r="N518" s="49" t="s">
        <v>13</v>
      </c>
      <c r="O518" s="10" t="s">
        <v>13</v>
      </c>
      <c r="P518" s="10" t="s">
        <v>13</v>
      </c>
      <c r="Q518" s="10" t="s">
        <v>13</v>
      </c>
      <c r="R518" s="10" t="s">
        <v>13</v>
      </c>
      <c r="V518" s="50"/>
      <c r="W518" s="64"/>
    </row>
    <row r="519" spans="1:23" ht="38.25" x14ac:dyDescent="0.25">
      <c r="A519" s="57">
        <v>518</v>
      </c>
      <c r="B519" s="2" t="s">
        <v>7103</v>
      </c>
      <c r="C519" s="10" t="s">
        <v>7104</v>
      </c>
      <c r="D519" s="10" t="s">
        <v>7104</v>
      </c>
      <c r="F519" s="2" t="s">
        <v>7103</v>
      </c>
      <c r="G519" s="40"/>
      <c r="H519" s="1"/>
      <c r="I519" s="1"/>
      <c r="J519" s="1" t="s">
        <v>13</v>
      </c>
      <c r="K519" s="1"/>
      <c r="L519" s="1"/>
      <c r="M519" s="45"/>
      <c r="N519" s="49" t="s">
        <v>13</v>
      </c>
      <c r="O519" s="10" t="s">
        <v>13</v>
      </c>
      <c r="P519" s="10" t="s">
        <v>13</v>
      </c>
      <c r="Q519" s="10" t="s">
        <v>13</v>
      </c>
      <c r="R519" s="10" t="s">
        <v>13</v>
      </c>
      <c r="V519" s="50"/>
      <c r="W519" s="64"/>
    </row>
    <row r="520" spans="1:23" x14ac:dyDescent="0.25">
      <c r="A520" s="57">
        <v>519</v>
      </c>
      <c r="B520" s="4" t="s">
        <v>7101</v>
      </c>
      <c r="C520" s="14" t="s">
        <v>7102</v>
      </c>
      <c r="D520" s="14" t="s">
        <v>7102</v>
      </c>
      <c r="E520" s="13"/>
      <c r="F520" s="4" t="s">
        <v>7101</v>
      </c>
      <c r="G520" s="38"/>
      <c r="H520" s="3"/>
      <c r="I520" s="3"/>
      <c r="J520" s="1"/>
      <c r="K520" s="3"/>
      <c r="L520" s="3"/>
      <c r="M520" s="43"/>
      <c r="N520" s="50"/>
      <c r="V520" s="50"/>
      <c r="W520" s="64"/>
    </row>
    <row r="521" spans="1:23" ht="25.5" x14ac:dyDescent="0.25">
      <c r="A521" s="57">
        <v>520</v>
      </c>
      <c r="B521" s="6" t="s">
        <v>7099</v>
      </c>
      <c r="C521" s="12" t="s">
        <v>7100</v>
      </c>
      <c r="D521" s="12" t="s">
        <v>7100</v>
      </c>
      <c r="E521" s="11"/>
      <c r="F521" s="6" t="s">
        <v>7099</v>
      </c>
      <c r="G521" s="39"/>
      <c r="H521" s="5"/>
      <c r="I521" s="5"/>
      <c r="J521" s="1"/>
      <c r="K521" s="5"/>
      <c r="L521" s="5"/>
      <c r="M521" s="44"/>
      <c r="N521" s="50"/>
      <c r="V521" s="50"/>
      <c r="W521" s="64"/>
    </row>
    <row r="522" spans="1:23" ht="25.5" x14ac:dyDescent="0.25">
      <c r="A522" s="57">
        <v>521</v>
      </c>
      <c r="B522" s="2" t="s">
        <v>7097</v>
      </c>
      <c r="C522" s="10" t="s">
        <v>7098</v>
      </c>
      <c r="D522" s="10" t="s">
        <v>7098</v>
      </c>
      <c r="F522" s="2" t="s">
        <v>7097</v>
      </c>
      <c r="G522" s="40"/>
      <c r="H522" s="1"/>
      <c r="I522" s="1"/>
      <c r="J522" s="1" t="s">
        <v>13</v>
      </c>
      <c r="K522" s="1"/>
      <c r="L522" s="1"/>
      <c r="M522" s="45"/>
      <c r="N522" s="49" t="s">
        <v>13</v>
      </c>
      <c r="O522" s="10" t="s">
        <v>13</v>
      </c>
      <c r="P522" s="10" t="s">
        <v>13</v>
      </c>
      <c r="Q522" s="10" t="s">
        <v>13</v>
      </c>
      <c r="R522" s="10" t="s">
        <v>13</v>
      </c>
      <c r="S522" s="10" t="s">
        <v>13</v>
      </c>
      <c r="T522" s="10" t="s">
        <v>13</v>
      </c>
      <c r="U522" s="10">
        <v>3</v>
      </c>
      <c r="V522" s="50"/>
      <c r="W522" s="64"/>
    </row>
    <row r="523" spans="1:23" ht="25.5" x14ac:dyDescent="0.25">
      <c r="A523" s="57">
        <v>522</v>
      </c>
      <c r="B523" s="6" t="s">
        <v>7095</v>
      </c>
      <c r="C523" s="12" t="s">
        <v>7096</v>
      </c>
      <c r="D523" s="12" t="s">
        <v>7096</v>
      </c>
      <c r="E523" s="11"/>
      <c r="F523" s="6" t="s">
        <v>7095</v>
      </c>
      <c r="G523" s="39"/>
      <c r="H523" s="5"/>
      <c r="I523" s="5"/>
      <c r="J523" s="1"/>
      <c r="K523" s="5"/>
      <c r="L523" s="5"/>
      <c r="M523" s="44"/>
      <c r="N523" s="50"/>
      <c r="V523" s="50"/>
      <c r="W523" s="64"/>
    </row>
    <row r="524" spans="1:23" ht="25.5" x14ac:dyDescent="0.25">
      <c r="A524" s="57">
        <v>523</v>
      </c>
      <c r="B524" s="2" t="s">
        <v>7093</v>
      </c>
      <c r="C524" s="10" t="s">
        <v>7094</v>
      </c>
      <c r="D524" s="10" t="s">
        <v>7094</v>
      </c>
      <c r="F524" s="2" t="s">
        <v>7093</v>
      </c>
      <c r="G524" s="40"/>
      <c r="H524" s="1"/>
      <c r="I524" s="1"/>
      <c r="J524" s="1" t="s">
        <v>13</v>
      </c>
      <c r="K524" s="1"/>
      <c r="L524" s="1"/>
      <c r="M524" s="45"/>
      <c r="N524" s="49" t="s">
        <v>13</v>
      </c>
      <c r="O524" s="10" t="s">
        <v>13</v>
      </c>
      <c r="P524" s="10" t="s">
        <v>13</v>
      </c>
      <c r="Q524" s="10" t="s">
        <v>13</v>
      </c>
      <c r="R524" s="10" t="s">
        <v>13</v>
      </c>
      <c r="S524" s="10" t="s">
        <v>13</v>
      </c>
      <c r="T524" s="10" t="s">
        <v>13</v>
      </c>
      <c r="U524" s="10">
        <v>3</v>
      </c>
      <c r="V524" s="50"/>
      <c r="W524" s="64"/>
    </row>
    <row r="525" spans="1:23" ht="25.5" x14ac:dyDescent="0.25">
      <c r="A525" s="57">
        <v>524</v>
      </c>
      <c r="B525" s="2" t="s">
        <v>7091</v>
      </c>
      <c r="C525" s="10" t="s">
        <v>7092</v>
      </c>
      <c r="D525" s="10" t="s">
        <v>7092</v>
      </c>
      <c r="F525" s="2" t="s">
        <v>7091</v>
      </c>
      <c r="G525" s="40"/>
      <c r="H525" s="1"/>
      <c r="I525" s="1"/>
      <c r="J525" s="1" t="s">
        <v>13</v>
      </c>
      <c r="K525" s="1"/>
      <c r="L525" s="1"/>
      <c r="M525" s="45"/>
      <c r="N525" s="49" t="s">
        <v>13</v>
      </c>
      <c r="O525" s="10" t="s">
        <v>13</v>
      </c>
      <c r="P525" s="10" t="s">
        <v>13</v>
      </c>
      <c r="Q525" s="10" t="s">
        <v>13</v>
      </c>
      <c r="R525" s="10" t="s">
        <v>13</v>
      </c>
      <c r="S525" s="10" t="s">
        <v>13</v>
      </c>
      <c r="T525" s="10" t="s">
        <v>13</v>
      </c>
      <c r="U525" s="10">
        <v>3</v>
      </c>
      <c r="V525" s="50"/>
      <c r="W525" s="64"/>
    </row>
    <row r="526" spans="1:23" x14ac:dyDescent="0.25">
      <c r="A526" s="57">
        <v>525</v>
      </c>
      <c r="B526" s="2" t="s">
        <v>7089</v>
      </c>
      <c r="C526" s="10" t="s">
        <v>7090</v>
      </c>
      <c r="D526" s="10" t="s">
        <v>7090</v>
      </c>
      <c r="F526" s="2" t="s">
        <v>7089</v>
      </c>
      <c r="G526" s="40"/>
      <c r="H526" s="1"/>
      <c r="I526" s="1"/>
      <c r="J526" s="1" t="s">
        <v>13</v>
      </c>
      <c r="K526" s="1"/>
      <c r="L526" s="1"/>
      <c r="M526" s="45"/>
      <c r="N526" s="49" t="s">
        <v>13</v>
      </c>
      <c r="O526" s="10" t="s">
        <v>13</v>
      </c>
      <c r="P526" s="10" t="s">
        <v>13</v>
      </c>
      <c r="Q526" s="10" t="s">
        <v>13</v>
      </c>
      <c r="R526" s="10" t="s">
        <v>13</v>
      </c>
      <c r="S526" s="10" t="s">
        <v>13</v>
      </c>
      <c r="T526" s="10" t="s">
        <v>13</v>
      </c>
      <c r="U526" s="10">
        <v>3</v>
      </c>
      <c r="V526" s="50"/>
      <c r="W526" s="64"/>
    </row>
    <row r="527" spans="1:23" x14ac:dyDescent="0.25">
      <c r="A527" s="57">
        <v>526</v>
      </c>
      <c r="B527" s="6" t="s">
        <v>7087</v>
      </c>
      <c r="C527" s="12" t="s">
        <v>7088</v>
      </c>
      <c r="D527" s="12" t="s">
        <v>7088</v>
      </c>
      <c r="E527" s="11"/>
      <c r="F527" s="6" t="s">
        <v>7087</v>
      </c>
      <c r="G527" s="39"/>
      <c r="H527" s="5"/>
      <c r="I527" s="5"/>
      <c r="J527" s="1"/>
      <c r="K527" s="5"/>
      <c r="L527" s="5"/>
      <c r="M527" s="44"/>
      <c r="N527" s="50"/>
      <c r="V527" s="50"/>
      <c r="W527" s="64"/>
    </row>
    <row r="528" spans="1:23" ht="25.5" x14ac:dyDescent="0.25">
      <c r="A528" s="57">
        <v>527</v>
      </c>
      <c r="B528" s="2" t="s">
        <v>7085</v>
      </c>
      <c r="C528" s="10" t="s">
        <v>7086</v>
      </c>
      <c r="D528" s="10" t="s">
        <v>7086</v>
      </c>
      <c r="F528" s="2" t="s">
        <v>7085</v>
      </c>
      <c r="G528" s="40"/>
      <c r="H528" s="1"/>
      <c r="I528" s="1"/>
      <c r="J528" s="1" t="s">
        <v>13</v>
      </c>
      <c r="K528" s="1"/>
      <c r="L528" s="1"/>
      <c r="M528" s="45"/>
      <c r="N528" s="49" t="s">
        <v>13</v>
      </c>
      <c r="O528" s="10" t="s">
        <v>13</v>
      </c>
      <c r="P528" s="10" t="s">
        <v>13</v>
      </c>
      <c r="Q528" s="10" t="s">
        <v>13</v>
      </c>
      <c r="R528" s="10" t="s">
        <v>13</v>
      </c>
      <c r="S528" s="10" t="s">
        <v>13</v>
      </c>
      <c r="T528" s="10" t="s">
        <v>13</v>
      </c>
      <c r="U528" s="10">
        <v>3</v>
      </c>
      <c r="V528" s="50"/>
      <c r="W528" s="64"/>
    </row>
    <row r="529" spans="1:23" ht="25.5" x14ac:dyDescent="0.25">
      <c r="A529" s="57">
        <v>528</v>
      </c>
      <c r="B529" s="2" t="s">
        <v>7083</v>
      </c>
      <c r="C529" s="10" t="s">
        <v>7084</v>
      </c>
      <c r="D529" s="10" t="s">
        <v>7084</v>
      </c>
      <c r="F529" s="2" t="s">
        <v>7083</v>
      </c>
      <c r="G529" s="40"/>
      <c r="H529" s="1"/>
      <c r="I529" s="1"/>
      <c r="J529" s="1" t="s">
        <v>13</v>
      </c>
      <c r="K529" s="1"/>
      <c r="L529" s="1"/>
      <c r="M529" s="45"/>
      <c r="N529" s="49" t="s">
        <v>13</v>
      </c>
      <c r="O529" s="10" t="s">
        <v>13</v>
      </c>
      <c r="P529" s="10" t="s">
        <v>13</v>
      </c>
      <c r="Q529" s="10" t="s">
        <v>13</v>
      </c>
      <c r="R529" s="10" t="s">
        <v>13</v>
      </c>
      <c r="S529" s="10" t="s">
        <v>13</v>
      </c>
      <c r="T529" s="10" t="s">
        <v>13</v>
      </c>
      <c r="U529" s="10">
        <v>3</v>
      </c>
      <c r="V529" s="50"/>
      <c r="W529" s="64"/>
    </row>
    <row r="530" spans="1:23" ht="25.5" x14ac:dyDescent="0.25">
      <c r="A530" s="57">
        <v>529</v>
      </c>
      <c r="B530" s="2" t="s">
        <v>7081</v>
      </c>
      <c r="C530" s="10" t="s">
        <v>7082</v>
      </c>
      <c r="D530" s="10" t="s">
        <v>7082</v>
      </c>
      <c r="F530" s="2" t="s">
        <v>7081</v>
      </c>
      <c r="G530" s="40"/>
      <c r="H530" s="1"/>
      <c r="I530" s="1"/>
      <c r="J530" s="1" t="s">
        <v>13</v>
      </c>
      <c r="K530" s="1"/>
      <c r="L530" s="1"/>
      <c r="M530" s="45"/>
      <c r="N530" s="49" t="s">
        <v>13</v>
      </c>
      <c r="O530" s="10" t="s">
        <v>13</v>
      </c>
      <c r="P530" s="10" t="s">
        <v>13</v>
      </c>
      <c r="Q530" s="10" t="s">
        <v>13</v>
      </c>
      <c r="R530" s="10" t="s">
        <v>13</v>
      </c>
      <c r="S530" s="10" t="s">
        <v>13</v>
      </c>
      <c r="T530" s="10" t="s">
        <v>13</v>
      </c>
      <c r="U530" s="10">
        <v>3</v>
      </c>
      <c r="V530" s="50"/>
      <c r="W530" s="64"/>
    </row>
    <row r="531" spans="1:23" x14ac:dyDescent="0.25">
      <c r="A531" s="57">
        <v>530</v>
      </c>
      <c r="B531" s="4" t="s">
        <v>7079</v>
      </c>
      <c r="C531" s="14" t="s">
        <v>7080</v>
      </c>
      <c r="D531" s="14" t="s">
        <v>7080</v>
      </c>
      <c r="E531" s="13"/>
      <c r="F531" s="4" t="s">
        <v>7079</v>
      </c>
      <c r="G531" s="38"/>
      <c r="H531" s="3"/>
      <c r="I531" s="3"/>
      <c r="J531" s="1"/>
      <c r="K531" s="3"/>
      <c r="L531" s="3"/>
      <c r="M531" s="43"/>
      <c r="N531" s="50"/>
      <c r="V531" s="50"/>
      <c r="W531" s="64"/>
    </row>
    <row r="532" spans="1:23" ht="25.5" x14ac:dyDescent="0.25">
      <c r="A532" s="57">
        <v>531</v>
      </c>
      <c r="B532" s="6" t="s">
        <v>7077</v>
      </c>
      <c r="C532" s="12" t="s">
        <v>7078</v>
      </c>
      <c r="D532" s="12" t="s">
        <v>7078</v>
      </c>
      <c r="E532" s="11"/>
      <c r="F532" s="6" t="s">
        <v>7077</v>
      </c>
      <c r="G532" s="39"/>
      <c r="H532" s="5"/>
      <c r="I532" s="5"/>
      <c r="J532" s="1"/>
      <c r="K532" s="5"/>
      <c r="L532" s="5"/>
      <c r="M532" s="44"/>
      <c r="N532" s="50"/>
      <c r="V532" s="50"/>
      <c r="W532" s="64"/>
    </row>
    <row r="533" spans="1:23" ht="25.5" x14ac:dyDescent="0.25">
      <c r="A533" s="57">
        <v>532</v>
      </c>
      <c r="B533" s="2" t="s">
        <v>7075</v>
      </c>
      <c r="C533" s="10" t="s">
        <v>7076</v>
      </c>
      <c r="D533" s="10" t="s">
        <v>7076</v>
      </c>
      <c r="F533" s="2" t="s">
        <v>7075</v>
      </c>
      <c r="G533" s="40"/>
      <c r="H533" s="1"/>
      <c r="I533" s="1"/>
      <c r="J533" s="1" t="s">
        <v>13</v>
      </c>
      <c r="K533" s="1"/>
      <c r="L533" s="1"/>
      <c r="M533" s="45"/>
      <c r="N533" s="49" t="s">
        <v>13</v>
      </c>
      <c r="O533" s="10" t="s">
        <v>13</v>
      </c>
      <c r="P533" s="10" t="s">
        <v>13</v>
      </c>
      <c r="Q533" s="10" t="s">
        <v>13</v>
      </c>
      <c r="R533" s="10" t="s">
        <v>13</v>
      </c>
      <c r="S533" s="10" t="s">
        <v>13</v>
      </c>
      <c r="T533" s="10" t="s">
        <v>13</v>
      </c>
      <c r="U533" s="10">
        <v>3</v>
      </c>
      <c r="V533" s="50"/>
      <c r="W533" s="64"/>
    </row>
    <row r="534" spans="1:23" ht="25.5" x14ac:dyDescent="0.25">
      <c r="A534" s="57">
        <v>533</v>
      </c>
      <c r="B534" s="2" t="s">
        <v>7073</v>
      </c>
      <c r="C534" s="10" t="s">
        <v>7074</v>
      </c>
      <c r="D534" s="10" t="s">
        <v>7074</v>
      </c>
      <c r="F534" s="2" t="s">
        <v>7073</v>
      </c>
      <c r="G534" s="40"/>
      <c r="H534" s="1"/>
      <c r="I534" s="1"/>
      <c r="J534" s="1" t="s">
        <v>13</v>
      </c>
      <c r="K534" s="1"/>
      <c r="L534" s="1"/>
      <c r="M534" s="45"/>
      <c r="N534" s="49" t="s">
        <v>13</v>
      </c>
      <c r="O534" s="10" t="s">
        <v>13</v>
      </c>
      <c r="P534" s="10" t="s">
        <v>13</v>
      </c>
      <c r="Q534" s="10" t="s">
        <v>13</v>
      </c>
      <c r="R534" s="10" t="s">
        <v>13</v>
      </c>
      <c r="S534" s="10" t="s">
        <v>13</v>
      </c>
      <c r="T534" s="10" t="s">
        <v>13</v>
      </c>
      <c r="U534" s="10">
        <v>3</v>
      </c>
      <c r="V534" s="50"/>
      <c r="W534" s="64"/>
    </row>
    <row r="535" spans="1:23" ht="25.5" x14ac:dyDescent="0.25">
      <c r="A535" s="57">
        <v>534</v>
      </c>
      <c r="B535" s="2" t="s">
        <v>7071</v>
      </c>
      <c r="C535" s="10" t="s">
        <v>7072</v>
      </c>
      <c r="D535" s="10" t="s">
        <v>7072</v>
      </c>
      <c r="F535" s="2" t="s">
        <v>7071</v>
      </c>
      <c r="G535" s="40"/>
      <c r="H535" s="1"/>
      <c r="I535" s="1"/>
      <c r="J535" s="1" t="s">
        <v>13</v>
      </c>
      <c r="K535" s="1"/>
      <c r="L535" s="1"/>
      <c r="M535" s="45"/>
      <c r="N535" s="49" t="s">
        <v>13</v>
      </c>
      <c r="P535" s="10" t="s">
        <v>13</v>
      </c>
      <c r="Q535" s="10" t="s">
        <v>13</v>
      </c>
      <c r="U535" s="10">
        <v>3</v>
      </c>
      <c r="V535" s="50"/>
      <c r="W535" s="64"/>
    </row>
    <row r="536" spans="1:23" ht="38.25" x14ac:dyDescent="0.25">
      <c r="A536" s="57">
        <v>535</v>
      </c>
      <c r="B536" s="2" t="s">
        <v>7069</v>
      </c>
      <c r="C536" s="10" t="s">
        <v>7070</v>
      </c>
      <c r="D536" s="10" t="s">
        <v>7070</v>
      </c>
      <c r="F536" s="2" t="s">
        <v>7069</v>
      </c>
      <c r="G536" s="40"/>
      <c r="H536" s="1"/>
      <c r="I536" s="1"/>
      <c r="J536" s="1" t="s">
        <v>13</v>
      </c>
      <c r="K536" s="1"/>
      <c r="L536" s="1"/>
      <c r="M536" s="45"/>
      <c r="N536" s="49" t="s">
        <v>13</v>
      </c>
      <c r="O536" s="10" t="s">
        <v>13</v>
      </c>
      <c r="P536" s="10" t="s">
        <v>13</v>
      </c>
      <c r="Q536" s="10" t="s">
        <v>13</v>
      </c>
      <c r="R536" s="10" t="s">
        <v>13</v>
      </c>
      <c r="S536" s="10" t="s">
        <v>13</v>
      </c>
      <c r="T536" s="10" t="s">
        <v>13</v>
      </c>
      <c r="U536" s="10">
        <v>3</v>
      </c>
      <c r="V536" s="50"/>
      <c r="W536" s="64"/>
    </row>
    <row r="537" spans="1:23" x14ac:dyDescent="0.25">
      <c r="A537" s="57">
        <v>536</v>
      </c>
      <c r="B537" s="6" t="s">
        <v>7067</v>
      </c>
      <c r="C537" s="12" t="s">
        <v>7068</v>
      </c>
      <c r="D537" s="12" t="s">
        <v>7068</v>
      </c>
      <c r="E537" s="11"/>
      <c r="F537" s="6" t="s">
        <v>7067</v>
      </c>
      <c r="G537" s="39"/>
      <c r="H537" s="5"/>
      <c r="I537" s="5"/>
      <c r="J537" s="1"/>
      <c r="K537" s="5"/>
      <c r="L537" s="5"/>
      <c r="M537" s="44"/>
      <c r="N537" s="50"/>
      <c r="V537" s="50"/>
      <c r="W537" s="64"/>
    </row>
    <row r="538" spans="1:23" ht="25.5" x14ac:dyDescent="0.25">
      <c r="A538" s="57">
        <v>537</v>
      </c>
      <c r="B538" s="2" t="s">
        <v>7065</v>
      </c>
      <c r="C538" s="10" t="s">
        <v>7066</v>
      </c>
      <c r="D538" s="10" t="s">
        <v>7066</v>
      </c>
      <c r="F538" s="2" t="s">
        <v>7065</v>
      </c>
      <c r="G538" s="40"/>
      <c r="H538" s="1"/>
      <c r="I538" s="1"/>
      <c r="J538" s="1" t="s">
        <v>13</v>
      </c>
      <c r="K538" s="1"/>
      <c r="L538" s="1"/>
      <c r="M538" s="45"/>
      <c r="N538" s="49" t="s">
        <v>13</v>
      </c>
      <c r="O538" s="10" t="s">
        <v>13</v>
      </c>
      <c r="P538" s="10" t="s">
        <v>13</v>
      </c>
      <c r="Q538" s="10" t="s">
        <v>13</v>
      </c>
      <c r="R538" s="10" t="s">
        <v>13</v>
      </c>
      <c r="S538" s="10" t="s">
        <v>13</v>
      </c>
      <c r="T538" s="10" t="s">
        <v>13</v>
      </c>
      <c r="U538" s="10">
        <v>3</v>
      </c>
      <c r="V538" s="50"/>
      <c r="W538" s="64"/>
    </row>
    <row r="539" spans="1:23" ht="25.5" x14ac:dyDescent="0.25">
      <c r="A539" s="57">
        <v>538</v>
      </c>
      <c r="B539" s="2" t="s">
        <v>7063</v>
      </c>
      <c r="C539" s="10" t="s">
        <v>7064</v>
      </c>
      <c r="D539" s="10" t="s">
        <v>7064</v>
      </c>
      <c r="F539" s="2" t="s">
        <v>7063</v>
      </c>
      <c r="G539" s="40"/>
      <c r="H539" s="1"/>
      <c r="I539" s="1"/>
      <c r="J539" s="1" t="s">
        <v>13</v>
      </c>
      <c r="K539" s="1"/>
      <c r="L539" s="1"/>
      <c r="M539" s="45"/>
      <c r="N539" s="49" t="s">
        <v>13</v>
      </c>
      <c r="O539" s="10" t="s">
        <v>13</v>
      </c>
      <c r="P539" s="10" t="s">
        <v>13</v>
      </c>
      <c r="Q539" s="10" t="s">
        <v>13</v>
      </c>
      <c r="R539" s="10" t="s">
        <v>13</v>
      </c>
      <c r="V539" s="50"/>
      <c r="W539" s="64"/>
    </row>
    <row r="540" spans="1:23" ht="25.5" x14ac:dyDescent="0.25">
      <c r="A540" s="57">
        <v>539</v>
      </c>
      <c r="B540" s="2" t="s">
        <v>7061</v>
      </c>
      <c r="C540" s="10" t="s">
        <v>7062</v>
      </c>
      <c r="D540" s="10" t="s">
        <v>7062</v>
      </c>
      <c r="F540" s="2" t="s">
        <v>7061</v>
      </c>
      <c r="G540" s="40"/>
      <c r="H540" s="1"/>
      <c r="I540" s="1"/>
      <c r="J540" s="1" t="s">
        <v>13</v>
      </c>
      <c r="K540" s="1"/>
      <c r="L540" s="1"/>
      <c r="M540" s="45"/>
      <c r="N540" s="49" t="s">
        <v>13</v>
      </c>
      <c r="O540" s="10" t="s">
        <v>13</v>
      </c>
      <c r="P540" s="10" t="s">
        <v>13</v>
      </c>
      <c r="Q540" s="10" t="s">
        <v>13</v>
      </c>
      <c r="R540" s="10" t="s">
        <v>13</v>
      </c>
      <c r="V540" s="50"/>
      <c r="W540" s="64"/>
    </row>
    <row r="541" spans="1:23" ht="25.5" x14ac:dyDescent="0.25">
      <c r="A541" s="57">
        <v>540</v>
      </c>
      <c r="B541" s="2" t="s">
        <v>7059</v>
      </c>
      <c r="C541" s="10" t="s">
        <v>7060</v>
      </c>
      <c r="D541" s="10" t="s">
        <v>7060</v>
      </c>
      <c r="F541" s="2" t="s">
        <v>7059</v>
      </c>
      <c r="G541" s="40"/>
      <c r="H541" s="1"/>
      <c r="I541" s="1"/>
      <c r="J541" s="1" t="s">
        <v>13</v>
      </c>
      <c r="K541" s="1"/>
      <c r="L541" s="1"/>
      <c r="M541" s="45"/>
      <c r="N541" s="49" t="s">
        <v>13</v>
      </c>
      <c r="O541" s="10" t="s">
        <v>13</v>
      </c>
      <c r="P541" s="10" t="s">
        <v>13</v>
      </c>
      <c r="Q541" s="10" t="s">
        <v>13</v>
      </c>
      <c r="R541" s="10" t="s">
        <v>13</v>
      </c>
      <c r="S541" s="10" t="s">
        <v>13</v>
      </c>
      <c r="T541" s="10" t="s">
        <v>13</v>
      </c>
      <c r="U541" s="10">
        <v>3</v>
      </c>
      <c r="V541" s="50"/>
      <c r="W541" s="64"/>
    </row>
    <row r="542" spans="1:23" ht="25.5" x14ac:dyDescent="0.25">
      <c r="A542" s="57">
        <v>541</v>
      </c>
      <c r="B542" s="2" t="s">
        <v>7057</v>
      </c>
      <c r="C542" s="10" t="s">
        <v>7058</v>
      </c>
      <c r="D542" s="10" t="s">
        <v>7058</v>
      </c>
      <c r="F542" s="2" t="s">
        <v>7057</v>
      </c>
      <c r="G542" s="40"/>
      <c r="H542" s="1"/>
      <c r="I542" s="1"/>
      <c r="J542" s="1" t="s">
        <v>13</v>
      </c>
      <c r="K542" s="1"/>
      <c r="L542" s="1"/>
      <c r="M542" s="45"/>
      <c r="N542" s="49" t="s">
        <v>13</v>
      </c>
      <c r="O542" s="10" t="s">
        <v>13</v>
      </c>
      <c r="P542" s="10" t="s">
        <v>13</v>
      </c>
      <c r="Q542" s="10" t="s">
        <v>13</v>
      </c>
      <c r="R542" s="10" t="s">
        <v>13</v>
      </c>
      <c r="S542" s="10" t="s">
        <v>13</v>
      </c>
      <c r="T542" s="10" t="s">
        <v>13</v>
      </c>
      <c r="U542" s="10">
        <v>3</v>
      </c>
      <c r="V542" s="50"/>
      <c r="W542" s="64"/>
    </row>
    <row r="543" spans="1:23" ht="38.25" x14ac:dyDescent="0.25">
      <c r="A543" s="57">
        <v>542</v>
      </c>
      <c r="B543" s="2" t="s">
        <v>7055</v>
      </c>
      <c r="C543" s="10" t="s">
        <v>7056</v>
      </c>
      <c r="D543" s="10" t="s">
        <v>7056</v>
      </c>
      <c r="F543" s="2" t="s">
        <v>7055</v>
      </c>
      <c r="G543" s="40"/>
      <c r="H543" s="1"/>
      <c r="I543" s="1"/>
      <c r="J543" s="1" t="s">
        <v>13</v>
      </c>
      <c r="K543" s="1"/>
      <c r="L543" s="1"/>
      <c r="M543" s="45"/>
      <c r="N543" s="49" t="s">
        <v>13</v>
      </c>
      <c r="O543" s="10" t="s">
        <v>13</v>
      </c>
      <c r="P543" s="10" t="s">
        <v>13</v>
      </c>
      <c r="Q543" s="10" t="s">
        <v>13</v>
      </c>
      <c r="R543" s="10" t="s">
        <v>13</v>
      </c>
      <c r="S543" s="10" t="s">
        <v>13</v>
      </c>
      <c r="T543" s="10" t="s">
        <v>13</v>
      </c>
      <c r="U543" s="10">
        <v>3</v>
      </c>
      <c r="V543" s="50"/>
      <c r="W543" s="64"/>
    </row>
    <row r="544" spans="1:23" x14ac:dyDescent="0.25">
      <c r="A544" s="57">
        <v>543</v>
      </c>
      <c r="B544" s="4" t="s">
        <v>7053</v>
      </c>
      <c r="C544" s="14" t="s">
        <v>7054</v>
      </c>
      <c r="D544" s="14" t="s">
        <v>7054</v>
      </c>
      <c r="E544" s="13"/>
      <c r="F544" s="4" t="s">
        <v>7053</v>
      </c>
      <c r="G544" s="38"/>
      <c r="H544" s="3"/>
      <c r="I544" s="3"/>
      <c r="J544" s="1"/>
      <c r="K544" s="3"/>
      <c r="L544" s="3"/>
      <c r="M544" s="43"/>
      <c r="N544" s="50"/>
      <c r="V544" s="50"/>
      <c r="W544" s="64"/>
    </row>
    <row r="545" spans="1:23" x14ac:dyDescent="0.25">
      <c r="A545" s="57">
        <v>544</v>
      </c>
      <c r="B545" s="4" t="s">
        <v>7051</v>
      </c>
      <c r="C545" s="14" t="s">
        <v>7052</v>
      </c>
      <c r="D545" s="14" t="s">
        <v>7052</v>
      </c>
      <c r="E545" s="13"/>
      <c r="F545" s="4" t="s">
        <v>7051</v>
      </c>
      <c r="G545" s="38"/>
      <c r="H545" s="3"/>
      <c r="I545" s="3"/>
      <c r="J545" s="1"/>
      <c r="K545" s="3"/>
      <c r="L545" s="3"/>
      <c r="M545" s="43"/>
      <c r="N545" s="50"/>
      <c r="V545" s="50"/>
      <c r="W545" s="64"/>
    </row>
    <row r="546" spans="1:23" x14ac:dyDescent="0.25">
      <c r="A546" s="57">
        <v>545</v>
      </c>
      <c r="B546" s="6" t="s">
        <v>7049</v>
      </c>
      <c r="C546" s="12" t="s">
        <v>7050</v>
      </c>
      <c r="D546" s="12" t="s">
        <v>7050</v>
      </c>
      <c r="E546" s="11"/>
      <c r="F546" s="6" t="s">
        <v>7049</v>
      </c>
      <c r="G546" s="39"/>
      <c r="H546" s="5"/>
      <c r="I546" s="5"/>
      <c r="J546" s="1"/>
      <c r="K546" s="5"/>
      <c r="L546" s="5"/>
      <c r="M546" s="44"/>
      <c r="N546" s="50"/>
      <c r="V546" s="50"/>
      <c r="W546" s="64"/>
    </row>
    <row r="547" spans="1:23" x14ac:dyDescent="0.25">
      <c r="A547" s="57">
        <v>546</v>
      </c>
      <c r="B547" s="2" t="s">
        <v>7047</v>
      </c>
      <c r="C547" s="10" t="s">
        <v>7048</v>
      </c>
      <c r="D547" s="10" t="s">
        <v>7048</v>
      </c>
      <c r="F547" s="2" t="s">
        <v>7047</v>
      </c>
      <c r="G547" s="40"/>
      <c r="H547" s="1"/>
      <c r="I547" s="1"/>
      <c r="J547" s="1" t="s">
        <v>13</v>
      </c>
      <c r="K547" s="1"/>
      <c r="L547" s="1"/>
      <c r="M547" s="45"/>
      <c r="N547" s="49" t="s">
        <v>13</v>
      </c>
      <c r="O547" s="10" t="s">
        <v>13</v>
      </c>
      <c r="P547" s="10" t="s">
        <v>13</v>
      </c>
      <c r="Q547" s="10" t="s">
        <v>13</v>
      </c>
      <c r="R547" s="10" t="s">
        <v>13</v>
      </c>
      <c r="S547" s="10" t="s">
        <v>13</v>
      </c>
      <c r="T547" s="10" t="s">
        <v>13</v>
      </c>
      <c r="V547" s="50"/>
      <c r="W547" s="64"/>
    </row>
    <row r="548" spans="1:23" ht="25.5" x14ac:dyDescent="0.25">
      <c r="A548" s="57">
        <v>547</v>
      </c>
      <c r="B548" s="2" t="s">
        <v>7045</v>
      </c>
      <c r="C548" s="10" t="s">
        <v>7046</v>
      </c>
      <c r="D548" s="10" t="s">
        <v>7046</v>
      </c>
      <c r="F548" s="2" t="s">
        <v>7045</v>
      </c>
      <c r="G548" s="40"/>
      <c r="H548" s="1"/>
      <c r="I548" s="1"/>
      <c r="J548" s="1" t="s">
        <v>13</v>
      </c>
      <c r="K548" s="1"/>
      <c r="L548" s="1"/>
      <c r="M548" s="45"/>
      <c r="N548" s="49" t="s">
        <v>13</v>
      </c>
      <c r="O548" s="10" t="s">
        <v>13</v>
      </c>
      <c r="P548" s="10" t="s">
        <v>13</v>
      </c>
      <c r="Q548" s="10" t="s">
        <v>13</v>
      </c>
      <c r="R548" s="10" t="s">
        <v>13</v>
      </c>
      <c r="S548" s="10" t="s">
        <v>13</v>
      </c>
      <c r="T548" s="10" t="s">
        <v>13</v>
      </c>
      <c r="V548" s="50"/>
      <c r="W548" s="64"/>
    </row>
    <row r="549" spans="1:23" x14ac:dyDescent="0.25">
      <c r="A549" s="57">
        <v>548</v>
      </c>
      <c r="B549" s="2" t="s">
        <v>7043</v>
      </c>
      <c r="C549" s="10" t="s">
        <v>7044</v>
      </c>
      <c r="D549" s="10" t="s">
        <v>7044</v>
      </c>
      <c r="F549" s="2" t="s">
        <v>7043</v>
      </c>
      <c r="G549" s="40"/>
      <c r="H549" s="1"/>
      <c r="I549" s="1"/>
      <c r="J549" s="1" t="s">
        <v>13</v>
      </c>
      <c r="K549" s="1"/>
      <c r="L549" s="1"/>
      <c r="M549" s="45"/>
      <c r="N549" s="49" t="s">
        <v>13</v>
      </c>
      <c r="O549" s="10" t="s">
        <v>13</v>
      </c>
      <c r="P549" s="10" t="s">
        <v>13</v>
      </c>
      <c r="Q549" s="10" t="s">
        <v>13</v>
      </c>
      <c r="R549" s="10" t="s">
        <v>13</v>
      </c>
      <c r="S549" s="10" t="s">
        <v>13</v>
      </c>
      <c r="T549" s="10" t="s">
        <v>13</v>
      </c>
      <c r="V549" s="49">
        <v>2</v>
      </c>
      <c r="W549" s="64"/>
    </row>
    <row r="550" spans="1:23" ht="25.5" x14ac:dyDescent="0.25">
      <c r="A550" s="57">
        <v>549</v>
      </c>
      <c r="B550" s="2" t="s">
        <v>7041</v>
      </c>
      <c r="C550" s="10" t="s">
        <v>7042</v>
      </c>
      <c r="D550" s="10" t="s">
        <v>7042</v>
      </c>
      <c r="F550" s="2" t="s">
        <v>7041</v>
      </c>
      <c r="G550" s="40"/>
      <c r="H550" s="1"/>
      <c r="I550" s="1"/>
      <c r="J550" s="1" t="s">
        <v>13</v>
      </c>
      <c r="K550" s="1"/>
      <c r="L550" s="1"/>
      <c r="M550" s="45"/>
      <c r="N550" s="49" t="s">
        <v>13</v>
      </c>
      <c r="O550" s="10" t="s">
        <v>13</v>
      </c>
      <c r="P550" s="10" t="s">
        <v>13</v>
      </c>
      <c r="Q550" s="10" t="s">
        <v>13</v>
      </c>
      <c r="R550" s="10" t="s">
        <v>13</v>
      </c>
      <c r="S550" s="10" t="s">
        <v>13</v>
      </c>
      <c r="T550" s="10" t="s">
        <v>13</v>
      </c>
      <c r="V550" s="49">
        <v>2</v>
      </c>
      <c r="W550" s="64"/>
    </row>
    <row r="551" spans="1:23" x14ac:dyDescent="0.25">
      <c r="A551" s="57">
        <v>550</v>
      </c>
      <c r="B551" s="2" t="s">
        <v>7039</v>
      </c>
      <c r="C551" s="10" t="s">
        <v>7040</v>
      </c>
      <c r="D551" s="10" t="s">
        <v>7040</v>
      </c>
      <c r="F551" s="2" t="s">
        <v>7039</v>
      </c>
      <c r="G551" s="40"/>
      <c r="H551" s="1"/>
      <c r="I551" s="1"/>
      <c r="J551" s="1" t="s">
        <v>13</v>
      </c>
      <c r="K551" s="1"/>
      <c r="L551" s="1"/>
      <c r="M551" s="45"/>
      <c r="N551" s="49" t="s">
        <v>13</v>
      </c>
      <c r="O551" s="10" t="s">
        <v>13</v>
      </c>
      <c r="P551" s="10" t="s">
        <v>13</v>
      </c>
      <c r="Q551" s="10" t="s">
        <v>13</v>
      </c>
      <c r="R551" s="10" t="s">
        <v>13</v>
      </c>
      <c r="S551" s="10" t="s">
        <v>13</v>
      </c>
      <c r="T551" s="10" t="s">
        <v>13</v>
      </c>
      <c r="V551" s="50"/>
      <c r="W551" s="64"/>
    </row>
    <row r="552" spans="1:23" x14ac:dyDescent="0.25">
      <c r="A552" s="57">
        <v>551</v>
      </c>
      <c r="B552" s="2" t="s">
        <v>7037</v>
      </c>
      <c r="C552" s="10" t="s">
        <v>7038</v>
      </c>
      <c r="D552" s="10" t="s">
        <v>7038</v>
      </c>
      <c r="F552" s="2" t="s">
        <v>7037</v>
      </c>
      <c r="G552" s="40"/>
      <c r="H552" s="1"/>
      <c r="I552" s="1"/>
      <c r="J552" s="1" t="s">
        <v>13</v>
      </c>
      <c r="K552" s="1"/>
      <c r="L552" s="1"/>
      <c r="M552" s="45"/>
      <c r="N552" s="49" t="s">
        <v>13</v>
      </c>
      <c r="O552" s="10" t="s">
        <v>13</v>
      </c>
      <c r="P552" s="10" t="s">
        <v>13</v>
      </c>
      <c r="Q552" s="10" t="s">
        <v>13</v>
      </c>
      <c r="R552" s="10" t="s">
        <v>13</v>
      </c>
      <c r="S552" s="10" t="s">
        <v>13</v>
      </c>
      <c r="T552" s="10" t="s">
        <v>13</v>
      </c>
      <c r="U552" s="10">
        <v>2</v>
      </c>
      <c r="V552" s="50"/>
      <c r="W552" s="64"/>
    </row>
    <row r="553" spans="1:23" ht="25.5" x14ac:dyDescent="0.25">
      <c r="A553" s="57">
        <v>552</v>
      </c>
      <c r="B553" s="2" t="s">
        <v>7035</v>
      </c>
      <c r="C553" s="10" t="s">
        <v>7036</v>
      </c>
      <c r="D553" s="10" t="s">
        <v>7036</v>
      </c>
      <c r="F553" s="2" t="s">
        <v>7035</v>
      </c>
      <c r="G553" s="40"/>
      <c r="H553" s="1"/>
      <c r="I553" s="1"/>
      <c r="J553" s="1" t="s">
        <v>13</v>
      </c>
      <c r="K553" s="1"/>
      <c r="L553" s="1"/>
      <c r="M553" s="45"/>
      <c r="N553" s="49" t="s">
        <v>13</v>
      </c>
      <c r="O553" s="10" t="s">
        <v>13</v>
      </c>
      <c r="P553" s="10" t="s">
        <v>13</v>
      </c>
      <c r="Q553" s="10" t="s">
        <v>13</v>
      </c>
      <c r="R553" s="10" t="s">
        <v>13</v>
      </c>
      <c r="S553" s="10" t="s">
        <v>13</v>
      </c>
      <c r="T553" s="10" t="s">
        <v>13</v>
      </c>
      <c r="V553" s="49">
        <v>2</v>
      </c>
      <c r="W553" s="64"/>
    </row>
    <row r="554" spans="1:23" x14ac:dyDescent="0.25">
      <c r="A554" s="57">
        <v>553</v>
      </c>
      <c r="B554" s="2" t="s">
        <v>7033</v>
      </c>
      <c r="C554" s="10" t="s">
        <v>7034</v>
      </c>
      <c r="D554" s="10" t="s">
        <v>7034</v>
      </c>
      <c r="F554" s="2" t="s">
        <v>7033</v>
      </c>
      <c r="G554" s="40"/>
      <c r="H554" s="1"/>
      <c r="I554" s="1"/>
      <c r="J554" s="1" t="s">
        <v>13</v>
      </c>
      <c r="K554" s="1"/>
      <c r="L554" s="1"/>
      <c r="M554" s="45"/>
      <c r="N554" s="49" t="s">
        <v>13</v>
      </c>
      <c r="O554" s="10" t="s">
        <v>13</v>
      </c>
      <c r="P554" s="10" t="s">
        <v>13</v>
      </c>
      <c r="Q554" s="10" t="s">
        <v>13</v>
      </c>
      <c r="R554" s="10" t="s">
        <v>13</v>
      </c>
      <c r="S554" s="10" t="s">
        <v>13</v>
      </c>
      <c r="T554" s="10" t="s">
        <v>13</v>
      </c>
      <c r="U554" s="10">
        <v>2</v>
      </c>
      <c r="V554" s="50"/>
      <c r="W554" s="64"/>
    </row>
    <row r="555" spans="1:23" ht="25.5" x14ac:dyDescent="0.25">
      <c r="A555" s="57">
        <v>554</v>
      </c>
      <c r="B555" s="2" t="s">
        <v>7031</v>
      </c>
      <c r="C555" s="10" t="s">
        <v>7032</v>
      </c>
      <c r="D555" s="10" t="s">
        <v>7032</v>
      </c>
      <c r="F555" s="2" t="s">
        <v>7031</v>
      </c>
      <c r="G555" s="40"/>
      <c r="H555" s="1"/>
      <c r="I555" s="1"/>
      <c r="J555" s="1" t="s">
        <v>13</v>
      </c>
      <c r="K555" s="1"/>
      <c r="L555" s="1"/>
      <c r="M555" s="45"/>
      <c r="N555" s="49" t="s">
        <v>13</v>
      </c>
      <c r="O555" s="10" t="s">
        <v>13</v>
      </c>
      <c r="P555" s="10" t="s">
        <v>13</v>
      </c>
      <c r="Q555" s="10" t="s">
        <v>13</v>
      </c>
      <c r="R555" s="10" t="s">
        <v>13</v>
      </c>
      <c r="S555" s="10" t="s">
        <v>13</v>
      </c>
      <c r="T555" s="10" t="s">
        <v>13</v>
      </c>
      <c r="U555" s="10">
        <v>2</v>
      </c>
      <c r="V555" s="50"/>
      <c r="W555" s="64"/>
    </row>
    <row r="556" spans="1:23" ht="25.5" x14ac:dyDescent="0.25">
      <c r="A556" s="57">
        <v>555</v>
      </c>
      <c r="B556" s="2" t="s">
        <v>7029</v>
      </c>
      <c r="C556" s="10" t="s">
        <v>7030</v>
      </c>
      <c r="D556" s="10" t="s">
        <v>7030</v>
      </c>
      <c r="F556" s="2" t="s">
        <v>7029</v>
      </c>
      <c r="G556" s="40"/>
      <c r="H556" s="1"/>
      <c r="I556" s="1"/>
      <c r="J556" s="1" t="s">
        <v>13</v>
      </c>
      <c r="K556" s="1"/>
      <c r="L556" s="1"/>
      <c r="M556" s="45"/>
      <c r="N556" s="49" t="s">
        <v>13</v>
      </c>
      <c r="O556" s="10" t="s">
        <v>13</v>
      </c>
      <c r="P556" s="10" t="s">
        <v>13</v>
      </c>
      <c r="Q556" s="10" t="s">
        <v>13</v>
      </c>
      <c r="R556" s="10" t="s">
        <v>13</v>
      </c>
      <c r="S556" s="10" t="s">
        <v>13</v>
      </c>
      <c r="T556" s="10" t="s">
        <v>13</v>
      </c>
      <c r="U556" s="10">
        <v>2</v>
      </c>
      <c r="V556" s="50"/>
      <c r="W556" s="64"/>
    </row>
    <row r="557" spans="1:23" x14ac:dyDescent="0.25">
      <c r="A557" s="57">
        <v>556</v>
      </c>
      <c r="B557" s="2" t="s">
        <v>7027</v>
      </c>
      <c r="C557" s="10" t="s">
        <v>7028</v>
      </c>
      <c r="D557" s="10" t="s">
        <v>7028</v>
      </c>
      <c r="F557" s="2" t="s">
        <v>7027</v>
      </c>
      <c r="G557" s="40"/>
      <c r="H557" s="1"/>
      <c r="I557" s="1"/>
      <c r="J557" s="1" t="s">
        <v>13</v>
      </c>
      <c r="K557" s="1"/>
      <c r="L557" s="1"/>
      <c r="M557" s="45"/>
      <c r="N557" s="49" t="s">
        <v>13</v>
      </c>
      <c r="O557" s="10" t="s">
        <v>13</v>
      </c>
      <c r="P557" s="10" t="s">
        <v>13</v>
      </c>
      <c r="Q557" s="10" t="s">
        <v>13</v>
      </c>
      <c r="R557" s="10" t="s">
        <v>13</v>
      </c>
      <c r="S557" s="10" t="s">
        <v>13</v>
      </c>
      <c r="T557" s="10" t="s">
        <v>13</v>
      </c>
      <c r="V557" s="49">
        <v>2</v>
      </c>
      <c r="W557" s="64"/>
    </row>
    <row r="558" spans="1:23" ht="25.5" x14ac:dyDescent="0.25">
      <c r="A558" s="57">
        <v>557</v>
      </c>
      <c r="B558" s="2" t="s">
        <v>7025</v>
      </c>
      <c r="C558" s="10" t="s">
        <v>7026</v>
      </c>
      <c r="D558" s="10" t="s">
        <v>7026</v>
      </c>
      <c r="F558" s="2" t="s">
        <v>7025</v>
      </c>
      <c r="G558" s="40"/>
      <c r="H558" s="1"/>
      <c r="I558" s="1"/>
      <c r="J558" s="1" t="s">
        <v>13</v>
      </c>
      <c r="K558" s="1"/>
      <c r="L558" s="1"/>
      <c r="M558" s="45"/>
      <c r="N558" s="49" t="s">
        <v>13</v>
      </c>
      <c r="O558" s="10" t="s">
        <v>13</v>
      </c>
      <c r="P558" s="10" t="s">
        <v>13</v>
      </c>
      <c r="Q558" s="10" t="s">
        <v>13</v>
      </c>
      <c r="R558" s="10" t="s">
        <v>13</v>
      </c>
      <c r="S558" s="10" t="s">
        <v>13</v>
      </c>
      <c r="T558" s="10" t="s">
        <v>13</v>
      </c>
      <c r="U558" s="10">
        <v>2</v>
      </c>
      <c r="V558" s="50"/>
      <c r="W558" s="64"/>
    </row>
    <row r="559" spans="1:23" ht="25.5" x14ac:dyDescent="0.25">
      <c r="A559" s="57">
        <v>558</v>
      </c>
      <c r="B559" s="2" t="s">
        <v>7023</v>
      </c>
      <c r="C559" s="10" t="s">
        <v>7024</v>
      </c>
      <c r="D559" s="10" t="s">
        <v>7024</v>
      </c>
      <c r="F559" s="2" t="s">
        <v>7023</v>
      </c>
      <c r="G559" s="40"/>
      <c r="H559" s="1"/>
      <c r="I559" s="1"/>
      <c r="J559" s="1" t="s">
        <v>13</v>
      </c>
      <c r="K559" s="1"/>
      <c r="L559" s="1"/>
      <c r="M559" s="45"/>
      <c r="N559" s="49" t="s">
        <v>13</v>
      </c>
      <c r="O559" s="10" t="s">
        <v>13</v>
      </c>
      <c r="P559" s="10" t="s">
        <v>13</v>
      </c>
      <c r="Q559" s="10" t="s">
        <v>13</v>
      </c>
      <c r="R559" s="10" t="s">
        <v>13</v>
      </c>
      <c r="S559" s="10" t="s">
        <v>13</v>
      </c>
      <c r="T559" s="10" t="s">
        <v>13</v>
      </c>
      <c r="U559" s="10">
        <v>2</v>
      </c>
      <c r="V559" s="50"/>
      <c r="W559" s="64"/>
    </row>
    <row r="560" spans="1:23" ht="25.5" x14ac:dyDescent="0.25">
      <c r="A560" s="57">
        <v>559</v>
      </c>
      <c r="B560" s="2" t="s">
        <v>7021</v>
      </c>
      <c r="C560" s="10" t="s">
        <v>7022</v>
      </c>
      <c r="D560" s="10" t="s">
        <v>7022</v>
      </c>
      <c r="F560" s="2" t="s">
        <v>7021</v>
      </c>
      <c r="G560" s="40"/>
      <c r="H560" s="1"/>
      <c r="I560" s="1"/>
      <c r="J560" s="1" t="s">
        <v>13</v>
      </c>
      <c r="K560" s="1"/>
      <c r="L560" s="1"/>
      <c r="M560" s="45"/>
      <c r="N560" s="49" t="s">
        <v>13</v>
      </c>
      <c r="O560" s="10" t="s">
        <v>13</v>
      </c>
      <c r="P560" s="10" t="s">
        <v>13</v>
      </c>
      <c r="Q560" s="10" t="s">
        <v>13</v>
      </c>
      <c r="R560" s="10" t="s">
        <v>13</v>
      </c>
      <c r="S560" s="10" t="s">
        <v>13</v>
      </c>
      <c r="V560" s="50"/>
      <c r="W560" s="64"/>
    </row>
    <row r="561" spans="1:23" ht="38.25" x14ac:dyDescent="0.25">
      <c r="A561" s="57">
        <v>560</v>
      </c>
      <c r="B561" s="2" t="s">
        <v>7019</v>
      </c>
      <c r="C561" s="10" t="s">
        <v>7020</v>
      </c>
      <c r="D561" s="10" t="s">
        <v>7020</v>
      </c>
      <c r="F561" s="2" t="s">
        <v>7019</v>
      </c>
      <c r="G561" s="40"/>
      <c r="H561" s="1"/>
      <c r="I561" s="1"/>
      <c r="J561" s="1" t="s">
        <v>13</v>
      </c>
      <c r="K561" s="1"/>
      <c r="L561" s="1"/>
      <c r="M561" s="45"/>
      <c r="N561" s="49" t="s">
        <v>13</v>
      </c>
      <c r="O561" s="10" t="s">
        <v>13</v>
      </c>
      <c r="P561" s="10" t="s">
        <v>13</v>
      </c>
      <c r="Q561" s="10" t="s">
        <v>13</v>
      </c>
      <c r="R561" s="10" t="s">
        <v>13</v>
      </c>
      <c r="S561" s="10" t="s">
        <v>13</v>
      </c>
      <c r="V561" s="50"/>
      <c r="W561" s="64"/>
    </row>
    <row r="562" spans="1:23" ht="25.5" x14ac:dyDescent="0.25">
      <c r="A562" s="57">
        <v>561</v>
      </c>
      <c r="B562" s="2" t="s">
        <v>7017</v>
      </c>
      <c r="C562" s="10" t="s">
        <v>7018</v>
      </c>
      <c r="D562" s="10" t="s">
        <v>7018</v>
      </c>
      <c r="F562" s="2" t="s">
        <v>7017</v>
      </c>
      <c r="G562" s="40"/>
      <c r="H562" s="1"/>
      <c r="I562" s="1"/>
      <c r="J562" s="1" t="s">
        <v>13</v>
      </c>
      <c r="K562" s="1"/>
      <c r="L562" s="1"/>
      <c r="M562" s="45"/>
      <c r="N562" s="49" t="s">
        <v>13</v>
      </c>
      <c r="O562" s="10" t="s">
        <v>13</v>
      </c>
      <c r="P562" s="10" t="s">
        <v>13</v>
      </c>
      <c r="Q562" s="10" t="s">
        <v>13</v>
      </c>
      <c r="R562" s="10" t="s">
        <v>13</v>
      </c>
      <c r="S562" s="10" t="s">
        <v>13</v>
      </c>
      <c r="T562" s="10" t="s">
        <v>13</v>
      </c>
      <c r="U562" s="10">
        <v>2</v>
      </c>
      <c r="V562" s="50"/>
      <c r="W562" s="64"/>
    </row>
    <row r="563" spans="1:23" x14ac:dyDescent="0.25">
      <c r="A563" s="57">
        <v>562</v>
      </c>
      <c r="B563" s="2" t="s">
        <v>7015</v>
      </c>
      <c r="C563" s="10" t="s">
        <v>7016</v>
      </c>
      <c r="D563" s="10" t="s">
        <v>7016</v>
      </c>
      <c r="F563" s="2" t="s">
        <v>7015</v>
      </c>
      <c r="G563" s="40"/>
      <c r="H563" s="1"/>
      <c r="I563" s="1"/>
      <c r="J563" s="1" t="s">
        <v>13</v>
      </c>
      <c r="K563" s="1"/>
      <c r="L563" s="1"/>
      <c r="M563" s="45"/>
      <c r="N563" s="49" t="s">
        <v>13</v>
      </c>
      <c r="O563" s="10" t="s">
        <v>13</v>
      </c>
      <c r="P563" s="10" t="s">
        <v>13</v>
      </c>
      <c r="Q563" s="10" t="s">
        <v>13</v>
      </c>
      <c r="R563" s="10" t="s">
        <v>13</v>
      </c>
      <c r="S563" s="10" t="s">
        <v>13</v>
      </c>
      <c r="T563" s="10" t="s">
        <v>13</v>
      </c>
      <c r="V563" s="49">
        <v>2</v>
      </c>
      <c r="W563" s="64"/>
    </row>
    <row r="564" spans="1:23" x14ac:dyDescent="0.25">
      <c r="A564" s="57">
        <v>563</v>
      </c>
      <c r="B564" s="2" t="s">
        <v>7013</v>
      </c>
      <c r="C564" s="10" t="s">
        <v>7014</v>
      </c>
      <c r="D564" s="10" t="s">
        <v>7014</v>
      </c>
      <c r="F564" s="2" t="s">
        <v>7013</v>
      </c>
      <c r="G564" s="40"/>
      <c r="H564" s="1"/>
      <c r="I564" s="1"/>
      <c r="J564" s="1" t="s">
        <v>13</v>
      </c>
      <c r="K564" s="1"/>
      <c r="L564" s="1"/>
      <c r="M564" s="45"/>
      <c r="N564" s="49" t="s">
        <v>13</v>
      </c>
      <c r="O564" s="10" t="s">
        <v>13</v>
      </c>
      <c r="P564" s="10" t="s">
        <v>13</v>
      </c>
      <c r="Q564" s="10" t="s">
        <v>13</v>
      </c>
      <c r="R564" s="10" t="s">
        <v>13</v>
      </c>
      <c r="S564" s="10" t="s">
        <v>13</v>
      </c>
      <c r="T564" s="10" t="s">
        <v>13</v>
      </c>
      <c r="V564" s="49">
        <v>2</v>
      </c>
      <c r="W564" s="64"/>
    </row>
    <row r="565" spans="1:23" x14ac:dyDescent="0.25">
      <c r="A565" s="57">
        <v>564</v>
      </c>
      <c r="B565" s="2" t="s">
        <v>7011</v>
      </c>
      <c r="C565" s="10" t="s">
        <v>7012</v>
      </c>
      <c r="D565" s="10" t="s">
        <v>7012</v>
      </c>
      <c r="F565" s="2" t="s">
        <v>7011</v>
      </c>
      <c r="G565" s="40"/>
      <c r="H565" s="1"/>
      <c r="I565" s="1"/>
      <c r="J565" s="1" t="s">
        <v>13</v>
      </c>
      <c r="K565" s="1"/>
      <c r="L565" s="1"/>
      <c r="M565" s="45"/>
      <c r="N565" s="49" t="s">
        <v>13</v>
      </c>
      <c r="O565" s="10" t="s">
        <v>13</v>
      </c>
      <c r="P565" s="10" t="s">
        <v>13</v>
      </c>
      <c r="Q565" s="10" t="s">
        <v>13</v>
      </c>
      <c r="R565" s="10" t="s">
        <v>13</v>
      </c>
      <c r="S565" s="10" t="s">
        <v>13</v>
      </c>
      <c r="T565" s="10" t="s">
        <v>13</v>
      </c>
      <c r="V565" s="49">
        <v>2</v>
      </c>
      <c r="W565" s="64"/>
    </row>
    <row r="566" spans="1:23" ht="25.5" x14ac:dyDescent="0.25">
      <c r="A566" s="57">
        <v>565</v>
      </c>
      <c r="B566" s="2" t="s">
        <v>7009</v>
      </c>
      <c r="C566" s="10" t="s">
        <v>7010</v>
      </c>
      <c r="D566" s="10" t="s">
        <v>7010</v>
      </c>
      <c r="F566" s="2" t="s">
        <v>7009</v>
      </c>
      <c r="G566" s="40"/>
      <c r="H566" s="1"/>
      <c r="I566" s="1"/>
      <c r="J566" s="1" t="s">
        <v>13</v>
      </c>
      <c r="K566" s="1"/>
      <c r="L566" s="1"/>
      <c r="M566" s="45"/>
      <c r="N566" s="49" t="s">
        <v>13</v>
      </c>
      <c r="O566" s="10" t="s">
        <v>13</v>
      </c>
      <c r="P566" s="10" t="s">
        <v>13</v>
      </c>
      <c r="Q566" s="10" t="s">
        <v>13</v>
      </c>
      <c r="R566" s="10" t="s">
        <v>13</v>
      </c>
      <c r="S566" s="10" t="s">
        <v>13</v>
      </c>
      <c r="T566" s="10" t="s">
        <v>13</v>
      </c>
      <c r="V566" s="49">
        <v>2</v>
      </c>
      <c r="W566" s="64"/>
    </row>
    <row r="567" spans="1:23" x14ac:dyDescent="0.25">
      <c r="A567" s="57">
        <v>566</v>
      </c>
      <c r="B567" s="2" t="s">
        <v>7007</v>
      </c>
      <c r="C567" s="10" t="s">
        <v>7008</v>
      </c>
      <c r="D567" s="10" t="s">
        <v>7008</v>
      </c>
      <c r="F567" s="2" t="s">
        <v>7007</v>
      </c>
      <c r="G567" s="40"/>
      <c r="H567" s="1"/>
      <c r="I567" s="1"/>
      <c r="J567" s="1" t="s">
        <v>13</v>
      </c>
      <c r="K567" s="1"/>
      <c r="L567" s="1"/>
      <c r="M567" s="45"/>
      <c r="N567" s="49" t="s">
        <v>13</v>
      </c>
      <c r="O567" s="10" t="s">
        <v>13</v>
      </c>
      <c r="P567" s="10" t="s">
        <v>13</v>
      </c>
      <c r="Q567" s="10" t="s">
        <v>13</v>
      </c>
      <c r="R567" s="10" t="s">
        <v>13</v>
      </c>
      <c r="S567" s="10" t="s">
        <v>13</v>
      </c>
      <c r="T567" s="10" t="s">
        <v>13</v>
      </c>
      <c r="V567" s="49">
        <v>2</v>
      </c>
      <c r="W567" s="64"/>
    </row>
    <row r="568" spans="1:23" ht="25.5" x14ac:dyDescent="0.25">
      <c r="A568" s="57">
        <v>567</v>
      </c>
      <c r="B568" s="2" t="s">
        <v>7005</v>
      </c>
      <c r="C568" s="10" t="s">
        <v>7006</v>
      </c>
      <c r="D568" s="10" t="s">
        <v>7006</v>
      </c>
      <c r="F568" s="2" t="s">
        <v>7005</v>
      </c>
      <c r="G568" s="40"/>
      <c r="H568" s="1"/>
      <c r="I568" s="1"/>
      <c r="J568" s="1" t="s">
        <v>13</v>
      </c>
      <c r="K568" s="1"/>
      <c r="L568" s="1"/>
      <c r="M568" s="45"/>
      <c r="N568" s="49" t="s">
        <v>13</v>
      </c>
      <c r="O568" s="10" t="s">
        <v>13</v>
      </c>
      <c r="P568" s="10" t="s">
        <v>13</v>
      </c>
      <c r="Q568" s="10" t="s">
        <v>13</v>
      </c>
      <c r="R568" s="10" t="s">
        <v>13</v>
      </c>
      <c r="S568" s="10" t="s">
        <v>13</v>
      </c>
      <c r="T568" s="10" t="s">
        <v>13</v>
      </c>
      <c r="U568" s="10">
        <v>2</v>
      </c>
      <c r="V568" s="50"/>
      <c r="W568" s="64"/>
    </row>
    <row r="569" spans="1:23" x14ac:dyDescent="0.25">
      <c r="A569" s="57">
        <v>568</v>
      </c>
      <c r="B569" s="2" t="s">
        <v>7003</v>
      </c>
      <c r="C569" s="10" t="s">
        <v>7004</v>
      </c>
      <c r="D569" s="10" t="s">
        <v>7004</v>
      </c>
      <c r="F569" s="2" t="s">
        <v>7003</v>
      </c>
      <c r="G569" s="40"/>
      <c r="H569" s="1"/>
      <c r="I569" s="1"/>
      <c r="J569" s="1" t="s">
        <v>13</v>
      </c>
      <c r="K569" s="1"/>
      <c r="L569" s="1"/>
      <c r="M569" s="45"/>
      <c r="N569" s="49" t="s">
        <v>13</v>
      </c>
      <c r="O569" s="10" t="s">
        <v>13</v>
      </c>
      <c r="P569" s="10" t="s">
        <v>13</v>
      </c>
      <c r="Q569" s="10" t="s">
        <v>13</v>
      </c>
      <c r="R569" s="10" t="s">
        <v>13</v>
      </c>
      <c r="S569" s="10" t="s">
        <v>13</v>
      </c>
      <c r="T569" s="10" t="s">
        <v>13</v>
      </c>
      <c r="V569" s="49">
        <v>2</v>
      </c>
      <c r="W569" s="64"/>
    </row>
    <row r="570" spans="1:23" ht="25.5" x14ac:dyDescent="0.25">
      <c r="A570" s="57">
        <v>569</v>
      </c>
      <c r="B570" s="2" t="s">
        <v>7001</v>
      </c>
      <c r="C570" s="10" t="s">
        <v>7002</v>
      </c>
      <c r="D570" s="10" t="s">
        <v>7002</v>
      </c>
      <c r="F570" s="2" t="s">
        <v>7001</v>
      </c>
      <c r="G570" s="40"/>
      <c r="H570" s="1"/>
      <c r="I570" s="1"/>
      <c r="J570" s="1" t="s">
        <v>13</v>
      </c>
      <c r="K570" s="1"/>
      <c r="L570" s="1"/>
      <c r="M570" s="45"/>
      <c r="N570" s="49" t="s">
        <v>13</v>
      </c>
      <c r="O570" s="10" t="s">
        <v>13</v>
      </c>
      <c r="P570" s="10" t="s">
        <v>13</v>
      </c>
      <c r="Q570" s="10" t="s">
        <v>13</v>
      </c>
      <c r="R570" s="10" t="s">
        <v>13</v>
      </c>
      <c r="S570" s="10" t="s">
        <v>13</v>
      </c>
      <c r="T570" s="10" t="s">
        <v>13</v>
      </c>
      <c r="V570" s="50"/>
      <c r="W570" s="64"/>
    </row>
    <row r="571" spans="1:23" ht="25.5" x14ac:dyDescent="0.25">
      <c r="A571" s="57">
        <v>570</v>
      </c>
      <c r="B571" s="2" t="s">
        <v>6999</v>
      </c>
      <c r="C571" s="10" t="s">
        <v>7000</v>
      </c>
      <c r="D571" s="10" t="s">
        <v>7000</v>
      </c>
      <c r="F571" s="2" t="s">
        <v>6999</v>
      </c>
      <c r="G571" s="40"/>
      <c r="H571" s="1"/>
      <c r="I571" s="1"/>
      <c r="J571" s="1" t="s">
        <v>13</v>
      </c>
      <c r="K571" s="1"/>
      <c r="L571" s="1"/>
      <c r="M571" s="45"/>
      <c r="N571" s="49" t="s">
        <v>13</v>
      </c>
      <c r="O571" s="10" t="s">
        <v>13</v>
      </c>
      <c r="P571" s="10" t="s">
        <v>13</v>
      </c>
      <c r="Q571" s="10" t="s">
        <v>13</v>
      </c>
      <c r="R571" s="10" t="s">
        <v>13</v>
      </c>
      <c r="S571" s="10" t="s">
        <v>13</v>
      </c>
      <c r="V571" s="50"/>
      <c r="W571" s="64"/>
    </row>
    <row r="572" spans="1:23" x14ac:dyDescent="0.25">
      <c r="A572" s="57">
        <v>571</v>
      </c>
      <c r="B572" s="6" t="s">
        <v>6997</v>
      </c>
      <c r="C572" s="12" t="s">
        <v>6998</v>
      </c>
      <c r="D572" s="12" t="s">
        <v>6998</v>
      </c>
      <c r="E572" s="11"/>
      <c r="F572" s="6" t="s">
        <v>6997</v>
      </c>
      <c r="G572" s="39"/>
      <c r="H572" s="5"/>
      <c r="I572" s="5"/>
      <c r="J572" s="1"/>
      <c r="K572" s="5"/>
      <c r="L572" s="5"/>
      <c r="M572" s="44"/>
      <c r="N572" s="50"/>
      <c r="V572" s="50"/>
      <c r="W572" s="64"/>
    </row>
    <row r="573" spans="1:23" x14ac:dyDescent="0.25">
      <c r="A573" s="57">
        <v>572</v>
      </c>
      <c r="B573" s="2" t="s">
        <v>6995</v>
      </c>
      <c r="C573" s="10" t="s">
        <v>6996</v>
      </c>
      <c r="D573" s="10" t="s">
        <v>6996</v>
      </c>
      <c r="F573" s="2" t="s">
        <v>6995</v>
      </c>
      <c r="G573" s="40"/>
      <c r="H573" s="1"/>
      <c r="I573" s="1"/>
      <c r="J573" s="1" t="s">
        <v>13</v>
      </c>
      <c r="K573" s="1"/>
      <c r="L573" s="1"/>
      <c r="M573" s="45"/>
      <c r="N573" s="49" t="s">
        <v>13</v>
      </c>
      <c r="O573" s="10" t="s">
        <v>13</v>
      </c>
      <c r="P573" s="10" t="s">
        <v>13</v>
      </c>
      <c r="Q573" s="10" t="s">
        <v>13</v>
      </c>
      <c r="R573" s="10" t="s">
        <v>13</v>
      </c>
      <c r="S573" s="10" t="s">
        <v>13</v>
      </c>
      <c r="V573" s="50"/>
      <c r="W573" s="64"/>
    </row>
    <row r="574" spans="1:23" ht="38.25" x14ac:dyDescent="0.25">
      <c r="A574" s="57">
        <v>573</v>
      </c>
      <c r="B574" s="2" t="s">
        <v>6993</v>
      </c>
      <c r="C574" s="10" t="s">
        <v>6994</v>
      </c>
      <c r="D574" s="10" t="s">
        <v>6994</v>
      </c>
      <c r="E574" s="10"/>
      <c r="F574" s="2" t="s">
        <v>6993</v>
      </c>
      <c r="G574" s="40"/>
      <c r="H574" s="1"/>
      <c r="I574" s="1"/>
      <c r="J574" s="1" t="s">
        <v>13</v>
      </c>
      <c r="K574" s="1"/>
      <c r="L574" s="1"/>
      <c r="M574" s="40" t="s">
        <v>13</v>
      </c>
      <c r="N574" s="49" t="s">
        <v>13</v>
      </c>
      <c r="O574" s="10" t="s">
        <v>13</v>
      </c>
      <c r="P574" s="10" t="s">
        <v>13</v>
      </c>
      <c r="Q574" s="10" t="s">
        <v>13</v>
      </c>
      <c r="R574" s="10" t="s">
        <v>13</v>
      </c>
      <c r="S574" s="10" t="s">
        <v>13</v>
      </c>
      <c r="V574" s="50"/>
      <c r="W574" s="64"/>
    </row>
    <row r="575" spans="1:23" x14ac:dyDescent="0.25">
      <c r="A575" s="57">
        <v>574</v>
      </c>
      <c r="B575" s="6" t="s">
        <v>6991</v>
      </c>
      <c r="C575" s="12" t="s">
        <v>6992</v>
      </c>
      <c r="D575" s="12" t="s">
        <v>6992</v>
      </c>
      <c r="E575" s="11"/>
      <c r="F575" s="6" t="s">
        <v>6991</v>
      </c>
      <c r="G575" s="39"/>
      <c r="H575" s="5"/>
      <c r="I575" s="5"/>
      <c r="J575" s="1"/>
      <c r="K575" s="5"/>
      <c r="L575" s="5"/>
      <c r="M575" s="44"/>
      <c r="N575" s="50"/>
      <c r="V575" s="50"/>
      <c r="W575" s="64"/>
    </row>
    <row r="576" spans="1:23" ht="25.5" x14ac:dyDescent="0.25">
      <c r="A576" s="57">
        <v>575</v>
      </c>
      <c r="B576" s="2" t="s">
        <v>6989</v>
      </c>
      <c r="C576" s="10" t="s">
        <v>6990</v>
      </c>
      <c r="D576" s="10" t="s">
        <v>6990</v>
      </c>
      <c r="F576" s="2" t="s">
        <v>6989</v>
      </c>
      <c r="G576" s="40"/>
      <c r="H576" s="1"/>
      <c r="I576" s="1"/>
      <c r="J576" s="1" t="s">
        <v>13</v>
      </c>
      <c r="K576" s="1"/>
      <c r="L576" s="1"/>
      <c r="M576" s="45"/>
      <c r="N576" s="49" t="s">
        <v>13</v>
      </c>
      <c r="O576" s="10" t="s">
        <v>13</v>
      </c>
      <c r="P576" s="10" t="s">
        <v>13</v>
      </c>
      <c r="Q576" s="10" t="s">
        <v>13</v>
      </c>
      <c r="R576" s="10" t="s">
        <v>13</v>
      </c>
      <c r="S576" s="10" t="s">
        <v>13</v>
      </c>
      <c r="T576" s="10" t="s">
        <v>13</v>
      </c>
      <c r="V576" s="50"/>
      <c r="W576" s="64"/>
    </row>
    <row r="577" spans="1:23" ht="25.5" x14ac:dyDescent="0.25">
      <c r="A577" s="57">
        <v>576</v>
      </c>
      <c r="B577" s="2" t="s">
        <v>6987</v>
      </c>
      <c r="C577" s="10" t="s">
        <v>6988</v>
      </c>
      <c r="D577" s="10" t="s">
        <v>6988</v>
      </c>
      <c r="F577" s="2" t="s">
        <v>6987</v>
      </c>
      <c r="G577" s="40"/>
      <c r="H577" s="1"/>
      <c r="I577" s="1"/>
      <c r="J577" s="1" t="s">
        <v>13</v>
      </c>
      <c r="K577" s="1"/>
      <c r="L577" s="1"/>
      <c r="M577" s="45"/>
      <c r="N577" s="49" t="s">
        <v>13</v>
      </c>
      <c r="O577" s="10" t="s">
        <v>13</v>
      </c>
      <c r="P577" s="10" t="s">
        <v>13</v>
      </c>
      <c r="Q577" s="10" t="s">
        <v>13</v>
      </c>
      <c r="R577" s="10" t="s">
        <v>13</v>
      </c>
      <c r="S577" s="10" t="s">
        <v>13</v>
      </c>
      <c r="T577" s="10" t="s">
        <v>13</v>
      </c>
      <c r="V577" s="50"/>
      <c r="W577" s="64"/>
    </row>
    <row r="578" spans="1:23" x14ac:dyDescent="0.25">
      <c r="A578" s="57">
        <v>577</v>
      </c>
      <c r="B578" s="2" t="s">
        <v>6985</v>
      </c>
      <c r="C578" s="10" t="s">
        <v>6986</v>
      </c>
      <c r="D578" s="10" t="s">
        <v>6986</v>
      </c>
      <c r="F578" s="2" t="s">
        <v>6985</v>
      </c>
      <c r="G578" s="40"/>
      <c r="H578" s="1"/>
      <c r="I578" s="1"/>
      <c r="J578" s="1" t="s">
        <v>13</v>
      </c>
      <c r="K578" s="1"/>
      <c r="L578" s="1"/>
      <c r="M578" s="45"/>
      <c r="N578" s="49" t="s">
        <v>13</v>
      </c>
      <c r="O578" s="10" t="s">
        <v>13</v>
      </c>
      <c r="P578" s="10" t="s">
        <v>13</v>
      </c>
      <c r="Q578" s="10" t="s">
        <v>13</v>
      </c>
      <c r="R578" s="10" t="s">
        <v>13</v>
      </c>
      <c r="S578" s="10" t="s">
        <v>13</v>
      </c>
      <c r="T578" s="10" t="s">
        <v>13</v>
      </c>
      <c r="V578" s="50"/>
      <c r="W578" s="64"/>
    </row>
    <row r="579" spans="1:23" ht="51" x14ac:dyDescent="0.25">
      <c r="A579" s="57">
        <v>578</v>
      </c>
      <c r="B579" s="2" t="s">
        <v>6983</v>
      </c>
      <c r="C579" s="10" t="s">
        <v>6984</v>
      </c>
      <c r="D579" s="10" t="s">
        <v>6984</v>
      </c>
      <c r="F579" s="2" t="s">
        <v>6983</v>
      </c>
      <c r="G579" s="40"/>
      <c r="H579" s="1"/>
      <c r="I579" s="1"/>
      <c r="J579" s="1" t="s">
        <v>13</v>
      </c>
      <c r="K579" s="1"/>
      <c r="L579" s="1"/>
      <c r="M579" s="45"/>
      <c r="N579" s="49" t="s">
        <v>13</v>
      </c>
      <c r="O579" s="10" t="s">
        <v>13</v>
      </c>
      <c r="P579" s="10" t="s">
        <v>13</v>
      </c>
      <c r="Q579" s="10" t="s">
        <v>13</v>
      </c>
      <c r="R579" s="10" t="s">
        <v>13</v>
      </c>
      <c r="S579" s="10" t="s">
        <v>13</v>
      </c>
      <c r="T579" s="10" t="s">
        <v>13</v>
      </c>
      <c r="V579" s="50"/>
      <c r="W579" s="64"/>
    </row>
    <row r="580" spans="1:23" ht="38.25" x14ac:dyDescent="0.25">
      <c r="A580" s="57">
        <v>579</v>
      </c>
      <c r="B580" s="2" t="s">
        <v>6981</v>
      </c>
      <c r="C580" s="10" t="s">
        <v>6982</v>
      </c>
      <c r="D580" s="10" t="s">
        <v>6982</v>
      </c>
      <c r="F580" s="2" t="s">
        <v>6981</v>
      </c>
      <c r="G580" s="40"/>
      <c r="H580" s="1"/>
      <c r="I580" s="1"/>
      <c r="J580" s="1" t="s">
        <v>13</v>
      </c>
      <c r="K580" s="1"/>
      <c r="L580" s="1"/>
      <c r="M580" s="45"/>
      <c r="N580" s="49" t="s">
        <v>13</v>
      </c>
      <c r="O580" s="10" t="s">
        <v>13</v>
      </c>
      <c r="P580" s="10" t="s">
        <v>13</v>
      </c>
      <c r="Q580" s="10" t="s">
        <v>13</v>
      </c>
      <c r="R580" s="10" t="s">
        <v>13</v>
      </c>
      <c r="S580" s="10" t="s">
        <v>13</v>
      </c>
      <c r="T580" s="10" t="s">
        <v>13</v>
      </c>
      <c r="V580" s="50"/>
      <c r="W580" s="64"/>
    </row>
    <row r="581" spans="1:23" ht="51" x14ac:dyDescent="0.25">
      <c r="A581" s="57">
        <v>580</v>
      </c>
      <c r="B581" s="2" t="s">
        <v>6979</v>
      </c>
      <c r="C581" s="10" t="s">
        <v>6980</v>
      </c>
      <c r="D581" s="10" t="s">
        <v>6980</v>
      </c>
      <c r="F581" s="2" t="s">
        <v>6979</v>
      </c>
      <c r="G581" s="40"/>
      <c r="H581" s="1"/>
      <c r="I581" s="1"/>
      <c r="J581" s="1" t="s">
        <v>13</v>
      </c>
      <c r="K581" s="1"/>
      <c r="L581" s="1"/>
      <c r="M581" s="45"/>
      <c r="N581" s="49" t="s">
        <v>13</v>
      </c>
      <c r="V581" s="50"/>
      <c r="W581" s="64"/>
    </row>
    <row r="582" spans="1:23" ht="25.5" x14ac:dyDescent="0.25">
      <c r="A582" s="57">
        <v>581</v>
      </c>
      <c r="B582" s="6" t="s">
        <v>6977</v>
      </c>
      <c r="C582" s="12" t="s">
        <v>6978</v>
      </c>
      <c r="D582" s="12" t="s">
        <v>6978</v>
      </c>
      <c r="E582" s="11"/>
      <c r="F582" s="6" t="s">
        <v>6977</v>
      </c>
      <c r="G582" s="39"/>
      <c r="H582" s="5"/>
      <c r="I582" s="5"/>
      <c r="J582" s="1"/>
      <c r="K582" s="5"/>
      <c r="L582" s="5"/>
      <c r="M582" s="44"/>
      <c r="N582" s="50"/>
      <c r="V582" s="50"/>
      <c r="W582" s="64"/>
    </row>
    <row r="583" spans="1:23" ht="25.5" x14ac:dyDescent="0.25">
      <c r="A583" s="57">
        <v>582</v>
      </c>
      <c r="B583" s="2" t="s">
        <v>6975</v>
      </c>
      <c r="C583" s="10" t="s">
        <v>6976</v>
      </c>
      <c r="D583" s="10" t="s">
        <v>6976</v>
      </c>
      <c r="F583" s="2" t="s">
        <v>6975</v>
      </c>
      <c r="G583" s="40"/>
      <c r="H583" s="1"/>
      <c r="I583" s="1"/>
      <c r="J583" s="1" t="s">
        <v>13</v>
      </c>
      <c r="K583" s="1"/>
      <c r="L583" s="1"/>
      <c r="M583" s="45"/>
      <c r="N583" s="49" t="s">
        <v>13</v>
      </c>
      <c r="O583" s="10" t="s">
        <v>13</v>
      </c>
      <c r="P583" s="10" t="s">
        <v>13</v>
      </c>
      <c r="Q583" s="10" t="s">
        <v>13</v>
      </c>
      <c r="R583" s="10" t="s">
        <v>13</v>
      </c>
      <c r="S583" s="10" t="s">
        <v>13</v>
      </c>
      <c r="V583" s="50"/>
      <c r="W583" s="64"/>
    </row>
    <row r="584" spans="1:23" x14ac:dyDescent="0.25">
      <c r="A584" s="57">
        <v>583</v>
      </c>
      <c r="B584" s="2" t="s">
        <v>6973</v>
      </c>
      <c r="C584" s="10" t="s">
        <v>6974</v>
      </c>
      <c r="D584" s="10" t="s">
        <v>6974</v>
      </c>
      <c r="F584" s="2" t="s">
        <v>6973</v>
      </c>
      <c r="G584" s="40"/>
      <c r="H584" s="1"/>
      <c r="I584" s="1"/>
      <c r="J584" s="1" t="s">
        <v>13</v>
      </c>
      <c r="K584" s="1"/>
      <c r="L584" s="1"/>
      <c r="M584" s="45"/>
      <c r="N584" s="49" t="s">
        <v>13</v>
      </c>
      <c r="O584" s="10" t="s">
        <v>13</v>
      </c>
      <c r="P584" s="10" t="s">
        <v>13</v>
      </c>
      <c r="Q584" s="10" t="s">
        <v>13</v>
      </c>
      <c r="R584" s="10" t="s">
        <v>13</v>
      </c>
      <c r="S584" s="10" t="s">
        <v>13</v>
      </c>
      <c r="T584" s="10" t="s">
        <v>13</v>
      </c>
      <c r="U584" s="10">
        <v>2</v>
      </c>
      <c r="V584" s="50"/>
      <c r="W584" s="64"/>
    </row>
    <row r="585" spans="1:23" ht="25.5" x14ac:dyDescent="0.25">
      <c r="A585" s="57">
        <v>584</v>
      </c>
      <c r="B585" s="2" t="s">
        <v>6971</v>
      </c>
      <c r="C585" s="10" t="s">
        <v>6972</v>
      </c>
      <c r="D585" s="10" t="s">
        <v>6972</v>
      </c>
      <c r="F585" s="2" t="s">
        <v>6971</v>
      </c>
      <c r="G585" s="40"/>
      <c r="H585" s="1"/>
      <c r="I585" s="1"/>
      <c r="J585" s="1" t="s">
        <v>13</v>
      </c>
      <c r="K585" s="1"/>
      <c r="L585" s="1"/>
      <c r="M585" s="45"/>
      <c r="N585" s="49" t="s">
        <v>13</v>
      </c>
      <c r="O585" s="10" t="s">
        <v>13</v>
      </c>
      <c r="P585" s="10" t="s">
        <v>13</v>
      </c>
      <c r="Q585" s="10" t="s">
        <v>13</v>
      </c>
      <c r="R585" s="10" t="s">
        <v>13</v>
      </c>
      <c r="S585" s="10" t="s">
        <v>13</v>
      </c>
      <c r="T585" s="10" t="s">
        <v>13</v>
      </c>
      <c r="U585" s="10">
        <v>2</v>
      </c>
      <c r="V585" s="50"/>
      <c r="W585" s="64"/>
    </row>
    <row r="586" spans="1:23" ht="25.5" x14ac:dyDescent="0.25">
      <c r="A586" s="57">
        <v>585</v>
      </c>
      <c r="B586" s="2" t="s">
        <v>6969</v>
      </c>
      <c r="C586" s="10" t="s">
        <v>6970</v>
      </c>
      <c r="D586" s="10" t="s">
        <v>6970</v>
      </c>
      <c r="F586" s="2" t="s">
        <v>6969</v>
      </c>
      <c r="G586" s="40"/>
      <c r="H586" s="1"/>
      <c r="I586" s="1"/>
      <c r="J586" s="1" t="s">
        <v>13</v>
      </c>
      <c r="K586" s="1"/>
      <c r="L586" s="1"/>
      <c r="M586" s="45"/>
      <c r="N586" s="49" t="s">
        <v>13</v>
      </c>
      <c r="O586" s="10" t="s">
        <v>13</v>
      </c>
      <c r="P586" s="10" t="s">
        <v>13</v>
      </c>
      <c r="Q586" s="10" t="s">
        <v>13</v>
      </c>
      <c r="R586" s="10" t="s">
        <v>13</v>
      </c>
      <c r="S586" s="10" t="s">
        <v>13</v>
      </c>
      <c r="T586" s="10" t="s">
        <v>13</v>
      </c>
      <c r="U586" s="10">
        <v>2</v>
      </c>
      <c r="V586" s="50"/>
      <c r="W586" s="64"/>
    </row>
    <row r="587" spans="1:23" x14ac:dyDescent="0.25">
      <c r="A587" s="57">
        <v>586</v>
      </c>
      <c r="B587" s="2" t="s">
        <v>6967</v>
      </c>
      <c r="C587" s="10" t="s">
        <v>6968</v>
      </c>
      <c r="D587" s="10" t="s">
        <v>6968</v>
      </c>
      <c r="F587" s="2" t="s">
        <v>6967</v>
      </c>
      <c r="G587" s="40"/>
      <c r="H587" s="1"/>
      <c r="I587" s="1"/>
      <c r="J587" s="1" t="s">
        <v>13</v>
      </c>
      <c r="K587" s="1"/>
      <c r="L587" s="1"/>
      <c r="M587" s="45"/>
      <c r="N587" s="49" t="s">
        <v>13</v>
      </c>
      <c r="O587" s="10" t="s">
        <v>13</v>
      </c>
      <c r="P587" s="10" t="s">
        <v>13</v>
      </c>
      <c r="Q587" s="10" t="s">
        <v>13</v>
      </c>
      <c r="R587" s="10" t="s">
        <v>13</v>
      </c>
      <c r="S587" s="10" t="s">
        <v>13</v>
      </c>
      <c r="T587" s="10" t="s">
        <v>13</v>
      </c>
      <c r="U587" s="10">
        <v>2</v>
      </c>
      <c r="V587" s="50"/>
      <c r="W587" s="64"/>
    </row>
    <row r="588" spans="1:23" x14ac:dyDescent="0.25">
      <c r="A588" s="57">
        <v>587</v>
      </c>
      <c r="B588" s="6" t="s">
        <v>6965</v>
      </c>
      <c r="C588" s="12" t="s">
        <v>6966</v>
      </c>
      <c r="D588" s="12" t="s">
        <v>6966</v>
      </c>
      <c r="E588" s="11"/>
      <c r="F588" s="6" t="s">
        <v>6965</v>
      </c>
      <c r="G588" s="39"/>
      <c r="H588" s="5"/>
      <c r="I588" s="5"/>
      <c r="J588" s="1"/>
      <c r="K588" s="5"/>
      <c r="L588" s="5"/>
      <c r="M588" s="44"/>
      <c r="N588" s="50"/>
      <c r="V588" s="50"/>
      <c r="W588" s="64"/>
    </row>
    <row r="589" spans="1:23" ht="25.5" x14ac:dyDescent="0.25">
      <c r="A589" s="57">
        <v>588</v>
      </c>
      <c r="B589" s="2" t="s">
        <v>6963</v>
      </c>
      <c r="C589" s="10" t="s">
        <v>6964</v>
      </c>
      <c r="D589" s="10" t="s">
        <v>6964</v>
      </c>
      <c r="F589" s="2" t="s">
        <v>6963</v>
      </c>
      <c r="G589" s="40"/>
      <c r="H589" s="1"/>
      <c r="I589" s="1"/>
      <c r="J589" s="1" t="s">
        <v>13</v>
      </c>
      <c r="K589" s="1"/>
      <c r="L589" s="1"/>
      <c r="M589" s="45"/>
      <c r="N589" s="49" t="s">
        <v>13</v>
      </c>
      <c r="O589" s="10" t="s">
        <v>13</v>
      </c>
      <c r="P589" s="10" t="s">
        <v>13</v>
      </c>
      <c r="Q589" s="10" t="s">
        <v>13</v>
      </c>
      <c r="R589" s="10" t="s">
        <v>13</v>
      </c>
      <c r="S589" s="10" t="s">
        <v>13</v>
      </c>
      <c r="T589" s="10" t="s">
        <v>13</v>
      </c>
      <c r="V589" s="50"/>
      <c r="W589" s="64"/>
    </row>
    <row r="590" spans="1:23" ht="25.5" x14ac:dyDescent="0.25">
      <c r="A590" s="57">
        <v>589</v>
      </c>
      <c r="B590" s="2" t="s">
        <v>6961</v>
      </c>
      <c r="C590" s="10" t="s">
        <v>6962</v>
      </c>
      <c r="D590" s="10" t="s">
        <v>6962</v>
      </c>
      <c r="F590" s="2" t="s">
        <v>6961</v>
      </c>
      <c r="G590" s="40"/>
      <c r="H590" s="1"/>
      <c r="I590" s="1"/>
      <c r="J590" s="1" t="s">
        <v>13</v>
      </c>
      <c r="K590" s="1"/>
      <c r="L590" s="1"/>
      <c r="M590" s="45"/>
      <c r="N590" s="49" t="s">
        <v>13</v>
      </c>
      <c r="O590" s="10" t="s">
        <v>13</v>
      </c>
      <c r="P590" s="10" t="s">
        <v>13</v>
      </c>
      <c r="Q590" s="10" t="s">
        <v>13</v>
      </c>
      <c r="R590" s="10" t="s">
        <v>13</v>
      </c>
      <c r="S590" s="10" t="s">
        <v>13</v>
      </c>
      <c r="T590" s="10" t="s">
        <v>13</v>
      </c>
      <c r="V590" s="50"/>
      <c r="W590" s="64"/>
    </row>
    <row r="591" spans="1:23" ht="25.5" x14ac:dyDescent="0.25">
      <c r="A591" s="57">
        <v>590</v>
      </c>
      <c r="B591" s="2" t="s">
        <v>6959</v>
      </c>
      <c r="C591" s="10" t="s">
        <v>6960</v>
      </c>
      <c r="D591" s="10" t="s">
        <v>6960</v>
      </c>
      <c r="F591" s="2" t="s">
        <v>6959</v>
      </c>
      <c r="G591" s="40"/>
      <c r="H591" s="1"/>
      <c r="I591" s="1"/>
      <c r="J591" s="1" t="s">
        <v>13</v>
      </c>
      <c r="K591" s="1"/>
      <c r="L591" s="1"/>
      <c r="M591" s="45"/>
      <c r="N591" s="49" t="s">
        <v>13</v>
      </c>
      <c r="O591" s="10" t="s">
        <v>13</v>
      </c>
      <c r="P591" s="10" t="s">
        <v>13</v>
      </c>
      <c r="Q591" s="10" t="s">
        <v>13</v>
      </c>
      <c r="R591" s="10" t="s">
        <v>13</v>
      </c>
      <c r="S591" s="10" t="s">
        <v>13</v>
      </c>
      <c r="T591" s="10" t="s">
        <v>13</v>
      </c>
      <c r="V591" s="50"/>
      <c r="W591" s="64"/>
    </row>
    <row r="592" spans="1:23" x14ac:dyDescent="0.25">
      <c r="A592" s="57">
        <v>591</v>
      </c>
      <c r="B592" s="4" t="s">
        <v>6957</v>
      </c>
      <c r="C592" s="14" t="s">
        <v>6958</v>
      </c>
      <c r="D592" s="14" t="s">
        <v>6958</v>
      </c>
      <c r="E592" s="13"/>
      <c r="F592" s="4" t="s">
        <v>6957</v>
      </c>
      <c r="G592" s="38"/>
      <c r="H592" s="3"/>
      <c r="I592" s="3"/>
      <c r="J592" s="1"/>
      <c r="K592" s="3"/>
      <c r="L592" s="3"/>
      <c r="M592" s="43"/>
      <c r="N592" s="50"/>
      <c r="V592" s="50"/>
      <c r="W592" s="64"/>
    </row>
    <row r="593" spans="1:23" x14ac:dyDescent="0.25">
      <c r="A593" s="57">
        <v>592</v>
      </c>
      <c r="B593" s="6" t="s">
        <v>6955</v>
      </c>
      <c r="C593" s="12" t="s">
        <v>6956</v>
      </c>
      <c r="D593" s="12" t="s">
        <v>6956</v>
      </c>
      <c r="E593" s="11"/>
      <c r="F593" s="6" t="s">
        <v>6955</v>
      </c>
      <c r="G593" s="39"/>
      <c r="H593" s="5"/>
      <c r="I593" s="5"/>
      <c r="J593" s="1"/>
      <c r="K593" s="5"/>
      <c r="L593" s="5"/>
      <c r="M593" s="44"/>
      <c r="N593" s="50"/>
      <c r="V593" s="50"/>
      <c r="W593" s="64"/>
    </row>
    <row r="594" spans="1:23" ht="25.5" x14ac:dyDescent="0.25">
      <c r="A594" s="57">
        <v>593</v>
      </c>
      <c r="B594" s="2" t="s">
        <v>6953</v>
      </c>
      <c r="C594" s="10" t="s">
        <v>6954</v>
      </c>
      <c r="D594" s="10" t="s">
        <v>6954</v>
      </c>
      <c r="F594" s="2" t="s">
        <v>6953</v>
      </c>
      <c r="G594" s="40"/>
      <c r="H594" s="1"/>
      <c r="I594" s="1"/>
      <c r="J594" s="1" t="s">
        <v>13</v>
      </c>
      <c r="K594" s="1"/>
      <c r="L594" s="1"/>
      <c r="M594" s="45"/>
      <c r="N594" s="49" t="s">
        <v>13</v>
      </c>
      <c r="O594" s="10" t="s">
        <v>13</v>
      </c>
      <c r="P594" s="10" t="s">
        <v>13</v>
      </c>
      <c r="Q594" s="10" t="s">
        <v>13</v>
      </c>
      <c r="R594" s="10" t="s">
        <v>13</v>
      </c>
      <c r="S594" s="10" t="s">
        <v>13</v>
      </c>
      <c r="T594" s="10" t="s">
        <v>13</v>
      </c>
      <c r="U594" s="10">
        <v>2</v>
      </c>
      <c r="V594" s="50"/>
      <c r="W594" s="64"/>
    </row>
    <row r="595" spans="1:23" ht="38.25" x14ac:dyDescent="0.25">
      <c r="A595" s="57">
        <v>594</v>
      </c>
      <c r="B595" s="2" t="s">
        <v>6951</v>
      </c>
      <c r="C595" s="10" t="s">
        <v>6952</v>
      </c>
      <c r="D595" s="10" t="s">
        <v>6952</v>
      </c>
      <c r="F595" s="2" t="s">
        <v>6951</v>
      </c>
      <c r="G595" s="40"/>
      <c r="H595" s="1"/>
      <c r="I595" s="1"/>
      <c r="J595" s="1" t="s">
        <v>13</v>
      </c>
      <c r="K595" s="1"/>
      <c r="L595" s="1"/>
      <c r="M595" s="45"/>
      <c r="N595" s="49" t="s">
        <v>13</v>
      </c>
      <c r="O595" s="10" t="s">
        <v>13</v>
      </c>
      <c r="P595" s="10" t="s">
        <v>13</v>
      </c>
      <c r="Q595" s="10" t="s">
        <v>13</v>
      </c>
      <c r="R595" s="10" t="s">
        <v>13</v>
      </c>
      <c r="S595" s="10" t="s">
        <v>13</v>
      </c>
      <c r="T595" s="10" t="s">
        <v>13</v>
      </c>
      <c r="U595" s="10">
        <v>2</v>
      </c>
      <c r="V595" s="50"/>
      <c r="W595" s="64"/>
    </row>
    <row r="596" spans="1:23" x14ac:dyDescent="0.25">
      <c r="A596" s="57">
        <v>595</v>
      </c>
      <c r="B596" s="6" t="s">
        <v>6949</v>
      </c>
      <c r="C596" s="12" t="s">
        <v>6950</v>
      </c>
      <c r="D596" s="12" t="s">
        <v>6950</v>
      </c>
      <c r="E596" s="11"/>
      <c r="F596" s="6" t="s">
        <v>6949</v>
      </c>
      <c r="G596" s="39"/>
      <c r="H596" s="5"/>
      <c r="I596" s="5"/>
      <c r="J596" s="1"/>
      <c r="K596" s="5"/>
      <c r="L596" s="5"/>
      <c r="M596" s="44"/>
      <c r="N596" s="50"/>
      <c r="V596" s="50"/>
      <c r="W596" s="64"/>
    </row>
    <row r="597" spans="1:23" ht="63.75" x14ac:dyDescent="0.25">
      <c r="A597" s="57">
        <v>596</v>
      </c>
      <c r="B597" s="2" t="s">
        <v>6947</v>
      </c>
      <c r="C597" s="10" t="s">
        <v>6948</v>
      </c>
      <c r="D597" s="10" t="s">
        <v>6948</v>
      </c>
      <c r="F597" s="2" t="s">
        <v>6947</v>
      </c>
      <c r="G597" s="40"/>
      <c r="H597" s="1"/>
      <c r="I597" s="1"/>
      <c r="J597" s="1" t="s">
        <v>13</v>
      </c>
      <c r="K597" s="1"/>
      <c r="L597" s="1"/>
      <c r="M597" s="45"/>
      <c r="N597" s="49" t="s">
        <v>13</v>
      </c>
      <c r="O597" s="10" t="s">
        <v>13</v>
      </c>
      <c r="P597" s="10" t="s">
        <v>13</v>
      </c>
      <c r="Q597" s="10" t="s">
        <v>13</v>
      </c>
      <c r="R597" s="10" t="s">
        <v>13</v>
      </c>
      <c r="S597" s="10" t="s">
        <v>13</v>
      </c>
      <c r="T597" s="10" t="s">
        <v>13</v>
      </c>
      <c r="U597" s="10">
        <v>2</v>
      </c>
      <c r="V597" s="50"/>
      <c r="W597" s="64"/>
    </row>
    <row r="598" spans="1:23" ht="25.5" x14ac:dyDescent="0.25">
      <c r="A598" s="57">
        <v>597</v>
      </c>
      <c r="B598" s="2" t="s">
        <v>6945</v>
      </c>
      <c r="C598" s="10" t="s">
        <v>6946</v>
      </c>
      <c r="D598" s="10" t="s">
        <v>6946</v>
      </c>
      <c r="F598" s="2" t="s">
        <v>6945</v>
      </c>
      <c r="G598" s="40"/>
      <c r="H598" s="1"/>
      <c r="I598" s="1"/>
      <c r="J598" s="1" t="s">
        <v>13</v>
      </c>
      <c r="K598" s="1"/>
      <c r="L598" s="1"/>
      <c r="M598" s="45"/>
      <c r="N598" s="49" t="s">
        <v>13</v>
      </c>
      <c r="O598" s="10" t="s">
        <v>13</v>
      </c>
      <c r="P598" s="10" t="s">
        <v>13</v>
      </c>
      <c r="Q598" s="10" t="s">
        <v>13</v>
      </c>
      <c r="R598" s="10" t="s">
        <v>13</v>
      </c>
      <c r="S598" s="10" t="s">
        <v>13</v>
      </c>
      <c r="T598" s="10" t="s">
        <v>13</v>
      </c>
      <c r="V598" s="50"/>
      <c r="W598" s="64"/>
    </row>
    <row r="599" spans="1:23" x14ac:dyDescent="0.25">
      <c r="A599" s="57">
        <v>598</v>
      </c>
      <c r="B599" s="6" t="s">
        <v>6943</v>
      </c>
      <c r="C599" s="12" t="s">
        <v>6944</v>
      </c>
      <c r="D599" s="12" t="s">
        <v>6944</v>
      </c>
      <c r="E599" s="11"/>
      <c r="F599" s="6" t="s">
        <v>6943</v>
      </c>
      <c r="G599" s="39"/>
      <c r="H599" s="5"/>
      <c r="I599" s="5"/>
      <c r="J599" s="1"/>
      <c r="K599" s="5"/>
      <c r="L599" s="5"/>
      <c r="M599" s="44"/>
      <c r="N599" s="50"/>
      <c r="V599" s="50"/>
      <c r="W599" s="64"/>
    </row>
    <row r="600" spans="1:23" x14ac:dyDescent="0.25">
      <c r="A600" s="57">
        <v>599</v>
      </c>
      <c r="B600" s="2" t="s">
        <v>6941</v>
      </c>
      <c r="C600" s="10" t="s">
        <v>6942</v>
      </c>
      <c r="D600" s="10" t="s">
        <v>6942</v>
      </c>
      <c r="F600" s="2" t="s">
        <v>6941</v>
      </c>
      <c r="G600" s="40"/>
      <c r="H600" s="1"/>
      <c r="I600" s="1"/>
      <c r="J600" s="1" t="s">
        <v>13</v>
      </c>
      <c r="K600" s="1"/>
      <c r="L600" s="1"/>
      <c r="M600" s="45"/>
      <c r="N600" s="49" t="s">
        <v>13</v>
      </c>
      <c r="O600" s="10" t="s">
        <v>13</v>
      </c>
      <c r="P600" s="10" t="s">
        <v>13</v>
      </c>
      <c r="V600" s="50"/>
      <c r="W600" s="64"/>
    </row>
    <row r="601" spans="1:23" ht="25.5" x14ac:dyDescent="0.25">
      <c r="A601" s="57">
        <v>600</v>
      </c>
      <c r="B601" s="2" t="s">
        <v>6939</v>
      </c>
      <c r="C601" s="10" t="s">
        <v>6940</v>
      </c>
      <c r="D601" s="10" t="s">
        <v>6940</v>
      </c>
      <c r="F601" s="2" t="s">
        <v>6939</v>
      </c>
      <c r="G601" s="40"/>
      <c r="H601" s="1"/>
      <c r="I601" s="1"/>
      <c r="J601" s="1" t="s">
        <v>13</v>
      </c>
      <c r="K601" s="1"/>
      <c r="L601" s="1"/>
      <c r="M601" s="45"/>
      <c r="N601" s="49" t="s">
        <v>13</v>
      </c>
      <c r="O601" s="10" t="s">
        <v>13</v>
      </c>
      <c r="P601" s="10" t="s">
        <v>13</v>
      </c>
      <c r="V601" s="50"/>
      <c r="W601" s="64"/>
    </row>
    <row r="602" spans="1:23" x14ac:dyDescent="0.25">
      <c r="A602" s="57">
        <v>601</v>
      </c>
      <c r="B602" s="2" t="s">
        <v>6937</v>
      </c>
      <c r="C602" s="10" t="s">
        <v>6938</v>
      </c>
      <c r="D602" s="10" t="s">
        <v>6938</v>
      </c>
      <c r="F602" s="2" t="s">
        <v>6937</v>
      </c>
      <c r="G602" s="40"/>
      <c r="H602" s="1"/>
      <c r="I602" s="1"/>
      <c r="J602" s="1" t="s">
        <v>13</v>
      </c>
      <c r="K602" s="1"/>
      <c r="L602" s="1"/>
      <c r="M602" s="45"/>
      <c r="N602" s="49" t="s">
        <v>13</v>
      </c>
      <c r="O602" s="10" t="s">
        <v>13</v>
      </c>
      <c r="P602" s="10" t="s">
        <v>13</v>
      </c>
      <c r="V602" s="50"/>
      <c r="W602" s="64"/>
    </row>
    <row r="603" spans="1:23" x14ac:dyDescent="0.25">
      <c r="A603" s="57">
        <v>602</v>
      </c>
      <c r="B603" s="2" t="s">
        <v>6935</v>
      </c>
      <c r="C603" s="10" t="s">
        <v>6936</v>
      </c>
      <c r="D603" s="10" t="s">
        <v>6936</v>
      </c>
      <c r="F603" s="2" t="s">
        <v>6935</v>
      </c>
      <c r="G603" s="40"/>
      <c r="H603" s="1"/>
      <c r="I603" s="1"/>
      <c r="J603" s="1" t="s">
        <v>13</v>
      </c>
      <c r="K603" s="1"/>
      <c r="L603" s="1"/>
      <c r="M603" s="45"/>
      <c r="N603" s="49" t="s">
        <v>13</v>
      </c>
      <c r="O603" s="10" t="s">
        <v>13</v>
      </c>
      <c r="P603" s="10" t="s">
        <v>13</v>
      </c>
      <c r="V603" s="50"/>
      <c r="W603" s="64"/>
    </row>
    <row r="604" spans="1:23" ht="25.5" x14ac:dyDescent="0.25">
      <c r="A604" s="57">
        <v>603</v>
      </c>
      <c r="B604" s="2" t="s">
        <v>6933</v>
      </c>
      <c r="C604" s="10" t="s">
        <v>6934</v>
      </c>
      <c r="D604" s="10" t="s">
        <v>6934</v>
      </c>
      <c r="F604" s="2" t="s">
        <v>6933</v>
      </c>
      <c r="G604" s="40"/>
      <c r="H604" s="1"/>
      <c r="I604" s="1"/>
      <c r="J604" s="1" t="s">
        <v>13</v>
      </c>
      <c r="K604" s="1"/>
      <c r="L604" s="1"/>
      <c r="M604" s="45"/>
      <c r="N604" s="49" t="s">
        <v>13</v>
      </c>
      <c r="O604" s="10" t="s">
        <v>13</v>
      </c>
      <c r="P604" s="10" t="s">
        <v>13</v>
      </c>
      <c r="V604" s="50"/>
      <c r="W604" s="64"/>
    </row>
    <row r="605" spans="1:23" ht="76.5" x14ac:dyDescent="0.25">
      <c r="A605" s="57">
        <v>604</v>
      </c>
      <c r="B605" s="2" t="s">
        <v>6931</v>
      </c>
      <c r="C605" s="10" t="s">
        <v>6932</v>
      </c>
      <c r="D605" s="10" t="s">
        <v>6932</v>
      </c>
      <c r="F605" s="2" t="s">
        <v>6931</v>
      </c>
      <c r="G605" s="40"/>
      <c r="H605" s="1"/>
      <c r="I605" s="1"/>
      <c r="J605" s="1" t="s">
        <v>13</v>
      </c>
      <c r="K605" s="1"/>
      <c r="L605" s="1"/>
      <c r="M605" s="45"/>
      <c r="N605" s="49" t="s">
        <v>13</v>
      </c>
      <c r="O605" s="10" t="s">
        <v>13</v>
      </c>
      <c r="P605" s="10" t="s">
        <v>13</v>
      </c>
      <c r="V605" s="50"/>
      <c r="W605" s="64"/>
    </row>
    <row r="606" spans="1:23" x14ac:dyDescent="0.25">
      <c r="A606" s="57">
        <v>605</v>
      </c>
      <c r="B606" s="6" t="s">
        <v>6929</v>
      </c>
      <c r="C606" s="12" t="s">
        <v>6930</v>
      </c>
      <c r="D606" s="12" t="s">
        <v>6930</v>
      </c>
      <c r="E606" s="11"/>
      <c r="F606" s="6" t="s">
        <v>6929</v>
      </c>
      <c r="G606" s="39"/>
      <c r="H606" s="5"/>
      <c r="I606" s="5"/>
      <c r="J606" s="1"/>
      <c r="K606" s="5"/>
      <c r="L606" s="5"/>
      <c r="M606" s="44"/>
      <c r="N606" s="50"/>
      <c r="V606" s="50"/>
      <c r="W606" s="64"/>
    </row>
    <row r="607" spans="1:23" ht="51" x14ac:dyDescent="0.25">
      <c r="A607" s="57">
        <v>606</v>
      </c>
      <c r="B607" s="2" t="s">
        <v>6927</v>
      </c>
      <c r="C607" s="10" t="s">
        <v>6928</v>
      </c>
      <c r="D607" s="10" t="s">
        <v>6928</v>
      </c>
      <c r="F607" s="2" t="s">
        <v>6927</v>
      </c>
      <c r="G607" s="40"/>
      <c r="H607" s="1"/>
      <c r="I607" s="1"/>
      <c r="J607" s="1" t="s">
        <v>13</v>
      </c>
      <c r="K607" s="1"/>
      <c r="L607" s="1"/>
      <c r="M607" s="45"/>
      <c r="N607" s="49" t="s">
        <v>13</v>
      </c>
      <c r="O607" s="10" t="s">
        <v>13</v>
      </c>
      <c r="P607" s="10" t="s">
        <v>13</v>
      </c>
      <c r="Q607" s="10" t="s">
        <v>13</v>
      </c>
      <c r="R607" s="10" t="s">
        <v>13</v>
      </c>
      <c r="V607" s="50"/>
      <c r="W607" s="64"/>
    </row>
    <row r="608" spans="1:23" ht="38.25" x14ac:dyDescent="0.25">
      <c r="A608" s="57">
        <v>607</v>
      </c>
      <c r="B608" s="2" t="s">
        <v>6925</v>
      </c>
      <c r="C608" s="10" t="s">
        <v>6926</v>
      </c>
      <c r="D608" s="10" t="s">
        <v>6926</v>
      </c>
      <c r="F608" s="2" t="s">
        <v>6925</v>
      </c>
      <c r="G608" s="40"/>
      <c r="H608" s="1"/>
      <c r="I608" s="1"/>
      <c r="J608" s="1" t="s">
        <v>13</v>
      </c>
      <c r="K608" s="1"/>
      <c r="L608" s="1"/>
      <c r="M608" s="45"/>
      <c r="N608" s="49" t="s">
        <v>13</v>
      </c>
      <c r="O608" s="10" t="s">
        <v>13</v>
      </c>
      <c r="P608" s="10" t="s">
        <v>13</v>
      </c>
      <c r="Q608" s="10" t="s">
        <v>13</v>
      </c>
      <c r="R608" s="10" t="s">
        <v>13</v>
      </c>
      <c r="V608" s="50"/>
      <c r="W608" s="64"/>
    </row>
    <row r="609" spans="1:23" ht="51" x14ac:dyDescent="0.25">
      <c r="A609" s="57">
        <v>608</v>
      </c>
      <c r="B609" s="2" t="s">
        <v>6923</v>
      </c>
      <c r="C609" s="10" t="s">
        <v>6924</v>
      </c>
      <c r="D609" s="10" t="s">
        <v>6924</v>
      </c>
      <c r="F609" s="2" t="s">
        <v>6923</v>
      </c>
      <c r="G609" s="40"/>
      <c r="H609" s="1"/>
      <c r="I609" s="1"/>
      <c r="J609" s="1" t="s">
        <v>13</v>
      </c>
      <c r="K609" s="1"/>
      <c r="L609" s="1"/>
      <c r="M609" s="45"/>
      <c r="N609" s="49" t="s">
        <v>13</v>
      </c>
      <c r="O609" s="10" t="s">
        <v>13</v>
      </c>
      <c r="P609" s="10" t="s">
        <v>13</v>
      </c>
      <c r="Q609" s="10" t="s">
        <v>13</v>
      </c>
      <c r="R609" s="10" t="s">
        <v>13</v>
      </c>
      <c r="V609" s="50"/>
      <c r="W609" s="64"/>
    </row>
    <row r="610" spans="1:23" ht="25.5" x14ac:dyDescent="0.25">
      <c r="A610" s="57">
        <v>609</v>
      </c>
      <c r="B610" s="2" t="s">
        <v>6921</v>
      </c>
      <c r="C610" s="10" t="s">
        <v>6922</v>
      </c>
      <c r="D610" s="10" t="s">
        <v>6922</v>
      </c>
      <c r="F610" s="2" t="s">
        <v>6921</v>
      </c>
      <c r="G610" s="40"/>
      <c r="H610" s="1"/>
      <c r="I610" s="1"/>
      <c r="J610" s="1" t="s">
        <v>13</v>
      </c>
      <c r="K610" s="1"/>
      <c r="L610" s="1"/>
      <c r="M610" s="45"/>
      <c r="N610" s="49" t="s">
        <v>13</v>
      </c>
      <c r="O610" s="10" t="s">
        <v>13</v>
      </c>
      <c r="P610" s="10" t="s">
        <v>13</v>
      </c>
      <c r="Q610" s="10" t="s">
        <v>13</v>
      </c>
      <c r="R610" s="10" t="s">
        <v>13</v>
      </c>
      <c r="V610" s="50"/>
      <c r="W610" s="64"/>
    </row>
    <row r="611" spans="1:23" ht="63.75" x14ac:dyDescent="0.25">
      <c r="A611" s="57">
        <v>610</v>
      </c>
      <c r="B611" s="2" t="s">
        <v>6919</v>
      </c>
      <c r="C611" s="10" t="s">
        <v>6920</v>
      </c>
      <c r="D611" s="10" t="s">
        <v>6920</v>
      </c>
      <c r="F611" s="2" t="s">
        <v>6919</v>
      </c>
      <c r="G611" s="40"/>
      <c r="H611" s="1"/>
      <c r="I611" s="1"/>
      <c r="J611" s="1" t="s">
        <v>13</v>
      </c>
      <c r="K611" s="1"/>
      <c r="L611" s="1"/>
      <c r="M611" s="45"/>
      <c r="N611" s="49" t="s">
        <v>13</v>
      </c>
      <c r="O611" s="10" t="s">
        <v>13</v>
      </c>
      <c r="P611" s="10" t="s">
        <v>13</v>
      </c>
      <c r="Q611" s="10" t="s">
        <v>13</v>
      </c>
      <c r="R611" s="10" t="s">
        <v>13</v>
      </c>
      <c r="V611" s="50"/>
      <c r="W611" s="64"/>
    </row>
    <row r="612" spans="1:23" x14ac:dyDescent="0.25">
      <c r="A612" s="57">
        <v>611</v>
      </c>
      <c r="B612" s="4" t="s">
        <v>6917</v>
      </c>
      <c r="C612" s="14" t="s">
        <v>6918</v>
      </c>
      <c r="D612" s="14" t="s">
        <v>6918</v>
      </c>
      <c r="E612" s="13"/>
      <c r="F612" s="4" t="s">
        <v>6917</v>
      </c>
      <c r="G612" s="38"/>
      <c r="H612" s="3"/>
      <c r="I612" s="3"/>
      <c r="J612" s="1"/>
      <c r="K612" s="3"/>
      <c r="L612" s="3"/>
      <c r="M612" s="43"/>
      <c r="N612" s="50"/>
      <c r="V612" s="50"/>
      <c r="W612" s="64"/>
    </row>
    <row r="613" spans="1:23" x14ac:dyDescent="0.25">
      <c r="A613" s="57">
        <v>612</v>
      </c>
      <c r="B613" s="6" t="s">
        <v>6915</v>
      </c>
      <c r="C613" s="12" t="s">
        <v>6916</v>
      </c>
      <c r="D613" s="12" t="s">
        <v>6916</v>
      </c>
      <c r="E613" s="11"/>
      <c r="F613" s="6" t="s">
        <v>6915</v>
      </c>
      <c r="G613" s="39"/>
      <c r="H613" s="5"/>
      <c r="I613" s="5"/>
      <c r="J613" s="1"/>
      <c r="K613" s="5"/>
      <c r="L613" s="5"/>
      <c r="M613" s="44"/>
      <c r="N613" s="50"/>
      <c r="V613" s="50"/>
      <c r="W613" s="64"/>
    </row>
    <row r="614" spans="1:23" ht="153" x14ac:dyDescent="0.25">
      <c r="A614" s="57">
        <v>613</v>
      </c>
      <c r="B614" s="2" t="s">
        <v>6913</v>
      </c>
      <c r="C614" s="10" t="s">
        <v>6914</v>
      </c>
      <c r="D614" s="10" t="s">
        <v>6914</v>
      </c>
      <c r="F614" s="2" t="s">
        <v>6913</v>
      </c>
      <c r="G614" s="40"/>
      <c r="H614" s="1"/>
      <c r="I614" s="1"/>
      <c r="J614" s="1" t="s">
        <v>13</v>
      </c>
      <c r="K614" s="1"/>
      <c r="L614" s="1"/>
      <c r="M614" s="45"/>
      <c r="N614" s="49" t="s">
        <v>13</v>
      </c>
      <c r="O614" s="10" t="s">
        <v>13</v>
      </c>
      <c r="P614" s="10" t="s">
        <v>13</v>
      </c>
      <c r="Q614" s="10" t="s">
        <v>13</v>
      </c>
      <c r="R614" s="10" t="s">
        <v>13</v>
      </c>
      <c r="S614" s="10" t="s">
        <v>13</v>
      </c>
      <c r="T614" s="10" t="s">
        <v>13</v>
      </c>
      <c r="U614" s="10">
        <v>2</v>
      </c>
      <c r="V614" s="49">
        <v>3</v>
      </c>
      <c r="W614" s="64"/>
    </row>
    <row r="615" spans="1:23" ht="38.25" x14ac:dyDescent="0.25">
      <c r="A615" s="57">
        <v>614</v>
      </c>
      <c r="B615" s="2" t="s">
        <v>6911</v>
      </c>
      <c r="C615" s="10" t="s">
        <v>6912</v>
      </c>
      <c r="D615" s="10" t="s">
        <v>6912</v>
      </c>
      <c r="F615" s="2" t="s">
        <v>6911</v>
      </c>
      <c r="G615" s="40"/>
      <c r="H615" s="1"/>
      <c r="I615" s="1"/>
      <c r="J615" s="1" t="s">
        <v>13</v>
      </c>
      <c r="K615" s="1"/>
      <c r="L615" s="1"/>
      <c r="M615" s="45"/>
      <c r="N615" s="49" t="s">
        <v>13</v>
      </c>
      <c r="O615" s="10" t="s">
        <v>13</v>
      </c>
      <c r="P615" s="10" t="s">
        <v>13</v>
      </c>
      <c r="Q615" s="10" t="s">
        <v>13</v>
      </c>
      <c r="R615" s="10" t="s">
        <v>13</v>
      </c>
      <c r="V615" s="50"/>
      <c r="W615" s="64"/>
    </row>
    <row r="616" spans="1:23" ht="25.5" x14ac:dyDescent="0.25">
      <c r="A616" s="57">
        <v>615</v>
      </c>
      <c r="B616" s="2" t="s">
        <v>6909</v>
      </c>
      <c r="C616" s="10" t="s">
        <v>6910</v>
      </c>
      <c r="D616" s="10" t="s">
        <v>6910</v>
      </c>
      <c r="F616" s="2" t="s">
        <v>6909</v>
      </c>
      <c r="G616" s="40"/>
      <c r="H616" s="1"/>
      <c r="I616" s="1"/>
      <c r="J616" s="1" t="s">
        <v>13</v>
      </c>
      <c r="K616" s="1"/>
      <c r="L616" s="1"/>
      <c r="M616" s="45"/>
      <c r="N616" s="49" t="s">
        <v>13</v>
      </c>
      <c r="O616" s="10" t="s">
        <v>13</v>
      </c>
      <c r="P616" s="10" t="s">
        <v>13</v>
      </c>
      <c r="Q616" s="10" t="s">
        <v>13</v>
      </c>
      <c r="R616" s="10" t="s">
        <v>13</v>
      </c>
      <c r="S616" s="10" t="s">
        <v>13</v>
      </c>
      <c r="T616" s="10" t="s">
        <v>13</v>
      </c>
      <c r="U616" s="10">
        <v>2</v>
      </c>
      <c r="V616" s="49">
        <v>1</v>
      </c>
      <c r="W616" s="64"/>
    </row>
    <row r="617" spans="1:23" ht="25.5" x14ac:dyDescent="0.25">
      <c r="A617" s="57">
        <v>616</v>
      </c>
      <c r="B617" s="2" t="s">
        <v>6907</v>
      </c>
      <c r="C617" s="10" t="s">
        <v>6908</v>
      </c>
      <c r="D617" s="10" t="s">
        <v>6908</v>
      </c>
      <c r="F617" s="2" t="s">
        <v>6907</v>
      </c>
      <c r="G617" s="40"/>
      <c r="H617" s="1"/>
      <c r="I617" s="1"/>
      <c r="J617" s="1" t="s">
        <v>13</v>
      </c>
      <c r="K617" s="1"/>
      <c r="L617" s="1"/>
      <c r="M617" s="45"/>
      <c r="N617" s="49" t="s">
        <v>13</v>
      </c>
      <c r="O617" s="10" t="s">
        <v>13</v>
      </c>
      <c r="P617" s="10" t="s">
        <v>13</v>
      </c>
      <c r="Q617" s="10" t="s">
        <v>13</v>
      </c>
      <c r="R617" s="10" t="s">
        <v>13</v>
      </c>
      <c r="S617" s="10" t="s">
        <v>13</v>
      </c>
      <c r="T617" s="10" t="s">
        <v>13</v>
      </c>
      <c r="U617" s="10">
        <v>2</v>
      </c>
      <c r="V617" s="49">
        <v>1</v>
      </c>
      <c r="W617" s="64"/>
    </row>
    <row r="618" spans="1:23" ht="63.75" x14ac:dyDescent="0.25">
      <c r="A618" s="57">
        <v>617</v>
      </c>
      <c r="B618" s="2" t="s">
        <v>6905</v>
      </c>
      <c r="C618" s="10" t="s">
        <v>6906</v>
      </c>
      <c r="D618" s="10" t="s">
        <v>6906</v>
      </c>
      <c r="F618" s="2" t="s">
        <v>6905</v>
      </c>
      <c r="G618" s="40"/>
      <c r="H618" s="1"/>
      <c r="I618" s="1"/>
      <c r="J618" s="1" t="s">
        <v>13</v>
      </c>
      <c r="K618" s="1"/>
      <c r="L618" s="1"/>
      <c r="M618" s="45"/>
      <c r="N618" s="49" t="s">
        <v>13</v>
      </c>
      <c r="O618" s="10" t="s">
        <v>13</v>
      </c>
      <c r="P618" s="10" t="s">
        <v>13</v>
      </c>
      <c r="Q618" s="10" t="s">
        <v>13</v>
      </c>
      <c r="R618" s="10" t="s">
        <v>13</v>
      </c>
      <c r="S618" s="10" t="s">
        <v>13</v>
      </c>
      <c r="T618" s="10" t="s">
        <v>13</v>
      </c>
      <c r="U618" s="10">
        <v>2</v>
      </c>
      <c r="V618" s="49">
        <v>1</v>
      </c>
      <c r="W618" s="64"/>
    </row>
    <row r="619" spans="1:23" x14ac:dyDescent="0.25">
      <c r="A619" s="57">
        <v>618</v>
      </c>
      <c r="B619" s="6" t="s">
        <v>6903</v>
      </c>
      <c r="C619" s="12" t="s">
        <v>6904</v>
      </c>
      <c r="D619" s="12" t="s">
        <v>6904</v>
      </c>
      <c r="E619" s="11"/>
      <c r="F619" s="6" t="s">
        <v>6903</v>
      </c>
      <c r="G619" s="39"/>
      <c r="H619" s="5"/>
      <c r="I619" s="5"/>
      <c r="J619" s="1"/>
      <c r="K619" s="5"/>
      <c r="L619" s="5"/>
      <c r="M619" s="44"/>
      <c r="N619" s="50"/>
      <c r="V619" s="50"/>
      <c r="W619" s="64"/>
    </row>
    <row r="620" spans="1:23" ht="51" x14ac:dyDescent="0.25">
      <c r="A620" s="57">
        <v>619</v>
      </c>
      <c r="B620" s="2" t="s">
        <v>6901</v>
      </c>
      <c r="C620" s="10" t="s">
        <v>6902</v>
      </c>
      <c r="D620" s="10" t="s">
        <v>6902</v>
      </c>
      <c r="F620" s="2" t="s">
        <v>6901</v>
      </c>
      <c r="G620" s="40"/>
      <c r="H620" s="1"/>
      <c r="I620" s="1"/>
      <c r="J620" s="1" t="s">
        <v>13</v>
      </c>
      <c r="K620" s="1"/>
      <c r="L620" s="1"/>
      <c r="M620" s="45"/>
      <c r="N620" s="49" t="s">
        <v>13</v>
      </c>
      <c r="O620" s="10" t="s">
        <v>13</v>
      </c>
      <c r="P620" s="10" t="s">
        <v>13</v>
      </c>
      <c r="Q620" s="10" t="s">
        <v>13</v>
      </c>
      <c r="R620" s="10" t="s">
        <v>13</v>
      </c>
      <c r="S620" s="10" t="s">
        <v>13</v>
      </c>
      <c r="T620" s="10" t="s">
        <v>13</v>
      </c>
      <c r="U620" s="10">
        <v>2</v>
      </c>
      <c r="V620" s="49">
        <v>1</v>
      </c>
      <c r="W620" s="64"/>
    </row>
    <row r="621" spans="1:23" ht="25.5" x14ac:dyDescent="0.25">
      <c r="A621" s="57">
        <v>620</v>
      </c>
      <c r="B621" s="2" t="s">
        <v>6899</v>
      </c>
      <c r="C621" s="10" t="s">
        <v>6900</v>
      </c>
      <c r="D621" s="10" t="s">
        <v>6900</v>
      </c>
      <c r="F621" s="2" t="s">
        <v>6899</v>
      </c>
      <c r="G621" s="40"/>
      <c r="H621" s="1"/>
      <c r="I621" s="1"/>
      <c r="J621" s="1" t="s">
        <v>13</v>
      </c>
      <c r="K621" s="1"/>
      <c r="L621" s="1"/>
      <c r="M621" s="45"/>
      <c r="N621" s="49" t="s">
        <v>13</v>
      </c>
      <c r="O621" s="10" t="s">
        <v>13</v>
      </c>
      <c r="P621" s="10" t="s">
        <v>13</v>
      </c>
      <c r="Q621" s="10" t="s">
        <v>13</v>
      </c>
      <c r="R621" s="10" t="s">
        <v>13</v>
      </c>
      <c r="V621" s="50"/>
      <c r="W621" s="64"/>
    </row>
    <row r="622" spans="1:23" x14ac:dyDescent="0.25">
      <c r="A622" s="57">
        <v>621</v>
      </c>
      <c r="B622" s="6" t="s">
        <v>6897</v>
      </c>
      <c r="C622" s="12" t="s">
        <v>6898</v>
      </c>
      <c r="D622" s="12" t="s">
        <v>6898</v>
      </c>
      <c r="E622" s="11"/>
      <c r="F622" s="6" t="s">
        <v>6897</v>
      </c>
      <c r="G622" s="39"/>
      <c r="H622" s="5"/>
      <c r="I622" s="5"/>
      <c r="J622" s="1"/>
      <c r="K622" s="5"/>
      <c r="L622" s="5"/>
      <c r="M622" s="44"/>
      <c r="N622" s="50"/>
      <c r="V622" s="50"/>
      <c r="W622" s="64"/>
    </row>
    <row r="623" spans="1:23" x14ac:dyDescent="0.25">
      <c r="A623" s="57">
        <v>622</v>
      </c>
      <c r="B623" s="2" t="s">
        <v>6895</v>
      </c>
      <c r="C623" s="10" t="s">
        <v>6896</v>
      </c>
      <c r="D623" s="10" t="s">
        <v>6896</v>
      </c>
      <c r="F623" s="2" t="s">
        <v>6895</v>
      </c>
      <c r="G623" s="40"/>
      <c r="H623" s="1"/>
      <c r="I623" s="1"/>
      <c r="J623" s="1" t="s">
        <v>13</v>
      </c>
      <c r="K623" s="1"/>
      <c r="L623" s="1"/>
      <c r="M623" s="45"/>
      <c r="N623" s="49" t="s">
        <v>13</v>
      </c>
      <c r="O623" s="10" t="s">
        <v>13</v>
      </c>
      <c r="P623" s="10" t="s">
        <v>13</v>
      </c>
      <c r="Q623" s="10" t="s">
        <v>13</v>
      </c>
      <c r="R623" s="10" t="s">
        <v>13</v>
      </c>
      <c r="S623" s="10" t="s">
        <v>13</v>
      </c>
      <c r="T623" s="10" t="s">
        <v>13</v>
      </c>
      <c r="U623" s="10">
        <v>2</v>
      </c>
      <c r="V623" s="49">
        <v>1</v>
      </c>
      <c r="W623" s="64"/>
    </row>
    <row r="624" spans="1:23" ht="51" x14ac:dyDescent="0.25">
      <c r="A624" s="57">
        <v>623</v>
      </c>
      <c r="B624" s="2" t="s">
        <v>6893</v>
      </c>
      <c r="C624" s="10" t="s">
        <v>6894</v>
      </c>
      <c r="D624" s="10" t="s">
        <v>6894</v>
      </c>
      <c r="F624" s="2" t="s">
        <v>6893</v>
      </c>
      <c r="G624" s="40"/>
      <c r="H624" s="1"/>
      <c r="I624" s="1"/>
      <c r="J624" s="1" t="s">
        <v>13</v>
      </c>
      <c r="K624" s="1"/>
      <c r="L624" s="1"/>
      <c r="M624" s="45"/>
      <c r="N624" s="49" t="s">
        <v>13</v>
      </c>
      <c r="O624" s="10" t="s">
        <v>13</v>
      </c>
      <c r="P624" s="10" t="s">
        <v>13</v>
      </c>
      <c r="Q624" s="10" t="s">
        <v>13</v>
      </c>
      <c r="R624" s="10" t="s">
        <v>13</v>
      </c>
      <c r="S624" s="10" t="s">
        <v>13</v>
      </c>
      <c r="T624" s="10" t="s">
        <v>13</v>
      </c>
      <c r="U624" s="10">
        <v>2</v>
      </c>
      <c r="V624" s="49">
        <v>1</v>
      </c>
      <c r="W624" s="64"/>
    </row>
    <row r="625" spans="1:23" ht="51" x14ac:dyDescent="0.25">
      <c r="A625" s="57">
        <v>624</v>
      </c>
      <c r="B625" s="2" t="s">
        <v>6891</v>
      </c>
      <c r="C625" s="10" t="s">
        <v>6892</v>
      </c>
      <c r="D625" s="10" t="s">
        <v>6892</v>
      </c>
      <c r="F625" s="2" t="s">
        <v>6891</v>
      </c>
      <c r="G625" s="40"/>
      <c r="H625" s="1"/>
      <c r="I625" s="1"/>
      <c r="J625" s="1" t="s">
        <v>13</v>
      </c>
      <c r="K625" s="1"/>
      <c r="L625" s="1"/>
      <c r="M625" s="45"/>
      <c r="N625" s="49" t="s">
        <v>13</v>
      </c>
      <c r="O625" s="10" t="s">
        <v>13</v>
      </c>
      <c r="P625" s="10" t="s">
        <v>13</v>
      </c>
      <c r="Q625" s="10" t="s">
        <v>13</v>
      </c>
      <c r="R625" s="10" t="s">
        <v>13</v>
      </c>
      <c r="S625" s="10" t="s">
        <v>13</v>
      </c>
      <c r="T625" s="10" t="s">
        <v>13</v>
      </c>
      <c r="U625" s="10">
        <v>2</v>
      </c>
      <c r="V625" s="49">
        <v>1</v>
      </c>
      <c r="W625" s="64"/>
    </row>
    <row r="626" spans="1:23" x14ac:dyDescent="0.25">
      <c r="A626" s="57">
        <v>625</v>
      </c>
      <c r="B626" s="6" t="s">
        <v>6889</v>
      </c>
      <c r="C626" s="12" t="s">
        <v>6890</v>
      </c>
      <c r="D626" s="12" t="s">
        <v>6890</v>
      </c>
      <c r="E626" s="11"/>
      <c r="F626" s="6" t="s">
        <v>6889</v>
      </c>
      <c r="G626" s="39"/>
      <c r="H626" s="5"/>
      <c r="I626" s="5"/>
      <c r="J626" s="1"/>
      <c r="K626" s="5"/>
      <c r="L626" s="5"/>
      <c r="M626" s="44"/>
      <c r="N626" s="50"/>
      <c r="V626" s="50"/>
      <c r="W626" s="64"/>
    </row>
    <row r="627" spans="1:23" ht="25.5" x14ac:dyDescent="0.25">
      <c r="A627" s="57">
        <v>626</v>
      </c>
      <c r="B627" s="2" t="s">
        <v>6887</v>
      </c>
      <c r="C627" s="10" t="s">
        <v>6888</v>
      </c>
      <c r="D627" s="10" t="s">
        <v>6888</v>
      </c>
      <c r="F627" s="2" t="s">
        <v>6887</v>
      </c>
      <c r="G627" s="40"/>
      <c r="H627" s="1"/>
      <c r="I627" s="1"/>
      <c r="J627" s="1" t="s">
        <v>13</v>
      </c>
      <c r="K627" s="1"/>
      <c r="L627" s="1"/>
      <c r="M627" s="45"/>
      <c r="N627" s="49" t="s">
        <v>13</v>
      </c>
      <c r="O627" s="10" t="s">
        <v>13</v>
      </c>
      <c r="P627" s="10" t="s">
        <v>13</v>
      </c>
      <c r="Q627" s="10" t="s">
        <v>13</v>
      </c>
      <c r="R627" s="10" t="s">
        <v>13</v>
      </c>
      <c r="S627" s="10" t="s">
        <v>13</v>
      </c>
      <c r="T627" s="10" t="s">
        <v>13</v>
      </c>
      <c r="U627" s="10">
        <v>2</v>
      </c>
      <c r="V627" s="49">
        <v>1</v>
      </c>
      <c r="W627" s="64"/>
    </row>
    <row r="628" spans="1:23" x14ac:dyDescent="0.25">
      <c r="A628" s="57">
        <v>627</v>
      </c>
      <c r="B628" s="4" t="s">
        <v>6885</v>
      </c>
      <c r="C628" s="14" t="s">
        <v>6886</v>
      </c>
      <c r="D628" s="14" t="s">
        <v>6886</v>
      </c>
      <c r="E628" s="13"/>
      <c r="F628" s="4" t="s">
        <v>6885</v>
      </c>
      <c r="G628" s="38"/>
      <c r="H628" s="3"/>
      <c r="I628" s="3"/>
      <c r="J628" s="1"/>
      <c r="K628" s="3"/>
      <c r="L628" s="3"/>
      <c r="M628" s="43"/>
      <c r="N628" s="50"/>
      <c r="V628" s="50"/>
      <c r="W628" s="64"/>
    </row>
    <row r="629" spans="1:23" ht="25.5" x14ac:dyDescent="0.25">
      <c r="A629" s="57">
        <v>628</v>
      </c>
      <c r="B629" s="6" t="s">
        <v>6883</v>
      </c>
      <c r="C629" s="12" t="s">
        <v>6884</v>
      </c>
      <c r="D629" s="12" t="s">
        <v>6884</v>
      </c>
      <c r="E629" s="11"/>
      <c r="F629" s="6" t="s">
        <v>6883</v>
      </c>
      <c r="G629" s="39"/>
      <c r="H629" s="5"/>
      <c r="I629" s="5"/>
      <c r="J629" s="1"/>
      <c r="K629" s="5"/>
      <c r="L629" s="5"/>
      <c r="M629" s="44"/>
      <c r="N629" s="50"/>
      <c r="V629" s="50"/>
      <c r="W629" s="64"/>
    </row>
    <row r="630" spans="1:23" ht="114.75" x14ac:dyDescent="0.25">
      <c r="A630" s="57">
        <v>629</v>
      </c>
      <c r="B630" s="2" t="s">
        <v>6881</v>
      </c>
      <c r="C630" s="10" t="s">
        <v>6882</v>
      </c>
      <c r="D630" s="10" t="s">
        <v>6882</v>
      </c>
      <c r="E630" s="10"/>
      <c r="F630" s="2" t="s">
        <v>6881</v>
      </c>
      <c r="G630" s="40"/>
      <c r="H630" s="1"/>
      <c r="I630" s="1"/>
      <c r="J630" s="1" t="s">
        <v>13</v>
      </c>
      <c r="K630" s="1"/>
      <c r="L630" s="1"/>
      <c r="M630" s="40" t="s">
        <v>13</v>
      </c>
      <c r="N630" s="49" t="s">
        <v>13</v>
      </c>
      <c r="O630" s="10" t="s">
        <v>13</v>
      </c>
      <c r="P630" s="10" t="s">
        <v>13</v>
      </c>
      <c r="Q630" s="10" t="s">
        <v>13</v>
      </c>
      <c r="R630" s="10" t="s">
        <v>13</v>
      </c>
      <c r="S630" s="10" t="s">
        <v>13</v>
      </c>
      <c r="T630" s="10" t="s">
        <v>13</v>
      </c>
      <c r="V630" s="50"/>
      <c r="W630" s="64"/>
    </row>
    <row r="631" spans="1:23" ht="38.25" x14ac:dyDescent="0.25">
      <c r="A631" s="57">
        <v>630</v>
      </c>
      <c r="B631" s="2" t="s">
        <v>6879</v>
      </c>
      <c r="C631" s="10" t="s">
        <v>6880</v>
      </c>
      <c r="D631" s="10" t="s">
        <v>6880</v>
      </c>
      <c r="E631" s="10"/>
      <c r="F631" s="2" t="s">
        <v>6879</v>
      </c>
      <c r="G631" s="40"/>
      <c r="H631" s="1"/>
      <c r="I631" s="1"/>
      <c r="J631" s="1" t="s">
        <v>13</v>
      </c>
      <c r="K631" s="1"/>
      <c r="L631" s="1"/>
      <c r="M631" s="40" t="s">
        <v>13</v>
      </c>
      <c r="N631" s="49" t="s">
        <v>13</v>
      </c>
      <c r="O631" s="10" t="s">
        <v>13</v>
      </c>
      <c r="P631" s="10" t="s">
        <v>13</v>
      </c>
      <c r="Q631" s="10" t="s">
        <v>13</v>
      </c>
      <c r="R631" s="10" t="s">
        <v>13</v>
      </c>
      <c r="S631" s="10" t="s">
        <v>13</v>
      </c>
      <c r="T631" s="10" t="s">
        <v>13</v>
      </c>
      <c r="V631" s="50"/>
      <c r="W631" s="64"/>
    </row>
    <row r="632" spans="1:23" ht="25.5" x14ac:dyDescent="0.25">
      <c r="A632" s="57">
        <v>631</v>
      </c>
      <c r="B632" s="2" t="s">
        <v>6877</v>
      </c>
      <c r="C632" s="10" t="s">
        <v>6878</v>
      </c>
      <c r="D632" s="10" t="s">
        <v>6878</v>
      </c>
      <c r="E632" s="10"/>
      <c r="F632" s="2" t="s">
        <v>6877</v>
      </c>
      <c r="G632" s="40"/>
      <c r="H632" s="1"/>
      <c r="I632" s="1"/>
      <c r="J632" s="1" t="s">
        <v>13</v>
      </c>
      <c r="K632" s="1"/>
      <c r="L632" s="1"/>
      <c r="M632" s="40" t="s">
        <v>13</v>
      </c>
      <c r="N632" s="49" t="s">
        <v>13</v>
      </c>
      <c r="O632" s="10" t="s">
        <v>13</v>
      </c>
      <c r="P632" s="10" t="s">
        <v>13</v>
      </c>
      <c r="Q632" s="10" t="s">
        <v>13</v>
      </c>
      <c r="R632" s="10" t="s">
        <v>13</v>
      </c>
      <c r="S632" s="10" t="s">
        <v>13</v>
      </c>
      <c r="V632" s="50"/>
      <c r="W632" s="64"/>
    </row>
    <row r="633" spans="1:23" ht="25.5" x14ac:dyDescent="0.25">
      <c r="A633" s="57">
        <v>632</v>
      </c>
      <c r="B633" s="2" t="s">
        <v>6875</v>
      </c>
      <c r="C633" s="10" t="s">
        <v>6876</v>
      </c>
      <c r="D633" s="10" t="s">
        <v>6876</v>
      </c>
      <c r="E633" s="10"/>
      <c r="F633" s="2" t="s">
        <v>6875</v>
      </c>
      <c r="G633" s="40"/>
      <c r="H633" s="1"/>
      <c r="I633" s="1"/>
      <c r="J633" s="1" t="s">
        <v>13</v>
      </c>
      <c r="K633" s="1"/>
      <c r="L633" s="1"/>
      <c r="M633" s="40" t="s">
        <v>13</v>
      </c>
      <c r="N633" s="49" t="s">
        <v>13</v>
      </c>
      <c r="O633" s="10" t="s">
        <v>13</v>
      </c>
      <c r="P633" s="10" t="s">
        <v>13</v>
      </c>
      <c r="Q633" s="10" t="s">
        <v>13</v>
      </c>
      <c r="R633" s="10" t="s">
        <v>13</v>
      </c>
      <c r="S633" s="10" t="s">
        <v>13</v>
      </c>
      <c r="V633" s="50"/>
      <c r="W633" s="64"/>
    </row>
    <row r="634" spans="1:23" ht="38.25" x14ac:dyDescent="0.25">
      <c r="A634" s="57">
        <v>633</v>
      </c>
      <c r="B634" s="2" t="s">
        <v>6873</v>
      </c>
      <c r="C634" s="10" t="s">
        <v>6874</v>
      </c>
      <c r="D634" s="10" t="s">
        <v>6874</v>
      </c>
      <c r="E634" s="10"/>
      <c r="F634" s="2" t="s">
        <v>6873</v>
      </c>
      <c r="G634" s="40"/>
      <c r="H634" s="1"/>
      <c r="I634" s="1"/>
      <c r="J634" s="1" t="s">
        <v>13</v>
      </c>
      <c r="K634" s="1"/>
      <c r="L634" s="1"/>
      <c r="M634" s="40" t="s">
        <v>13</v>
      </c>
      <c r="N634" s="49" t="s">
        <v>13</v>
      </c>
      <c r="O634" s="10" t="s">
        <v>13</v>
      </c>
      <c r="P634" s="10" t="s">
        <v>13</v>
      </c>
      <c r="Q634" s="10" t="s">
        <v>13</v>
      </c>
      <c r="R634" s="10" t="s">
        <v>13</v>
      </c>
      <c r="S634" s="10" t="s">
        <v>13</v>
      </c>
      <c r="V634" s="50"/>
      <c r="W634" s="64"/>
    </row>
    <row r="635" spans="1:23" ht="38.25" x14ac:dyDescent="0.25">
      <c r="A635" s="57">
        <v>634</v>
      </c>
      <c r="B635" s="2" t="s">
        <v>6871</v>
      </c>
      <c r="C635" s="10" t="s">
        <v>6872</v>
      </c>
      <c r="D635" s="10" t="s">
        <v>6872</v>
      </c>
      <c r="E635" s="10"/>
      <c r="F635" s="2" t="s">
        <v>6871</v>
      </c>
      <c r="G635" s="40"/>
      <c r="H635" s="1"/>
      <c r="I635" s="1"/>
      <c r="J635" s="1" t="s">
        <v>13</v>
      </c>
      <c r="K635" s="1"/>
      <c r="L635" s="1"/>
      <c r="M635" s="40" t="s">
        <v>13</v>
      </c>
      <c r="N635" s="49" t="s">
        <v>13</v>
      </c>
      <c r="P635" s="10" t="s">
        <v>13</v>
      </c>
      <c r="Q635" s="10" t="s">
        <v>13</v>
      </c>
      <c r="V635" s="50"/>
      <c r="W635" s="64"/>
    </row>
    <row r="636" spans="1:23" x14ac:dyDescent="0.25">
      <c r="A636" s="57">
        <v>635</v>
      </c>
      <c r="B636" s="6" t="s">
        <v>6869</v>
      </c>
      <c r="C636" s="12" t="s">
        <v>6870</v>
      </c>
      <c r="D636" s="12" t="s">
        <v>6870</v>
      </c>
      <c r="E636" s="11"/>
      <c r="F636" s="6" t="s">
        <v>6869</v>
      </c>
      <c r="G636" s="39"/>
      <c r="H636" s="5"/>
      <c r="I636" s="5"/>
      <c r="J636" s="1"/>
      <c r="K636" s="5"/>
      <c r="L636" s="5"/>
      <c r="M636" s="44"/>
      <c r="N636" s="50"/>
      <c r="V636" s="50"/>
      <c r="W636" s="64"/>
    </row>
    <row r="637" spans="1:23" ht="63.75" x14ac:dyDescent="0.25">
      <c r="A637" s="57">
        <v>636</v>
      </c>
      <c r="B637" s="2" t="s">
        <v>6867</v>
      </c>
      <c r="C637" s="10" t="s">
        <v>6868</v>
      </c>
      <c r="D637" s="10" t="s">
        <v>6868</v>
      </c>
      <c r="E637" s="10"/>
      <c r="F637" s="2" t="s">
        <v>6867</v>
      </c>
      <c r="G637" s="40"/>
      <c r="H637" s="1"/>
      <c r="I637" s="1"/>
      <c r="J637" s="1" t="s">
        <v>13</v>
      </c>
      <c r="K637" s="1"/>
      <c r="L637" s="1"/>
      <c r="M637" s="40" t="s">
        <v>13</v>
      </c>
      <c r="N637" s="49" t="s">
        <v>13</v>
      </c>
      <c r="O637" s="10" t="s">
        <v>13</v>
      </c>
      <c r="P637" s="10" t="s">
        <v>13</v>
      </c>
      <c r="Q637" s="10" t="s">
        <v>13</v>
      </c>
      <c r="R637" s="10" t="s">
        <v>13</v>
      </c>
      <c r="S637" s="10" t="s">
        <v>13</v>
      </c>
      <c r="V637" s="50"/>
      <c r="W637" s="64"/>
    </row>
    <row r="638" spans="1:23" x14ac:dyDescent="0.25">
      <c r="A638" s="56" t="s">
        <v>14302</v>
      </c>
      <c r="B638" s="2"/>
      <c r="C638" s="10"/>
      <c r="D638" s="10"/>
      <c r="E638" s="10"/>
      <c r="F638" s="2"/>
      <c r="G638" s="1">
        <f>SUBTOTAL(103,Table110[Renumbered])</f>
        <v>0</v>
      </c>
      <c r="H638" s="1">
        <f>SUBTOTAL(103,Table110[New])</f>
        <v>0</v>
      </c>
      <c r="I638" s="1">
        <f>SUBTOTAL(103,Table110[Deleted])</f>
        <v>0</v>
      </c>
      <c r="J638" s="1">
        <f>SUBTOTAL(103,Table110[Text unmodified])</f>
        <v>464</v>
      </c>
      <c r="K638" s="1">
        <f>SUBTOTAL(103,Table110[Reworded, intent the same])</f>
        <v>3</v>
      </c>
      <c r="L638" s="1">
        <f>SUBTOTAL(103,Table110[Reworded, intent modified])</f>
        <v>0</v>
      </c>
      <c r="M638" s="45">
        <f>SUBTOTAL(103,Table110[BK])</f>
        <v>15</v>
      </c>
      <c r="N638" s="49">
        <f>SUBTOTAL(103,Table110[ATPL(A)])</f>
        <v>464</v>
      </c>
      <c r="O638" s="10">
        <f>SUBTOTAL(103,Table110[CPL(A)])</f>
        <v>450</v>
      </c>
      <c r="P638" s="10">
        <f>SUBTOTAL(103,Table110[ATPL(H)/IR])</f>
        <v>447</v>
      </c>
      <c r="Q638" s="10">
        <f>SUBTOTAL(103,Table110[ATPL(H)/VFR])</f>
        <v>441</v>
      </c>
      <c r="R638" s="10">
        <f>SUBTOTAL(103,Table110[CPL(H)])</f>
        <v>430</v>
      </c>
      <c r="S638" s="10">
        <f>SUBTOTAL(103,Table110[IR])</f>
        <v>389</v>
      </c>
      <c r="T638" s="10">
        <f>SUBTOTAL(103,Table110[CBIR(A)])</f>
        <v>371</v>
      </c>
      <c r="U638" s="10">
        <f>SUBTOTAL(103,Table110[BIR exam])</f>
        <v>163</v>
      </c>
      <c r="V638" s="49">
        <f>SUBTOTAL(103,Table110[BIR BK])</f>
        <v>109</v>
      </c>
      <c r="W638" s="64"/>
    </row>
  </sheetData>
  <pageMargins left="0.7" right="0.7" top="0.75" bottom="0.75" header="0.3" footer="0.3"/>
  <pageSetup paperSize="9" orientation="portrait"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B215F-9073-4923-B326-7495DF71008E}">
  <dimension ref="A1:W190"/>
  <sheetViews>
    <sheetView workbookViewId="0">
      <pane ySplit="1" topLeftCell="A2" activePane="bottomLeft" state="frozen"/>
      <selection activeCell="F1" sqref="F1"/>
      <selection pane="bottomLeft" activeCell="B2" sqref="B2"/>
    </sheetView>
  </sheetViews>
  <sheetFormatPr defaultColWidth="9" defaultRowHeight="15" x14ac:dyDescent="0.25"/>
  <cols>
    <col min="1" max="1" width="4.42578125" style="8" customWidth="1"/>
    <col min="2" max="2" width="41.7109375" style="19" customWidth="1"/>
    <col min="3" max="3" width="13.7109375" style="8" customWidth="1"/>
    <col min="4" max="4" width="13.7109375" style="9" customWidth="1"/>
    <col min="5" max="5" width="6.7109375" style="8" customWidth="1"/>
    <col min="6" max="6" width="41.7109375" style="19" customWidth="1"/>
    <col min="7" max="22" width="3.85546875" style="8" customWidth="1"/>
    <col min="23" max="23" width="25.7109375" style="8" customWidth="1"/>
    <col min="24" max="16384" width="9" style="8"/>
  </cols>
  <sheetData>
    <row r="1" spans="1:23" ht="8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13213</v>
      </c>
      <c r="N1" s="35" t="s">
        <v>1</v>
      </c>
      <c r="O1" s="35" t="s">
        <v>2</v>
      </c>
      <c r="P1" s="35" t="s">
        <v>3</v>
      </c>
      <c r="Q1" s="35" t="s">
        <v>4</v>
      </c>
      <c r="R1" s="35" t="s">
        <v>5</v>
      </c>
      <c r="S1" s="35" t="s">
        <v>6</v>
      </c>
      <c r="T1" s="35" t="s">
        <v>7</v>
      </c>
      <c r="U1" s="35" t="s">
        <v>1409</v>
      </c>
      <c r="V1" s="34" t="s">
        <v>8</v>
      </c>
      <c r="W1" s="31" t="s">
        <v>13655</v>
      </c>
    </row>
    <row r="2" spans="1:23" ht="38.25" x14ac:dyDescent="0.25">
      <c r="A2" s="57">
        <v>1</v>
      </c>
      <c r="B2" s="4" t="s">
        <v>8498</v>
      </c>
      <c r="C2" s="14" t="s">
        <v>8499</v>
      </c>
      <c r="D2" s="14" t="s">
        <v>8499</v>
      </c>
      <c r="E2" s="13"/>
      <c r="F2" s="4" t="s">
        <v>8498</v>
      </c>
      <c r="G2" s="37"/>
      <c r="H2" s="3"/>
      <c r="I2" s="3"/>
      <c r="J2" s="1"/>
      <c r="K2" s="3"/>
      <c r="L2" s="3"/>
      <c r="M2" s="42"/>
      <c r="N2" s="51"/>
      <c r="V2" s="51"/>
      <c r="W2" s="40" t="s">
        <v>14303</v>
      </c>
    </row>
    <row r="3" spans="1:23" x14ac:dyDescent="0.25">
      <c r="A3" s="57">
        <v>2</v>
      </c>
      <c r="B3" s="4" t="s">
        <v>8496</v>
      </c>
      <c r="C3" s="14" t="s">
        <v>8497</v>
      </c>
      <c r="D3" s="14" t="s">
        <v>8497</v>
      </c>
      <c r="E3" s="13"/>
      <c r="F3" s="4" t="s">
        <v>8496</v>
      </c>
      <c r="G3" s="38"/>
      <c r="H3" s="3"/>
      <c r="I3" s="3"/>
      <c r="J3" s="1"/>
      <c r="K3" s="3"/>
      <c r="L3" s="3"/>
      <c r="M3" s="43"/>
      <c r="N3" s="50"/>
      <c r="V3" s="50"/>
      <c r="W3" s="64"/>
    </row>
    <row r="4" spans="1:23" x14ac:dyDescent="0.25">
      <c r="A4" s="57">
        <v>3</v>
      </c>
      <c r="B4" s="4" t="s">
        <v>8494</v>
      </c>
      <c r="C4" s="14" t="s">
        <v>8495</v>
      </c>
      <c r="D4" s="14" t="s">
        <v>8495</v>
      </c>
      <c r="E4" s="13"/>
      <c r="F4" s="4" t="s">
        <v>8494</v>
      </c>
      <c r="G4" s="38"/>
      <c r="H4" s="3"/>
      <c r="I4" s="3"/>
      <c r="J4" s="1"/>
      <c r="K4" s="3"/>
      <c r="L4" s="3"/>
      <c r="M4" s="43"/>
      <c r="N4" s="50"/>
      <c r="V4" s="50"/>
      <c r="W4" s="64"/>
    </row>
    <row r="5" spans="1:23" x14ac:dyDescent="0.25">
      <c r="A5" s="57">
        <v>4</v>
      </c>
      <c r="B5" s="6" t="s">
        <v>8492</v>
      </c>
      <c r="C5" s="12" t="s">
        <v>8493</v>
      </c>
      <c r="D5" s="12" t="s">
        <v>8493</v>
      </c>
      <c r="E5" s="11"/>
      <c r="F5" s="6" t="s">
        <v>8492</v>
      </c>
      <c r="G5" s="39"/>
      <c r="H5" s="5"/>
      <c r="I5" s="5"/>
      <c r="J5" s="1" t="s">
        <v>13</v>
      </c>
      <c r="K5" s="5"/>
      <c r="L5" s="5"/>
      <c r="M5" s="44"/>
      <c r="N5" s="50"/>
      <c r="V5" s="50"/>
      <c r="W5" s="64"/>
    </row>
    <row r="6" spans="1:23" ht="38.25" x14ac:dyDescent="0.25">
      <c r="A6" s="57">
        <v>5</v>
      </c>
      <c r="B6" s="2" t="s">
        <v>8490</v>
      </c>
      <c r="C6" s="10" t="s">
        <v>8491</v>
      </c>
      <c r="D6" s="10" t="s">
        <v>8491</v>
      </c>
      <c r="E6" s="10"/>
      <c r="F6" s="2" t="s">
        <v>8490</v>
      </c>
      <c r="G6" s="40"/>
      <c r="H6" s="1"/>
      <c r="I6" s="1"/>
      <c r="J6" s="1" t="s">
        <v>13</v>
      </c>
      <c r="K6" s="1"/>
      <c r="L6" s="1"/>
      <c r="M6" s="40" t="s">
        <v>13</v>
      </c>
      <c r="N6" s="49" t="s">
        <v>13</v>
      </c>
      <c r="O6" s="10" t="s">
        <v>13</v>
      </c>
      <c r="P6" s="10" t="s">
        <v>13</v>
      </c>
      <c r="Q6" s="10" t="s">
        <v>13</v>
      </c>
      <c r="R6" s="10" t="s">
        <v>13</v>
      </c>
      <c r="V6" s="50"/>
      <c r="W6" s="64"/>
    </row>
    <row r="7" spans="1:23" ht="51" x14ac:dyDescent="0.25">
      <c r="A7" s="57">
        <v>6</v>
      </c>
      <c r="B7" s="2" t="s">
        <v>8488</v>
      </c>
      <c r="C7" s="10" t="s">
        <v>8489</v>
      </c>
      <c r="D7" s="10" t="s">
        <v>8489</v>
      </c>
      <c r="E7" s="10"/>
      <c r="F7" s="2" t="s">
        <v>8488</v>
      </c>
      <c r="G7" s="40"/>
      <c r="H7" s="1"/>
      <c r="I7" s="1"/>
      <c r="J7" s="1" t="s">
        <v>13</v>
      </c>
      <c r="K7" s="1"/>
      <c r="L7" s="1"/>
      <c r="M7" s="40" t="s">
        <v>13</v>
      </c>
      <c r="N7" s="49" t="s">
        <v>13</v>
      </c>
      <c r="O7" s="10" t="s">
        <v>13</v>
      </c>
      <c r="P7" s="10" t="s">
        <v>13</v>
      </c>
      <c r="Q7" s="10" t="s">
        <v>13</v>
      </c>
      <c r="R7" s="10" t="s">
        <v>13</v>
      </c>
      <c r="V7" s="50"/>
      <c r="W7" s="64"/>
    </row>
    <row r="8" spans="1:23" ht="38.25" x14ac:dyDescent="0.25">
      <c r="A8" s="57">
        <v>7</v>
      </c>
      <c r="B8" s="2" t="s">
        <v>8486</v>
      </c>
      <c r="C8" s="10" t="s">
        <v>8487</v>
      </c>
      <c r="D8" s="10" t="s">
        <v>8487</v>
      </c>
      <c r="F8" s="2" t="s">
        <v>8486</v>
      </c>
      <c r="G8" s="40"/>
      <c r="H8" s="1"/>
      <c r="I8" s="1"/>
      <c r="J8" s="1" t="s">
        <v>13</v>
      </c>
      <c r="K8" s="1"/>
      <c r="L8" s="1"/>
      <c r="M8" s="45"/>
      <c r="N8" s="49" t="s">
        <v>13</v>
      </c>
      <c r="O8" s="10" t="s">
        <v>13</v>
      </c>
      <c r="P8" s="10" t="s">
        <v>13</v>
      </c>
      <c r="Q8" s="10" t="s">
        <v>13</v>
      </c>
      <c r="R8" s="10" t="s">
        <v>13</v>
      </c>
      <c r="V8" s="50"/>
      <c r="W8" s="64"/>
    </row>
    <row r="9" spans="1:23" x14ac:dyDescent="0.25">
      <c r="A9" s="57">
        <v>8</v>
      </c>
      <c r="B9" s="6" t="s">
        <v>8484</v>
      </c>
      <c r="C9" s="12" t="s">
        <v>8485</v>
      </c>
      <c r="D9" s="12" t="s">
        <v>8485</v>
      </c>
      <c r="E9" s="11"/>
      <c r="F9" s="6" t="s">
        <v>8484</v>
      </c>
      <c r="G9" s="39"/>
      <c r="H9" s="5"/>
      <c r="I9" s="5"/>
      <c r="J9" s="1" t="s">
        <v>13</v>
      </c>
      <c r="K9" s="5"/>
      <c r="L9" s="5"/>
      <c r="M9" s="44"/>
      <c r="N9" s="50"/>
      <c r="V9" s="50"/>
      <c r="W9" s="64"/>
    </row>
    <row r="10" spans="1:23" ht="51" x14ac:dyDescent="0.25">
      <c r="A10" s="57">
        <v>9</v>
      </c>
      <c r="B10" s="2" t="s">
        <v>8482</v>
      </c>
      <c r="C10" s="10" t="s">
        <v>8483</v>
      </c>
      <c r="D10" s="10" t="s">
        <v>8483</v>
      </c>
      <c r="E10" s="10"/>
      <c r="F10" s="2" t="s">
        <v>8482</v>
      </c>
      <c r="G10" s="40"/>
      <c r="H10" s="1"/>
      <c r="I10" s="1"/>
      <c r="J10" s="1" t="s">
        <v>13</v>
      </c>
      <c r="K10" s="1"/>
      <c r="L10" s="1"/>
      <c r="M10" s="40" t="s">
        <v>13</v>
      </c>
      <c r="N10" s="49" t="s">
        <v>13</v>
      </c>
      <c r="O10" s="10" t="s">
        <v>13</v>
      </c>
      <c r="P10" s="10" t="s">
        <v>13</v>
      </c>
      <c r="Q10" s="10" t="s">
        <v>13</v>
      </c>
      <c r="R10" s="10" t="s">
        <v>13</v>
      </c>
      <c r="V10" s="50"/>
      <c r="W10" s="64"/>
    </row>
    <row r="11" spans="1:23" ht="38.25" x14ac:dyDescent="0.25">
      <c r="A11" s="57">
        <v>10</v>
      </c>
      <c r="B11" s="2" t="s">
        <v>8480</v>
      </c>
      <c r="C11" s="10" t="s">
        <v>8481</v>
      </c>
      <c r="D11" s="10" t="s">
        <v>8481</v>
      </c>
      <c r="F11" s="2" t="s">
        <v>8480</v>
      </c>
      <c r="G11" s="40"/>
      <c r="H11" s="1"/>
      <c r="I11" s="1"/>
      <c r="J11" s="1" t="s">
        <v>13</v>
      </c>
      <c r="K11" s="1"/>
      <c r="L11" s="1"/>
      <c r="M11" s="45"/>
      <c r="N11" s="49" t="s">
        <v>13</v>
      </c>
      <c r="O11" s="10" t="s">
        <v>13</v>
      </c>
      <c r="P11" s="10" t="s">
        <v>13</v>
      </c>
      <c r="Q11" s="10" t="s">
        <v>13</v>
      </c>
      <c r="R11" s="10" t="s">
        <v>13</v>
      </c>
      <c r="V11" s="50"/>
      <c r="W11" s="64"/>
    </row>
    <row r="12" spans="1:23" x14ac:dyDescent="0.25">
      <c r="A12" s="57">
        <v>11</v>
      </c>
      <c r="B12" s="4" t="s">
        <v>8478</v>
      </c>
      <c r="C12" s="14" t="s">
        <v>8479</v>
      </c>
      <c r="D12" s="14" t="s">
        <v>8479</v>
      </c>
      <c r="E12" s="13"/>
      <c r="F12" s="4" t="s">
        <v>8478</v>
      </c>
      <c r="G12" s="38"/>
      <c r="H12" s="3"/>
      <c r="I12" s="3"/>
      <c r="J12" s="1"/>
      <c r="K12" s="3"/>
      <c r="L12" s="3"/>
      <c r="M12" s="43"/>
      <c r="N12" s="50"/>
      <c r="V12" s="50"/>
      <c r="W12" s="64"/>
    </row>
    <row r="13" spans="1:23" x14ac:dyDescent="0.25">
      <c r="A13" s="57">
        <v>12</v>
      </c>
      <c r="B13" s="6" t="s">
        <v>8476</v>
      </c>
      <c r="C13" s="12" t="s">
        <v>8477</v>
      </c>
      <c r="D13" s="12" t="s">
        <v>8477</v>
      </c>
      <c r="E13" s="11"/>
      <c r="F13" s="6" t="s">
        <v>8476</v>
      </c>
      <c r="G13" s="39"/>
      <c r="H13" s="5"/>
      <c r="I13" s="5"/>
      <c r="J13" s="1" t="s">
        <v>13</v>
      </c>
      <c r="K13" s="5"/>
      <c r="L13" s="5"/>
      <c r="M13" s="44"/>
      <c r="N13" s="50"/>
      <c r="V13" s="50"/>
      <c r="W13" s="64"/>
    </row>
    <row r="14" spans="1:23" ht="25.5" x14ac:dyDescent="0.25">
      <c r="A14" s="57">
        <v>13</v>
      </c>
      <c r="B14" s="2" t="s">
        <v>8474</v>
      </c>
      <c r="C14" s="10" t="s">
        <v>8475</v>
      </c>
      <c r="D14" s="10" t="s">
        <v>8475</v>
      </c>
      <c r="E14" s="10"/>
      <c r="F14" s="2" t="s">
        <v>8474</v>
      </c>
      <c r="G14" s="40"/>
      <c r="H14" s="1"/>
      <c r="I14" s="1"/>
      <c r="J14" s="1" t="s">
        <v>13</v>
      </c>
      <c r="K14" s="1"/>
      <c r="L14" s="1"/>
      <c r="M14" s="40" t="s">
        <v>13</v>
      </c>
      <c r="N14" s="49" t="s">
        <v>13</v>
      </c>
      <c r="O14" s="10" t="s">
        <v>13</v>
      </c>
      <c r="P14" s="10" t="s">
        <v>13</v>
      </c>
      <c r="Q14" s="10" t="s">
        <v>13</v>
      </c>
      <c r="R14" s="10" t="s">
        <v>13</v>
      </c>
      <c r="V14" s="50"/>
      <c r="W14" s="64"/>
    </row>
    <row r="15" spans="1:23" ht="25.5" x14ac:dyDescent="0.25">
      <c r="A15" s="57">
        <v>14</v>
      </c>
      <c r="B15" s="2" t="s">
        <v>8472</v>
      </c>
      <c r="C15" s="10" t="s">
        <v>8473</v>
      </c>
      <c r="D15" s="10" t="s">
        <v>8473</v>
      </c>
      <c r="F15" s="2" t="s">
        <v>8472</v>
      </c>
      <c r="G15" s="40"/>
      <c r="H15" s="1"/>
      <c r="I15" s="1"/>
      <c r="J15" s="1" t="s">
        <v>13</v>
      </c>
      <c r="K15" s="1"/>
      <c r="L15" s="1"/>
      <c r="M15" s="45"/>
      <c r="N15" s="49" t="s">
        <v>13</v>
      </c>
      <c r="O15" s="10" t="s">
        <v>13</v>
      </c>
      <c r="P15" s="10" t="s">
        <v>13</v>
      </c>
      <c r="Q15" s="10" t="s">
        <v>13</v>
      </c>
      <c r="R15" s="10" t="s">
        <v>13</v>
      </c>
      <c r="V15" s="50"/>
      <c r="W15" s="64"/>
    </row>
    <row r="16" spans="1:23" ht="25.5" x14ac:dyDescent="0.25">
      <c r="A16" s="57">
        <v>15</v>
      </c>
      <c r="B16" s="2" t="s">
        <v>8470</v>
      </c>
      <c r="C16" s="10" t="s">
        <v>8471</v>
      </c>
      <c r="D16" s="10" t="s">
        <v>8471</v>
      </c>
      <c r="F16" s="2" t="s">
        <v>8470</v>
      </c>
      <c r="G16" s="40"/>
      <c r="H16" s="1"/>
      <c r="I16" s="1"/>
      <c r="J16" s="1" t="s">
        <v>13</v>
      </c>
      <c r="K16" s="1"/>
      <c r="L16" s="1"/>
      <c r="M16" s="45"/>
      <c r="N16" s="49" t="s">
        <v>13</v>
      </c>
      <c r="O16" s="10" t="s">
        <v>13</v>
      </c>
      <c r="P16" s="10" t="s">
        <v>13</v>
      </c>
      <c r="Q16" s="10" t="s">
        <v>13</v>
      </c>
      <c r="R16" s="10" t="s">
        <v>13</v>
      </c>
      <c r="V16" s="50"/>
      <c r="W16" s="64"/>
    </row>
    <row r="17" spans="1:23" ht="25.5" x14ac:dyDescent="0.25">
      <c r="A17" s="57">
        <v>16</v>
      </c>
      <c r="B17" s="2" t="s">
        <v>8468</v>
      </c>
      <c r="C17" s="10" t="s">
        <v>8469</v>
      </c>
      <c r="D17" s="10" t="s">
        <v>8469</v>
      </c>
      <c r="F17" s="2" t="s">
        <v>8468</v>
      </c>
      <c r="G17" s="40"/>
      <c r="H17" s="1"/>
      <c r="I17" s="1"/>
      <c r="J17" s="1" t="s">
        <v>13</v>
      </c>
      <c r="K17" s="1"/>
      <c r="L17" s="1"/>
      <c r="M17" s="45"/>
      <c r="N17" s="49" t="s">
        <v>13</v>
      </c>
      <c r="O17" s="10" t="s">
        <v>13</v>
      </c>
      <c r="P17" s="10" t="s">
        <v>13</v>
      </c>
      <c r="Q17" s="10" t="s">
        <v>13</v>
      </c>
      <c r="R17" s="10" t="s">
        <v>13</v>
      </c>
      <c r="V17" s="50"/>
      <c r="W17" s="64"/>
    </row>
    <row r="18" spans="1:23" ht="25.5" x14ac:dyDescent="0.25">
      <c r="A18" s="57">
        <v>17</v>
      </c>
      <c r="B18" s="2" t="s">
        <v>8466</v>
      </c>
      <c r="C18" s="10" t="s">
        <v>8467</v>
      </c>
      <c r="D18" s="10" t="s">
        <v>8467</v>
      </c>
      <c r="F18" s="2" t="s">
        <v>8466</v>
      </c>
      <c r="G18" s="40"/>
      <c r="H18" s="1"/>
      <c r="I18" s="1"/>
      <c r="J18" s="1" t="s">
        <v>13</v>
      </c>
      <c r="K18" s="1"/>
      <c r="L18" s="1"/>
      <c r="M18" s="45"/>
      <c r="N18" s="49" t="s">
        <v>13</v>
      </c>
      <c r="O18" s="10" t="s">
        <v>13</v>
      </c>
      <c r="P18" s="10" t="s">
        <v>13</v>
      </c>
      <c r="Q18" s="10" t="s">
        <v>13</v>
      </c>
      <c r="R18" s="10" t="s">
        <v>13</v>
      </c>
      <c r="V18" s="50"/>
      <c r="W18" s="64"/>
    </row>
    <row r="19" spans="1:23" x14ac:dyDescent="0.25">
      <c r="A19" s="57">
        <v>18</v>
      </c>
      <c r="B19" s="4" t="s">
        <v>8464</v>
      </c>
      <c r="C19" s="14" t="s">
        <v>8465</v>
      </c>
      <c r="D19" s="14" t="s">
        <v>8465</v>
      </c>
      <c r="E19" s="13"/>
      <c r="F19" s="4" t="s">
        <v>8464</v>
      </c>
      <c r="G19" s="38"/>
      <c r="H19" s="3"/>
      <c r="I19" s="3"/>
      <c r="J19" s="1"/>
      <c r="K19" s="3"/>
      <c r="L19" s="3"/>
      <c r="M19" s="43"/>
      <c r="N19" s="50"/>
      <c r="V19" s="50"/>
      <c r="W19" s="64"/>
    </row>
    <row r="20" spans="1:23" x14ac:dyDescent="0.25">
      <c r="A20" s="57">
        <v>19</v>
      </c>
      <c r="B20" s="6" t="s">
        <v>8462</v>
      </c>
      <c r="C20" s="12" t="s">
        <v>8463</v>
      </c>
      <c r="D20" s="12" t="s">
        <v>8463</v>
      </c>
      <c r="E20" s="11"/>
      <c r="F20" s="6" t="s">
        <v>8462</v>
      </c>
      <c r="G20" s="39"/>
      <c r="H20" s="5"/>
      <c r="I20" s="5"/>
      <c r="J20" s="1" t="s">
        <v>13</v>
      </c>
      <c r="K20" s="5"/>
      <c r="L20" s="5"/>
      <c r="M20" s="44"/>
      <c r="N20" s="50"/>
      <c r="V20" s="50"/>
      <c r="W20" s="64"/>
    </row>
    <row r="21" spans="1:23" x14ac:dyDescent="0.25">
      <c r="A21" s="57">
        <v>20</v>
      </c>
      <c r="B21" s="2" t="s">
        <v>8460</v>
      </c>
      <c r="C21" s="10" t="s">
        <v>8461</v>
      </c>
      <c r="D21" s="10" t="s">
        <v>8461</v>
      </c>
      <c r="E21" s="10"/>
      <c r="F21" s="2" t="s">
        <v>8460</v>
      </c>
      <c r="G21" s="40"/>
      <c r="H21" s="1"/>
      <c r="I21" s="1"/>
      <c r="J21" s="1" t="s">
        <v>13</v>
      </c>
      <c r="K21" s="1"/>
      <c r="L21" s="1"/>
      <c r="M21" s="40" t="s">
        <v>13</v>
      </c>
      <c r="N21" s="49" t="s">
        <v>13</v>
      </c>
      <c r="O21" s="10" t="s">
        <v>13</v>
      </c>
      <c r="P21" s="10" t="s">
        <v>13</v>
      </c>
      <c r="Q21" s="10" t="s">
        <v>13</v>
      </c>
      <c r="R21" s="10" t="s">
        <v>13</v>
      </c>
      <c r="V21" s="50"/>
      <c r="W21" s="64"/>
    </row>
    <row r="22" spans="1:23" ht="25.5" x14ac:dyDescent="0.25">
      <c r="A22" s="57">
        <v>21</v>
      </c>
      <c r="B22" s="2" t="s">
        <v>8458</v>
      </c>
      <c r="C22" s="10" t="s">
        <v>8459</v>
      </c>
      <c r="D22" s="10" t="s">
        <v>8459</v>
      </c>
      <c r="F22" s="2" t="s">
        <v>8458</v>
      </c>
      <c r="G22" s="40"/>
      <c r="H22" s="1"/>
      <c r="I22" s="1"/>
      <c r="J22" s="1" t="s">
        <v>13</v>
      </c>
      <c r="K22" s="1"/>
      <c r="L22" s="1"/>
      <c r="M22" s="45"/>
      <c r="N22" s="49" t="s">
        <v>13</v>
      </c>
      <c r="O22" s="10" t="s">
        <v>13</v>
      </c>
      <c r="P22" s="10" t="s">
        <v>13</v>
      </c>
      <c r="Q22" s="10" t="s">
        <v>13</v>
      </c>
      <c r="R22" s="10" t="s">
        <v>13</v>
      </c>
      <c r="V22" s="50"/>
      <c r="W22" s="64"/>
    </row>
    <row r="23" spans="1:23" x14ac:dyDescent="0.25">
      <c r="A23" s="57">
        <v>22</v>
      </c>
      <c r="B23" s="2" t="s">
        <v>8456</v>
      </c>
      <c r="C23" s="10" t="s">
        <v>8457</v>
      </c>
      <c r="D23" s="10" t="s">
        <v>8457</v>
      </c>
      <c r="E23" s="10"/>
      <c r="F23" s="2" t="s">
        <v>8456</v>
      </c>
      <c r="G23" s="40"/>
      <c r="H23" s="1"/>
      <c r="I23" s="1"/>
      <c r="J23" s="1" t="s">
        <v>13</v>
      </c>
      <c r="K23" s="1"/>
      <c r="L23" s="1"/>
      <c r="M23" s="40" t="s">
        <v>13</v>
      </c>
      <c r="N23" s="49" t="s">
        <v>13</v>
      </c>
      <c r="O23" s="10" t="s">
        <v>13</v>
      </c>
      <c r="P23" s="10" t="s">
        <v>13</v>
      </c>
      <c r="Q23" s="10" t="s">
        <v>13</v>
      </c>
      <c r="R23" s="10" t="s">
        <v>13</v>
      </c>
      <c r="V23" s="50"/>
      <c r="W23" s="64"/>
    </row>
    <row r="24" spans="1:23" x14ac:dyDescent="0.25">
      <c r="A24" s="57">
        <v>23</v>
      </c>
      <c r="B24" s="2" t="s">
        <v>8454</v>
      </c>
      <c r="C24" s="10" t="s">
        <v>8455</v>
      </c>
      <c r="D24" s="10" t="s">
        <v>8455</v>
      </c>
      <c r="F24" s="2" t="s">
        <v>8454</v>
      </c>
      <c r="G24" s="40"/>
      <c r="H24" s="1"/>
      <c r="I24" s="1"/>
      <c r="J24" s="1" t="s">
        <v>13</v>
      </c>
      <c r="K24" s="1"/>
      <c r="L24" s="1"/>
      <c r="M24" s="45"/>
      <c r="N24" s="49" t="s">
        <v>13</v>
      </c>
      <c r="O24" s="10" t="s">
        <v>13</v>
      </c>
      <c r="P24" s="10" t="s">
        <v>13</v>
      </c>
      <c r="Q24" s="10" t="s">
        <v>13</v>
      </c>
      <c r="R24" s="10" t="s">
        <v>13</v>
      </c>
      <c r="V24" s="50"/>
      <c r="W24" s="64"/>
    </row>
    <row r="25" spans="1:23" ht="25.5" x14ac:dyDescent="0.25">
      <c r="A25" s="57">
        <v>24</v>
      </c>
      <c r="B25" s="2" t="s">
        <v>8452</v>
      </c>
      <c r="C25" s="10" t="s">
        <v>8453</v>
      </c>
      <c r="D25" s="10" t="s">
        <v>8453</v>
      </c>
      <c r="F25" s="2" t="s">
        <v>8452</v>
      </c>
      <c r="G25" s="40"/>
      <c r="H25" s="1"/>
      <c r="I25" s="1"/>
      <c r="J25" s="1" t="s">
        <v>13</v>
      </c>
      <c r="K25" s="1"/>
      <c r="L25" s="1"/>
      <c r="M25" s="45"/>
      <c r="N25" s="49" t="s">
        <v>13</v>
      </c>
      <c r="O25" s="10" t="s">
        <v>13</v>
      </c>
      <c r="P25" s="10" t="s">
        <v>13</v>
      </c>
      <c r="Q25" s="10" t="s">
        <v>13</v>
      </c>
      <c r="R25" s="10" t="s">
        <v>13</v>
      </c>
      <c r="V25" s="50"/>
      <c r="W25" s="64"/>
    </row>
    <row r="26" spans="1:23" x14ac:dyDescent="0.25">
      <c r="A26" s="57">
        <v>25</v>
      </c>
      <c r="B26" s="2" t="s">
        <v>8450</v>
      </c>
      <c r="C26" s="10" t="s">
        <v>8451</v>
      </c>
      <c r="D26" s="10" t="s">
        <v>8451</v>
      </c>
      <c r="E26" s="10"/>
      <c r="F26" s="2" t="s">
        <v>8450</v>
      </c>
      <c r="G26" s="40"/>
      <c r="H26" s="1"/>
      <c r="I26" s="1"/>
      <c r="J26" s="1" t="s">
        <v>13</v>
      </c>
      <c r="K26" s="1"/>
      <c r="L26" s="1"/>
      <c r="M26" s="40" t="s">
        <v>13</v>
      </c>
      <c r="N26" s="49" t="s">
        <v>13</v>
      </c>
      <c r="O26" s="10" t="s">
        <v>13</v>
      </c>
      <c r="P26" s="10" t="s">
        <v>13</v>
      </c>
      <c r="Q26" s="10" t="s">
        <v>13</v>
      </c>
      <c r="R26" s="10" t="s">
        <v>13</v>
      </c>
      <c r="V26" s="50"/>
      <c r="W26" s="64"/>
    </row>
    <row r="27" spans="1:23" x14ac:dyDescent="0.25">
      <c r="A27" s="57">
        <v>26</v>
      </c>
      <c r="B27" s="2" t="s">
        <v>8448</v>
      </c>
      <c r="C27" s="10" t="s">
        <v>8449</v>
      </c>
      <c r="D27" s="10" t="s">
        <v>8449</v>
      </c>
      <c r="F27" s="2" t="s">
        <v>8448</v>
      </c>
      <c r="G27" s="40"/>
      <c r="H27" s="1"/>
      <c r="I27" s="1"/>
      <c r="J27" s="1" t="s">
        <v>13</v>
      </c>
      <c r="K27" s="1"/>
      <c r="L27" s="1"/>
      <c r="M27" s="45"/>
      <c r="N27" s="49" t="s">
        <v>13</v>
      </c>
      <c r="O27" s="10" t="s">
        <v>13</v>
      </c>
      <c r="P27" s="10" t="s">
        <v>13</v>
      </c>
      <c r="Q27" s="10" t="s">
        <v>13</v>
      </c>
      <c r="R27" s="10" t="s">
        <v>13</v>
      </c>
      <c r="V27" s="50"/>
      <c r="W27" s="64"/>
    </row>
    <row r="28" spans="1:23" x14ac:dyDescent="0.25">
      <c r="A28" s="57">
        <v>27</v>
      </c>
      <c r="B28" s="6" t="s">
        <v>8446</v>
      </c>
      <c r="C28" s="12" t="s">
        <v>8447</v>
      </c>
      <c r="D28" s="12" t="s">
        <v>8447</v>
      </c>
      <c r="E28" s="11"/>
      <c r="F28" s="6" t="s">
        <v>8446</v>
      </c>
      <c r="G28" s="39"/>
      <c r="H28" s="5"/>
      <c r="I28" s="5"/>
      <c r="J28" s="1" t="s">
        <v>13</v>
      </c>
      <c r="K28" s="5"/>
      <c r="L28" s="5"/>
      <c r="M28" s="44"/>
      <c r="N28" s="50"/>
      <c r="V28" s="50"/>
      <c r="W28" s="64"/>
    </row>
    <row r="29" spans="1:23" x14ac:dyDescent="0.25">
      <c r="A29" s="57">
        <v>28</v>
      </c>
      <c r="B29" s="2" t="s">
        <v>8444</v>
      </c>
      <c r="C29" s="10" t="s">
        <v>8445</v>
      </c>
      <c r="D29" s="10" t="s">
        <v>8445</v>
      </c>
      <c r="F29" s="2" t="s">
        <v>8444</v>
      </c>
      <c r="G29" s="40"/>
      <c r="H29" s="1"/>
      <c r="I29" s="1"/>
      <c r="J29" s="1" t="s">
        <v>13</v>
      </c>
      <c r="K29" s="1"/>
      <c r="L29" s="1"/>
      <c r="M29" s="45"/>
      <c r="N29" s="49" t="s">
        <v>13</v>
      </c>
      <c r="O29" s="10" t="s">
        <v>13</v>
      </c>
      <c r="P29" s="10" t="s">
        <v>13</v>
      </c>
      <c r="Q29" s="10" t="s">
        <v>13</v>
      </c>
      <c r="R29" s="10" t="s">
        <v>13</v>
      </c>
      <c r="V29" s="50"/>
      <c r="W29" s="64"/>
    </row>
    <row r="30" spans="1:23" x14ac:dyDescent="0.25">
      <c r="A30" s="57">
        <v>29</v>
      </c>
      <c r="B30" s="2" t="s">
        <v>8442</v>
      </c>
      <c r="C30" s="10" t="s">
        <v>8443</v>
      </c>
      <c r="D30" s="10" t="s">
        <v>8443</v>
      </c>
      <c r="F30" s="2" t="s">
        <v>8442</v>
      </c>
      <c r="G30" s="40"/>
      <c r="H30" s="1"/>
      <c r="I30" s="1"/>
      <c r="J30" s="1" t="s">
        <v>13</v>
      </c>
      <c r="K30" s="1"/>
      <c r="L30" s="1"/>
      <c r="M30" s="45"/>
      <c r="N30" s="49" t="s">
        <v>13</v>
      </c>
      <c r="O30" s="10" t="s">
        <v>13</v>
      </c>
      <c r="P30" s="10" t="s">
        <v>13</v>
      </c>
      <c r="Q30" s="10" t="s">
        <v>13</v>
      </c>
      <c r="R30" s="10" t="s">
        <v>13</v>
      </c>
      <c r="V30" s="50"/>
      <c r="W30" s="64"/>
    </row>
    <row r="31" spans="1:23" ht="25.5" x14ac:dyDescent="0.25">
      <c r="A31" s="57">
        <v>30</v>
      </c>
      <c r="B31" s="2" t="s">
        <v>8440</v>
      </c>
      <c r="C31" s="10" t="s">
        <v>8441</v>
      </c>
      <c r="D31" s="10" t="s">
        <v>8441</v>
      </c>
      <c r="F31" s="2" t="s">
        <v>8440</v>
      </c>
      <c r="G31" s="40"/>
      <c r="H31" s="1"/>
      <c r="I31" s="1"/>
      <c r="J31" s="1" t="s">
        <v>13</v>
      </c>
      <c r="K31" s="1"/>
      <c r="L31" s="1"/>
      <c r="M31" s="45"/>
      <c r="N31" s="49" t="s">
        <v>13</v>
      </c>
      <c r="O31" s="10" t="s">
        <v>13</v>
      </c>
      <c r="P31" s="10" t="s">
        <v>13</v>
      </c>
      <c r="Q31" s="10" t="s">
        <v>13</v>
      </c>
      <c r="R31" s="10" t="s">
        <v>13</v>
      </c>
      <c r="V31" s="50"/>
      <c r="W31" s="64"/>
    </row>
    <row r="32" spans="1:23" ht="25.5" x14ac:dyDescent="0.25">
      <c r="A32" s="57">
        <v>31</v>
      </c>
      <c r="B32" s="2" t="s">
        <v>8438</v>
      </c>
      <c r="C32" s="10" t="s">
        <v>8439</v>
      </c>
      <c r="D32" s="10" t="s">
        <v>8439</v>
      </c>
      <c r="F32" s="2" t="s">
        <v>8438</v>
      </c>
      <c r="G32" s="40"/>
      <c r="H32" s="1"/>
      <c r="I32" s="1"/>
      <c r="J32" s="1" t="s">
        <v>13</v>
      </c>
      <c r="K32" s="1"/>
      <c r="L32" s="1"/>
      <c r="M32" s="45"/>
      <c r="N32" s="49" t="s">
        <v>13</v>
      </c>
      <c r="O32" s="10" t="s">
        <v>13</v>
      </c>
      <c r="P32" s="10" t="s">
        <v>13</v>
      </c>
      <c r="Q32" s="10" t="s">
        <v>13</v>
      </c>
      <c r="R32" s="10" t="s">
        <v>13</v>
      </c>
      <c r="V32" s="50"/>
      <c r="W32" s="64"/>
    </row>
    <row r="33" spans="1:23" ht="38.25" x14ac:dyDescent="0.25">
      <c r="A33" s="57">
        <v>32</v>
      </c>
      <c r="B33" s="2" t="s">
        <v>8436</v>
      </c>
      <c r="C33" s="10" t="s">
        <v>8437</v>
      </c>
      <c r="D33" s="10" t="s">
        <v>8437</v>
      </c>
      <c r="F33" s="2" t="s">
        <v>8436</v>
      </c>
      <c r="G33" s="40"/>
      <c r="H33" s="1"/>
      <c r="I33" s="1"/>
      <c r="J33" s="1" t="s">
        <v>13</v>
      </c>
      <c r="K33" s="1"/>
      <c r="L33" s="1"/>
      <c r="M33" s="45"/>
      <c r="N33" s="49" t="s">
        <v>13</v>
      </c>
      <c r="O33" s="10" t="s">
        <v>13</v>
      </c>
      <c r="P33" s="10" t="s">
        <v>13</v>
      </c>
      <c r="Q33" s="10" t="s">
        <v>13</v>
      </c>
      <c r="R33" s="10" t="s">
        <v>13</v>
      </c>
      <c r="V33" s="50"/>
      <c r="W33" s="64"/>
    </row>
    <row r="34" spans="1:23" ht="25.5" x14ac:dyDescent="0.25">
      <c r="A34" s="57">
        <v>33</v>
      </c>
      <c r="B34" s="2" t="s">
        <v>8434</v>
      </c>
      <c r="C34" s="10" t="s">
        <v>8435</v>
      </c>
      <c r="D34" s="10" t="s">
        <v>8435</v>
      </c>
      <c r="F34" s="2" t="s">
        <v>8434</v>
      </c>
      <c r="G34" s="40"/>
      <c r="H34" s="1"/>
      <c r="I34" s="1"/>
      <c r="J34" s="1" t="s">
        <v>13</v>
      </c>
      <c r="K34" s="1"/>
      <c r="L34" s="1"/>
      <c r="M34" s="45"/>
      <c r="N34" s="49" t="s">
        <v>13</v>
      </c>
      <c r="O34" s="10" t="s">
        <v>13</v>
      </c>
      <c r="P34" s="10" t="s">
        <v>13</v>
      </c>
      <c r="Q34" s="10" t="s">
        <v>13</v>
      </c>
      <c r="R34" s="10" t="s">
        <v>13</v>
      </c>
      <c r="V34" s="50"/>
      <c r="W34" s="64"/>
    </row>
    <row r="35" spans="1:23" x14ac:dyDescent="0.25">
      <c r="A35" s="57">
        <v>34</v>
      </c>
      <c r="B35" s="4" t="s">
        <v>8432</v>
      </c>
      <c r="C35" s="14" t="s">
        <v>8433</v>
      </c>
      <c r="D35" s="14" t="s">
        <v>8433</v>
      </c>
      <c r="E35" s="13"/>
      <c r="F35" s="4" t="s">
        <v>8432</v>
      </c>
      <c r="G35" s="38"/>
      <c r="H35" s="3"/>
      <c r="I35" s="3"/>
      <c r="J35" s="1"/>
      <c r="K35" s="3"/>
      <c r="L35" s="3"/>
      <c r="M35" s="43"/>
      <c r="N35" s="50"/>
      <c r="V35" s="50"/>
      <c r="W35" s="64"/>
    </row>
    <row r="36" spans="1:23" x14ac:dyDescent="0.25">
      <c r="A36" s="57">
        <v>35</v>
      </c>
      <c r="B36" s="6" t="s">
        <v>8430</v>
      </c>
      <c r="C36" s="12" t="s">
        <v>8431</v>
      </c>
      <c r="D36" s="12" t="s">
        <v>8431</v>
      </c>
      <c r="E36" s="11"/>
      <c r="F36" s="6" t="s">
        <v>8430</v>
      </c>
      <c r="G36" s="39"/>
      <c r="H36" s="5"/>
      <c r="I36" s="5"/>
      <c r="J36" s="1" t="s">
        <v>13</v>
      </c>
      <c r="K36" s="5"/>
      <c r="L36" s="5"/>
      <c r="M36" s="44"/>
      <c r="N36" s="50"/>
      <c r="V36" s="50"/>
      <c r="W36" s="64"/>
    </row>
    <row r="37" spans="1:23" ht="38.25" x14ac:dyDescent="0.25">
      <c r="A37" s="57">
        <v>36</v>
      </c>
      <c r="B37" s="2" t="s">
        <v>8428</v>
      </c>
      <c r="C37" s="10" t="s">
        <v>8429</v>
      </c>
      <c r="D37" s="10" t="s">
        <v>8429</v>
      </c>
      <c r="E37" s="10"/>
      <c r="F37" s="2" t="s">
        <v>8428</v>
      </c>
      <c r="G37" s="40"/>
      <c r="H37" s="1"/>
      <c r="I37" s="1"/>
      <c r="J37" s="1" t="s">
        <v>13</v>
      </c>
      <c r="K37" s="1"/>
      <c r="L37" s="1"/>
      <c r="M37" s="40" t="s">
        <v>13</v>
      </c>
      <c r="N37" s="49" t="s">
        <v>13</v>
      </c>
      <c r="O37" s="10" t="s">
        <v>13</v>
      </c>
      <c r="P37" s="10" t="s">
        <v>13</v>
      </c>
      <c r="Q37" s="10" t="s">
        <v>13</v>
      </c>
      <c r="R37" s="10" t="s">
        <v>13</v>
      </c>
      <c r="V37" s="50"/>
      <c r="W37" s="64"/>
    </row>
    <row r="38" spans="1:23" ht="38.25" x14ac:dyDescent="0.25">
      <c r="A38" s="57">
        <v>37</v>
      </c>
      <c r="B38" s="2" t="s">
        <v>8426</v>
      </c>
      <c r="C38" s="10" t="s">
        <v>8427</v>
      </c>
      <c r="D38" s="10" t="s">
        <v>8427</v>
      </c>
      <c r="F38" s="2" t="s">
        <v>8426</v>
      </c>
      <c r="G38" s="40"/>
      <c r="H38" s="1"/>
      <c r="I38" s="1"/>
      <c r="J38" s="1" t="s">
        <v>13</v>
      </c>
      <c r="K38" s="1"/>
      <c r="L38" s="1"/>
      <c r="M38" s="45"/>
      <c r="N38" s="49" t="s">
        <v>13</v>
      </c>
      <c r="O38" s="10" t="s">
        <v>13</v>
      </c>
      <c r="P38" s="10" t="s">
        <v>13</v>
      </c>
      <c r="Q38" s="10" t="s">
        <v>13</v>
      </c>
      <c r="R38" s="10" t="s">
        <v>13</v>
      </c>
      <c r="V38" s="50"/>
      <c r="W38" s="64"/>
    </row>
    <row r="39" spans="1:23" x14ac:dyDescent="0.25">
      <c r="A39" s="57">
        <v>38</v>
      </c>
      <c r="B39" s="6" t="s">
        <v>8424</v>
      </c>
      <c r="C39" s="12" t="s">
        <v>8425</v>
      </c>
      <c r="D39" s="12" t="s">
        <v>8425</v>
      </c>
      <c r="E39" s="11"/>
      <c r="F39" s="6" t="s">
        <v>8424</v>
      </c>
      <c r="G39" s="39"/>
      <c r="H39" s="5"/>
      <c r="I39" s="5"/>
      <c r="J39" s="1" t="s">
        <v>13</v>
      </c>
      <c r="K39" s="5"/>
      <c r="L39" s="5"/>
      <c r="M39" s="44"/>
      <c r="N39" s="50"/>
      <c r="V39" s="50"/>
      <c r="W39" s="64"/>
    </row>
    <row r="40" spans="1:23" ht="38.25" x14ac:dyDescent="0.25">
      <c r="A40" s="57">
        <v>39</v>
      </c>
      <c r="B40" s="2" t="s">
        <v>8422</v>
      </c>
      <c r="C40" s="10" t="s">
        <v>8423</v>
      </c>
      <c r="D40" s="10" t="s">
        <v>8423</v>
      </c>
      <c r="F40" s="2" t="s">
        <v>8422</v>
      </c>
      <c r="G40" s="40"/>
      <c r="H40" s="1"/>
      <c r="I40" s="1"/>
      <c r="J40" s="1" t="s">
        <v>13</v>
      </c>
      <c r="K40" s="1"/>
      <c r="L40" s="1"/>
      <c r="M40" s="45"/>
      <c r="N40" s="49" t="s">
        <v>13</v>
      </c>
      <c r="O40" s="10" t="s">
        <v>13</v>
      </c>
      <c r="P40" s="10" t="s">
        <v>13</v>
      </c>
      <c r="Q40" s="10" t="s">
        <v>13</v>
      </c>
      <c r="R40" s="10" t="s">
        <v>13</v>
      </c>
      <c r="V40" s="50"/>
      <c r="W40" s="64"/>
    </row>
    <row r="41" spans="1:23" x14ac:dyDescent="0.25">
      <c r="A41" s="57">
        <v>40</v>
      </c>
      <c r="B41" s="6" t="s">
        <v>8420</v>
      </c>
      <c r="C41" s="12" t="s">
        <v>8421</v>
      </c>
      <c r="D41" s="12" t="s">
        <v>8421</v>
      </c>
      <c r="E41" s="11"/>
      <c r="F41" s="6" t="s">
        <v>8420</v>
      </c>
      <c r="G41" s="39"/>
      <c r="H41" s="5"/>
      <c r="I41" s="5"/>
      <c r="J41" s="1" t="s">
        <v>13</v>
      </c>
      <c r="K41" s="5"/>
      <c r="L41" s="5"/>
      <c r="M41" s="44"/>
      <c r="N41" s="50"/>
      <c r="V41" s="50"/>
      <c r="W41" s="64"/>
    </row>
    <row r="42" spans="1:23" ht="63.75" x14ac:dyDescent="0.25">
      <c r="A42" s="57">
        <v>41</v>
      </c>
      <c r="B42" s="2" t="s">
        <v>8418</v>
      </c>
      <c r="C42" s="10" t="s">
        <v>8419</v>
      </c>
      <c r="D42" s="10" t="s">
        <v>8419</v>
      </c>
      <c r="F42" s="2" t="s">
        <v>8418</v>
      </c>
      <c r="G42" s="40"/>
      <c r="H42" s="1"/>
      <c r="I42" s="1"/>
      <c r="J42" s="1" t="s">
        <v>13</v>
      </c>
      <c r="K42" s="1"/>
      <c r="L42" s="1"/>
      <c r="M42" s="45"/>
      <c r="N42" s="49" t="s">
        <v>13</v>
      </c>
      <c r="O42" s="10" t="s">
        <v>13</v>
      </c>
      <c r="P42" s="10" t="s">
        <v>13</v>
      </c>
      <c r="Q42" s="10" t="s">
        <v>13</v>
      </c>
      <c r="R42" s="10" t="s">
        <v>13</v>
      </c>
      <c r="V42" s="50"/>
      <c r="W42" s="64"/>
    </row>
    <row r="43" spans="1:23" x14ac:dyDescent="0.25">
      <c r="A43" s="56"/>
      <c r="B43" s="6" t="s">
        <v>8416</v>
      </c>
      <c r="C43" s="12" t="s">
        <v>8417</v>
      </c>
      <c r="D43" s="12" t="s">
        <v>8417</v>
      </c>
      <c r="E43" s="11"/>
      <c r="F43" s="6" t="s">
        <v>8416</v>
      </c>
      <c r="G43" s="39"/>
      <c r="H43" s="5"/>
      <c r="I43" s="5"/>
      <c r="J43" s="1" t="s">
        <v>13</v>
      </c>
      <c r="K43" s="5"/>
      <c r="L43" s="5"/>
      <c r="M43" s="44"/>
      <c r="N43" s="50"/>
      <c r="V43" s="50"/>
      <c r="W43" s="64"/>
    </row>
    <row r="44" spans="1:23" ht="25.5" x14ac:dyDescent="0.25">
      <c r="A44" s="56"/>
      <c r="B44" s="2" t="s">
        <v>8414</v>
      </c>
      <c r="C44" s="10" t="s">
        <v>8415</v>
      </c>
      <c r="D44" s="10" t="s">
        <v>8415</v>
      </c>
      <c r="F44" s="2" t="s">
        <v>8414</v>
      </c>
      <c r="G44" s="40"/>
      <c r="H44" s="1"/>
      <c r="I44" s="1"/>
      <c r="J44" s="1" t="s">
        <v>13</v>
      </c>
      <c r="K44" s="1"/>
      <c r="L44" s="1"/>
      <c r="M44" s="45"/>
      <c r="N44" s="49" t="s">
        <v>13</v>
      </c>
      <c r="O44" s="10" t="s">
        <v>13</v>
      </c>
      <c r="P44" s="10" t="s">
        <v>13</v>
      </c>
      <c r="Q44" s="10" t="s">
        <v>13</v>
      </c>
      <c r="R44" s="10" t="s">
        <v>13</v>
      </c>
      <c r="V44" s="50"/>
      <c r="W44" s="64"/>
    </row>
    <row r="45" spans="1:23" ht="38.25" x14ac:dyDescent="0.25">
      <c r="A45" s="56"/>
      <c r="B45" s="2" t="s">
        <v>8412</v>
      </c>
      <c r="C45" s="10" t="s">
        <v>8413</v>
      </c>
      <c r="D45" s="10" t="s">
        <v>8413</v>
      </c>
      <c r="F45" s="2" t="s">
        <v>8412</v>
      </c>
      <c r="G45" s="40"/>
      <c r="H45" s="1"/>
      <c r="I45" s="1"/>
      <c r="J45" s="1" t="s">
        <v>13</v>
      </c>
      <c r="K45" s="1"/>
      <c r="L45" s="1"/>
      <c r="M45" s="45"/>
      <c r="N45" s="49" t="s">
        <v>13</v>
      </c>
      <c r="O45" s="10" t="s">
        <v>13</v>
      </c>
      <c r="P45" s="10" t="s">
        <v>13</v>
      </c>
      <c r="Q45" s="10" t="s">
        <v>13</v>
      </c>
      <c r="R45" s="10" t="s">
        <v>13</v>
      </c>
      <c r="V45" s="50"/>
      <c r="W45" s="64"/>
    </row>
    <row r="46" spans="1:23" x14ac:dyDescent="0.25">
      <c r="A46" s="56"/>
      <c r="B46" s="4" t="s">
        <v>8410</v>
      </c>
      <c r="C46" s="14" t="s">
        <v>8411</v>
      </c>
      <c r="D46" s="14" t="s">
        <v>8411</v>
      </c>
      <c r="E46" s="13"/>
      <c r="F46" s="4" t="s">
        <v>8410</v>
      </c>
      <c r="G46" s="38"/>
      <c r="H46" s="3"/>
      <c r="I46" s="3"/>
      <c r="J46" s="1"/>
      <c r="K46" s="3"/>
      <c r="L46" s="3"/>
      <c r="M46" s="43"/>
      <c r="N46" s="50"/>
      <c r="V46" s="50"/>
      <c r="W46" s="64"/>
    </row>
    <row r="47" spans="1:23" x14ac:dyDescent="0.25">
      <c r="A47" s="56"/>
      <c r="B47" s="6" t="s">
        <v>8408</v>
      </c>
      <c r="C47" s="12" t="s">
        <v>8409</v>
      </c>
      <c r="D47" s="12" t="s">
        <v>8409</v>
      </c>
      <c r="E47" s="11"/>
      <c r="F47" s="6" t="s">
        <v>8408</v>
      </c>
      <c r="G47" s="39"/>
      <c r="H47" s="5"/>
      <c r="I47" s="5"/>
      <c r="J47" s="1" t="s">
        <v>13</v>
      </c>
      <c r="K47" s="5"/>
      <c r="L47" s="5"/>
      <c r="M47" s="44"/>
      <c r="N47" s="50"/>
      <c r="V47" s="50"/>
      <c r="W47" s="64"/>
    </row>
    <row r="48" spans="1:23" ht="38.25" x14ac:dyDescent="0.25">
      <c r="A48" s="56"/>
      <c r="B48" s="2" t="s">
        <v>8406</v>
      </c>
      <c r="C48" s="10" t="s">
        <v>8407</v>
      </c>
      <c r="D48" s="10" t="s">
        <v>8407</v>
      </c>
      <c r="F48" s="2" t="s">
        <v>8406</v>
      </c>
      <c r="G48" s="40"/>
      <c r="H48" s="1"/>
      <c r="I48" s="1"/>
      <c r="J48" s="1" t="s">
        <v>13</v>
      </c>
      <c r="K48" s="1"/>
      <c r="L48" s="1"/>
      <c r="M48" s="45"/>
      <c r="N48" s="49" t="s">
        <v>13</v>
      </c>
      <c r="O48" s="10" t="s">
        <v>13</v>
      </c>
      <c r="P48" s="10" t="s">
        <v>13</v>
      </c>
      <c r="Q48" s="10" t="s">
        <v>13</v>
      </c>
      <c r="R48" s="10" t="s">
        <v>13</v>
      </c>
      <c r="V48" s="50"/>
      <c r="W48" s="64"/>
    </row>
    <row r="49" spans="1:23" x14ac:dyDescent="0.25">
      <c r="A49" s="56"/>
      <c r="B49" s="6" t="s">
        <v>8404</v>
      </c>
      <c r="C49" s="12" t="s">
        <v>8405</v>
      </c>
      <c r="D49" s="12" t="s">
        <v>8405</v>
      </c>
      <c r="E49" s="11"/>
      <c r="F49" s="6" t="s">
        <v>8404</v>
      </c>
      <c r="G49" s="39"/>
      <c r="H49" s="5"/>
      <c r="I49" s="5"/>
      <c r="J49" s="1" t="s">
        <v>13</v>
      </c>
      <c r="K49" s="5"/>
      <c r="L49" s="5"/>
      <c r="M49" s="44"/>
      <c r="N49" s="50"/>
      <c r="V49" s="50"/>
      <c r="W49" s="64"/>
    </row>
    <row r="50" spans="1:23" x14ac:dyDescent="0.25">
      <c r="A50" s="56"/>
      <c r="B50" s="2" t="s">
        <v>8402</v>
      </c>
      <c r="C50" s="10" t="s">
        <v>8403</v>
      </c>
      <c r="D50" s="10" t="s">
        <v>8403</v>
      </c>
      <c r="F50" s="2" t="s">
        <v>8402</v>
      </c>
      <c r="G50" s="40"/>
      <c r="H50" s="1"/>
      <c r="I50" s="1"/>
      <c r="J50" s="1" t="s">
        <v>13</v>
      </c>
      <c r="K50" s="1"/>
      <c r="L50" s="1"/>
      <c r="M50" s="45"/>
      <c r="N50" s="49" t="s">
        <v>13</v>
      </c>
      <c r="O50" s="10" t="s">
        <v>13</v>
      </c>
      <c r="V50" s="50"/>
      <c r="W50" s="64"/>
    </row>
    <row r="51" spans="1:23" x14ac:dyDescent="0.25">
      <c r="A51" s="56"/>
      <c r="B51" s="6" t="s">
        <v>8400</v>
      </c>
      <c r="C51" s="12" t="s">
        <v>8401</v>
      </c>
      <c r="D51" s="12" t="s">
        <v>8401</v>
      </c>
      <c r="E51" s="11"/>
      <c r="F51" s="6" t="s">
        <v>8400</v>
      </c>
      <c r="G51" s="39"/>
      <c r="H51" s="5"/>
      <c r="I51" s="5"/>
      <c r="J51" s="1" t="s">
        <v>13</v>
      </c>
      <c r="K51" s="5"/>
      <c r="L51" s="5"/>
      <c r="M51" s="44"/>
      <c r="N51" s="50"/>
      <c r="V51" s="50"/>
      <c r="W51" s="64"/>
    </row>
    <row r="52" spans="1:23" ht="38.25" x14ac:dyDescent="0.25">
      <c r="A52" s="56"/>
      <c r="B52" s="2" t="s">
        <v>8398</v>
      </c>
      <c r="C52" s="10" t="s">
        <v>8399</v>
      </c>
      <c r="D52" s="10" t="s">
        <v>8399</v>
      </c>
      <c r="F52" s="2" t="s">
        <v>8398</v>
      </c>
      <c r="G52" s="40"/>
      <c r="H52" s="1"/>
      <c r="I52" s="1"/>
      <c r="J52" s="1" t="s">
        <v>13</v>
      </c>
      <c r="K52" s="1"/>
      <c r="L52" s="1"/>
      <c r="M52" s="45"/>
      <c r="N52" s="49" t="s">
        <v>13</v>
      </c>
      <c r="O52" s="10" t="s">
        <v>13</v>
      </c>
      <c r="V52" s="50"/>
      <c r="W52" s="64"/>
    </row>
    <row r="53" spans="1:23" ht="25.5" x14ac:dyDescent="0.25">
      <c r="A53" s="56"/>
      <c r="B53" s="2" t="s">
        <v>8396</v>
      </c>
      <c r="C53" s="10" t="s">
        <v>8397</v>
      </c>
      <c r="D53" s="10" t="s">
        <v>8397</v>
      </c>
      <c r="F53" s="2" t="s">
        <v>8396</v>
      </c>
      <c r="G53" s="40"/>
      <c r="H53" s="1"/>
      <c r="I53" s="1"/>
      <c r="J53" s="1" t="s">
        <v>13</v>
      </c>
      <c r="K53" s="1"/>
      <c r="L53" s="1"/>
      <c r="M53" s="45"/>
      <c r="N53" s="50"/>
      <c r="P53" s="10" t="s">
        <v>13</v>
      </c>
      <c r="Q53" s="10" t="s">
        <v>13</v>
      </c>
      <c r="R53" s="10" t="s">
        <v>13</v>
      </c>
      <c r="V53" s="50"/>
      <c r="W53" s="64"/>
    </row>
    <row r="54" spans="1:23" x14ac:dyDescent="0.25">
      <c r="A54" s="56"/>
      <c r="B54" s="6" t="s">
        <v>8394</v>
      </c>
      <c r="C54" s="12" t="s">
        <v>8395</v>
      </c>
      <c r="D54" s="12" t="s">
        <v>8395</v>
      </c>
      <c r="E54" s="11"/>
      <c r="F54" s="6" t="s">
        <v>8394</v>
      </c>
      <c r="G54" s="39"/>
      <c r="H54" s="5"/>
      <c r="I54" s="5"/>
      <c r="J54" s="1" t="s">
        <v>13</v>
      </c>
      <c r="K54" s="5"/>
      <c r="L54" s="5"/>
      <c r="M54" s="44"/>
      <c r="N54" s="50"/>
      <c r="V54" s="50"/>
      <c r="W54" s="64"/>
    </row>
    <row r="55" spans="1:23" ht="38.25" x14ac:dyDescent="0.25">
      <c r="A55" s="56"/>
      <c r="B55" s="2" t="s">
        <v>8392</v>
      </c>
      <c r="C55" s="10" t="s">
        <v>8393</v>
      </c>
      <c r="D55" s="10" t="s">
        <v>8393</v>
      </c>
      <c r="F55" s="2" t="s">
        <v>8392</v>
      </c>
      <c r="G55" s="40"/>
      <c r="H55" s="1"/>
      <c r="I55" s="1"/>
      <c r="J55" s="1" t="s">
        <v>13</v>
      </c>
      <c r="K55" s="1"/>
      <c r="L55" s="1"/>
      <c r="M55" s="45"/>
      <c r="N55" s="49" t="s">
        <v>13</v>
      </c>
      <c r="O55" s="10" t="s">
        <v>13</v>
      </c>
      <c r="P55" s="10" t="s">
        <v>13</v>
      </c>
      <c r="Q55" s="10" t="s">
        <v>13</v>
      </c>
      <c r="R55" s="10" t="s">
        <v>13</v>
      </c>
      <c r="V55" s="50"/>
      <c r="W55" s="64"/>
    </row>
    <row r="56" spans="1:23" ht="25.5" x14ac:dyDescent="0.25">
      <c r="A56" s="56"/>
      <c r="B56" s="2" t="s">
        <v>8390</v>
      </c>
      <c r="C56" s="10" t="s">
        <v>8391</v>
      </c>
      <c r="D56" s="10" t="s">
        <v>8391</v>
      </c>
      <c r="F56" s="2" t="s">
        <v>8390</v>
      </c>
      <c r="G56" s="40"/>
      <c r="H56" s="1"/>
      <c r="I56" s="1"/>
      <c r="J56" s="1" t="s">
        <v>13</v>
      </c>
      <c r="K56" s="1"/>
      <c r="L56" s="1"/>
      <c r="M56" s="45"/>
      <c r="N56" s="49" t="s">
        <v>13</v>
      </c>
      <c r="O56" s="10" t="s">
        <v>13</v>
      </c>
      <c r="P56" s="10" t="s">
        <v>13</v>
      </c>
      <c r="Q56" s="10" t="s">
        <v>13</v>
      </c>
      <c r="V56" s="50"/>
      <c r="W56" s="64"/>
    </row>
    <row r="57" spans="1:23" ht="25.5" x14ac:dyDescent="0.25">
      <c r="A57" s="56"/>
      <c r="B57" s="2" t="s">
        <v>8388</v>
      </c>
      <c r="C57" s="10" t="s">
        <v>8389</v>
      </c>
      <c r="D57" s="10" t="s">
        <v>8389</v>
      </c>
      <c r="E57" s="10"/>
      <c r="F57" s="2" t="s">
        <v>8388</v>
      </c>
      <c r="G57" s="40"/>
      <c r="H57" s="1"/>
      <c r="I57" s="1"/>
      <c r="J57" s="1" t="s">
        <v>13</v>
      </c>
      <c r="K57" s="1"/>
      <c r="L57" s="1"/>
      <c r="M57" s="40" t="s">
        <v>13</v>
      </c>
      <c r="N57" s="49" t="s">
        <v>13</v>
      </c>
      <c r="O57" s="10" t="s">
        <v>13</v>
      </c>
      <c r="P57" s="10" t="s">
        <v>13</v>
      </c>
      <c r="Q57" s="10" t="s">
        <v>13</v>
      </c>
      <c r="R57" s="10" t="s">
        <v>13</v>
      </c>
      <c r="V57" s="50"/>
      <c r="W57" s="64"/>
    </row>
    <row r="58" spans="1:23" ht="25.5" x14ac:dyDescent="0.25">
      <c r="A58" s="56"/>
      <c r="B58" s="2" t="s">
        <v>8386</v>
      </c>
      <c r="C58" s="10" t="s">
        <v>8387</v>
      </c>
      <c r="D58" s="10" t="s">
        <v>8387</v>
      </c>
      <c r="F58" s="2" t="s">
        <v>8386</v>
      </c>
      <c r="G58" s="40"/>
      <c r="H58" s="1"/>
      <c r="I58" s="1"/>
      <c r="J58" s="1" t="s">
        <v>13</v>
      </c>
      <c r="K58" s="1"/>
      <c r="L58" s="1"/>
      <c r="M58" s="45"/>
      <c r="N58" s="49" t="s">
        <v>13</v>
      </c>
      <c r="O58" s="10" t="s">
        <v>13</v>
      </c>
      <c r="P58" s="10" t="s">
        <v>13</v>
      </c>
      <c r="Q58" s="10" t="s">
        <v>13</v>
      </c>
      <c r="R58" s="10" t="s">
        <v>13</v>
      </c>
      <c r="V58" s="50"/>
      <c r="W58" s="64"/>
    </row>
    <row r="59" spans="1:23" x14ac:dyDescent="0.25">
      <c r="A59" s="56"/>
      <c r="B59" s="2" t="s">
        <v>8384</v>
      </c>
      <c r="C59" s="10" t="s">
        <v>8385</v>
      </c>
      <c r="D59" s="10" t="s">
        <v>8385</v>
      </c>
      <c r="F59" s="2" t="s">
        <v>8384</v>
      </c>
      <c r="G59" s="40"/>
      <c r="H59" s="1"/>
      <c r="I59" s="1"/>
      <c r="J59" s="1" t="s">
        <v>13</v>
      </c>
      <c r="K59" s="1"/>
      <c r="L59" s="1"/>
      <c r="M59" s="45"/>
      <c r="N59" s="49" t="s">
        <v>13</v>
      </c>
      <c r="O59" s="10" t="s">
        <v>13</v>
      </c>
      <c r="P59" s="10" t="s">
        <v>13</v>
      </c>
      <c r="Q59" s="10" t="s">
        <v>13</v>
      </c>
      <c r="R59" s="10" t="s">
        <v>13</v>
      </c>
      <c r="V59" s="50"/>
      <c r="W59" s="64"/>
    </row>
    <row r="60" spans="1:23" ht="25.5" x14ac:dyDescent="0.25">
      <c r="A60" s="56"/>
      <c r="B60" s="2" t="s">
        <v>8382</v>
      </c>
      <c r="C60" s="10" t="s">
        <v>8383</v>
      </c>
      <c r="D60" s="10" t="s">
        <v>8383</v>
      </c>
      <c r="F60" s="2" t="s">
        <v>8382</v>
      </c>
      <c r="G60" s="40"/>
      <c r="H60" s="1"/>
      <c r="I60" s="1"/>
      <c r="J60" s="1" t="s">
        <v>13</v>
      </c>
      <c r="K60" s="1"/>
      <c r="L60" s="1"/>
      <c r="M60" s="45"/>
      <c r="N60" s="49" t="s">
        <v>13</v>
      </c>
      <c r="O60" s="10" t="s">
        <v>13</v>
      </c>
      <c r="P60" s="10" t="s">
        <v>13</v>
      </c>
      <c r="Q60" s="10" t="s">
        <v>13</v>
      </c>
      <c r="R60" s="10" t="s">
        <v>13</v>
      </c>
      <c r="V60" s="50"/>
      <c r="W60" s="64"/>
    </row>
    <row r="61" spans="1:23" ht="25.5" x14ac:dyDescent="0.25">
      <c r="A61" s="56"/>
      <c r="B61" s="2" t="s">
        <v>8380</v>
      </c>
      <c r="C61" s="10" t="s">
        <v>8381</v>
      </c>
      <c r="D61" s="10" t="s">
        <v>8381</v>
      </c>
      <c r="F61" s="2" t="s">
        <v>8380</v>
      </c>
      <c r="G61" s="40"/>
      <c r="H61" s="1"/>
      <c r="I61" s="1"/>
      <c r="J61" s="1" t="s">
        <v>13</v>
      </c>
      <c r="K61" s="1"/>
      <c r="L61" s="1"/>
      <c r="M61" s="45"/>
      <c r="N61" s="49" t="s">
        <v>13</v>
      </c>
      <c r="O61" s="10" t="s">
        <v>13</v>
      </c>
      <c r="P61" s="10" t="s">
        <v>13</v>
      </c>
      <c r="Q61" s="10" t="s">
        <v>13</v>
      </c>
      <c r="R61" s="10" t="s">
        <v>13</v>
      </c>
      <c r="V61" s="50"/>
      <c r="W61" s="64"/>
    </row>
    <row r="62" spans="1:23" x14ac:dyDescent="0.25">
      <c r="A62" s="56"/>
      <c r="B62" s="6" t="s">
        <v>8378</v>
      </c>
      <c r="C62" s="12" t="s">
        <v>8379</v>
      </c>
      <c r="D62" s="12" t="s">
        <v>8379</v>
      </c>
      <c r="E62" s="11"/>
      <c r="F62" s="6" t="s">
        <v>8378</v>
      </c>
      <c r="G62" s="39"/>
      <c r="H62" s="5"/>
      <c r="I62" s="5"/>
      <c r="J62" s="1" t="s">
        <v>13</v>
      </c>
      <c r="K62" s="5"/>
      <c r="L62" s="5"/>
      <c r="M62" s="44"/>
      <c r="N62" s="50"/>
      <c r="V62" s="50"/>
      <c r="W62" s="64"/>
    </row>
    <row r="63" spans="1:23" ht="51" x14ac:dyDescent="0.25">
      <c r="A63" s="56"/>
      <c r="B63" s="2" t="s">
        <v>8376</v>
      </c>
      <c r="C63" s="10" t="s">
        <v>8377</v>
      </c>
      <c r="D63" s="10" t="s">
        <v>8377</v>
      </c>
      <c r="F63" s="2" t="s">
        <v>8376</v>
      </c>
      <c r="G63" s="40"/>
      <c r="H63" s="1"/>
      <c r="I63" s="1"/>
      <c r="J63" s="1" t="s">
        <v>13</v>
      </c>
      <c r="K63" s="1"/>
      <c r="L63" s="1"/>
      <c r="M63" s="45"/>
      <c r="N63" s="49" t="s">
        <v>13</v>
      </c>
      <c r="O63" s="10" t="s">
        <v>13</v>
      </c>
      <c r="P63" s="10" t="s">
        <v>13</v>
      </c>
      <c r="Q63" s="10" t="s">
        <v>13</v>
      </c>
      <c r="R63" s="10" t="s">
        <v>13</v>
      </c>
      <c r="V63" s="50"/>
      <c r="W63" s="64"/>
    </row>
    <row r="64" spans="1:23" x14ac:dyDescent="0.25">
      <c r="A64" s="56"/>
      <c r="B64" s="6" t="s">
        <v>8374</v>
      </c>
      <c r="C64" s="12" t="s">
        <v>8375</v>
      </c>
      <c r="D64" s="12" t="s">
        <v>8375</v>
      </c>
      <c r="E64" s="11"/>
      <c r="F64" s="6" t="s">
        <v>8374</v>
      </c>
      <c r="G64" s="39"/>
      <c r="H64" s="5"/>
      <c r="I64" s="5"/>
      <c r="J64" s="1" t="s">
        <v>13</v>
      </c>
      <c r="K64" s="5"/>
      <c r="L64" s="5"/>
      <c r="M64" s="44"/>
      <c r="N64" s="50"/>
      <c r="V64" s="50"/>
      <c r="W64" s="64"/>
    </row>
    <row r="65" spans="1:23" ht="114.75" x14ac:dyDescent="0.25">
      <c r="A65" s="56"/>
      <c r="B65" s="2" t="s">
        <v>8372</v>
      </c>
      <c r="C65" s="10" t="s">
        <v>8373</v>
      </c>
      <c r="D65" s="10" t="s">
        <v>8373</v>
      </c>
      <c r="F65" s="2" t="s">
        <v>8372</v>
      </c>
      <c r="G65" s="40"/>
      <c r="H65" s="1"/>
      <c r="I65" s="1"/>
      <c r="J65" s="1" t="s">
        <v>13</v>
      </c>
      <c r="K65" s="1"/>
      <c r="L65" s="1"/>
      <c r="M65" s="45"/>
      <c r="N65" s="49" t="s">
        <v>13</v>
      </c>
      <c r="O65" s="10" t="s">
        <v>13</v>
      </c>
      <c r="P65" s="10" t="s">
        <v>13</v>
      </c>
      <c r="Q65" s="10" t="s">
        <v>13</v>
      </c>
      <c r="R65" s="10" t="s">
        <v>13</v>
      </c>
      <c r="V65" s="50"/>
      <c r="W65" s="64"/>
    </row>
    <row r="66" spans="1:23" ht="63.75" x14ac:dyDescent="0.25">
      <c r="A66" s="56"/>
      <c r="B66" s="2" t="s">
        <v>8370</v>
      </c>
      <c r="C66" s="10" t="s">
        <v>8371</v>
      </c>
      <c r="D66" s="10" t="s">
        <v>8371</v>
      </c>
      <c r="F66" s="2" t="s">
        <v>8370</v>
      </c>
      <c r="G66" s="40"/>
      <c r="H66" s="1"/>
      <c r="I66" s="1"/>
      <c r="J66" s="1" t="s">
        <v>13</v>
      </c>
      <c r="K66" s="1"/>
      <c r="L66" s="1"/>
      <c r="M66" s="45"/>
      <c r="N66" s="49" t="s">
        <v>13</v>
      </c>
      <c r="O66" s="10" t="s">
        <v>13</v>
      </c>
      <c r="P66" s="10" t="s">
        <v>13</v>
      </c>
      <c r="Q66" s="10" t="s">
        <v>13</v>
      </c>
      <c r="R66" s="10" t="s">
        <v>13</v>
      </c>
      <c r="V66" s="50"/>
      <c r="W66" s="64"/>
    </row>
    <row r="67" spans="1:23" ht="51" x14ac:dyDescent="0.25">
      <c r="A67" s="56"/>
      <c r="B67" s="2" t="s">
        <v>8368</v>
      </c>
      <c r="C67" s="10" t="s">
        <v>8369</v>
      </c>
      <c r="D67" s="10" t="s">
        <v>8369</v>
      </c>
      <c r="F67" s="2" t="s">
        <v>8368</v>
      </c>
      <c r="G67" s="40"/>
      <c r="H67" s="1"/>
      <c r="I67" s="1"/>
      <c r="J67" s="1" t="s">
        <v>13</v>
      </c>
      <c r="K67" s="1"/>
      <c r="L67" s="1"/>
      <c r="M67" s="45"/>
      <c r="N67" s="49" t="s">
        <v>13</v>
      </c>
      <c r="O67" s="10" t="s">
        <v>13</v>
      </c>
      <c r="P67" s="10" t="s">
        <v>13</v>
      </c>
      <c r="Q67" s="10" t="s">
        <v>13</v>
      </c>
      <c r="R67" s="10" t="s">
        <v>13</v>
      </c>
      <c r="V67" s="50"/>
      <c r="W67" s="64"/>
    </row>
    <row r="68" spans="1:23" ht="38.25" x14ac:dyDescent="0.25">
      <c r="A68" s="56"/>
      <c r="B68" s="2" t="s">
        <v>5412</v>
      </c>
      <c r="C68" s="10" t="s">
        <v>8367</v>
      </c>
      <c r="D68" s="10" t="s">
        <v>8367</v>
      </c>
      <c r="E68" s="10"/>
      <c r="F68" s="2" t="s">
        <v>5412</v>
      </c>
      <c r="G68" s="40"/>
      <c r="H68" s="1"/>
      <c r="I68" s="1"/>
      <c r="J68" s="1" t="s">
        <v>13</v>
      </c>
      <c r="K68" s="1"/>
      <c r="L68" s="1"/>
      <c r="M68" s="40" t="s">
        <v>13</v>
      </c>
      <c r="N68" s="49" t="s">
        <v>13</v>
      </c>
      <c r="O68" s="10" t="s">
        <v>13</v>
      </c>
      <c r="P68" s="10" t="s">
        <v>13</v>
      </c>
      <c r="Q68" s="10" t="s">
        <v>13</v>
      </c>
      <c r="R68" s="10" t="s">
        <v>13</v>
      </c>
      <c r="V68" s="50"/>
      <c r="W68" s="64"/>
    </row>
    <row r="69" spans="1:23" x14ac:dyDescent="0.25">
      <c r="A69" s="56"/>
      <c r="B69" s="4" t="s">
        <v>8365</v>
      </c>
      <c r="C69" s="14" t="s">
        <v>8366</v>
      </c>
      <c r="D69" s="14" t="s">
        <v>8366</v>
      </c>
      <c r="E69" s="13"/>
      <c r="F69" s="4" t="s">
        <v>8365</v>
      </c>
      <c r="G69" s="38"/>
      <c r="H69" s="3"/>
      <c r="I69" s="3"/>
      <c r="J69" s="1"/>
      <c r="K69" s="3"/>
      <c r="L69" s="3"/>
      <c r="M69" s="43"/>
      <c r="N69" s="50"/>
      <c r="V69" s="50"/>
      <c r="W69" s="64"/>
    </row>
    <row r="70" spans="1:23" x14ac:dyDescent="0.25">
      <c r="A70" s="56"/>
      <c r="B70" s="6" t="s">
        <v>8363</v>
      </c>
      <c r="C70" s="12" t="s">
        <v>8364</v>
      </c>
      <c r="D70" s="12" t="s">
        <v>8364</v>
      </c>
      <c r="E70" s="11"/>
      <c r="F70" s="6" t="s">
        <v>8363</v>
      </c>
      <c r="G70" s="39"/>
      <c r="H70" s="5"/>
      <c r="I70" s="5"/>
      <c r="J70" s="1" t="s">
        <v>13</v>
      </c>
      <c r="K70" s="5"/>
      <c r="L70" s="5"/>
      <c r="M70" s="44"/>
      <c r="N70" s="50"/>
      <c r="V70" s="50"/>
      <c r="W70" s="64"/>
    </row>
    <row r="71" spans="1:23" x14ac:dyDescent="0.25">
      <c r="A71" s="56"/>
      <c r="B71" s="2" t="s">
        <v>8361</v>
      </c>
      <c r="C71" s="10" t="s">
        <v>8362</v>
      </c>
      <c r="D71" s="10" t="s">
        <v>8362</v>
      </c>
      <c r="F71" s="2" t="s">
        <v>8361</v>
      </c>
      <c r="G71" s="40"/>
      <c r="H71" s="1"/>
      <c r="I71" s="1"/>
      <c r="J71" s="1" t="s">
        <v>13</v>
      </c>
      <c r="K71" s="1"/>
      <c r="L71" s="1"/>
      <c r="M71" s="45"/>
      <c r="N71" s="49" t="s">
        <v>13</v>
      </c>
      <c r="O71" s="10" t="s">
        <v>13</v>
      </c>
      <c r="P71" s="10" t="s">
        <v>13</v>
      </c>
      <c r="Q71" s="10" t="s">
        <v>13</v>
      </c>
      <c r="R71" s="10" t="s">
        <v>13</v>
      </c>
      <c r="V71" s="50"/>
      <c r="W71" s="64"/>
    </row>
    <row r="72" spans="1:23" x14ac:dyDescent="0.25">
      <c r="A72" s="56"/>
      <c r="B72" s="6" t="s">
        <v>8359</v>
      </c>
      <c r="C72" s="12" t="s">
        <v>8360</v>
      </c>
      <c r="D72" s="12" t="s">
        <v>8360</v>
      </c>
      <c r="E72" s="11"/>
      <c r="F72" s="6" t="s">
        <v>8359</v>
      </c>
      <c r="G72" s="39"/>
      <c r="H72" s="5"/>
      <c r="I72" s="5"/>
      <c r="J72" s="1" t="s">
        <v>13</v>
      </c>
      <c r="K72" s="5"/>
      <c r="L72" s="5"/>
      <c r="M72" s="44"/>
      <c r="N72" s="50"/>
      <c r="V72" s="50"/>
      <c r="W72" s="64"/>
    </row>
    <row r="73" spans="1:23" ht="51" x14ac:dyDescent="0.25">
      <c r="A73" s="56"/>
      <c r="B73" s="2" t="s">
        <v>8357</v>
      </c>
      <c r="C73" s="10" t="s">
        <v>8358</v>
      </c>
      <c r="D73" s="10" t="s">
        <v>8358</v>
      </c>
      <c r="F73" s="2" t="s">
        <v>8357</v>
      </c>
      <c r="G73" s="40"/>
      <c r="H73" s="1"/>
      <c r="I73" s="1"/>
      <c r="J73" s="1" t="s">
        <v>13</v>
      </c>
      <c r="K73" s="1"/>
      <c r="L73" s="1"/>
      <c r="M73" s="45"/>
      <c r="N73" s="49" t="s">
        <v>13</v>
      </c>
      <c r="O73" s="10" t="s">
        <v>13</v>
      </c>
      <c r="P73" s="10" t="s">
        <v>13</v>
      </c>
      <c r="Q73" s="10" t="s">
        <v>13</v>
      </c>
      <c r="R73" s="10" t="s">
        <v>13</v>
      </c>
      <c r="V73" s="50"/>
      <c r="W73" s="64"/>
    </row>
    <row r="74" spans="1:23" x14ac:dyDescent="0.25">
      <c r="A74" s="56"/>
      <c r="B74" s="4" t="s">
        <v>8355</v>
      </c>
      <c r="C74" s="14" t="s">
        <v>8356</v>
      </c>
      <c r="D74" s="14" t="s">
        <v>8356</v>
      </c>
      <c r="E74" s="13"/>
      <c r="F74" s="4" t="s">
        <v>8355</v>
      </c>
      <c r="G74" s="38"/>
      <c r="H74" s="3"/>
      <c r="I74" s="3"/>
      <c r="J74" s="1"/>
      <c r="K74" s="3"/>
      <c r="L74" s="3"/>
      <c r="M74" s="43"/>
      <c r="N74" s="50"/>
      <c r="V74" s="50"/>
      <c r="W74" s="64"/>
    </row>
    <row r="75" spans="1:23" x14ac:dyDescent="0.25">
      <c r="A75" s="56"/>
      <c r="B75" s="6" t="s">
        <v>8353</v>
      </c>
      <c r="C75" s="12" t="s">
        <v>8354</v>
      </c>
      <c r="D75" s="12" t="s">
        <v>8354</v>
      </c>
      <c r="E75" s="11"/>
      <c r="F75" s="6" t="s">
        <v>8353</v>
      </c>
      <c r="G75" s="39"/>
      <c r="H75" s="5"/>
      <c r="I75" s="5"/>
      <c r="J75" s="1" t="s">
        <v>13</v>
      </c>
      <c r="K75" s="5"/>
      <c r="L75" s="5"/>
      <c r="M75" s="44"/>
      <c r="N75" s="50"/>
      <c r="V75" s="50"/>
      <c r="W75" s="64"/>
    </row>
    <row r="76" spans="1:23" x14ac:dyDescent="0.25">
      <c r="A76" s="56"/>
      <c r="B76" s="2" t="s">
        <v>8351</v>
      </c>
      <c r="C76" s="10" t="s">
        <v>8352</v>
      </c>
      <c r="D76" s="10" t="s">
        <v>8352</v>
      </c>
      <c r="F76" s="2" t="s">
        <v>8351</v>
      </c>
      <c r="G76" s="40"/>
      <c r="H76" s="1"/>
      <c r="I76" s="1"/>
      <c r="J76" s="1" t="s">
        <v>13</v>
      </c>
      <c r="K76" s="1"/>
      <c r="L76" s="1"/>
      <c r="M76" s="45"/>
      <c r="N76" s="49" t="s">
        <v>13</v>
      </c>
      <c r="O76" s="10" t="s">
        <v>13</v>
      </c>
      <c r="P76" s="10" t="s">
        <v>13</v>
      </c>
      <c r="Q76" s="10" t="s">
        <v>13</v>
      </c>
      <c r="R76" s="10" t="s">
        <v>13</v>
      </c>
      <c r="V76" s="50"/>
      <c r="W76" s="64"/>
    </row>
    <row r="77" spans="1:23" ht="25.5" x14ac:dyDescent="0.25">
      <c r="A77" s="56"/>
      <c r="B77" s="2" t="s">
        <v>8349</v>
      </c>
      <c r="C77" s="10" t="s">
        <v>8350</v>
      </c>
      <c r="D77" s="10" t="s">
        <v>8350</v>
      </c>
      <c r="F77" s="2" t="s">
        <v>8349</v>
      </c>
      <c r="G77" s="40"/>
      <c r="H77" s="1"/>
      <c r="I77" s="1"/>
      <c r="J77" s="1" t="s">
        <v>13</v>
      </c>
      <c r="K77" s="1"/>
      <c r="L77" s="1"/>
      <c r="M77" s="45"/>
      <c r="N77" s="49" t="s">
        <v>13</v>
      </c>
      <c r="O77" s="10" t="s">
        <v>13</v>
      </c>
      <c r="P77" s="10" t="s">
        <v>13</v>
      </c>
      <c r="Q77" s="10" t="s">
        <v>13</v>
      </c>
      <c r="R77" s="10" t="s">
        <v>13</v>
      </c>
      <c r="V77" s="50"/>
      <c r="W77" s="64"/>
    </row>
    <row r="78" spans="1:23" ht="25.5" x14ac:dyDescent="0.25">
      <c r="A78" s="56"/>
      <c r="B78" s="2" t="s">
        <v>8347</v>
      </c>
      <c r="C78" s="10" t="s">
        <v>8348</v>
      </c>
      <c r="D78" s="10" t="s">
        <v>8348</v>
      </c>
      <c r="F78" s="2" t="s">
        <v>8347</v>
      </c>
      <c r="G78" s="40"/>
      <c r="H78" s="1"/>
      <c r="I78" s="1"/>
      <c r="J78" s="1" t="s">
        <v>13</v>
      </c>
      <c r="K78" s="1"/>
      <c r="L78" s="1"/>
      <c r="M78" s="45"/>
      <c r="N78" s="49" t="s">
        <v>13</v>
      </c>
      <c r="O78" s="10" t="s">
        <v>13</v>
      </c>
      <c r="P78" s="10" t="s">
        <v>13</v>
      </c>
      <c r="Q78" s="10" t="s">
        <v>13</v>
      </c>
      <c r="R78" s="10" t="s">
        <v>13</v>
      </c>
      <c r="V78" s="50"/>
      <c r="W78" s="64"/>
    </row>
    <row r="79" spans="1:23" ht="25.5" x14ac:dyDescent="0.25">
      <c r="A79" s="56"/>
      <c r="B79" s="2" t="s">
        <v>8345</v>
      </c>
      <c r="C79" s="10" t="s">
        <v>8346</v>
      </c>
      <c r="D79" s="10" t="s">
        <v>8346</v>
      </c>
      <c r="F79" s="2" t="s">
        <v>8345</v>
      </c>
      <c r="G79" s="40"/>
      <c r="H79" s="1"/>
      <c r="I79" s="1"/>
      <c r="J79" s="1" t="s">
        <v>13</v>
      </c>
      <c r="K79" s="1"/>
      <c r="L79" s="1"/>
      <c r="M79" s="45"/>
      <c r="N79" s="49" t="s">
        <v>13</v>
      </c>
      <c r="O79" s="10" t="s">
        <v>13</v>
      </c>
      <c r="P79" s="10" t="s">
        <v>13</v>
      </c>
      <c r="Q79" s="10" t="s">
        <v>13</v>
      </c>
      <c r="R79" s="10" t="s">
        <v>13</v>
      </c>
      <c r="V79" s="50"/>
      <c r="W79" s="64"/>
    </row>
    <row r="80" spans="1:23" x14ac:dyDescent="0.25">
      <c r="A80" s="56"/>
      <c r="B80" s="4" t="s">
        <v>8343</v>
      </c>
      <c r="C80" s="14" t="s">
        <v>8344</v>
      </c>
      <c r="D80" s="14" t="s">
        <v>8344</v>
      </c>
      <c r="E80" s="13"/>
      <c r="F80" s="4" t="s">
        <v>8343</v>
      </c>
      <c r="G80" s="38"/>
      <c r="H80" s="3"/>
      <c r="I80" s="3"/>
      <c r="J80" s="1"/>
      <c r="K80" s="3"/>
      <c r="L80" s="3"/>
      <c r="M80" s="43"/>
      <c r="N80" s="50"/>
      <c r="V80" s="50"/>
      <c r="W80" s="64"/>
    </row>
    <row r="81" spans="1:23" x14ac:dyDescent="0.25">
      <c r="A81" s="56"/>
      <c r="B81" s="6" t="s">
        <v>8341</v>
      </c>
      <c r="C81" s="12" t="s">
        <v>8342</v>
      </c>
      <c r="D81" s="12" t="s">
        <v>8342</v>
      </c>
      <c r="E81" s="11"/>
      <c r="F81" s="6" t="s">
        <v>8341</v>
      </c>
      <c r="G81" s="39"/>
      <c r="H81" s="5"/>
      <c r="I81" s="5"/>
      <c r="J81" s="1" t="s">
        <v>13</v>
      </c>
      <c r="K81" s="5"/>
      <c r="L81" s="5"/>
      <c r="M81" s="44"/>
      <c r="N81" s="50"/>
      <c r="V81" s="50"/>
      <c r="W81" s="64"/>
    </row>
    <row r="82" spans="1:23" ht="25.5" x14ac:dyDescent="0.25">
      <c r="A82" s="56"/>
      <c r="B82" s="2" t="s">
        <v>8339</v>
      </c>
      <c r="C82" s="10" t="s">
        <v>8340</v>
      </c>
      <c r="D82" s="10" t="s">
        <v>8340</v>
      </c>
      <c r="F82" s="2" t="s">
        <v>8339</v>
      </c>
      <c r="G82" s="40"/>
      <c r="H82" s="1"/>
      <c r="I82" s="1"/>
      <c r="J82" s="1" t="s">
        <v>13</v>
      </c>
      <c r="K82" s="1"/>
      <c r="L82" s="1"/>
      <c r="M82" s="45"/>
      <c r="N82" s="49" t="s">
        <v>13</v>
      </c>
      <c r="O82" s="10" t="s">
        <v>13</v>
      </c>
      <c r="P82" s="10" t="s">
        <v>13</v>
      </c>
      <c r="Q82" s="10" t="s">
        <v>13</v>
      </c>
      <c r="R82" s="10" t="s">
        <v>13</v>
      </c>
      <c r="V82" s="50"/>
      <c r="W82" s="64"/>
    </row>
    <row r="83" spans="1:23" ht="38.25" x14ac:dyDescent="0.25">
      <c r="A83" s="56"/>
      <c r="B83" s="2" t="s">
        <v>8337</v>
      </c>
      <c r="C83" s="10" t="s">
        <v>8338</v>
      </c>
      <c r="D83" s="10" t="s">
        <v>8338</v>
      </c>
      <c r="F83" s="2" t="s">
        <v>8337</v>
      </c>
      <c r="G83" s="40"/>
      <c r="H83" s="1"/>
      <c r="I83" s="1"/>
      <c r="J83" s="1" t="s">
        <v>13</v>
      </c>
      <c r="K83" s="1"/>
      <c r="L83" s="1"/>
      <c r="M83" s="45"/>
      <c r="N83" s="49" t="s">
        <v>13</v>
      </c>
      <c r="O83" s="10" t="s">
        <v>13</v>
      </c>
      <c r="P83" s="10" t="s">
        <v>13</v>
      </c>
      <c r="Q83" s="10" t="s">
        <v>13</v>
      </c>
      <c r="R83" s="10" t="s">
        <v>13</v>
      </c>
      <c r="V83" s="50"/>
      <c r="W83" s="64"/>
    </row>
    <row r="84" spans="1:23" x14ac:dyDescent="0.25">
      <c r="A84" s="56"/>
      <c r="B84" s="6" t="s">
        <v>8335</v>
      </c>
      <c r="C84" s="12" t="s">
        <v>8336</v>
      </c>
      <c r="D84" s="12" t="s">
        <v>8336</v>
      </c>
      <c r="E84" s="11"/>
      <c r="F84" s="6" t="s">
        <v>8335</v>
      </c>
      <c r="G84" s="39"/>
      <c r="H84" s="5"/>
      <c r="I84" s="5"/>
      <c r="J84" s="1" t="s">
        <v>13</v>
      </c>
      <c r="K84" s="5"/>
      <c r="L84" s="5"/>
      <c r="M84" s="44"/>
      <c r="N84" s="50"/>
      <c r="V84" s="50"/>
      <c r="W84" s="64"/>
    </row>
    <row r="85" spans="1:23" ht="25.5" x14ac:dyDescent="0.25">
      <c r="A85" s="56"/>
      <c r="B85" s="2" t="s">
        <v>8333</v>
      </c>
      <c r="C85" s="10" t="s">
        <v>8334</v>
      </c>
      <c r="D85" s="10" t="s">
        <v>8334</v>
      </c>
      <c r="F85" s="2" t="s">
        <v>8333</v>
      </c>
      <c r="G85" s="40"/>
      <c r="H85" s="1"/>
      <c r="I85" s="1"/>
      <c r="J85" s="1" t="s">
        <v>13</v>
      </c>
      <c r="K85" s="1"/>
      <c r="L85" s="1"/>
      <c r="M85" s="45"/>
      <c r="N85" s="49" t="s">
        <v>13</v>
      </c>
      <c r="O85" s="10" t="s">
        <v>13</v>
      </c>
      <c r="P85" s="10" t="s">
        <v>13</v>
      </c>
      <c r="Q85" s="10" t="s">
        <v>13</v>
      </c>
      <c r="R85" s="10" t="s">
        <v>13</v>
      </c>
      <c r="V85" s="50"/>
      <c r="W85" s="64"/>
    </row>
    <row r="86" spans="1:23" ht="25.5" x14ac:dyDescent="0.25">
      <c r="A86" s="56"/>
      <c r="B86" s="2" t="s">
        <v>8331</v>
      </c>
      <c r="C86" s="10" t="s">
        <v>8332</v>
      </c>
      <c r="D86" s="10" t="s">
        <v>8332</v>
      </c>
      <c r="F86" s="2" t="s">
        <v>8331</v>
      </c>
      <c r="G86" s="40"/>
      <c r="H86" s="1"/>
      <c r="I86" s="1"/>
      <c r="J86" s="1" t="s">
        <v>13</v>
      </c>
      <c r="K86" s="1"/>
      <c r="L86" s="1"/>
      <c r="M86" s="45"/>
      <c r="N86" s="49" t="s">
        <v>13</v>
      </c>
      <c r="O86" s="10" t="s">
        <v>13</v>
      </c>
      <c r="P86" s="10" t="s">
        <v>13</v>
      </c>
      <c r="Q86" s="10" t="s">
        <v>13</v>
      </c>
      <c r="R86" s="10" t="s">
        <v>13</v>
      </c>
      <c r="V86" s="50"/>
      <c r="W86" s="64"/>
    </row>
    <row r="87" spans="1:23" ht="38.25" x14ac:dyDescent="0.25">
      <c r="A87" s="56"/>
      <c r="B87" s="2" t="s">
        <v>8329</v>
      </c>
      <c r="C87" s="10" t="s">
        <v>8330</v>
      </c>
      <c r="D87" s="10" t="s">
        <v>8330</v>
      </c>
      <c r="F87" s="2" t="s">
        <v>8329</v>
      </c>
      <c r="G87" s="40"/>
      <c r="H87" s="1"/>
      <c r="I87" s="1"/>
      <c r="J87" s="1" t="s">
        <v>13</v>
      </c>
      <c r="K87" s="1"/>
      <c r="L87" s="1"/>
      <c r="M87" s="45"/>
      <c r="N87" s="49" t="s">
        <v>13</v>
      </c>
      <c r="O87" s="10" t="s">
        <v>13</v>
      </c>
      <c r="P87" s="10" t="s">
        <v>13</v>
      </c>
      <c r="Q87" s="10" t="s">
        <v>13</v>
      </c>
      <c r="R87" s="10" t="s">
        <v>13</v>
      </c>
      <c r="V87" s="50"/>
      <c r="W87" s="64"/>
    </row>
    <row r="88" spans="1:23" ht="25.5" x14ac:dyDescent="0.25">
      <c r="A88" s="56"/>
      <c r="B88" s="6" t="s">
        <v>8327</v>
      </c>
      <c r="C88" s="12" t="s">
        <v>8328</v>
      </c>
      <c r="D88" s="12" t="s">
        <v>8328</v>
      </c>
      <c r="E88" s="11"/>
      <c r="F88" s="6" t="s">
        <v>8327</v>
      </c>
      <c r="G88" s="39"/>
      <c r="H88" s="5"/>
      <c r="I88" s="5"/>
      <c r="J88" s="1" t="s">
        <v>13</v>
      </c>
      <c r="K88" s="5"/>
      <c r="L88" s="5"/>
      <c r="M88" s="44"/>
      <c r="N88" s="50"/>
      <c r="V88" s="50"/>
      <c r="W88" s="64"/>
    </row>
    <row r="89" spans="1:23" ht="38.25" x14ac:dyDescent="0.25">
      <c r="A89" s="56"/>
      <c r="B89" s="2" t="s">
        <v>8325</v>
      </c>
      <c r="C89" s="10" t="s">
        <v>8326</v>
      </c>
      <c r="D89" s="10" t="s">
        <v>8326</v>
      </c>
      <c r="E89" s="10"/>
      <c r="F89" s="2" t="s">
        <v>8325</v>
      </c>
      <c r="G89" s="40"/>
      <c r="H89" s="1"/>
      <c r="I89" s="1"/>
      <c r="J89" s="1" t="s">
        <v>13</v>
      </c>
      <c r="K89" s="1"/>
      <c r="L89" s="1"/>
      <c r="M89" s="40" t="s">
        <v>13</v>
      </c>
      <c r="N89" s="49" t="s">
        <v>13</v>
      </c>
      <c r="O89" s="10" t="s">
        <v>13</v>
      </c>
      <c r="P89" s="10" t="s">
        <v>13</v>
      </c>
      <c r="Q89" s="10" t="s">
        <v>13</v>
      </c>
      <c r="R89" s="10" t="s">
        <v>13</v>
      </c>
      <c r="V89" s="50"/>
      <c r="W89" s="64"/>
    </row>
    <row r="90" spans="1:23" ht="76.5" x14ac:dyDescent="0.25">
      <c r="A90" s="56"/>
      <c r="B90" s="2" t="s">
        <v>8323</v>
      </c>
      <c r="C90" s="10" t="s">
        <v>8324</v>
      </c>
      <c r="D90" s="10" t="s">
        <v>8324</v>
      </c>
      <c r="F90" s="2" t="s">
        <v>8323</v>
      </c>
      <c r="G90" s="40"/>
      <c r="H90" s="1"/>
      <c r="I90" s="1"/>
      <c r="J90" s="1" t="s">
        <v>13</v>
      </c>
      <c r="K90" s="1"/>
      <c r="L90" s="1"/>
      <c r="M90" s="45"/>
      <c r="N90" s="49" t="s">
        <v>13</v>
      </c>
      <c r="O90" s="10" t="s">
        <v>13</v>
      </c>
      <c r="P90" s="10" t="s">
        <v>13</v>
      </c>
      <c r="Q90" s="10" t="s">
        <v>13</v>
      </c>
      <c r="R90" s="10" t="s">
        <v>13</v>
      </c>
      <c r="V90" s="50"/>
      <c r="W90" s="64"/>
    </row>
    <row r="91" spans="1:23" ht="38.25" x14ac:dyDescent="0.25">
      <c r="A91" s="56"/>
      <c r="B91" s="2" t="s">
        <v>8321</v>
      </c>
      <c r="C91" s="10" t="s">
        <v>8322</v>
      </c>
      <c r="D91" s="10" t="s">
        <v>8322</v>
      </c>
      <c r="F91" s="2" t="s">
        <v>8321</v>
      </c>
      <c r="G91" s="40"/>
      <c r="H91" s="1"/>
      <c r="I91" s="1"/>
      <c r="J91" s="1" t="s">
        <v>13</v>
      </c>
      <c r="K91" s="1"/>
      <c r="L91" s="1"/>
      <c r="M91" s="45"/>
      <c r="N91" s="49" t="s">
        <v>13</v>
      </c>
      <c r="O91" s="10" t="s">
        <v>13</v>
      </c>
      <c r="P91" s="10" t="s">
        <v>13</v>
      </c>
      <c r="Q91" s="10" t="s">
        <v>13</v>
      </c>
      <c r="R91" s="10" t="s">
        <v>13</v>
      </c>
      <c r="V91" s="50"/>
      <c r="W91" s="64"/>
    </row>
    <row r="92" spans="1:23" ht="38.25" x14ac:dyDescent="0.25">
      <c r="A92" s="56"/>
      <c r="B92" s="2" t="s">
        <v>8319</v>
      </c>
      <c r="C92" s="10" t="s">
        <v>8320</v>
      </c>
      <c r="D92" s="10" t="s">
        <v>8320</v>
      </c>
      <c r="F92" s="2" t="s">
        <v>8319</v>
      </c>
      <c r="G92" s="40"/>
      <c r="H92" s="1"/>
      <c r="I92" s="1"/>
      <c r="J92" s="1" t="s">
        <v>13</v>
      </c>
      <c r="K92" s="1"/>
      <c r="L92" s="1"/>
      <c r="M92" s="45"/>
      <c r="N92" s="49" t="s">
        <v>13</v>
      </c>
      <c r="O92" s="10" t="s">
        <v>13</v>
      </c>
      <c r="P92" s="10" t="s">
        <v>13</v>
      </c>
      <c r="Q92" s="10" t="s">
        <v>13</v>
      </c>
      <c r="R92" s="10" t="s">
        <v>13</v>
      </c>
      <c r="V92" s="50"/>
      <c r="W92" s="64"/>
    </row>
    <row r="93" spans="1:23" ht="25.5" x14ac:dyDescent="0.25">
      <c r="A93" s="56"/>
      <c r="B93" s="2" t="s">
        <v>8317</v>
      </c>
      <c r="C93" s="10" t="s">
        <v>8318</v>
      </c>
      <c r="D93" s="10" t="s">
        <v>8318</v>
      </c>
      <c r="F93" s="2" t="s">
        <v>8317</v>
      </c>
      <c r="G93" s="40"/>
      <c r="H93" s="1"/>
      <c r="I93" s="1"/>
      <c r="J93" s="1" t="s">
        <v>13</v>
      </c>
      <c r="K93" s="1"/>
      <c r="L93" s="1"/>
      <c r="M93" s="45"/>
      <c r="N93" s="49" t="s">
        <v>13</v>
      </c>
      <c r="O93" s="10" t="s">
        <v>13</v>
      </c>
      <c r="P93" s="10" t="s">
        <v>13</v>
      </c>
      <c r="Q93" s="10" t="s">
        <v>13</v>
      </c>
      <c r="R93" s="10" t="s">
        <v>13</v>
      </c>
      <c r="V93" s="50"/>
      <c r="W93" s="64"/>
    </row>
    <row r="94" spans="1:23" x14ac:dyDescent="0.25">
      <c r="A94" s="56"/>
      <c r="B94" s="4" t="s">
        <v>8315</v>
      </c>
      <c r="C94" s="14" t="s">
        <v>8316</v>
      </c>
      <c r="D94" s="14" t="s">
        <v>8316</v>
      </c>
      <c r="E94" s="13"/>
      <c r="F94" s="4" t="s">
        <v>8315</v>
      </c>
      <c r="G94" s="38"/>
      <c r="H94" s="3"/>
      <c r="I94" s="3"/>
      <c r="J94" s="1"/>
      <c r="K94" s="3"/>
      <c r="L94" s="3"/>
      <c r="M94" s="43"/>
      <c r="N94" s="50"/>
      <c r="V94" s="50"/>
      <c r="W94" s="64"/>
    </row>
    <row r="95" spans="1:23" x14ac:dyDescent="0.25">
      <c r="A95" s="56"/>
      <c r="B95" s="4" t="s">
        <v>8312</v>
      </c>
      <c r="C95" s="14" t="s">
        <v>8314</v>
      </c>
      <c r="D95" s="14" t="s">
        <v>8314</v>
      </c>
      <c r="E95" s="13"/>
      <c r="F95" s="4" t="s">
        <v>8312</v>
      </c>
      <c r="G95" s="38"/>
      <c r="H95" s="3"/>
      <c r="I95" s="3"/>
      <c r="J95" s="1"/>
      <c r="K95" s="3"/>
      <c r="L95" s="3"/>
      <c r="M95" s="43"/>
      <c r="N95" s="50"/>
      <c r="V95" s="50"/>
      <c r="W95" s="64"/>
    </row>
    <row r="96" spans="1:23" x14ac:dyDescent="0.25">
      <c r="A96" s="56"/>
      <c r="B96" s="6" t="s">
        <v>8312</v>
      </c>
      <c r="C96" s="12" t="s">
        <v>8313</v>
      </c>
      <c r="D96" s="12" t="s">
        <v>8313</v>
      </c>
      <c r="E96" s="11"/>
      <c r="F96" s="6" t="s">
        <v>8312</v>
      </c>
      <c r="G96" s="39"/>
      <c r="H96" s="5"/>
      <c r="I96" s="5"/>
      <c r="J96" s="1"/>
      <c r="K96" s="5"/>
      <c r="L96" s="5"/>
      <c r="M96" s="44"/>
      <c r="N96" s="50"/>
      <c r="V96" s="50"/>
      <c r="W96" s="64"/>
    </row>
    <row r="97" spans="1:23" ht="25.5" x14ac:dyDescent="0.25">
      <c r="A97" s="56"/>
      <c r="B97" s="2" t="s">
        <v>8310</v>
      </c>
      <c r="C97" s="10" t="s">
        <v>8311</v>
      </c>
      <c r="D97" s="10" t="s">
        <v>8311</v>
      </c>
      <c r="F97" s="2" t="s">
        <v>8310</v>
      </c>
      <c r="G97" s="40"/>
      <c r="H97" s="1"/>
      <c r="I97" s="1"/>
      <c r="J97" s="1" t="s">
        <v>13</v>
      </c>
      <c r="K97" s="1"/>
      <c r="L97" s="1"/>
      <c r="M97" s="45"/>
      <c r="N97" s="49" t="s">
        <v>13</v>
      </c>
      <c r="O97" s="10" t="s">
        <v>13</v>
      </c>
      <c r="P97" s="10" t="s">
        <v>13</v>
      </c>
      <c r="Q97" s="10" t="s">
        <v>13</v>
      </c>
      <c r="R97" s="10" t="s">
        <v>13</v>
      </c>
      <c r="V97" s="50"/>
      <c r="W97" s="64"/>
    </row>
    <row r="98" spans="1:23" x14ac:dyDescent="0.25">
      <c r="A98" s="56"/>
      <c r="B98" s="6" t="s">
        <v>8308</v>
      </c>
      <c r="C98" s="12" t="s">
        <v>8309</v>
      </c>
      <c r="D98" s="12" t="s">
        <v>8309</v>
      </c>
      <c r="E98" s="11"/>
      <c r="F98" s="6" t="s">
        <v>8308</v>
      </c>
      <c r="G98" s="39"/>
      <c r="H98" s="5"/>
      <c r="I98" s="5"/>
      <c r="J98" s="1"/>
      <c r="K98" s="5"/>
      <c r="L98" s="5"/>
      <c r="M98" s="44"/>
      <c r="N98" s="50"/>
      <c r="V98" s="50"/>
      <c r="W98" s="64"/>
    </row>
    <row r="99" spans="1:23" ht="25.5" x14ac:dyDescent="0.25">
      <c r="A99" s="56"/>
      <c r="B99" s="2" t="s">
        <v>8306</v>
      </c>
      <c r="C99" s="10" t="s">
        <v>8307</v>
      </c>
      <c r="D99" s="10" t="s">
        <v>8307</v>
      </c>
      <c r="F99" s="2" t="s">
        <v>8306</v>
      </c>
      <c r="G99" s="40"/>
      <c r="H99" s="1"/>
      <c r="I99" s="1"/>
      <c r="J99" s="1" t="s">
        <v>13</v>
      </c>
      <c r="K99" s="1"/>
      <c r="L99" s="1"/>
      <c r="M99" s="45"/>
      <c r="N99" s="49" t="s">
        <v>13</v>
      </c>
      <c r="O99" s="10" t="s">
        <v>13</v>
      </c>
      <c r="P99" s="10" t="s">
        <v>13</v>
      </c>
      <c r="Q99" s="10" t="s">
        <v>13</v>
      </c>
      <c r="R99" s="10" t="s">
        <v>13</v>
      </c>
      <c r="V99" s="50"/>
      <c r="W99" s="64"/>
    </row>
    <row r="100" spans="1:23" x14ac:dyDescent="0.25">
      <c r="A100" s="56"/>
      <c r="B100" s="2" t="s">
        <v>8304</v>
      </c>
      <c r="C100" s="10" t="s">
        <v>8305</v>
      </c>
      <c r="D100" s="10" t="s">
        <v>8305</v>
      </c>
      <c r="F100" s="2" t="s">
        <v>8304</v>
      </c>
      <c r="G100" s="40"/>
      <c r="H100" s="1"/>
      <c r="I100" s="1"/>
      <c r="J100" s="1" t="s">
        <v>13</v>
      </c>
      <c r="K100" s="1"/>
      <c r="L100" s="1"/>
      <c r="M100" s="45"/>
      <c r="N100" s="49" t="s">
        <v>13</v>
      </c>
      <c r="O100" s="10" t="s">
        <v>13</v>
      </c>
      <c r="P100" s="10" t="s">
        <v>13</v>
      </c>
      <c r="Q100" s="10" t="s">
        <v>13</v>
      </c>
      <c r="R100" s="10" t="s">
        <v>13</v>
      </c>
      <c r="V100" s="50"/>
      <c r="W100" s="64"/>
    </row>
    <row r="101" spans="1:23" x14ac:dyDescent="0.25">
      <c r="A101" s="56"/>
      <c r="B101" s="4" t="s">
        <v>8302</v>
      </c>
      <c r="C101" s="14" t="s">
        <v>8303</v>
      </c>
      <c r="D101" s="14" t="s">
        <v>8303</v>
      </c>
      <c r="E101" s="13"/>
      <c r="F101" s="4" t="s">
        <v>8302</v>
      </c>
      <c r="G101" s="38"/>
      <c r="H101" s="3"/>
      <c r="I101" s="3"/>
      <c r="J101" s="1"/>
      <c r="K101" s="3"/>
      <c r="L101" s="3"/>
      <c r="M101" s="43"/>
      <c r="N101" s="50"/>
      <c r="V101" s="50"/>
      <c r="W101" s="64"/>
    </row>
    <row r="102" spans="1:23" ht="25.5" x14ac:dyDescent="0.25">
      <c r="A102" s="56"/>
      <c r="B102" s="6" t="s">
        <v>8300</v>
      </c>
      <c r="C102" s="12" t="s">
        <v>8301</v>
      </c>
      <c r="D102" s="12" t="s">
        <v>8301</v>
      </c>
      <c r="E102" s="11"/>
      <c r="F102" s="6" t="s">
        <v>8300</v>
      </c>
      <c r="G102" s="39"/>
      <c r="H102" s="5"/>
      <c r="I102" s="5"/>
      <c r="J102" s="1"/>
      <c r="K102" s="5"/>
      <c r="L102" s="5"/>
      <c r="M102" s="44"/>
      <c r="N102" s="50"/>
      <c r="V102" s="50"/>
      <c r="W102" s="64"/>
    </row>
    <row r="103" spans="1:23" x14ac:dyDescent="0.25">
      <c r="A103" s="56"/>
      <c r="B103" s="2" t="s">
        <v>8298</v>
      </c>
      <c r="C103" s="10" t="s">
        <v>8299</v>
      </c>
      <c r="D103" s="10" t="s">
        <v>8299</v>
      </c>
      <c r="E103" s="10"/>
      <c r="F103" s="2" t="s">
        <v>8298</v>
      </c>
      <c r="G103" s="40"/>
      <c r="H103" s="1"/>
      <c r="I103" s="1"/>
      <c r="J103" s="1" t="s">
        <v>13</v>
      </c>
      <c r="K103" s="1"/>
      <c r="L103" s="1"/>
      <c r="M103" s="40" t="s">
        <v>13</v>
      </c>
      <c r="N103" s="49" t="s">
        <v>13</v>
      </c>
      <c r="O103" s="10" t="s">
        <v>13</v>
      </c>
      <c r="P103" s="10" t="s">
        <v>13</v>
      </c>
      <c r="Q103" s="10" t="s">
        <v>13</v>
      </c>
      <c r="R103" s="10" t="s">
        <v>13</v>
      </c>
      <c r="V103" s="50"/>
      <c r="W103" s="64"/>
    </row>
    <row r="104" spans="1:23" x14ac:dyDescent="0.25">
      <c r="A104" s="56"/>
      <c r="B104" s="2" t="s">
        <v>8296</v>
      </c>
      <c r="C104" s="10" t="s">
        <v>8297</v>
      </c>
      <c r="D104" s="10" t="s">
        <v>8297</v>
      </c>
      <c r="E104" s="10"/>
      <c r="F104" s="2" t="s">
        <v>8296</v>
      </c>
      <c r="G104" s="40"/>
      <c r="H104" s="1"/>
      <c r="I104" s="1"/>
      <c r="J104" s="1" t="s">
        <v>13</v>
      </c>
      <c r="K104" s="1"/>
      <c r="L104" s="1"/>
      <c r="M104" s="40" t="s">
        <v>13</v>
      </c>
      <c r="N104" s="49" t="s">
        <v>13</v>
      </c>
      <c r="O104" s="10" t="s">
        <v>13</v>
      </c>
      <c r="P104" s="10" t="s">
        <v>13</v>
      </c>
      <c r="Q104" s="10" t="s">
        <v>13</v>
      </c>
      <c r="R104" s="10" t="s">
        <v>13</v>
      </c>
      <c r="V104" s="50"/>
      <c r="W104" s="64"/>
    </row>
    <row r="105" spans="1:23" ht="25.5" x14ac:dyDescent="0.25">
      <c r="A105" s="56"/>
      <c r="B105" s="2" t="s">
        <v>8294</v>
      </c>
      <c r="C105" s="10" t="s">
        <v>8295</v>
      </c>
      <c r="D105" s="10" t="s">
        <v>8295</v>
      </c>
      <c r="F105" s="2" t="s">
        <v>8294</v>
      </c>
      <c r="G105" s="40"/>
      <c r="H105" s="1"/>
      <c r="I105" s="1"/>
      <c r="J105" s="1" t="s">
        <v>13</v>
      </c>
      <c r="K105" s="1"/>
      <c r="L105" s="1"/>
      <c r="M105" s="45"/>
      <c r="N105" s="49" t="s">
        <v>13</v>
      </c>
      <c r="O105" s="10" t="s">
        <v>13</v>
      </c>
      <c r="P105" s="10" t="s">
        <v>13</v>
      </c>
      <c r="Q105" s="10" t="s">
        <v>13</v>
      </c>
      <c r="R105" s="10" t="s">
        <v>13</v>
      </c>
      <c r="V105" s="50"/>
      <c r="W105" s="64"/>
    </row>
    <row r="106" spans="1:23" ht="38.25" x14ac:dyDescent="0.25">
      <c r="A106" s="56"/>
      <c r="B106" s="2" t="s">
        <v>8292</v>
      </c>
      <c r="C106" s="10" t="s">
        <v>8293</v>
      </c>
      <c r="D106" s="10" t="s">
        <v>8293</v>
      </c>
      <c r="F106" s="2" t="s">
        <v>8292</v>
      </c>
      <c r="G106" s="40"/>
      <c r="H106" s="1"/>
      <c r="I106" s="1"/>
      <c r="J106" s="1" t="s">
        <v>13</v>
      </c>
      <c r="K106" s="1"/>
      <c r="L106" s="1"/>
      <c r="M106" s="45"/>
      <c r="N106" s="49" t="s">
        <v>13</v>
      </c>
      <c r="O106" s="10" t="s">
        <v>13</v>
      </c>
      <c r="P106" s="10" t="s">
        <v>13</v>
      </c>
      <c r="Q106" s="10" t="s">
        <v>13</v>
      </c>
      <c r="R106" s="10" t="s">
        <v>13</v>
      </c>
      <c r="V106" s="50"/>
      <c r="W106" s="64"/>
    </row>
    <row r="107" spans="1:23" ht="25.5" x14ac:dyDescent="0.25">
      <c r="A107" s="56"/>
      <c r="B107" s="2" t="s">
        <v>8290</v>
      </c>
      <c r="C107" s="10" t="s">
        <v>8291</v>
      </c>
      <c r="D107" s="10" t="s">
        <v>8291</v>
      </c>
      <c r="E107" s="10"/>
      <c r="F107" s="2" t="s">
        <v>8290</v>
      </c>
      <c r="G107" s="40"/>
      <c r="H107" s="1"/>
      <c r="I107" s="1"/>
      <c r="J107" s="1" t="s">
        <v>13</v>
      </c>
      <c r="K107" s="1"/>
      <c r="L107" s="1"/>
      <c r="M107" s="40" t="s">
        <v>13</v>
      </c>
      <c r="N107" s="49" t="s">
        <v>13</v>
      </c>
      <c r="O107" s="10" t="s">
        <v>13</v>
      </c>
      <c r="P107" s="10" t="s">
        <v>13</v>
      </c>
      <c r="Q107" s="10" t="s">
        <v>13</v>
      </c>
      <c r="R107" s="10" t="s">
        <v>13</v>
      </c>
      <c r="V107" s="50"/>
      <c r="W107" s="64"/>
    </row>
    <row r="108" spans="1:23" ht="25.5" x14ac:dyDescent="0.25">
      <c r="A108" s="56"/>
      <c r="B108" s="2" t="s">
        <v>8288</v>
      </c>
      <c r="C108" s="10" t="s">
        <v>8289</v>
      </c>
      <c r="D108" s="10" t="s">
        <v>8289</v>
      </c>
      <c r="E108" s="10"/>
      <c r="F108" s="2" t="s">
        <v>8288</v>
      </c>
      <c r="G108" s="40"/>
      <c r="H108" s="1"/>
      <c r="I108" s="1"/>
      <c r="J108" s="1" t="s">
        <v>13</v>
      </c>
      <c r="K108" s="1"/>
      <c r="L108" s="1"/>
      <c r="M108" s="40" t="s">
        <v>13</v>
      </c>
      <c r="N108" s="49" t="s">
        <v>13</v>
      </c>
      <c r="O108" s="10" t="s">
        <v>13</v>
      </c>
      <c r="P108" s="10" t="s">
        <v>13</v>
      </c>
      <c r="Q108" s="10" t="s">
        <v>13</v>
      </c>
      <c r="R108" s="10" t="s">
        <v>13</v>
      </c>
      <c r="V108" s="50"/>
      <c r="W108" s="64"/>
    </row>
    <row r="109" spans="1:23" ht="25.5" x14ac:dyDescent="0.25">
      <c r="A109" s="56"/>
      <c r="B109" s="2" t="s">
        <v>8286</v>
      </c>
      <c r="C109" s="10" t="s">
        <v>8287</v>
      </c>
      <c r="D109" s="10" t="s">
        <v>8287</v>
      </c>
      <c r="E109" s="10"/>
      <c r="F109" s="2" t="s">
        <v>8286</v>
      </c>
      <c r="G109" s="40"/>
      <c r="H109" s="1"/>
      <c r="I109" s="1"/>
      <c r="J109" s="1" t="s">
        <v>13</v>
      </c>
      <c r="K109" s="1"/>
      <c r="L109" s="1"/>
      <c r="M109" s="40" t="s">
        <v>13</v>
      </c>
      <c r="N109" s="49" t="s">
        <v>13</v>
      </c>
      <c r="O109" s="10" t="s">
        <v>13</v>
      </c>
      <c r="P109" s="10" t="s">
        <v>13</v>
      </c>
      <c r="Q109" s="10" t="s">
        <v>13</v>
      </c>
      <c r="R109" s="10" t="s">
        <v>13</v>
      </c>
      <c r="V109" s="50"/>
      <c r="W109" s="64"/>
    </row>
    <row r="110" spans="1:23" ht="153" x14ac:dyDescent="0.25">
      <c r="A110" s="56"/>
      <c r="B110" s="2" t="s">
        <v>8284</v>
      </c>
      <c r="C110" s="10" t="s">
        <v>8285</v>
      </c>
      <c r="D110" s="10" t="s">
        <v>8285</v>
      </c>
      <c r="F110" s="2" t="s">
        <v>8284</v>
      </c>
      <c r="G110" s="40"/>
      <c r="H110" s="1"/>
      <c r="I110" s="1"/>
      <c r="J110" s="1" t="s">
        <v>13</v>
      </c>
      <c r="K110" s="1"/>
      <c r="L110" s="1"/>
      <c r="M110" s="45"/>
      <c r="N110" s="49" t="s">
        <v>13</v>
      </c>
      <c r="O110" s="10" t="s">
        <v>13</v>
      </c>
      <c r="P110" s="10" t="s">
        <v>13</v>
      </c>
      <c r="Q110" s="10" t="s">
        <v>13</v>
      </c>
      <c r="R110" s="10" t="s">
        <v>13</v>
      </c>
      <c r="V110" s="50"/>
      <c r="W110" s="64"/>
    </row>
    <row r="111" spans="1:23" ht="25.5" x14ac:dyDescent="0.25">
      <c r="A111" s="56"/>
      <c r="B111" s="2" t="s">
        <v>8282</v>
      </c>
      <c r="C111" s="10" t="s">
        <v>8283</v>
      </c>
      <c r="D111" s="10" t="s">
        <v>8283</v>
      </c>
      <c r="F111" s="2" t="s">
        <v>8282</v>
      </c>
      <c r="G111" s="40"/>
      <c r="H111" s="1"/>
      <c r="I111" s="1"/>
      <c r="J111" s="1" t="s">
        <v>13</v>
      </c>
      <c r="K111" s="1"/>
      <c r="L111" s="1"/>
      <c r="M111" s="45"/>
      <c r="N111" s="49" t="s">
        <v>13</v>
      </c>
      <c r="O111" s="10" t="s">
        <v>13</v>
      </c>
      <c r="P111" s="10" t="s">
        <v>13</v>
      </c>
      <c r="Q111" s="10" t="s">
        <v>13</v>
      </c>
      <c r="R111" s="10" t="s">
        <v>13</v>
      </c>
      <c r="V111" s="50"/>
      <c r="W111" s="64"/>
    </row>
    <row r="112" spans="1:23" ht="63.75" x14ac:dyDescent="0.25">
      <c r="A112" s="56"/>
      <c r="B112" s="2" t="s">
        <v>8280</v>
      </c>
      <c r="C112" s="10" t="s">
        <v>8281</v>
      </c>
      <c r="D112" s="10" t="s">
        <v>8281</v>
      </c>
      <c r="F112" s="2" t="s">
        <v>8280</v>
      </c>
      <c r="G112" s="40"/>
      <c r="H112" s="1"/>
      <c r="I112" s="1"/>
      <c r="J112" s="1" t="s">
        <v>13</v>
      </c>
      <c r="K112" s="1"/>
      <c r="L112" s="1"/>
      <c r="M112" s="45"/>
      <c r="N112" s="49" t="s">
        <v>13</v>
      </c>
      <c r="O112" s="10" t="s">
        <v>13</v>
      </c>
      <c r="P112" s="10" t="s">
        <v>13</v>
      </c>
      <c r="Q112" s="10" t="s">
        <v>13</v>
      </c>
      <c r="R112" s="10" t="s">
        <v>13</v>
      </c>
      <c r="V112" s="50"/>
      <c r="W112" s="64"/>
    </row>
    <row r="113" spans="1:23" ht="25.5" x14ac:dyDescent="0.25">
      <c r="A113" s="56"/>
      <c r="B113" s="2" t="s">
        <v>8278</v>
      </c>
      <c r="C113" s="10" t="s">
        <v>8279</v>
      </c>
      <c r="D113" s="10" t="s">
        <v>8279</v>
      </c>
      <c r="E113" s="10"/>
      <c r="F113" s="2" t="s">
        <v>8278</v>
      </c>
      <c r="G113" s="40"/>
      <c r="H113" s="1"/>
      <c r="I113" s="1"/>
      <c r="J113" s="1" t="s">
        <v>13</v>
      </c>
      <c r="K113" s="1"/>
      <c r="L113" s="1"/>
      <c r="M113" s="40" t="s">
        <v>13</v>
      </c>
      <c r="N113" s="49" t="s">
        <v>13</v>
      </c>
      <c r="O113" s="10" t="s">
        <v>13</v>
      </c>
      <c r="P113" s="10" t="s">
        <v>13</v>
      </c>
      <c r="Q113" s="10" t="s">
        <v>13</v>
      </c>
      <c r="R113" s="10" t="s">
        <v>13</v>
      </c>
      <c r="V113" s="50"/>
      <c r="W113" s="64"/>
    </row>
    <row r="114" spans="1:23" ht="38.25" x14ac:dyDescent="0.25">
      <c r="A114" s="56"/>
      <c r="B114" s="2" t="s">
        <v>8276</v>
      </c>
      <c r="C114" s="10" t="s">
        <v>8277</v>
      </c>
      <c r="D114" s="10" t="s">
        <v>8277</v>
      </c>
      <c r="E114" s="10"/>
      <c r="F114" s="2" t="s">
        <v>8276</v>
      </c>
      <c r="G114" s="40"/>
      <c r="H114" s="1"/>
      <c r="I114" s="1"/>
      <c r="J114" s="1" t="s">
        <v>13</v>
      </c>
      <c r="K114" s="1"/>
      <c r="L114" s="1"/>
      <c r="M114" s="40" t="s">
        <v>13</v>
      </c>
      <c r="N114" s="49" t="s">
        <v>13</v>
      </c>
      <c r="O114" s="10" t="s">
        <v>13</v>
      </c>
      <c r="P114" s="10" t="s">
        <v>13</v>
      </c>
      <c r="Q114" s="10" t="s">
        <v>13</v>
      </c>
      <c r="R114" s="10" t="s">
        <v>13</v>
      </c>
      <c r="V114" s="50"/>
      <c r="W114" s="64"/>
    </row>
    <row r="115" spans="1:23" ht="25.5" x14ac:dyDescent="0.25">
      <c r="A115" s="56"/>
      <c r="B115" s="2" t="s">
        <v>8274</v>
      </c>
      <c r="C115" s="10" t="s">
        <v>8275</v>
      </c>
      <c r="D115" s="10" t="s">
        <v>8275</v>
      </c>
      <c r="F115" s="2" t="s">
        <v>8274</v>
      </c>
      <c r="G115" s="40"/>
      <c r="H115" s="1"/>
      <c r="I115" s="1"/>
      <c r="J115" s="1" t="s">
        <v>13</v>
      </c>
      <c r="K115" s="1"/>
      <c r="L115" s="1"/>
      <c r="M115" s="45"/>
      <c r="N115" s="49" t="s">
        <v>13</v>
      </c>
      <c r="O115" s="10" t="s">
        <v>13</v>
      </c>
      <c r="P115" s="10" t="s">
        <v>13</v>
      </c>
      <c r="Q115" s="10" t="s">
        <v>13</v>
      </c>
      <c r="R115" s="10" t="s">
        <v>13</v>
      </c>
      <c r="V115" s="50"/>
      <c r="W115" s="64"/>
    </row>
    <row r="116" spans="1:23" ht="38.25" x14ac:dyDescent="0.25">
      <c r="A116" s="56"/>
      <c r="B116" s="2" t="s">
        <v>8272</v>
      </c>
      <c r="C116" s="10" t="s">
        <v>8273</v>
      </c>
      <c r="D116" s="10" t="s">
        <v>8273</v>
      </c>
      <c r="F116" s="2" t="s">
        <v>8272</v>
      </c>
      <c r="G116" s="40"/>
      <c r="H116" s="1"/>
      <c r="I116" s="1"/>
      <c r="J116" s="1" t="s">
        <v>13</v>
      </c>
      <c r="K116" s="1"/>
      <c r="L116" s="1"/>
      <c r="M116" s="45"/>
      <c r="N116" s="49" t="s">
        <v>13</v>
      </c>
      <c r="O116" s="10" t="s">
        <v>13</v>
      </c>
      <c r="P116" s="10" t="s">
        <v>13</v>
      </c>
      <c r="Q116" s="10" t="s">
        <v>13</v>
      </c>
      <c r="R116" s="10" t="s">
        <v>13</v>
      </c>
      <c r="V116" s="50"/>
      <c r="W116" s="64"/>
    </row>
    <row r="117" spans="1:23" x14ac:dyDescent="0.25">
      <c r="A117" s="56"/>
      <c r="B117" s="6" t="s">
        <v>8270</v>
      </c>
      <c r="C117" s="12" t="s">
        <v>8271</v>
      </c>
      <c r="D117" s="12" t="s">
        <v>8271</v>
      </c>
      <c r="E117" s="11"/>
      <c r="F117" s="6" t="s">
        <v>8270</v>
      </c>
      <c r="G117" s="39"/>
      <c r="H117" s="5"/>
      <c r="I117" s="5"/>
      <c r="J117" s="1"/>
      <c r="K117" s="5"/>
      <c r="L117" s="5"/>
      <c r="M117" s="44"/>
      <c r="N117" s="50"/>
      <c r="V117" s="50"/>
      <c r="W117" s="64"/>
    </row>
    <row r="118" spans="1:23" ht="25.5" x14ac:dyDescent="0.25">
      <c r="A118" s="56"/>
      <c r="B118" s="2" t="s">
        <v>8268</v>
      </c>
      <c r="C118" s="10" t="s">
        <v>8269</v>
      </c>
      <c r="D118" s="10" t="s">
        <v>8269</v>
      </c>
      <c r="F118" s="2" t="s">
        <v>8268</v>
      </c>
      <c r="G118" s="40"/>
      <c r="H118" s="1"/>
      <c r="I118" s="1"/>
      <c r="J118" s="1" t="s">
        <v>13</v>
      </c>
      <c r="K118" s="1"/>
      <c r="L118" s="1"/>
      <c r="M118" s="45"/>
      <c r="N118" s="49" t="s">
        <v>13</v>
      </c>
      <c r="O118" s="10" t="s">
        <v>13</v>
      </c>
      <c r="P118" s="10" t="s">
        <v>13</v>
      </c>
      <c r="Q118" s="10" t="s">
        <v>13</v>
      </c>
      <c r="R118" s="10" t="s">
        <v>13</v>
      </c>
      <c r="V118" s="50"/>
      <c r="W118" s="64"/>
    </row>
    <row r="119" spans="1:23" x14ac:dyDescent="0.25">
      <c r="A119" s="56"/>
      <c r="B119" s="4" t="s">
        <v>8266</v>
      </c>
      <c r="C119" s="14" t="s">
        <v>8267</v>
      </c>
      <c r="D119" s="14" t="s">
        <v>8267</v>
      </c>
      <c r="E119" s="13"/>
      <c r="F119" s="4" t="s">
        <v>8266</v>
      </c>
      <c r="G119" s="38"/>
      <c r="H119" s="3"/>
      <c r="I119" s="3"/>
      <c r="J119" s="1"/>
      <c r="K119" s="3"/>
      <c r="L119" s="3"/>
      <c r="M119" s="43"/>
      <c r="N119" s="50"/>
      <c r="V119" s="50"/>
      <c r="W119" s="64"/>
    </row>
    <row r="120" spans="1:23" x14ac:dyDescent="0.25">
      <c r="A120" s="56"/>
      <c r="B120" s="4" t="s">
        <v>8264</v>
      </c>
      <c r="C120" s="14" t="s">
        <v>8265</v>
      </c>
      <c r="D120" s="14" t="s">
        <v>8265</v>
      </c>
      <c r="E120" s="13"/>
      <c r="F120" s="4" t="s">
        <v>8264</v>
      </c>
      <c r="G120" s="38"/>
      <c r="H120" s="3"/>
      <c r="I120" s="3"/>
      <c r="J120" s="1"/>
      <c r="K120" s="3"/>
      <c r="L120" s="3"/>
      <c r="M120" s="43"/>
      <c r="N120" s="50"/>
      <c r="V120" s="50"/>
      <c r="W120" s="64"/>
    </row>
    <row r="121" spans="1:23" x14ac:dyDescent="0.25">
      <c r="A121" s="56"/>
      <c r="B121" s="6" t="s">
        <v>8244</v>
      </c>
      <c r="C121" s="12" t="s">
        <v>8263</v>
      </c>
      <c r="D121" s="12" t="s">
        <v>8263</v>
      </c>
      <c r="E121" s="11"/>
      <c r="F121" s="6" t="s">
        <v>8244</v>
      </c>
      <c r="G121" s="39"/>
      <c r="H121" s="5"/>
      <c r="I121" s="5"/>
      <c r="J121" s="1"/>
      <c r="K121" s="5"/>
      <c r="L121" s="5"/>
      <c r="M121" s="44"/>
      <c r="N121" s="50"/>
      <c r="V121" s="50"/>
      <c r="W121" s="64"/>
    </row>
    <row r="122" spans="1:23" ht="25.5" x14ac:dyDescent="0.25">
      <c r="A122" s="56"/>
      <c r="B122" s="2" t="s">
        <v>8261</v>
      </c>
      <c r="C122" s="10" t="s">
        <v>8262</v>
      </c>
      <c r="D122" s="10" t="s">
        <v>8262</v>
      </c>
      <c r="F122" s="2" t="s">
        <v>8261</v>
      </c>
      <c r="G122" s="40"/>
      <c r="H122" s="1"/>
      <c r="I122" s="1"/>
      <c r="J122" s="1" t="s">
        <v>13</v>
      </c>
      <c r="K122" s="1"/>
      <c r="L122" s="1"/>
      <c r="M122" s="45"/>
      <c r="N122" s="49" t="s">
        <v>13</v>
      </c>
      <c r="O122" s="10" t="s">
        <v>13</v>
      </c>
      <c r="V122" s="50"/>
      <c r="W122" s="64"/>
    </row>
    <row r="123" spans="1:23" ht="38.25" x14ac:dyDescent="0.25">
      <c r="A123" s="56"/>
      <c r="B123" s="2" t="s">
        <v>8259</v>
      </c>
      <c r="C123" s="10" t="s">
        <v>8260</v>
      </c>
      <c r="D123" s="10" t="s">
        <v>8260</v>
      </c>
      <c r="F123" s="2" t="s">
        <v>8259</v>
      </c>
      <c r="G123" s="40"/>
      <c r="H123" s="1"/>
      <c r="I123" s="1"/>
      <c r="J123" s="1" t="s">
        <v>13</v>
      </c>
      <c r="K123" s="1"/>
      <c r="L123" s="1"/>
      <c r="M123" s="45"/>
      <c r="N123" s="50"/>
      <c r="P123" s="10" t="s">
        <v>13</v>
      </c>
      <c r="Q123" s="10" t="s">
        <v>13</v>
      </c>
      <c r="R123" s="10" t="s">
        <v>13</v>
      </c>
      <c r="V123" s="50"/>
      <c r="W123" s="64"/>
    </row>
    <row r="124" spans="1:23" ht="25.5" x14ac:dyDescent="0.25">
      <c r="A124" s="56"/>
      <c r="B124" s="2" t="s">
        <v>8257</v>
      </c>
      <c r="C124" s="10" t="s">
        <v>8258</v>
      </c>
      <c r="D124" s="10" t="s">
        <v>8258</v>
      </c>
      <c r="E124" s="10"/>
      <c r="F124" s="2" t="s">
        <v>8257</v>
      </c>
      <c r="G124" s="40"/>
      <c r="H124" s="1"/>
      <c r="I124" s="1"/>
      <c r="J124" s="1" t="s">
        <v>13</v>
      </c>
      <c r="K124" s="1"/>
      <c r="L124" s="1"/>
      <c r="M124" s="40" t="s">
        <v>13</v>
      </c>
      <c r="N124" s="49" t="s">
        <v>13</v>
      </c>
      <c r="O124" s="10" t="s">
        <v>13</v>
      </c>
      <c r="P124" s="10" t="s">
        <v>13</v>
      </c>
      <c r="Q124" s="10" t="s">
        <v>13</v>
      </c>
      <c r="R124" s="10" t="s">
        <v>13</v>
      </c>
      <c r="V124" s="50"/>
      <c r="W124" s="64"/>
    </row>
    <row r="125" spans="1:23" ht="25.5" x14ac:dyDescent="0.25">
      <c r="A125" s="56"/>
      <c r="B125" s="2" t="s">
        <v>8255</v>
      </c>
      <c r="C125" s="10" t="s">
        <v>8256</v>
      </c>
      <c r="D125" s="10" t="s">
        <v>8256</v>
      </c>
      <c r="F125" s="2" t="s">
        <v>8255</v>
      </c>
      <c r="G125" s="40"/>
      <c r="H125" s="1"/>
      <c r="I125" s="1"/>
      <c r="J125" s="1" t="s">
        <v>13</v>
      </c>
      <c r="K125" s="1"/>
      <c r="L125" s="1"/>
      <c r="M125" s="45"/>
      <c r="N125" s="49" t="s">
        <v>13</v>
      </c>
      <c r="O125" s="10" t="s">
        <v>13</v>
      </c>
      <c r="P125" s="10" t="s">
        <v>13</v>
      </c>
      <c r="Q125" s="10" t="s">
        <v>13</v>
      </c>
      <c r="R125" s="10" t="s">
        <v>13</v>
      </c>
      <c r="V125" s="50"/>
      <c r="W125" s="64"/>
    </row>
    <row r="126" spans="1:23" x14ac:dyDescent="0.25">
      <c r="A126" s="56"/>
      <c r="B126" s="6" t="s">
        <v>8220</v>
      </c>
      <c r="C126" s="12" t="s">
        <v>8254</v>
      </c>
      <c r="D126" s="12" t="s">
        <v>8254</v>
      </c>
      <c r="E126" s="11"/>
      <c r="F126" s="6" t="s">
        <v>8220</v>
      </c>
      <c r="G126" s="39"/>
      <c r="H126" s="5"/>
      <c r="I126" s="5"/>
      <c r="J126" s="1"/>
      <c r="K126" s="5"/>
      <c r="L126" s="5"/>
      <c r="M126" s="44"/>
      <c r="N126" s="50"/>
      <c r="V126" s="50"/>
      <c r="W126" s="64"/>
    </row>
    <row r="127" spans="1:23" ht="38.25" x14ac:dyDescent="0.25">
      <c r="A127" s="56"/>
      <c r="B127" s="2" t="s">
        <v>8252</v>
      </c>
      <c r="C127" s="10" t="s">
        <v>8253</v>
      </c>
      <c r="D127" s="10" t="s">
        <v>8253</v>
      </c>
      <c r="E127" s="10"/>
      <c r="F127" s="2" t="s">
        <v>8252</v>
      </c>
      <c r="G127" s="40"/>
      <c r="H127" s="1"/>
      <c r="I127" s="1"/>
      <c r="J127" s="1" t="s">
        <v>13</v>
      </c>
      <c r="K127" s="1"/>
      <c r="L127" s="1"/>
      <c r="M127" s="40" t="s">
        <v>13</v>
      </c>
      <c r="N127" s="49" t="s">
        <v>13</v>
      </c>
      <c r="O127" s="10" t="s">
        <v>13</v>
      </c>
      <c r="P127" s="10" t="s">
        <v>13</v>
      </c>
      <c r="Q127" s="10" t="s">
        <v>13</v>
      </c>
      <c r="R127" s="10" t="s">
        <v>13</v>
      </c>
      <c r="V127" s="50"/>
      <c r="W127" s="64"/>
    </row>
    <row r="128" spans="1:23" ht="38.25" x14ac:dyDescent="0.25">
      <c r="A128" s="56"/>
      <c r="B128" s="2" t="s">
        <v>8250</v>
      </c>
      <c r="C128" s="10" t="s">
        <v>8251</v>
      </c>
      <c r="D128" s="10" t="s">
        <v>8251</v>
      </c>
      <c r="F128" s="2" t="s">
        <v>8250</v>
      </c>
      <c r="G128" s="40"/>
      <c r="H128" s="1"/>
      <c r="I128" s="1"/>
      <c r="J128" s="1" t="s">
        <v>13</v>
      </c>
      <c r="K128" s="1"/>
      <c r="L128" s="1"/>
      <c r="M128" s="45"/>
      <c r="N128" s="49" t="s">
        <v>13</v>
      </c>
      <c r="O128" s="10" t="s">
        <v>13</v>
      </c>
      <c r="P128" s="10" t="s">
        <v>13</v>
      </c>
      <c r="Q128" s="10" t="s">
        <v>13</v>
      </c>
      <c r="R128" s="10" t="s">
        <v>13</v>
      </c>
      <c r="V128" s="50"/>
      <c r="W128" s="64"/>
    </row>
    <row r="129" spans="1:23" ht="38.25" x14ac:dyDescent="0.25">
      <c r="A129" s="56"/>
      <c r="B129" s="2" t="s">
        <v>8248</v>
      </c>
      <c r="C129" s="10" t="s">
        <v>8249</v>
      </c>
      <c r="D129" s="10" t="s">
        <v>8249</v>
      </c>
      <c r="F129" s="2" t="s">
        <v>8248</v>
      </c>
      <c r="G129" s="40"/>
      <c r="H129" s="1"/>
      <c r="I129" s="1"/>
      <c r="J129" s="1" t="s">
        <v>13</v>
      </c>
      <c r="K129" s="1"/>
      <c r="L129" s="1"/>
      <c r="M129" s="45"/>
      <c r="N129" s="49" t="s">
        <v>13</v>
      </c>
      <c r="O129" s="10" t="s">
        <v>13</v>
      </c>
      <c r="P129" s="10" t="s">
        <v>13</v>
      </c>
      <c r="Q129" s="10" t="s">
        <v>13</v>
      </c>
      <c r="R129" s="10" t="s">
        <v>13</v>
      </c>
      <c r="V129" s="50"/>
      <c r="W129" s="64"/>
    </row>
    <row r="130" spans="1:23" x14ac:dyDescent="0.25">
      <c r="A130" s="56"/>
      <c r="B130" s="4" t="s">
        <v>8246</v>
      </c>
      <c r="C130" s="14" t="s">
        <v>8247</v>
      </c>
      <c r="D130" s="14" t="s">
        <v>8247</v>
      </c>
      <c r="E130" s="13"/>
      <c r="F130" s="4" t="s">
        <v>8246</v>
      </c>
      <c r="G130" s="38"/>
      <c r="H130" s="3"/>
      <c r="I130" s="3"/>
      <c r="J130" s="1"/>
      <c r="K130" s="3"/>
      <c r="L130" s="3"/>
      <c r="M130" s="43"/>
      <c r="N130" s="50"/>
      <c r="V130" s="50"/>
      <c r="W130" s="64"/>
    </row>
    <row r="131" spans="1:23" x14ac:dyDescent="0.25">
      <c r="A131" s="56"/>
      <c r="B131" s="6" t="s">
        <v>8244</v>
      </c>
      <c r="C131" s="12" t="s">
        <v>8245</v>
      </c>
      <c r="D131" s="12" t="s">
        <v>8245</v>
      </c>
      <c r="E131" s="11"/>
      <c r="F131" s="6" t="s">
        <v>8244</v>
      </c>
      <c r="G131" s="39"/>
      <c r="H131" s="5"/>
      <c r="I131" s="5"/>
      <c r="J131" s="1"/>
      <c r="K131" s="5"/>
      <c r="L131" s="5"/>
      <c r="M131" s="44"/>
      <c r="N131" s="50"/>
      <c r="V131" s="50"/>
      <c r="W131" s="64"/>
    </row>
    <row r="132" spans="1:23" x14ac:dyDescent="0.25">
      <c r="A132" s="56"/>
      <c r="B132" s="2" t="s">
        <v>8242</v>
      </c>
      <c r="C132" s="10" t="s">
        <v>8243</v>
      </c>
      <c r="D132" s="10" t="s">
        <v>8243</v>
      </c>
      <c r="E132" s="10"/>
      <c r="F132" s="2" t="s">
        <v>8242</v>
      </c>
      <c r="G132" s="40"/>
      <c r="H132" s="1"/>
      <c r="I132" s="1"/>
      <c r="J132" s="1" t="s">
        <v>13</v>
      </c>
      <c r="K132" s="1"/>
      <c r="L132" s="1"/>
      <c r="M132" s="40" t="s">
        <v>13</v>
      </c>
      <c r="N132" s="49" t="s">
        <v>13</v>
      </c>
      <c r="O132" s="10" t="s">
        <v>13</v>
      </c>
      <c r="P132" s="10" t="s">
        <v>13</v>
      </c>
      <c r="Q132" s="10" t="s">
        <v>13</v>
      </c>
      <c r="R132" s="10" t="s">
        <v>13</v>
      </c>
      <c r="V132" s="50"/>
      <c r="W132" s="64"/>
    </row>
    <row r="133" spans="1:23" ht="38.25" x14ac:dyDescent="0.25">
      <c r="A133" s="56"/>
      <c r="B133" s="2" t="s">
        <v>8240</v>
      </c>
      <c r="C133" s="10" t="s">
        <v>8241</v>
      </c>
      <c r="D133" s="10" t="s">
        <v>8241</v>
      </c>
      <c r="E133" s="10"/>
      <c r="F133" s="2" t="s">
        <v>8240</v>
      </c>
      <c r="G133" s="40"/>
      <c r="H133" s="1"/>
      <c r="I133" s="1"/>
      <c r="J133" s="1" t="s">
        <v>13</v>
      </c>
      <c r="K133" s="1"/>
      <c r="L133" s="1"/>
      <c r="M133" s="40" t="s">
        <v>13</v>
      </c>
      <c r="N133" s="49" t="s">
        <v>13</v>
      </c>
      <c r="O133" s="10" t="s">
        <v>13</v>
      </c>
      <c r="P133" s="10" t="s">
        <v>13</v>
      </c>
      <c r="Q133" s="10" t="s">
        <v>13</v>
      </c>
      <c r="R133" s="10" t="s">
        <v>13</v>
      </c>
      <c r="V133" s="50"/>
      <c r="W133" s="64"/>
    </row>
    <row r="134" spans="1:23" x14ac:dyDescent="0.25">
      <c r="A134" s="56"/>
      <c r="B134" s="4" t="s">
        <v>8238</v>
      </c>
      <c r="C134" s="14" t="s">
        <v>8239</v>
      </c>
      <c r="D134" s="14" t="s">
        <v>8239</v>
      </c>
      <c r="E134" s="13"/>
      <c r="F134" s="4" t="s">
        <v>8238</v>
      </c>
      <c r="G134" s="38"/>
      <c r="H134" s="3"/>
      <c r="I134" s="3"/>
      <c r="J134" s="1"/>
      <c r="K134" s="3"/>
      <c r="L134" s="3"/>
      <c r="M134" s="43"/>
      <c r="N134" s="50"/>
      <c r="V134" s="50"/>
      <c r="W134" s="64"/>
    </row>
    <row r="135" spans="1:23" x14ac:dyDescent="0.25">
      <c r="A135" s="56"/>
      <c r="B135" s="6" t="s">
        <v>8236</v>
      </c>
      <c r="C135" s="12" t="s">
        <v>8237</v>
      </c>
      <c r="D135" s="12" t="s">
        <v>8237</v>
      </c>
      <c r="E135" s="11"/>
      <c r="F135" s="6" t="s">
        <v>8236</v>
      </c>
      <c r="G135" s="39"/>
      <c r="H135" s="5"/>
      <c r="I135" s="5"/>
      <c r="J135" s="1"/>
      <c r="K135" s="5"/>
      <c r="L135" s="5"/>
      <c r="M135" s="44"/>
      <c r="N135" s="50"/>
      <c r="V135" s="50"/>
      <c r="W135" s="64"/>
    </row>
    <row r="136" spans="1:23" ht="51" x14ac:dyDescent="0.25">
      <c r="A136" s="56"/>
      <c r="B136" s="2" t="s">
        <v>8234</v>
      </c>
      <c r="C136" s="10" t="s">
        <v>8235</v>
      </c>
      <c r="D136" s="10" t="s">
        <v>8235</v>
      </c>
      <c r="F136" s="2" t="s">
        <v>8234</v>
      </c>
      <c r="G136" s="40"/>
      <c r="H136" s="1"/>
      <c r="I136" s="1"/>
      <c r="J136" s="1" t="s">
        <v>13</v>
      </c>
      <c r="K136" s="1"/>
      <c r="L136" s="1"/>
      <c r="M136" s="45"/>
      <c r="N136" s="49" t="s">
        <v>13</v>
      </c>
      <c r="O136" s="10" t="s">
        <v>13</v>
      </c>
      <c r="P136" s="10" t="s">
        <v>13</v>
      </c>
      <c r="Q136" s="10" t="s">
        <v>13</v>
      </c>
      <c r="R136" s="10" t="s">
        <v>13</v>
      </c>
      <c r="V136" s="50"/>
      <c r="W136" s="64"/>
    </row>
    <row r="137" spans="1:23" x14ac:dyDescent="0.25">
      <c r="A137" s="56"/>
      <c r="B137" s="6" t="s">
        <v>8232</v>
      </c>
      <c r="C137" s="12" t="s">
        <v>8233</v>
      </c>
      <c r="D137" s="12" t="s">
        <v>8233</v>
      </c>
      <c r="E137" s="11"/>
      <c r="F137" s="6" t="s">
        <v>8232</v>
      </c>
      <c r="G137" s="39"/>
      <c r="H137" s="5"/>
      <c r="I137" s="5"/>
      <c r="J137" s="1"/>
      <c r="K137" s="5"/>
      <c r="L137" s="5"/>
      <c r="M137" s="44"/>
      <c r="N137" s="50"/>
      <c r="V137" s="50"/>
      <c r="W137" s="64"/>
    </row>
    <row r="138" spans="1:23" x14ac:dyDescent="0.25">
      <c r="A138" s="56"/>
      <c r="B138" s="2" t="s">
        <v>8230</v>
      </c>
      <c r="C138" s="10" t="s">
        <v>8231</v>
      </c>
      <c r="D138" s="10" t="s">
        <v>8231</v>
      </c>
      <c r="F138" s="2" t="s">
        <v>8230</v>
      </c>
      <c r="G138" s="40"/>
      <c r="H138" s="1"/>
      <c r="I138" s="1"/>
      <c r="J138" s="1" t="s">
        <v>13</v>
      </c>
      <c r="K138" s="1"/>
      <c r="L138" s="1"/>
      <c r="M138" s="45"/>
      <c r="N138" s="49" t="s">
        <v>13</v>
      </c>
      <c r="O138" s="10" t="s">
        <v>13</v>
      </c>
      <c r="V138" s="50"/>
      <c r="W138" s="64"/>
    </row>
    <row r="139" spans="1:23" x14ac:dyDescent="0.25">
      <c r="A139" s="56"/>
      <c r="B139" s="4" t="s">
        <v>8228</v>
      </c>
      <c r="C139" s="14" t="s">
        <v>8229</v>
      </c>
      <c r="D139" s="14" t="s">
        <v>8229</v>
      </c>
      <c r="E139" s="13"/>
      <c r="F139" s="4" t="s">
        <v>8228</v>
      </c>
      <c r="G139" s="38"/>
      <c r="H139" s="3"/>
      <c r="I139" s="3"/>
      <c r="J139" s="1"/>
      <c r="K139" s="3"/>
      <c r="L139" s="3"/>
      <c r="M139" s="43"/>
      <c r="N139" s="50"/>
      <c r="V139" s="50"/>
      <c r="W139" s="64"/>
    </row>
    <row r="140" spans="1:23" x14ac:dyDescent="0.25">
      <c r="A140" s="56"/>
      <c r="B140" s="4" t="s">
        <v>8226</v>
      </c>
      <c r="C140" s="14" t="s">
        <v>8227</v>
      </c>
      <c r="D140" s="14" t="s">
        <v>8227</v>
      </c>
      <c r="E140" s="13"/>
      <c r="F140" s="4" t="s">
        <v>8226</v>
      </c>
      <c r="G140" s="38"/>
      <c r="H140" s="3"/>
      <c r="I140" s="3"/>
      <c r="J140" s="1"/>
      <c r="K140" s="3"/>
      <c r="L140" s="3"/>
      <c r="M140" s="43"/>
      <c r="N140" s="50"/>
      <c r="V140" s="50"/>
      <c r="W140" s="64"/>
    </row>
    <row r="141" spans="1:23" x14ac:dyDescent="0.25">
      <c r="A141" s="56"/>
      <c r="B141" s="6" t="s">
        <v>8224</v>
      </c>
      <c r="C141" s="12" t="s">
        <v>8225</v>
      </c>
      <c r="D141" s="12" t="s">
        <v>8225</v>
      </c>
      <c r="E141" s="11"/>
      <c r="F141" s="6" t="s">
        <v>8224</v>
      </c>
      <c r="G141" s="39"/>
      <c r="H141" s="5"/>
      <c r="I141" s="5"/>
      <c r="J141" s="1"/>
      <c r="K141" s="5"/>
      <c r="L141" s="5"/>
      <c r="M141" s="44"/>
      <c r="N141" s="50"/>
      <c r="V141" s="50"/>
      <c r="W141" s="64"/>
    </row>
    <row r="142" spans="1:23" ht="25.5" x14ac:dyDescent="0.25">
      <c r="A142" s="56"/>
      <c r="B142" s="2" t="s">
        <v>8222</v>
      </c>
      <c r="C142" s="10" t="s">
        <v>8223</v>
      </c>
      <c r="D142" s="10" t="s">
        <v>8223</v>
      </c>
      <c r="F142" s="2" t="s">
        <v>8222</v>
      </c>
      <c r="G142" s="40"/>
      <c r="H142" s="1"/>
      <c r="I142" s="1"/>
      <c r="J142" s="1" t="s">
        <v>13</v>
      </c>
      <c r="K142" s="1"/>
      <c r="L142" s="1"/>
      <c r="M142" s="45"/>
      <c r="N142" s="49" t="s">
        <v>13</v>
      </c>
      <c r="O142" s="10" t="s">
        <v>13</v>
      </c>
      <c r="P142" s="10" t="s">
        <v>13</v>
      </c>
      <c r="Q142" s="10" t="s">
        <v>13</v>
      </c>
      <c r="R142" s="10" t="s">
        <v>13</v>
      </c>
      <c r="V142" s="50"/>
      <c r="W142" s="64"/>
    </row>
    <row r="143" spans="1:23" x14ac:dyDescent="0.25">
      <c r="A143" s="56"/>
      <c r="B143" s="6" t="s">
        <v>8220</v>
      </c>
      <c r="C143" s="12" t="s">
        <v>8221</v>
      </c>
      <c r="D143" s="12" t="s">
        <v>8221</v>
      </c>
      <c r="E143" s="11"/>
      <c r="F143" s="6" t="s">
        <v>8220</v>
      </c>
      <c r="G143" s="39"/>
      <c r="H143" s="5"/>
      <c r="I143" s="5"/>
      <c r="J143" s="1"/>
      <c r="K143" s="5"/>
      <c r="L143" s="5"/>
      <c r="M143" s="44"/>
      <c r="N143" s="50"/>
      <c r="V143" s="50"/>
      <c r="W143" s="64"/>
    </row>
    <row r="144" spans="1:23" ht="25.5" x14ac:dyDescent="0.25">
      <c r="A144" s="56"/>
      <c r="B144" s="2" t="s">
        <v>8218</v>
      </c>
      <c r="C144" s="10" t="s">
        <v>8219</v>
      </c>
      <c r="D144" s="10" t="s">
        <v>8219</v>
      </c>
      <c r="F144" s="2" t="s">
        <v>8218</v>
      </c>
      <c r="G144" s="40"/>
      <c r="H144" s="1"/>
      <c r="I144" s="1"/>
      <c r="J144" s="1" t="s">
        <v>13</v>
      </c>
      <c r="K144" s="1"/>
      <c r="L144" s="1"/>
      <c r="M144" s="45"/>
      <c r="N144" s="49" t="s">
        <v>13</v>
      </c>
      <c r="O144" s="10" t="s">
        <v>13</v>
      </c>
      <c r="P144" s="10" t="s">
        <v>13</v>
      </c>
      <c r="Q144" s="10" t="s">
        <v>13</v>
      </c>
      <c r="R144" s="10" t="s">
        <v>13</v>
      </c>
      <c r="V144" s="50"/>
      <c r="W144" s="64"/>
    </row>
    <row r="145" spans="1:23" ht="38.25" x14ac:dyDescent="0.25">
      <c r="A145" s="56"/>
      <c r="B145" s="2" t="s">
        <v>8216</v>
      </c>
      <c r="C145" s="10" t="s">
        <v>8217</v>
      </c>
      <c r="D145" s="10" t="s">
        <v>8217</v>
      </c>
      <c r="F145" s="2" t="s">
        <v>8216</v>
      </c>
      <c r="G145" s="40"/>
      <c r="H145" s="1"/>
      <c r="I145" s="1"/>
      <c r="J145" s="1" t="s">
        <v>13</v>
      </c>
      <c r="K145" s="1"/>
      <c r="L145" s="1"/>
      <c r="M145" s="45"/>
      <c r="N145" s="49" t="s">
        <v>13</v>
      </c>
      <c r="O145" s="10" t="s">
        <v>13</v>
      </c>
      <c r="P145" s="10" t="s">
        <v>13</v>
      </c>
      <c r="Q145" s="10" t="s">
        <v>13</v>
      </c>
      <c r="R145" s="10" t="s">
        <v>13</v>
      </c>
      <c r="V145" s="50"/>
      <c r="W145" s="64"/>
    </row>
    <row r="146" spans="1:23" x14ac:dyDescent="0.25">
      <c r="A146" s="56"/>
      <c r="B146" s="6" t="s">
        <v>8214</v>
      </c>
      <c r="C146" s="12" t="s">
        <v>8215</v>
      </c>
      <c r="D146" s="12" t="s">
        <v>8215</v>
      </c>
      <c r="E146" s="11"/>
      <c r="F146" s="6" t="s">
        <v>8214</v>
      </c>
      <c r="G146" s="39"/>
      <c r="H146" s="5"/>
      <c r="I146" s="5"/>
      <c r="J146" s="1"/>
      <c r="K146" s="5"/>
      <c r="L146" s="5"/>
      <c r="M146" s="44"/>
      <c r="N146" s="50"/>
      <c r="V146" s="50"/>
      <c r="W146" s="64"/>
    </row>
    <row r="147" spans="1:23" ht="25.5" x14ac:dyDescent="0.25">
      <c r="A147" s="56"/>
      <c r="B147" s="2" t="s">
        <v>8212</v>
      </c>
      <c r="C147" s="10" t="s">
        <v>8213</v>
      </c>
      <c r="D147" s="10" t="s">
        <v>8213</v>
      </c>
      <c r="F147" s="2" t="s">
        <v>8212</v>
      </c>
      <c r="G147" s="40"/>
      <c r="H147" s="1"/>
      <c r="I147" s="1"/>
      <c r="J147" s="1" t="s">
        <v>13</v>
      </c>
      <c r="K147" s="1"/>
      <c r="L147" s="1"/>
      <c r="M147" s="45"/>
      <c r="N147" s="49" t="s">
        <v>13</v>
      </c>
      <c r="O147" s="10" t="s">
        <v>13</v>
      </c>
      <c r="P147" s="10" t="s">
        <v>13</v>
      </c>
      <c r="Q147" s="10" t="s">
        <v>13</v>
      </c>
      <c r="R147" s="10" t="s">
        <v>13</v>
      </c>
      <c r="V147" s="50"/>
      <c r="W147" s="64"/>
    </row>
    <row r="148" spans="1:23" ht="25.5" x14ac:dyDescent="0.25">
      <c r="A148" s="56"/>
      <c r="B148" s="2" t="s">
        <v>8210</v>
      </c>
      <c r="C148" s="10" t="s">
        <v>8211</v>
      </c>
      <c r="D148" s="10" t="s">
        <v>8211</v>
      </c>
      <c r="F148" s="2" t="s">
        <v>8210</v>
      </c>
      <c r="G148" s="40"/>
      <c r="H148" s="1"/>
      <c r="I148" s="1"/>
      <c r="J148" s="1" t="s">
        <v>13</v>
      </c>
      <c r="K148" s="1"/>
      <c r="L148" s="1"/>
      <c r="M148" s="45"/>
      <c r="N148" s="49" t="s">
        <v>13</v>
      </c>
      <c r="O148" s="10" t="s">
        <v>13</v>
      </c>
      <c r="P148" s="10" t="s">
        <v>13</v>
      </c>
      <c r="Q148" s="10" t="s">
        <v>13</v>
      </c>
      <c r="R148" s="10" t="s">
        <v>13</v>
      </c>
      <c r="V148" s="50"/>
      <c r="W148" s="64"/>
    </row>
    <row r="149" spans="1:23" x14ac:dyDescent="0.25">
      <c r="A149" s="56"/>
      <c r="B149" s="4" t="s">
        <v>8208</v>
      </c>
      <c r="C149" s="14" t="s">
        <v>8209</v>
      </c>
      <c r="D149" s="14" t="s">
        <v>8209</v>
      </c>
      <c r="E149" s="13"/>
      <c r="F149" s="4" t="s">
        <v>8208</v>
      </c>
      <c r="G149" s="38"/>
      <c r="H149" s="3"/>
      <c r="I149" s="3"/>
      <c r="J149" s="1"/>
      <c r="K149" s="3"/>
      <c r="L149" s="3"/>
      <c r="M149" s="43"/>
      <c r="N149" s="50"/>
      <c r="V149" s="50"/>
      <c r="W149" s="64"/>
    </row>
    <row r="150" spans="1:23" x14ac:dyDescent="0.25">
      <c r="A150" s="56"/>
      <c r="B150" s="6" t="s">
        <v>8206</v>
      </c>
      <c r="C150" s="12" t="s">
        <v>8207</v>
      </c>
      <c r="D150" s="12" t="s">
        <v>8207</v>
      </c>
      <c r="E150" s="11"/>
      <c r="F150" s="6" t="s">
        <v>8206</v>
      </c>
      <c r="G150" s="39"/>
      <c r="H150" s="5"/>
      <c r="I150" s="5"/>
      <c r="J150" s="1"/>
      <c r="K150" s="5"/>
      <c r="L150" s="5"/>
      <c r="M150" s="44"/>
      <c r="N150" s="50"/>
      <c r="V150" s="50"/>
      <c r="W150" s="64"/>
    </row>
    <row r="151" spans="1:23" ht="25.5" x14ac:dyDescent="0.25">
      <c r="A151" s="56"/>
      <c r="B151" s="2" t="s">
        <v>8204</v>
      </c>
      <c r="C151" s="10" t="s">
        <v>8205</v>
      </c>
      <c r="D151" s="10" t="s">
        <v>8205</v>
      </c>
      <c r="E151" s="10"/>
      <c r="F151" s="2" t="s">
        <v>8204</v>
      </c>
      <c r="G151" s="40"/>
      <c r="H151" s="1"/>
      <c r="I151" s="1"/>
      <c r="J151" s="1" t="s">
        <v>13</v>
      </c>
      <c r="K151" s="1"/>
      <c r="L151" s="1"/>
      <c r="M151" s="40" t="s">
        <v>13</v>
      </c>
      <c r="N151" s="49" t="s">
        <v>13</v>
      </c>
      <c r="O151" s="10" t="s">
        <v>13</v>
      </c>
      <c r="P151" s="10" t="s">
        <v>13</v>
      </c>
      <c r="Q151" s="10" t="s">
        <v>13</v>
      </c>
      <c r="R151" s="10" t="s">
        <v>13</v>
      </c>
      <c r="V151" s="50"/>
      <c r="W151" s="64"/>
    </row>
    <row r="152" spans="1:23" x14ac:dyDescent="0.25">
      <c r="A152" s="56"/>
      <c r="B152" s="6" t="s">
        <v>8202</v>
      </c>
      <c r="C152" s="12" t="s">
        <v>8203</v>
      </c>
      <c r="D152" s="12" t="s">
        <v>8203</v>
      </c>
      <c r="E152" s="11"/>
      <c r="F152" s="6" t="s">
        <v>8202</v>
      </c>
      <c r="G152" s="39"/>
      <c r="H152" s="5"/>
      <c r="I152" s="5"/>
      <c r="J152" s="1"/>
      <c r="K152" s="5"/>
      <c r="L152" s="5"/>
      <c r="M152" s="44"/>
      <c r="N152" s="50"/>
      <c r="V152" s="50"/>
      <c r="W152" s="64"/>
    </row>
    <row r="153" spans="1:23" ht="25.5" x14ac:dyDescent="0.25">
      <c r="A153" s="56"/>
      <c r="B153" s="2" t="s">
        <v>8200</v>
      </c>
      <c r="C153" s="10" t="s">
        <v>8201</v>
      </c>
      <c r="D153" s="10" t="s">
        <v>8201</v>
      </c>
      <c r="F153" s="2" t="s">
        <v>8200</v>
      </c>
      <c r="G153" s="40"/>
      <c r="H153" s="1"/>
      <c r="I153" s="1"/>
      <c r="J153" s="1" t="s">
        <v>13</v>
      </c>
      <c r="K153" s="1"/>
      <c r="L153" s="1"/>
      <c r="M153" s="45"/>
      <c r="N153" s="49" t="s">
        <v>13</v>
      </c>
      <c r="O153" s="10" t="s">
        <v>13</v>
      </c>
      <c r="P153" s="10" t="s">
        <v>13</v>
      </c>
      <c r="Q153" s="10" t="s">
        <v>13</v>
      </c>
      <c r="R153" s="10" t="s">
        <v>13</v>
      </c>
      <c r="V153" s="50"/>
      <c r="W153" s="64"/>
    </row>
    <row r="154" spans="1:23" ht="25.5" x14ac:dyDescent="0.25">
      <c r="A154" s="56"/>
      <c r="B154" s="2" t="s">
        <v>8198</v>
      </c>
      <c r="C154" s="10" t="s">
        <v>8199</v>
      </c>
      <c r="D154" s="10" t="s">
        <v>8199</v>
      </c>
      <c r="F154" s="2" t="s">
        <v>8198</v>
      </c>
      <c r="G154" s="40"/>
      <c r="H154" s="1"/>
      <c r="I154" s="1"/>
      <c r="J154" s="1" t="s">
        <v>13</v>
      </c>
      <c r="K154" s="1"/>
      <c r="L154" s="1"/>
      <c r="M154" s="45"/>
      <c r="N154" s="49" t="s">
        <v>13</v>
      </c>
      <c r="O154" s="10" t="s">
        <v>13</v>
      </c>
      <c r="P154" s="10" t="s">
        <v>13</v>
      </c>
      <c r="Q154" s="10" t="s">
        <v>13</v>
      </c>
      <c r="R154" s="10" t="s">
        <v>13</v>
      </c>
      <c r="V154" s="50"/>
      <c r="W154" s="64"/>
    </row>
    <row r="155" spans="1:23" x14ac:dyDescent="0.25">
      <c r="A155" s="56"/>
      <c r="B155" s="6" t="s">
        <v>8196</v>
      </c>
      <c r="C155" s="12" t="s">
        <v>8197</v>
      </c>
      <c r="D155" s="12" t="s">
        <v>8197</v>
      </c>
      <c r="E155" s="11"/>
      <c r="F155" s="6" t="s">
        <v>8196</v>
      </c>
      <c r="G155" s="39"/>
      <c r="H155" s="5"/>
      <c r="I155" s="5"/>
      <c r="J155" s="1"/>
      <c r="K155" s="5"/>
      <c r="L155" s="5"/>
      <c r="M155" s="44"/>
      <c r="N155" s="50"/>
      <c r="V155" s="50"/>
      <c r="W155" s="64"/>
    </row>
    <row r="156" spans="1:23" ht="25.5" x14ac:dyDescent="0.25">
      <c r="A156" s="56"/>
      <c r="B156" s="2" t="s">
        <v>8194</v>
      </c>
      <c r="C156" s="10" t="s">
        <v>8195</v>
      </c>
      <c r="D156" s="10" t="s">
        <v>8195</v>
      </c>
      <c r="F156" s="2" t="s">
        <v>8194</v>
      </c>
      <c r="G156" s="40"/>
      <c r="H156" s="1"/>
      <c r="I156" s="1"/>
      <c r="J156" s="1" t="s">
        <v>13</v>
      </c>
      <c r="K156" s="1"/>
      <c r="L156" s="1"/>
      <c r="M156" s="45"/>
      <c r="N156" s="49" t="s">
        <v>13</v>
      </c>
      <c r="O156" s="10" t="s">
        <v>13</v>
      </c>
      <c r="P156" s="10" t="s">
        <v>13</v>
      </c>
      <c r="Q156" s="10" t="s">
        <v>13</v>
      </c>
      <c r="R156" s="10" t="s">
        <v>13</v>
      </c>
      <c r="V156" s="50"/>
      <c r="W156" s="64"/>
    </row>
    <row r="157" spans="1:23" ht="25.5" x14ac:dyDescent="0.25">
      <c r="A157" s="56"/>
      <c r="B157" s="2" t="s">
        <v>8192</v>
      </c>
      <c r="C157" s="10" t="s">
        <v>8193</v>
      </c>
      <c r="D157" s="10" t="s">
        <v>8193</v>
      </c>
      <c r="F157" s="2" t="s">
        <v>8192</v>
      </c>
      <c r="G157" s="40"/>
      <c r="H157" s="1"/>
      <c r="I157" s="1"/>
      <c r="J157" s="1" t="s">
        <v>13</v>
      </c>
      <c r="K157" s="1"/>
      <c r="L157" s="1"/>
      <c r="M157" s="45"/>
      <c r="N157" s="49" t="s">
        <v>13</v>
      </c>
      <c r="O157" s="10" t="s">
        <v>13</v>
      </c>
      <c r="P157" s="10" t="s">
        <v>13</v>
      </c>
      <c r="Q157" s="10" t="s">
        <v>13</v>
      </c>
      <c r="R157" s="10" t="s">
        <v>13</v>
      </c>
      <c r="V157" s="50"/>
      <c r="W157" s="64"/>
    </row>
    <row r="158" spans="1:23" ht="38.25" x14ac:dyDescent="0.25">
      <c r="A158" s="56"/>
      <c r="B158" s="2" t="s">
        <v>8190</v>
      </c>
      <c r="C158" s="10" t="s">
        <v>8191</v>
      </c>
      <c r="D158" s="10" t="s">
        <v>8191</v>
      </c>
      <c r="F158" s="2" t="s">
        <v>8190</v>
      </c>
      <c r="G158" s="40"/>
      <c r="H158" s="1"/>
      <c r="I158" s="1"/>
      <c r="J158" s="1" t="s">
        <v>13</v>
      </c>
      <c r="K158" s="1"/>
      <c r="L158" s="1"/>
      <c r="M158" s="45"/>
      <c r="N158" s="49" t="s">
        <v>13</v>
      </c>
      <c r="O158" s="10" t="s">
        <v>13</v>
      </c>
      <c r="P158" s="10" t="s">
        <v>13</v>
      </c>
      <c r="Q158" s="10" t="s">
        <v>13</v>
      </c>
      <c r="R158" s="10" t="s">
        <v>13</v>
      </c>
      <c r="V158" s="50"/>
      <c r="W158" s="64"/>
    </row>
    <row r="159" spans="1:23" x14ac:dyDescent="0.25">
      <c r="A159" s="56"/>
      <c r="B159" s="6" t="s">
        <v>8188</v>
      </c>
      <c r="C159" s="12" t="s">
        <v>8189</v>
      </c>
      <c r="D159" s="12" t="s">
        <v>8189</v>
      </c>
      <c r="E159" s="11"/>
      <c r="F159" s="6" t="s">
        <v>8188</v>
      </c>
      <c r="G159" s="39"/>
      <c r="H159" s="5"/>
      <c r="I159" s="5"/>
      <c r="J159" s="1"/>
      <c r="K159" s="5"/>
      <c r="L159" s="5"/>
      <c r="M159" s="44"/>
      <c r="N159" s="50"/>
      <c r="V159" s="50"/>
      <c r="W159" s="64"/>
    </row>
    <row r="160" spans="1:23" x14ac:dyDescent="0.25">
      <c r="A160" s="56"/>
      <c r="B160" s="2" t="s">
        <v>8186</v>
      </c>
      <c r="C160" s="10" t="s">
        <v>8187</v>
      </c>
      <c r="D160" s="10" t="s">
        <v>8187</v>
      </c>
      <c r="F160" s="2" t="s">
        <v>8186</v>
      </c>
      <c r="G160" s="40"/>
      <c r="H160" s="1"/>
      <c r="I160" s="1"/>
      <c r="J160" s="1" t="s">
        <v>13</v>
      </c>
      <c r="K160" s="1"/>
      <c r="L160" s="1"/>
      <c r="M160" s="45"/>
      <c r="N160" s="49" t="s">
        <v>13</v>
      </c>
      <c r="O160" s="10" t="s">
        <v>13</v>
      </c>
      <c r="P160" s="10" t="s">
        <v>13</v>
      </c>
      <c r="Q160" s="10" t="s">
        <v>13</v>
      </c>
      <c r="R160" s="10" t="s">
        <v>13</v>
      </c>
      <c r="V160" s="50"/>
      <c r="W160" s="64"/>
    </row>
    <row r="161" spans="1:23" ht="25.5" x14ac:dyDescent="0.25">
      <c r="A161" s="56"/>
      <c r="B161" s="2" t="s">
        <v>8184</v>
      </c>
      <c r="C161" s="10" t="s">
        <v>8185</v>
      </c>
      <c r="D161" s="10" t="s">
        <v>8185</v>
      </c>
      <c r="F161" s="2" t="s">
        <v>8184</v>
      </c>
      <c r="G161" s="40"/>
      <c r="H161" s="1"/>
      <c r="I161" s="1"/>
      <c r="J161" s="1" t="s">
        <v>13</v>
      </c>
      <c r="K161" s="1"/>
      <c r="L161" s="1"/>
      <c r="M161" s="45"/>
      <c r="N161" s="49" t="s">
        <v>13</v>
      </c>
      <c r="O161" s="10" t="s">
        <v>13</v>
      </c>
      <c r="P161" s="10" t="s">
        <v>13</v>
      </c>
      <c r="Q161" s="10" t="s">
        <v>13</v>
      </c>
      <c r="R161" s="10" t="s">
        <v>13</v>
      </c>
      <c r="V161" s="50"/>
      <c r="W161" s="64"/>
    </row>
    <row r="162" spans="1:23" ht="76.5" x14ac:dyDescent="0.25">
      <c r="A162" s="56"/>
      <c r="B162" s="2" t="s">
        <v>8182</v>
      </c>
      <c r="C162" s="10" t="s">
        <v>8183</v>
      </c>
      <c r="D162" s="10" t="s">
        <v>8183</v>
      </c>
      <c r="F162" s="2" t="s">
        <v>8182</v>
      </c>
      <c r="G162" s="40"/>
      <c r="H162" s="1"/>
      <c r="I162" s="1"/>
      <c r="J162" s="1" t="s">
        <v>13</v>
      </c>
      <c r="K162" s="1"/>
      <c r="L162" s="1"/>
      <c r="M162" s="45"/>
      <c r="N162" s="49" t="s">
        <v>13</v>
      </c>
      <c r="O162" s="10" t="s">
        <v>13</v>
      </c>
      <c r="P162" s="10" t="s">
        <v>13</v>
      </c>
      <c r="Q162" s="10" t="s">
        <v>13</v>
      </c>
      <c r="R162" s="10" t="s">
        <v>13</v>
      </c>
      <c r="V162" s="50"/>
      <c r="W162" s="64"/>
    </row>
    <row r="163" spans="1:23" ht="38.25" x14ac:dyDescent="0.25">
      <c r="A163" s="56"/>
      <c r="B163" s="2" t="s">
        <v>8180</v>
      </c>
      <c r="C163" s="10" t="s">
        <v>8181</v>
      </c>
      <c r="D163" s="10" t="s">
        <v>8181</v>
      </c>
      <c r="F163" s="2" t="s">
        <v>8180</v>
      </c>
      <c r="G163" s="40"/>
      <c r="H163" s="1"/>
      <c r="I163" s="1"/>
      <c r="J163" s="1" t="s">
        <v>13</v>
      </c>
      <c r="K163" s="1"/>
      <c r="L163" s="1"/>
      <c r="M163" s="45"/>
      <c r="N163" s="49" t="s">
        <v>13</v>
      </c>
      <c r="O163" s="10" t="s">
        <v>13</v>
      </c>
      <c r="P163" s="10" t="s">
        <v>13</v>
      </c>
      <c r="Q163" s="10" t="s">
        <v>13</v>
      </c>
      <c r="R163" s="10" t="s">
        <v>13</v>
      </c>
      <c r="V163" s="50"/>
      <c r="W163" s="64"/>
    </row>
    <row r="164" spans="1:23" ht="38.25" x14ac:dyDescent="0.25">
      <c r="A164" s="56"/>
      <c r="B164" s="2" t="s">
        <v>8178</v>
      </c>
      <c r="C164" s="10" t="s">
        <v>8179</v>
      </c>
      <c r="D164" s="10" t="s">
        <v>8179</v>
      </c>
      <c r="F164" s="2" t="s">
        <v>8178</v>
      </c>
      <c r="G164" s="40"/>
      <c r="H164" s="1"/>
      <c r="I164" s="1"/>
      <c r="J164" s="1" t="s">
        <v>13</v>
      </c>
      <c r="K164" s="1"/>
      <c r="L164" s="1"/>
      <c r="M164" s="45"/>
      <c r="N164" s="49" t="s">
        <v>13</v>
      </c>
      <c r="O164" s="10" t="s">
        <v>13</v>
      </c>
      <c r="P164" s="10" t="s">
        <v>13</v>
      </c>
      <c r="Q164" s="10" t="s">
        <v>13</v>
      </c>
      <c r="R164" s="10" t="s">
        <v>13</v>
      </c>
      <c r="V164" s="50"/>
      <c r="W164" s="64"/>
    </row>
    <row r="165" spans="1:23" ht="25.5" x14ac:dyDescent="0.25">
      <c r="A165" s="56"/>
      <c r="B165" s="2" t="s">
        <v>8176</v>
      </c>
      <c r="C165" s="10" t="s">
        <v>8177</v>
      </c>
      <c r="D165" s="10" t="s">
        <v>8177</v>
      </c>
      <c r="F165" s="2" t="s">
        <v>8176</v>
      </c>
      <c r="G165" s="40"/>
      <c r="H165" s="1"/>
      <c r="I165" s="1"/>
      <c r="J165" s="1" t="s">
        <v>13</v>
      </c>
      <c r="K165" s="1"/>
      <c r="L165" s="1"/>
      <c r="M165" s="45"/>
      <c r="N165" s="49" t="s">
        <v>13</v>
      </c>
      <c r="O165" s="10" t="s">
        <v>13</v>
      </c>
      <c r="P165" s="10" t="s">
        <v>13</v>
      </c>
      <c r="Q165" s="10" t="s">
        <v>13</v>
      </c>
      <c r="R165" s="10" t="s">
        <v>13</v>
      </c>
      <c r="V165" s="50"/>
      <c r="W165" s="64"/>
    </row>
    <row r="166" spans="1:23" ht="51" x14ac:dyDescent="0.25">
      <c r="A166" s="56"/>
      <c r="B166" s="2" t="s">
        <v>8174</v>
      </c>
      <c r="C166" s="10" t="s">
        <v>8175</v>
      </c>
      <c r="D166" s="10" t="s">
        <v>8175</v>
      </c>
      <c r="F166" s="2" t="s">
        <v>8174</v>
      </c>
      <c r="G166" s="40"/>
      <c r="H166" s="1"/>
      <c r="I166" s="1"/>
      <c r="J166" s="1" t="s">
        <v>13</v>
      </c>
      <c r="K166" s="1"/>
      <c r="L166" s="1"/>
      <c r="M166" s="45"/>
      <c r="N166" s="49" t="s">
        <v>13</v>
      </c>
      <c r="O166" s="10" t="s">
        <v>13</v>
      </c>
      <c r="P166" s="10" t="s">
        <v>13</v>
      </c>
      <c r="Q166" s="10" t="s">
        <v>13</v>
      </c>
      <c r="R166" s="10" t="s">
        <v>13</v>
      </c>
      <c r="V166" s="50"/>
      <c r="W166" s="64"/>
    </row>
    <row r="167" spans="1:23" x14ac:dyDescent="0.25">
      <c r="A167" s="56"/>
      <c r="B167" s="4" t="s">
        <v>8172</v>
      </c>
      <c r="C167" s="14" t="s">
        <v>8173</v>
      </c>
      <c r="D167" s="14" t="s">
        <v>8173</v>
      </c>
      <c r="E167" s="13"/>
      <c r="F167" s="4" t="s">
        <v>8172</v>
      </c>
      <c r="G167" s="38"/>
      <c r="H167" s="3"/>
      <c r="I167" s="3"/>
      <c r="J167" s="1"/>
      <c r="K167" s="3"/>
      <c r="L167" s="3"/>
      <c r="M167" s="43"/>
      <c r="N167" s="50"/>
      <c r="V167" s="50"/>
      <c r="W167" s="64"/>
    </row>
    <row r="168" spans="1:23" x14ac:dyDescent="0.25">
      <c r="A168" s="56"/>
      <c r="B168" s="6" t="s">
        <v>8170</v>
      </c>
      <c r="C168" s="12" t="s">
        <v>8171</v>
      </c>
      <c r="D168" s="12" t="s">
        <v>8171</v>
      </c>
      <c r="E168" s="11"/>
      <c r="F168" s="6" t="s">
        <v>8170</v>
      </c>
      <c r="G168" s="39"/>
      <c r="H168" s="5"/>
      <c r="I168" s="5"/>
      <c r="J168" s="1"/>
      <c r="K168" s="5"/>
      <c r="L168" s="5"/>
      <c r="M168" s="44"/>
      <c r="N168" s="50"/>
      <c r="V168" s="50"/>
      <c r="W168" s="64"/>
    </row>
    <row r="169" spans="1:23" x14ac:dyDescent="0.25">
      <c r="A169" s="56"/>
      <c r="B169" s="2" t="s">
        <v>8168</v>
      </c>
      <c r="C169" s="10" t="s">
        <v>8169</v>
      </c>
      <c r="D169" s="10" t="s">
        <v>8169</v>
      </c>
      <c r="F169" s="2" t="s">
        <v>8168</v>
      </c>
      <c r="G169" s="40"/>
      <c r="H169" s="1"/>
      <c r="I169" s="1"/>
      <c r="J169" s="1" t="s">
        <v>13</v>
      </c>
      <c r="K169" s="1"/>
      <c r="L169" s="1"/>
      <c r="M169" s="45"/>
      <c r="N169" s="49" t="s">
        <v>13</v>
      </c>
      <c r="O169" s="10" t="s">
        <v>13</v>
      </c>
      <c r="P169" s="10" t="s">
        <v>13</v>
      </c>
      <c r="Q169" s="10" t="s">
        <v>13</v>
      </c>
      <c r="R169" s="10" t="s">
        <v>13</v>
      </c>
      <c r="V169" s="50"/>
      <c r="W169" s="64"/>
    </row>
    <row r="170" spans="1:23" x14ac:dyDescent="0.25">
      <c r="A170" s="56"/>
      <c r="B170" s="6" t="s">
        <v>8166</v>
      </c>
      <c r="C170" s="12" t="s">
        <v>8167</v>
      </c>
      <c r="D170" s="12" t="s">
        <v>8167</v>
      </c>
      <c r="E170" s="11"/>
      <c r="F170" s="6" t="s">
        <v>8166</v>
      </c>
      <c r="G170" s="39"/>
      <c r="H170" s="5"/>
      <c r="I170" s="5"/>
      <c r="J170" s="1"/>
      <c r="K170" s="5"/>
      <c r="L170" s="5"/>
      <c r="M170" s="44"/>
      <c r="N170" s="50"/>
      <c r="V170" s="50"/>
      <c r="W170" s="64"/>
    </row>
    <row r="171" spans="1:23" ht="25.5" x14ac:dyDescent="0.25">
      <c r="A171" s="56"/>
      <c r="B171" s="2" t="s">
        <v>8164</v>
      </c>
      <c r="C171" s="10" t="s">
        <v>8165</v>
      </c>
      <c r="D171" s="10" t="s">
        <v>8165</v>
      </c>
      <c r="F171" s="2" t="s">
        <v>8164</v>
      </c>
      <c r="G171" s="40"/>
      <c r="H171" s="1"/>
      <c r="I171" s="1"/>
      <c r="J171" s="1" t="s">
        <v>13</v>
      </c>
      <c r="K171" s="1"/>
      <c r="L171" s="1"/>
      <c r="M171" s="45"/>
      <c r="N171" s="49" t="s">
        <v>13</v>
      </c>
      <c r="O171" s="10" t="s">
        <v>13</v>
      </c>
      <c r="P171" s="10" t="s">
        <v>13</v>
      </c>
      <c r="Q171" s="10" t="s">
        <v>13</v>
      </c>
      <c r="R171" s="10" t="s">
        <v>13</v>
      </c>
      <c r="V171" s="50"/>
      <c r="W171" s="64"/>
    </row>
    <row r="172" spans="1:23" ht="25.5" x14ac:dyDescent="0.25">
      <c r="A172" s="56"/>
      <c r="B172" s="2" t="s">
        <v>8162</v>
      </c>
      <c r="C172" s="10" t="s">
        <v>8163</v>
      </c>
      <c r="D172" s="10" t="s">
        <v>8163</v>
      </c>
      <c r="F172" s="2" t="s">
        <v>8162</v>
      </c>
      <c r="G172" s="40"/>
      <c r="H172" s="1"/>
      <c r="I172" s="1"/>
      <c r="J172" s="1" t="s">
        <v>13</v>
      </c>
      <c r="K172" s="1"/>
      <c r="L172" s="1"/>
      <c r="M172" s="45"/>
      <c r="N172" s="49" t="s">
        <v>13</v>
      </c>
      <c r="O172" s="10" t="s">
        <v>13</v>
      </c>
      <c r="P172" s="10" t="s">
        <v>13</v>
      </c>
      <c r="Q172" s="10" t="s">
        <v>13</v>
      </c>
      <c r="R172" s="10" t="s">
        <v>13</v>
      </c>
      <c r="V172" s="50"/>
      <c r="W172" s="64"/>
    </row>
    <row r="173" spans="1:23" ht="25.5" x14ac:dyDescent="0.25">
      <c r="A173" s="56"/>
      <c r="B173" s="2" t="s">
        <v>8160</v>
      </c>
      <c r="C173" s="10" t="s">
        <v>8161</v>
      </c>
      <c r="D173" s="10" t="s">
        <v>8161</v>
      </c>
      <c r="F173" s="2" t="s">
        <v>8160</v>
      </c>
      <c r="G173" s="40"/>
      <c r="H173" s="1"/>
      <c r="I173" s="1"/>
      <c r="J173" s="1" t="s">
        <v>13</v>
      </c>
      <c r="K173" s="1"/>
      <c r="L173" s="1"/>
      <c r="M173" s="45"/>
      <c r="N173" s="49" t="s">
        <v>13</v>
      </c>
      <c r="O173" s="10" t="s">
        <v>13</v>
      </c>
      <c r="P173" s="10" t="s">
        <v>13</v>
      </c>
      <c r="Q173" s="10" t="s">
        <v>13</v>
      </c>
      <c r="R173" s="10" t="s">
        <v>13</v>
      </c>
      <c r="V173" s="50"/>
      <c r="W173" s="64"/>
    </row>
    <row r="174" spans="1:23" x14ac:dyDescent="0.25">
      <c r="A174" s="56"/>
      <c r="B174" s="4" t="s">
        <v>8158</v>
      </c>
      <c r="C174" s="14" t="s">
        <v>8159</v>
      </c>
      <c r="D174" s="14" t="s">
        <v>8159</v>
      </c>
      <c r="E174" s="13"/>
      <c r="F174" s="4" t="s">
        <v>8158</v>
      </c>
      <c r="G174" s="38"/>
      <c r="H174" s="3"/>
      <c r="I174" s="3"/>
      <c r="J174" s="1"/>
      <c r="K174" s="3"/>
      <c r="L174" s="3"/>
      <c r="M174" s="43"/>
      <c r="N174" s="50"/>
      <c r="V174" s="50"/>
      <c r="W174" s="64"/>
    </row>
    <row r="175" spans="1:23" x14ac:dyDescent="0.25">
      <c r="A175" s="56"/>
      <c r="B175" s="4" t="s">
        <v>8156</v>
      </c>
      <c r="C175" s="14" t="s">
        <v>8157</v>
      </c>
      <c r="D175" s="14" t="s">
        <v>8157</v>
      </c>
      <c r="E175" s="13"/>
      <c r="F175" s="4" t="s">
        <v>8156</v>
      </c>
      <c r="G175" s="38"/>
      <c r="H175" s="3"/>
      <c r="I175" s="3"/>
      <c r="J175" s="1"/>
      <c r="K175" s="3"/>
      <c r="L175" s="3"/>
      <c r="M175" s="43"/>
      <c r="N175" s="50"/>
      <c r="V175" s="50"/>
      <c r="W175" s="64"/>
    </row>
    <row r="176" spans="1:23" x14ac:dyDescent="0.25">
      <c r="A176" s="56"/>
      <c r="B176" s="6" t="s">
        <v>8154</v>
      </c>
      <c r="C176" s="12" t="s">
        <v>8155</v>
      </c>
      <c r="D176" s="12" t="s">
        <v>8155</v>
      </c>
      <c r="E176" s="11"/>
      <c r="F176" s="6" t="s">
        <v>8154</v>
      </c>
      <c r="G176" s="39"/>
      <c r="H176" s="5"/>
      <c r="I176" s="5"/>
      <c r="J176" s="1"/>
      <c r="K176" s="5"/>
      <c r="L176" s="5"/>
      <c r="M176" s="44"/>
      <c r="N176" s="50"/>
      <c r="V176" s="50"/>
      <c r="W176" s="64"/>
    </row>
    <row r="177" spans="1:23" x14ac:dyDescent="0.25">
      <c r="A177" s="56"/>
      <c r="B177" s="2" t="s">
        <v>8152</v>
      </c>
      <c r="C177" s="10" t="s">
        <v>8153</v>
      </c>
      <c r="D177" s="10" t="s">
        <v>8153</v>
      </c>
      <c r="E177" s="10"/>
      <c r="F177" s="2" t="s">
        <v>8152</v>
      </c>
      <c r="G177" s="40"/>
      <c r="H177" s="1"/>
      <c r="I177" s="1"/>
      <c r="J177" s="1" t="s">
        <v>13</v>
      </c>
      <c r="K177" s="1"/>
      <c r="L177" s="1"/>
      <c r="M177" s="40" t="s">
        <v>13</v>
      </c>
      <c r="N177" s="49" t="s">
        <v>13</v>
      </c>
      <c r="O177" s="10" t="s">
        <v>13</v>
      </c>
      <c r="P177" s="10" t="s">
        <v>13</v>
      </c>
      <c r="Q177" s="10" t="s">
        <v>13</v>
      </c>
      <c r="R177" s="10" t="s">
        <v>13</v>
      </c>
      <c r="V177" s="50"/>
      <c r="W177" s="64"/>
    </row>
    <row r="178" spans="1:23" ht="25.5" x14ac:dyDescent="0.25">
      <c r="A178" s="56"/>
      <c r="B178" s="6" t="s">
        <v>8150</v>
      </c>
      <c r="C178" s="12" t="s">
        <v>8151</v>
      </c>
      <c r="D178" s="12" t="s">
        <v>8151</v>
      </c>
      <c r="E178" s="11"/>
      <c r="F178" s="6" t="s">
        <v>8150</v>
      </c>
      <c r="G178" s="39"/>
      <c r="H178" s="5"/>
      <c r="I178" s="5"/>
      <c r="J178" s="1"/>
      <c r="K178" s="5"/>
      <c r="L178" s="5"/>
      <c r="M178" s="44"/>
      <c r="N178" s="50"/>
      <c r="V178" s="50"/>
      <c r="W178" s="64"/>
    </row>
    <row r="179" spans="1:23" x14ac:dyDescent="0.25">
      <c r="A179" s="56"/>
      <c r="B179" s="2" t="s">
        <v>8148</v>
      </c>
      <c r="C179" s="10" t="s">
        <v>8149</v>
      </c>
      <c r="D179" s="10" t="s">
        <v>8149</v>
      </c>
      <c r="F179" s="2" t="s">
        <v>8148</v>
      </c>
      <c r="G179" s="40"/>
      <c r="H179" s="1"/>
      <c r="I179" s="1"/>
      <c r="J179" s="1" t="s">
        <v>13</v>
      </c>
      <c r="K179" s="1"/>
      <c r="L179" s="1"/>
      <c r="M179" s="45"/>
      <c r="N179" s="49" t="s">
        <v>13</v>
      </c>
      <c r="O179" s="10" t="s">
        <v>13</v>
      </c>
      <c r="P179" s="10" t="s">
        <v>13</v>
      </c>
      <c r="Q179" s="10" t="s">
        <v>13</v>
      </c>
      <c r="R179" s="10" t="s">
        <v>13</v>
      </c>
      <c r="V179" s="50"/>
      <c r="W179" s="64"/>
    </row>
    <row r="180" spans="1:23" x14ac:dyDescent="0.25">
      <c r="A180" s="56"/>
      <c r="B180" s="4" t="s">
        <v>8146</v>
      </c>
      <c r="C180" s="14" t="s">
        <v>8147</v>
      </c>
      <c r="D180" s="14" t="s">
        <v>8147</v>
      </c>
      <c r="E180" s="13"/>
      <c r="F180" s="4" t="s">
        <v>8146</v>
      </c>
      <c r="G180" s="38"/>
      <c r="H180" s="3"/>
      <c r="I180" s="3"/>
      <c r="J180" s="1"/>
      <c r="K180" s="3"/>
      <c r="L180" s="3"/>
      <c r="M180" s="43"/>
      <c r="N180" s="50"/>
      <c r="V180" s="50"/>
      <c r="W180" s="64"/>
    </row>
    <row r="181" spans="1:23" x14ac:dyDescent="0.25">
      <c r="A181" s="56"/>
      <c r="B181" s="6" t="s">
        <v>8144</v>
      </c>
      <c r="C181" s="12" t="s">
        <v>8145</v>
      </c>
      <c r="D181" s="12" t="s">
        <v>8145</v>
      </c>
      <c r="E181" s="11"/>
      <c r="F181" s="6" t="s">
        <v>8144</v>
      </c>
      <c r="G181" s="39"/>
      <c r="H181" s="5"/>
      <c r="I181" s="5"/>
      <c r="J181" s="1"/>
      <c r="K181" s="5"/>
      <c r="L181" s="5"/>
      <c r="M181" s="44"/>
      <c r="N181" s="50"/>
      <c r="V181" s="50"/>
      <c r="W181" s="64"/>
    </row>
    <row r="182" spans="1:23" ht="38.25" x14ac:dyDescent="0.25">
      <c r="A182" s="56"/>
      <c r="B182" s="2" t="s">
        <v>8142</v>
      </c>
      <c r="C182" s="10" t="s">
        <v>8143</v>
      </c>
      <c r="D182" s="10" t="s">
        <v>8143</v>
      </c>
      <c r="F182" s="2" t="s">
        <v>8142</v>
      </c>
      <c r="G182" s="40"/>
      <c r="H182" s="1"/>
      <c r="I182" s="1"/>
      <c r="J182" s="1" t="s">
        <v>13</v>
      </c>
      <c r="K182" s="1"/>
      <c r="L182" s="1"/>
      <c r="M182" s="45"/>
      <c r="N182" s="49" t="s">
        <v>13</v>
      </c>
      <c r="O182" s="10" t="s">
        <v>13</v>
      </c>
      <c r="P182" s="10" t="s">
        <v>13</v>
      </c>
      <c r="Q182" s="10" t="s">
        <v>13</v>
      </c>
      <c r="R182" s="10" t="s">
        <v>13</v>
      </c>
      <c r="V182" s="50"/>
      <c r="W182" s="64"/>
    </row>
    <row r="183" spans="1:23" x14ac:dyDescent="0.25">
      <c r="A183" s="56"/>
      <c r="B183" s="6" t="s">
        <v>8140</v>
      </c>
      <c r="C183" s="12" t="s">
        <v>8141</v>
      </c>
      <c r="D183" s="12" t="s">
        <v>8141</v>
      </c>
      <c r="E183" s="11"/>
      <c r="F183" s="6" t="s">
        <v>8140</v>
      </c>
      <c r="G183" s="39"/>
      <c r="H183" s="5"/>
      <c r="I183" s="5"/>
      <c r="J183" s="1"/>
      <c r="K183" s="5"/>
      <c r="L183" s="5"/>
      <c r="M183" s="44"/>
      <c r="N183" s="50"/>
      <c r="V183" s="50"/>
      <c r="W183" s="64"/>
    </row>
    <row r="184" spans="1:23" ht="25.5" x14ac:dyDescent="0.25">
      <c r="A184" s="56"/>
      <c r="B184" s="2" t="s">
        <v>8138</v>
      </c>
      <c r="C184" s="10" t="s">
        <v>8139</v>
      </c>
      <c r="D184" s="10" t="s">
        <v>8139</v>
      </c>
      <c r="F184" s="2" t="s">
        <v>8138</v>
      </c>
      <c r="G184" s="40"/>
      <c r="H184" s="1"/>
      <c r="I184" s="1"/>
      <c r="J184" s="1" t="s">
        <v>13</v>
      </c>
      <c r="K184" s="1"/>
      <c r="L184" s="1"/>
      <c r="M184" s="45"/>
      <c r="N184" s="49" t="s">
        <v>13</v>
      </c>
      <c r="O184" s="10" t="s">
        <v>13</v>
      </c>
      <c r="P184" s="10" t="s">
        <v>13</v>
      </c>
      <c r="Q184" s="10" t="s">
        <v>13</v>
      </c>
      <c r="R184" s="10" t="s">
        <v>13</v>
      </c>
      <c r="V184" s="50"/>
      <c r="W184" s="64"/>
    </row>
    <row r="185" spans="1:23" x14ac:dyDescent="0.25">
      <c r="A185" s="56"/>
      <c r="B185" s="4" t="s">
        <v>8136</v>
      </c>
      <c r="C185" s="14" t="s">
        <v>8137</v>
      </c>
      <c r="D185" s="14" t="s">
        <v>8137</v>
      </c>
      <c r="E185" s="13"/>
      <c r="F185" s="4" t="s">
        <v>8136</v>
      </c>
      <c r="G185" s="38"/>
      <c r="H185" s="3"/>
      <c r="I185" s="3"/>
      <c r="J185" s="1"/>
      <c r="K185" s="3"/>
      <c r="L185" s="3"/>
      <c r="M185" s="43"/>
      <c r="N185" s="50"/>
      <c r="V185" s="50"/>
      <c r="W185" s="64"/>
    </row>
    <row r="186" spans="1:23" x14ac:dyDescent="0.25">
      <c r="A186" s="56"/>
      <c r="B186" s="6" t="s">
        <v>8134</v>
      </c>
      <c r="C186" s="12" t="s">
        <v>8135</v>
      </c>
      <c r="D186" s="12" t="s">
        <v>8135</v>
      </c>
      <c r="E186" s="11"/>
      <c r="F186" s="6" t="s">
        <v>8134</v>
      </c>
      <c r="G186" s="39"/>
      <c r="H186" s="5"/>
      <c r="I186" s="5"/>
      <c r="J186" s="1"/>
      <c r="K186" s="5"/>
      <c r="L186" s="5"/>
      <c r="M186" s="44"/>
      <c r="N186" s="50"/>
      <c r="V186" s="50"/>
      <c r="W186" s="64"/>
    </row>
    <row r="187" spans="1:23" ht="38.25" x14ac:dyDescent="0.25">
      <c r="A187" s="56"/>
      <c r="B187" s="2" t="s">
        <v>8132</v>
      </c>
      <c r="C187" s="10" t="s">
        <v>8133</v>
      </c>
      <c r="D187" s="10" t="s">
        <v>8133</v>
      </c>
      <c r="F187" s="2" t="s">
        <v>8132</v>
      </c>
      <c r="G187" s="40"/>
      <c r="H187" s="1"/>
      <c r="I187" s="1"/>
      <c r="J187" s="1" t="s">
        <v>13</v>
      </c>
      <c r="K187" s="1"/>
      <c r="L187" s="1"/>
      <c r="M187" s="45"/>
      <c r="N187" s="49" t="s">
        <v>13</v>
      </c>
      <c r="O187" s="10" t="s">
        <v>13</v>
      </c>
      <c r="P187" s="10" t="s">
        <v>13</v>
      </c>
      <c r="Q187" s="10" t="s">
        <v>13</v>
      </c>
      <c r="R187" s="10" t="s">
        <v>13</v>
      </c>
      <c r="V187" s="50"/>
      <c r="W187" s="64"/>
    </row>
    <row r="188" spans="1:23" ht="25.5" x14ac:dyDescent="0.25">
      <c r="A188" s="56"/>
      <c r="B188" s="2" t="s">
        <v>8130</v>
      </c>
      <c r="C188" s="10" t="s">
        <v>8131</v>
      </c>
      <c r="D188" s="10" t="s">
        <v>8131</v>
      </c>
      <c r="F188" s="2" t="s">
        <v>8130</v>
      </c>
      <c r="G188" s="40"/>
      <c r="H188" s="1"/>
      <c r="I188" s="1"/>
      <c r="J188" s="1" t="s">
        <v>13</v>
      </c>
      <c r="K188" s="1"/>
      <c r="L188" s="1"/>
      <c r="M188" s="45"/>
      <c r="N188" s="49" t="s">
        <v>13</v>
      </c>
      <c r="O188" s="10" t="s">
        <v>13</v>
      </c>
      <c r="P188" s="10" t="s">
        <v>13</v>
      </c>
      <c r="Q188" s="10" t="s">
        <v>13</v>
      </c>
      <c r="R188" s="10" t="s">
        <v>13</v>
      </c>
      <c r="V188" s="50"/>
      <c r="W188" s="64"/>
    </row>
    <row r="189" spans="1:23" ht="25.5" x14ac:dyDescent="0.25">
      <c r="A189" s="56"/>
      <c r="B189" s="2" t="s">
        <v>8128</v>
      </c>
      <c r="C189" s="10" t="s">
        <v>8129</v>
      </c>
      <c r="D189" s="10" t="s">
        <v>8129</v>
      </c>
      <c r="F189" s="2" t="s">
        <v>8128</v>
      </c>
      <c r="G189" s="40"/>
      <c r="H189" s="1"/>
      <c r="I189" s="1"/>
      <c r="J189" s="1" t="s">
        <v>13</v>
      </c>
      <c r="K189" s="1"/>
      <c r="L189" s="1"/>
      <c r="M189" s="45"/>
      <c r="N189" s="49" t="s">
        <v>13</v>
      </c>
      <c r="O189" s="10" t="s">
        <v>13</v>
      </c>
      <c r="P189" s="10" t="s">
        <v>13</v>
      </c>
      <c r="Q189" s="10" t="s">
        <v>13</v>
      </c>
      <c r="R189" s="10" t="s">
        <v>13</v>
      </c>
      <c r="V189" s="50"/>
      <c r="W189" s="64"/>
    </row>
    <row r="190" spans="1:23" x14ac:dyDescent="0.25">
      <c r="A190" s="56" t="s">
        <v>14302</v>
      </c>
      <c r="B190" s="2"/>
      <c r="C190" s="10"/>
      <c r="D190" s="10"/>
      <c r="E190" s="56"/>
      <c r="F190" s="2"/>
      <c r="G190" s="1">
        <f>SUBTOTAL(103,Table111[Renumbered])</f>
        <v>0</v>
      </c>
      <c r="H190" s="1">
        <f>SUBTOTAL(103,Table111[New])</f>
        <v>0</v>
      </c>
      <c r="I190" s="1">
        <f>SUBTOTAL(103,Table111[Deleted])</f>
        <v>0</v>
      </c>
      <c r="J190" s="1">
        <f>SUBTOTAL(103,Table111[Text unmodified])</f>
        <v>140</v>
      </c>
      <c r="K190" s="1">
        <f>SUBTOTAL(103,Table111[Reworded, intent the same])</f>
        <v>0</v>
      </c>
      <c r="L190" s="1">
        <f>SUBTOTAL(103,Table111[Reworded, intent modified])</f>
        <v>0</v>
      </c>
      <c r="M190" s="40">
        <f>SUBTOTAL(103,Table111[BK2])</f>
        <v>24</v>
      </c>
      <c r="N190" s="49">
        <f>SUBTOTAL(103,Table111[ATPL(A)])</f>
        <v>117</v>
      </c>
      <c r="O190" s="10">
        <f>SUBTOTAL(103,Table111[CPL(A)])</f>
        <v>117</v>
      </c>
      <c r="P190" s="10">
        <f>SUBTOTAL(103,Table111[ATPL(H)/IR])</f>
        <v>115</v>
      </c>
      <c r="Q190" s="10">
        <f>SUBTOTAL(103,Table111[ATPL(H)/VFR])</f>
        <v>115</v>
      </c>
      <c r="R190" s="10">
        <f>SUBTOTAL(103,Table111[CPL(H)])</f>
        <v>114</v>
      </c>
      <c r="S190" s="10">
        <f>SUBTOTAL(103,Table111[IR])</f>
        <v>0</v>
      </c>
      <c r="T190" s="10">
        <f>SUBTOTAL(103,Table111[CBIR(A)])</f>
        <v>0</v>
      </c>
      <c r="U190" s="10">
        <f>SUBTOTAL(103,Table111[BIR exam])</f>
        <v>0</v>
      </c>
      <c r="V190" s="49">
        <f>SUBTOTAL(103,Table111[BIR BK])</f>
        <v>0</v>
      </c>
      <c r="W190" s="10"/>
    </row>
  </sheetData>
  <pageMargins left="0.7" right="0.7" top="0.75" bottom="0.75" header="0.3" footer="0.3"/>
  <pageSetup paperSize="9" orientation="portrait"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ED701-ED24-4A6B-99D9-DDD152A70649}">
  <dimension ref="A1:W446"/>
  <sheetViews>
    <sheetView workbookViewId="0">
      <pane ySplit="1" topLeftCell="A2" activePane="bottomLeft" state="frozen"/>
      <selection activeCell="F1" sqref="F1"/>
      <selection pane="bottomLeft" activeCell="B2" sqref="B2"/>
    </sheetView>
  </sheetViews>
  <sheetFormatPr defaultColWidth="9" defaultRowHeight="15" x14ac:dyDescent="0.25"/>
  <cols>
    <col min="1" max="1" width="4.42578125" style="8" customWidth="1"/>
    <col min="2" max="2" width="41.7109375" style="8" customWidth="1"/>
    <col min="3" max="3" width="13.7109375" style="8" customWidth="1"/>
    <col min="4" max="4" width="13.7109375" style="9" customWidth="1"/>
    <col min="5" max="5" width="6.85546875" style="8" customWidth="1"/>
    <col min="6" max="6" width="41.7109375" style="19" customWidth="1"/>
    <col min="7" max="22" width="3.85546875" style="8" customWidth="1"/>
    <col min="23" max="23" width="25.7109375" style="8" customWidth="1"/>
    <col min="24" max="16384" width="9" style="8"/>
  </cols>
  <sheetData>
    <row r="1" spans="1:23" s="19" customFormat="1" ht="8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ht="38.25" x14ac:dyDescent="0.25">
      <c r="A2" s="57">
        <v>1</v>
      </c>
      <c r="B2" s="4" t="s">
        <v>9344</v>
      </c>
      <c r="C2" s="14" t="s">
        <v>9345</v>
      </c>
      <c r="D2" s="14" t="s">
        <v>9345</v>
      </c>
      <c r="E2" s="13"/>
      <c r="F2" s="4" t="s">
        <v>9344</v>
      </c>
      <c r="G2" s="42"/>
      <c r="H2" s="4"/>
      <c r="I2" s="4"/>
      <c r="J2" s="1"/>
      <c r="K2" s="4"/>
      <c r="L2" s="4"/>
      <c r="M2" s="37"/>
      <c r="N2" s="51"/>
      <c r="V2" s="51"/>
      <c r="W2" s="40" t="s">
        <v>14303</v>
      </c>
    </row>
    <row r="3" spans="1:23" x14ac:dyDescent="0.25">
      <c r="A3" s="57">
        <v>2</v>
      </c>
      <c r="B3" s="4" t="s">
        <v>9342</v>
      </c>
      <c r="C3" s="14" t="s">
        <v>9343</v>
      </c>
      <c r="D3" s="14" t="s">
        <v>9343</v>
      </c>
      <c r="E3" s="13"/>
      <c r="F3" s="4" t="s">
        <v>9342</v>
      </c>
      <c r="G3" s="43"/>
      <c r="H3" s="4"/>
      <c r="I3" s="4"/>
      <c r="J3" s="1"/>
      <c r="K3" s="4"/>
      <c r="L3" s="4"/>
      <c r="M3" s="38"/>
      <c r="N3" s="50"/>
      <c r="V3" s="50"/>
      <c r="W3" s="64"/>
    </row>
    <row r="4" spans="1:23" x14ac:dyDescent="0.25">
      <c r="A4" s="57">
        <v>3</v>
      </c>
      <c r="B4" s="4" t="s">
        <v>2113</v>
      </c>
      <c r="C4" s="14" t="s">
        <v>9341</v>
      </c>
      <c r="D4" s="14" t="s">
        <v>9341</v>
      </c>
      <c r="E4" s="13"/>
      <c r="F4" s="4" t="s">
        <v>2113</v>
      </c>
      <c r="G4" s="43"/>
      <c r="H4" s="4"/>
      <c r="I4" s="4"/>
      <c r="J4" s="1"/>
      <c r="K4" s="4"/>
      <c r="L4" s="4"/>
      <c r="M4" s="38"/>
      <c r="N4" s="50"/>
      <c r="V4" s="50"/>
      <c r="W4" s="64"/>
    </row>
    <row r="5" spans="1:23" x14ac:dyDescent="0.25">
      <c r="A5" s="57">
        <v>4</v>
      </c>
      <c r="B5" s="6" t="s">
        <v>9339</v>
      </c>
      <c r="C5" s="12" t="s">
        <v>9340</v>
      </c>
      <c r="D5" s="12" t="s">
        <v>9340</v>
      </c>
      <c r="E5" s="11"/>
      <c r="F5" s="6" t="s">
        <v>9339</v>
      </c>
      <c r="G5" s="44"/>
      <c r="H5" s="6"/>
      <c r="I5" s="6"/>
      <c r="J5" s="1"/>
      <c r="K5" s="6"/>
      <c r="L5" s="6"/>
      <c r="M5" s="39"/>
      <c r="N5" s="50"/>
      <c r="V5" s="50"/>
      <c r="W5" s="64"/>
    </row>
    <row r="6" spans="1:23" ht="25.5" x14ac:dyDescent="0.25">
      <c r="A6" s="57">
        <v>5</v>
      </c>
      <c r="B6" s="2" t="s">
        <v>9337</v>
      </c>
      <c r="C6" s="10" t="s">
        <v>9338</v>
      </c>
      <c r="D6" s="10" t="s">
        <v>9338</v>
      </c>
      <c r="E6" s="10"/>
      <c r="F6" s="2" t="s">
        <v>9337</v>
      </c>
      <c r="G6" s="40"/>
      <c r="H6" s="1"/>
      <c r="I6" s="1"/>
      <c r="J6" s="1" t="s">
        <v>13</v>
      </c>
      <c r="K6" s="1"/>
      <c r="L6" s="1"/>
      <c r="M6" s="40" t="s">
        <v>13</v>
      </c>
      <c r="N6" s="49" t="s">
        <v>13</v>
      </c>
      <c r="O6" s="10" t="s">
        <v>13</v>
      </c>
      <c r="P6" s="10" t="s">
        <v>13</v>
      </c>
      <c r="Q6" s="10" t="s">
        <v>13</v>
      </c>
      <c r="R6" s="10" t="s">
        <v>13</v>
      </c>
      <c r="S6" s="10" t="s">
        <v>13</v>
      </c>
      <c r="V6" s="50"/>
      <c r="W6" s="64"/>
    </row>
    <row r="7" spans="1:23" ht="25.5" x14ac:dyDescent="0.25">
      <c r="A7" s="57">
        <v>6</v>
      </c>
      <c r="B7" s="2" t="s">
        <v>9335</v>
      </c>
      <c r="C7" s="10" t="s">
        <v>9336</v>
      </c>
      <c r="D7" s="10" t="s">
        <v>9336</v>
      </c>
      <c r="E7" s="10"/>
      <c r="F7" s="2" t="s">
        <v>9335</v>
      </c>
      <c r="G7" s="40"/>
      <c r="H7" s="1"/>
      <c r="I7" s="1"/>
      <c r="J7" s="1" t="s">
        <v>13</v>
      </c>
      <c r="K7" s="1"/>
      <c r="L7" s="1"/>
      <c r="M7" s="40" t="s">
        <v>13</v>
      </c>
      <c r="N7" s="49" t="s">
        <v>13</v>
      </c>
      <c r="O7" s="10" t="s">
        <v>13</v>
      </c>
      <c r="P7" s="10" t="s">
        <v>13</v>
      </c>
      <c r="Q7" s="10" t="s">
        <v>13</v>
      </c>
      <c r="R7" s="10" t="s">
        <v>13</v>
      </c>
      <c r="S7" s="10" t="s">
        <v>13</v>
      </c>
      <c r="V7" s="50"/>
      <c r="W7" s="64"/>
    </row>
    <row r="8" spans="1:23" x14ac:dyDescent="0.25">
      <c r="A8" s="57">
        <v>7</v>
      </c>
      <c r="B8" s="6" t="s">
        <v>9333</v>
      </c>
      <c r="C8" s="12" t="s">
        <v>9334</v>
      </c>
      <c r="D8" s="12" t="s">
        <v>9334</v>
      </c>
      <c r="E8" s="11"/>
      <c r="F8" s="6" t="s">
        <v>9333</v>
      </c>
      <c r="G8" s="44"/>
      <c r="H8" s="6"/>
      <c r="I8" s="6"/>
      <c r="J8" s="1"/>
      <c r="K8" s="6"/>
      <c r="L8" s="6"/>
      <c r="M8" s="39"/>
      <c r="N8" s="50"/>
      <c r="V8" s="50"/>
      <c r="W8" s="64"/>
    </row>
    <row r="9" spans="1:23" ht="25.5" x14ac:dyDescent="0.25">
      <c r="A9" s="57">
        <v>8</v>
      </c>
      <c r="B9" s="2" t="s">
        <v>9331</v>
      </c>
      <c r="C9" s="10" t="s">
        <v>9332</v>
      </c>
      <c r="D9" s="10" t="s">
        <v>9332</v>
      </c>
      <c r="E9" s="10"/>
      <c r="F9" s="2" t="s">
        <v>9331</v>
      </c>
      <c r="G9" s="40"/>
      <c r="H9" s="1"/>
      <c r="I9" s="1"/>
      <c r="J9" s="1" t="s">
        <v>13</v>
      </c>
      <c r="K9" s="1"/>
      <c r="L9" s="1"/>
      <c r="M9" s="40" t="s">
        <v>13</v>
      </c>
      <c r="N9" s="49" t="s">
        <v>13</v>
      </c>
      <c r="O9" s="10" t="s">
        <v>13</v>
      </c>
      <c r="P9" s="10" t="s">
        <v>13</v>
      </c>
      <c r="Q9" s="10" t="s">
        <v>13</v>
      </c>
      <c r="R9" s="10" t="s">
        <v>13</v>
      </c>
      <c r="S9" s="10" t="s">
        <v>13</v>
      </c>
      <c r="V9" s="50"/>
      <c r="W9" s="64"/>
    </row>
    <row r="10" spans="1:23" ht="38.25" x14ac:dyDescent="0.25">
      <c r="A10" s="57">
        <v>9</v>
      </c>
      <c r="B10" s="2" t="s">
        <v>9329</v>
      </c>
      <c r="C10" s="10" t="s">
        <v>9330</v>
      </c>
      <c r="D10" s="10" t="s">
        <v>9330</v>
      </c>
      <c r="E10" s="10"/>
      <c r="F10" s="2" t="s">
        <v>9329</v>
      </c>
      <c r="G10" s="40"/>
      <c r="H10" s="1"/>
      <c r="I10" s="1"/>
      <c r="J10" s="1" t="s">
        <v>13</v>
      </c>
      <c r="K10" s="1"/>
      <c r="L10" s="1"/>
      <c r="M10" s="40" t="s">
        <v>13</v>
      </c>
      <c r="N10" s="49" t="s">
        <v>13</v>
      </c>
      <c r="O10" s="10" t="s">
        <v>13</v>
      </c>
      <c r="P10" s="10" t="s">
        <v>13</v>
      </c>
      <c r="Q10" s="10" t="s">
        <v>13</v>
      </c>
      <c r="R10" s="10" t="s">
        <v>13</v>
      </c>
      <c r="S10" s="10" t="s">
        <v>13</v>
      </c>
      <c r="V10" s="50"/>
      <c r="W10" s="64"/>
    </row>
    <row r="11" spans="1:23" ht="25.5" x14ac:dyDescent="0.25">
      <c r="A11" s="57">
        <v>10</v>
      </c>
      <c r="B11" s="2" t="s">
        <v>9327</v>
      </c>
      <c r="C11" s="10" t="s">
        <v>9328</v>
      </c>
      <c r="D11" s="10" t="s">
        <v>9328</v>
      </c>
      <c r="E11" s="10"/>
      <c r="F11" s="2" t="s">
        <v>9327</v>
      </c>
      <c r="G11" s="40"/>
      <c r="H11" s="1"/>
      <c r="I11" s="1"/>
      <c r="J11" s="1" t="s">
        <v>13</v>
      </c>
      <c r="K11" s="1"/>
      <c r="L11" s="1"/>
      <c r="M11" s="40" t="s">
        <v>13</v>
      </c>
      <c r="N11" s="49" t="s">
        <v>13</v>
      </c>
      <c r="O11" s="10" t="s">
        <v>13</v>
      </c>
      <c r="P11" s="10" t="s">
        <v>13</v>
      </c>
      <c r="Q11" s="10" t="s">
        <v>13</v>
      </c>
      <c r="R11" s="10" t="s">
        <v>13</v>
      </c>
      <c r="S11" s="10" t="s">
        <v>13</v>
      </c>
      <c r="V11" s="50"/>
      <c r="W11" s="64"/>
    </row>
    <row r="12" spans="1:23" ht="38.25" x14ac:dyDescent="0.25">
      <c r="A12" s="57">
        <v>11</v>
      </c>
      <c r="B12" s="2" t="s">
        <v>9325</v>
      </c>
      <c r="C12" s="10" t="s">
        <v>9326</v>
      </c>
      <c r="D12" s="10" t="s">
        <v>9326</v>
      </c>
      <c r="E12" s="10"/>
      <c r="F12" s="2" t="s">
        <v>9325</v>
      </c>
      <c r="G12" s="40"/>
      <c r="H12" s="1"/>
      <c r="I12" s="1"/>
      <c r="J12" s="1" t="s">
        <v>13</v>
      </c>
      <c r="K12" s="1"/>
      <c r="L12" s="1"/>
      <c r="M12" s="40" t="s">
        <v>13</v>
      </c>
      <c r="N12" s="49" t="s">
        <v>13</v>
      </c>
      <c r="O12" s="10" t="s">
        <v>13</v>
      </c>
      <c r="P12" s="10" t="s">
        <v>13</v>
      </c>
      <c r="Q12" s="10" t="s">
        <v>13</v>
      </c>
      <c r="R12" s="10" t="s">
        <v>13</v>
      </c>
      <c r="S12" s="10" t="s">
        <v>13</v>
      </c>
      <c r="V12" s="50"/>
      <c r="W12" s="64"/>
    </row>
    <row r="13" spans="1:23" ht="38.25" x14ac:dyDescent="0.25">
      <c r="A13" s="57">
        <v>12</v>
      </c>
      <c r="B13" s="2" t="s">
        <v>9323</v>
      </c>
      <c r="C13" s="10" t="s">
        <v>9324</v>
      </c>
      <c r="D13" s="10" t="s">
        <v>9324</v>
      </c>
      <c r="E13" s="10"/>
      <c r="F13" s="2" t="s">
        <v>9323</v>
      </c>
      <c r="G13" s="40"/>
      <c r="H13" s="1"/>
      <c r="I13" s="1"/>
      <c r="J13" s="1" t="s">
        <v>13</v>
      </c>
      <c r="K13" s="1"/>
      <c r="L13" s="1"/>
      <c r="M13" s="40" t="s">
        <v>13</v>
      </c>
      <c r="N13" s="49" t="s">
        <v>13</v>
      </c>
      <c r="O13" s="10" t="s">
        <v>13</v>
      </c>
      <c r="P13" s="10" t="s">
        <v>13</v>
      </c>
      <c r="Q13" s="10" t="s">
        <v>13</v>
      </c>
      <c r="R13" s="10" t="s">
        <v>13</v>
      </c>
      <c r="S13" s="10" t="s">
        <v>13</v>
      </c>
      <c r="V13" s="50"/>
      <c r="W13" s="64"/>
    </row>
    <row r="14" spans="1:23" ht="51" x14ac:dyDescent="0.25">
      <c r="A14" s="57">
        <v>13</v>
      </c>
      <c r="B14" s="2" t="s">
        <v>9321</v>
      </c>
      <c r="C14" s="10" t="s">
        <v>9322</v>
      </c>
      <c r="D14" s="10" t="s">
        <v>9322</v>
      </c>
      <c r="E14" s="10"/>
      <c r="F14" s="2" t="s">
        <v>9321</v>
      </c>
      <c r="G14" s="40"/>
      <c r="H14" s="1"/>
      <c r="I14" s="1"/>
      <c r="J14" s="1" t="s">
        <v>13</v>
      </c>
      <c r="K14" s="1"/>
      <c r="L14" s="1"/>
      <c r="M14" s="40" t="s">
        <v>13</v>
      </c>
      <c r="N14" s="49" t="s">
        <v>13</v>
      </c>
      <c r="O14" s="10" t="s">
        <v>13</v>
      </c>
      <c r="P14" s="10" t="s">
        <v>13</v>
      </c>
      <c r="Q14" s="10" t="s">
        <v>13</v>
      </c>
      <c r="R14" s="10" t="s">
        <v>13</v>
      </c>
      <c r="S14" s="10" t="s">
        <v>13</v>
      </c>
      <c r="V14" s="50"/>
      <c r="W14" s="64"/>
    </row>
    <row r="15" spans="1:23" x14ac:dyDescent="0.25">
      <c r="A15" s="57">
        <v>14</v>
      </c>
      <c r="B15" s="6" t="s">
        <v>9319</v>
      </c>
      <c r="C15" s="12" t="s">
        <v>9320</v>
      </c>
      <c r="D15" s="12" t="s">
        <v>9320</v>
      </c>
      <c r="E15" s="11"/>
      <c r="F15" s="6" t="s">
        <v>9319</v>
      </c>
      <c r="G15" s="44"/>
      <c r="H15" s="6"/>
      <c r="I15" s="6"/>
      <c r="J15" s="1" t="s">
        <v>13</v>
      </c>
      <c r="K15" s="6"/>
      <c r="L15" s="6"/>
      <c r="M15" s="39"/>
      <c r="N15" s="50"/>
      <c r="V15" s="50"/>
      <c r="W15" s="64"/>
    </row>
    <row r="16" spans="1:23" ht="102" x14ac:dyDescent="0.25">
      <c r="A16" s="57">
        <v>15</v>
      </c>
      <c r="B16" s="2" t="s">
        <v>9317</v>
      </c>
      <c r="C16" s="10" t="s">
        <v>9318</v>
      </c>
      <c r="D16" s="10" t="s">
        <v>9318</v>
      </c>
      <c r="F16" s="2" t="s">
        <v>9317</v>
      </c>
      <c r="G16" s="45"/>
      <c r="H16" s="2"/>
      <c r="I16" s="2"/>
      <c r="J16" s="1" t="s">
        <v>13</v>
      </c>
      <c r="K16" s="2"/>
      <c r="L16" s="2"/>
      <c r="M16" s="40"/>
      <c r="N16" s="49" t="s">
        <v>13</v>
      </c>
      <c r="O16" s="10" t="s">
        <v>13</v>
      </c>
      <c r="P16" s="10" t="s">
        <v>13</v>
      </c>
      <c r="Q16" s="10" t="s">
        <v>13</v>
      </c>
      <c r="R16" s="10" t="s">
        <v>13</v>
      </c>
      <c r="S16" s="10" t="s">
        <v>13</v>
      </c>
      <c r="V16" s="50"/>
      <c r="W16" s="64"/>
    </row>
    <row r="17" spans="1:23" ht="51" x14ac:dyDescent="0.25">
      <c r="A17" s="57">
        <v>16</v>
      </c>
      <c r="B17" s="2" t="s">
        <v>9315</v>
      </c>
      <c r="C17" s="10" t="s">
        <v>9316</v>
      </c>
      <c r="D17" s="10" t="s">
        <v>9316</v>
      </c>
      <c r="F17" s="2" t="s">
        <v>9315</v>
      </c>
      <c r="G17" s="45"/>
      <c r="H17" s="2"/>
      <c r="I17" s="2"/>
      <c r="J17" s="1" t="s">
        <v>13</v>
      </c>
      <c r="K17" s="2"/>
      <c r="L17" s="2"/>
      <c r="M17" s="40"/>
      <c r="N17" s="49" t="s">
        <v>13</v>
      </c>
      <c r="O17" s="10" t="s">
        <v>13</v>
      </c>
      <c r="P17" s="10" t="s">
        <v>13</v>
      </c>
      <c r="Q17" s="10" t="s">
        <v>13</v>
      </c>
      <c r="R17" s="10" t="s">
        <v>13</v>
      </c>
      <c r="S17" s="10" t="s">
        <v>13</v>
      </c>
      <c r="V17" s="50"/>
      <c r="W17" s="64"/>
    </row>
    <row r="18" spans="1:23" ht="38.25" x14ac:dyDescent="0.25">
      <c r="A18" s="57">
        <v>17</v>
      </c>
      <c r="B18" s="2" t="s">
        <v>9313</v>
      </c>
      <c r="C18" s="10" t="s">
        <v>9314</v>
      </c>
      <c r="D18" s="10" t="s">
        <v>9314</v>
      </c>
      <c r="F18" s="2" t="s">
        <v>9313</v>
      </c>
      <c r="G18" s="45"/>
      <c r="H18" s="2"/>
      <c r="I18" s="2"/>
      <c r="J18" s="1" t="s">
        <v>13</v>
      </c>
      <c r="K18" s="2"/>
      <c r="L18" s="2"/>
      <c r="M18" s="40"/>
      <c r="N18" s="49" t="s">
        <v>13</v>
      </c>
      <c r="O18" s="10" t="s">
        <v>13</v>
      </c>
      <c r="P18" s="10" t="s">
        <v>13</v>
      </c>
      <c r="Q18" s="10" t="s">
        <v>13</v>
      </c>
      <c r="R18" s="10" t="s">
        <v>13</v>
      </c>
      <c r="S18" s="10" t="s">
        <v>13</v>
      </c>
      <c r="V18" s="50"/>
      <c r="W18" s="64"/>
    </row>
    <row r="19" spans="1:23" ht="140.25" x14ac:dyDescent="0.25">
      <c r="A19" s="57">
        <v>18</v>
      </c>
      <c r="B19" s="2" t="s">
        <v>9311</v>
      </c>
      <c r="C19" s="10" t="s">
        <v>9312</v>
      </c>
      <c r="D19" s="10" t="s">
        <v>9312</v>
      </c>
      <c r="F19" s="2" t="s">
        <v>9311</v>
      </c>
      <c r="G19" s="45"/>
      <c r="H19" s="2"/>
      <c r="I19" s="2"/>
      <c r="J19" s="1" t="s">
        <v>13</v>
      </c>
      <c r="K19" s="2"/>
      <c r="L19" s="2"/>
      <c r="M19" s="40"/>
      <c r="N19" s="49" t="s">
        <v>13</v>
      </c>
      <c r="O19" s="10" t="s">
        <v>13</v>
      </c>
      <c r="P19" s="10" t="s">
        <v>13</v>
      </c>
      <c r="Q19" s="10" t="s">
        <v>13</v>
      </c>
      <c r="R19" s="10" t="s">
        <v>13</v>
      </c>
      <c r="S19" s="10" t="s">
        <v>13</v>
      </c>
      <c r="V19" s="50"/>
      <c r="W19" s="64"/>
    </row>
    <row r="20" spans="1:23" x14ac:dyDescent="0.25">
      <c r="A20" s="57">
        <v>19</v>
      </c>
      <c r="B20" s="6" t="s">
        <v>9309</v>
      </c>
      <c r="C20" s="12" t="s">
        <v>9310</v>
      </c>
      <c r="D20" s="12" t="s">
        <v>9310</v>
      </c>
      <c r="E20" s="11"/>
      <c r="F20" s="6" t="s">
        <v>9309</v>
      </c>
      <c r="G20" s="44"/>
      <c r="H20" s="6"/>
      <c r="I20" s="6"/>
      <c r="J20" s="1" t="s">
        <v>13</v>
      </c>
      <c r="K20" s="6"/>
      <c r="L20" s="6"/>
      <c r="M20" s="39"/>
      <c r="N20" s="50"/>
      <c r="V20" s="50"/>
      <c r="W20" s="64"/>
    </row>
    <row r="21" spans="1:23" ht="38.25" x14ac:dyDescent="0.25">
      <c r="A21" s="57">
        <v>20</v>
      </c>
      <c r="B21" s="2" t="s">
        <v>9307</v>
      </c>
      <c r="C21" s="10" t="s">
        <v>9308</v>
      </c>
      <c r="D21" s="10" t="s">
        <v>9308</v>
      </c>
      <c r="F21" s="2" t="s">
        <v>9307</v>
      </c>
      <c r="G21" s="45"/>
      <c r="H21" s="2"/>
      <c r="I21" s="2"/>
      <c r="J21" s="1" t="s">
        <v>13</v>
      </c>
      <c r="K21" s="2"/>
      <c r="L21" s="2"/>
      <c r="M21" s="40"/>
      <c r="N21" s="49" t="s">
        <v>13</v>
      </c>
      <c r="O21" s="10" t="s">
        <v>13</v>
      </c>
      <c r="P21" s="10" t="s">
        <v>13</v>
      </c>
      <c r="Q21" s="10" t="s">
        <v>13</v>
      </c>
      <c r="R21" s="10" t="s">
        <v>13</v>
      </c>
      <c r="S21" s="10" t="s">
        <v>13</v>
      </c>
      <c r="V21" s="50"/>
      <c r="W21" s="64"/>
    </row>
    <row r="22" spans="1:23" x14ac:dyDescent="0.25">
      <c r="A22" s="57">
        <v>21</v>
      </c>
      <c r="B22" s="6" t="s">
        <v>9305</v>
      </c>
      <c r="C22" s="12" t="s">
        <v>9306</v>
      </c>
      <c r="D22" s="12" t="s">
        <v>9306</v>
      </c>
      <c r="E22" s="11"/>
      <c r="F22" s="6" t="s">
        <v>9305</v>
      </c>
      <c r="G22" s="44"/>
      <c r="H22" s="6"/>
      <c r="I22" s="6"/>
      <c r="J22" s="1" t="s">
        <v>13</v>
      </c>
      <c r="K22" s="6"/>
      <c r="L22" s="6"/>
      <c r="M22" s="39"/>
      <c r="N22" s="50"/>
      <c r="V22" s="50"/>
      <c r="W22" s="64"/>
    </row>
    <row r="23" spans="1:23" ht="25.5" x14ac:dyDescent="0.25">
      <c r="A23" s="57">
        <v>22</v>
      </c>
      <c r="B23" s="2" t="s">
        <v>9303</v>
      </c>
      <c r="C23" s="10" t="s">
        <v>9304</v>
      </c>
      <c r="D23" s="10" t="s">
        <v>9304</v>
      </c>
      <c r="E23" s="10"/>
      <c r="F23" s="2" t="s">
        <v>9303</v>
      </c>
      <c r="G23" s="40"/>
      <c r="H23" s="1"/>
      <c r="I23" s="1"/>
      <c r="J23" s="1" t="s">
        <v>13</v>
      </c>
      <c r="K23" s="1"/>
      <c r="L23" s="1"/>
      <c r="M23" s="40" t="s">
        <v>13</v>
      </c>
      <c r="N23" s="49" t="s">
        <v>13</v>
      </c>
      <c r="O23" s="10" t="s">
        <v>13</v>
      </c>
      <c r="P23" s="10" t="s">
        <v>13</v>
      </c>
      <c r="Q23" s="10" t="s">
        <v>13</v>
      </c>
      <c r="R23" s="10" t="s">
        <v>13</v>
      </c>
      <c r="S23" s="10" t="s">
        <v>13</v>
      </c>
      <c r="V23" s="50"/>
      <c r="W23" s="64"/>
    </row>
    <row r="24" spans="1:23" ht="38.25" x14ac:dyDescent="0.25">
      <c r="A24" s="57">
        <v>23</v>
      </c>
      <c r="B24" s="2" t="s">
        <v>9301</v>
      </c>
      <c r="C24" s="10" t="s">
        <v>9302</v>
      </c>
      <c r="D24" s="10" t="s">
        <v>9302</v>
      </c>
      <c r="E24" s="10"/>
      <c r="F24" s="2" t="s">
        <v>9301</v>
      </c>
      <c r="G24" s="40"/>
      <c r="H24" s="1"/>
      <c r="I24" s="1"/>
      <c r="J24" s="1" t="s">
        <v>13</v>
      </c>
      <c r="K24" s="1"/>
      <c r="L24" s="1"/>
      <c r="M24" s="40" t="s">
        <v>13</v>
      </c>
      <c r="N24" s="49" t="s">
        <v>13</v>
      </c>
      <c r="O24" s="10" t="s">
        <v>13</v>
      </c>
      <c r="P24" s="10" t="s">
        <v>13</v>
      </c>
      <c r="Q24" s="10" t="s">
        <v>13</v>
      </c>
      <c r="R24" s="10" t="s">
        <v>13</v>
      </c>
      <c r="S24" s="10" t="s">
        <v>13</v>
      </c>
      <c r="V24" s="50"/>
      <c r="W24" s="64"/>
    </row>
    <row r="25" spans="1:23" ht="25.5" x14ac:dyDescent="0.25">
      <c r="A25" s="57">
        <v>24</v>
      </c>
      <c r="B25" s="6" t="s">
        <v>9299</v>
      </c>
      <c r="C25" s="12" t="s">
        <v>9300</v>
      </c>
      <c r="D25" s="12" t="s">
        <v>9300</v>
      </c>
      <c r="E25" s="11"/>
      <c r="F25" s="6" t="s">
        <v>9299</v>
      </c>
      <c r="G25" s="44"/>
      <c r="H25" s="6"/>
      <c r="I25" s="6"/>
      <c r="J25" s="1" t="s">
        <v>13</v>
      </c>
      <c r="K25" s="6"/>
      <c r="L25" s="6"/>
      <c r="M25" s="39"/>
      <c r="N25" s="50"/>
      <c r="V25" s="50"/>
      <c r="W25" s="64"/>
    </row>
    <row r="26" spans="1:23" ht="38.25" x14ac:dyDescent="0.25">
      <c r="A26" s="57">
        <v>25</v>
      </c>
      <c r="B26" s="2" t="s">
        <v>9297</v>
      </c>
      <c r="C26" s="10" t="s">
        <v>9298</v>
      </c>
      <c r="D26" s="10" t="s">
        <v>9298</v>
      </c>
      <c r="E26" s="10"/>
      <c r="F26" s="2" t="s">
        <v>9297</v>
      </c>
      <c r="G26" s="40"/>
      <c r="H26" s="1"/>
      <c r="I26" s="1"/>
      <c r="J26" s="1" t="s">
        <v>13</v>
      </c>
      <c r="K26" s="1"/>
      <c r="L26" s="1"/>
      <c r="M26" s="40" t="s">
        <v>13</v>
      </c>
      <c r="N26" s="49" t="s">
        <v>13</v>
      </c>
      <c r="O26" s="10" t="s">
        <v>13</v>
      </c>
      <c r="P26" s="10" t="s">
        <v>13</v>
      </c>
      <c r="Q26" s="10" t="s">
        <v>13</v>
      </c>
      <c r="R26" s="10" t="s">
        <v>13</v>
      </c>
      <c r="S26" s="10" t="s">
        <v>13</v>
      </c>
      <c r="V26" s="50"/>
      <c r="W26" s="64"/>
    </row>
    <row r="27" spans="1:23" ht="38.25" x14ac:dyDescent="0.25">
      <c r="A27" s="57">
        <v>26</v>
      </c>
      <c r="B27" s="2" t="s">
        <v>9295</v>
      </c>
      <c r="C27" s="10" t="s">
        <v>9296</v>
      </c>
      <c r="D27" s="10" t="s">
        <v>9296</v>
      </c>
      <c r="E27" s="10"/>
      <c r="F27" s="2" t="s">
        <v>9295</v>
      </c>
      <c r="G27" s="40"/>
      <c r="H27" s="1"/>
      <c r="I27" s="1"/>
      <c r="J27" s="1" t="s">
        <v>13</v>
      </c>
      <c r="K27" s="1"/>
      <c r="L27" s="1"/>
      <c r="M27" s="40" t="s">
        <v>13</v>
      </c>
      <c r="N27" s="49" t="s">
        <v>13</v>
      </c>
      <c r="O27" s="10" t="s">
        <v>13</v>
      </c>
      <c r="P27" s="10" t="s">
        <v>13</v>
      </c>
      <c r="Q27" s="10" t="s">
        <v>13</v>
      </c>
      <c r="R27" s="10" t="s">
        <v>13</v>
      </c>
      <c r="S27" s="10" t="s">
        <v>13</v>
      </c>
      <c r="V27" s="50"/>
      <c r="W27" s="64"/>
    </row>
    <row r="28" spans="1:23" ht="38.25" x14ac:dyDescent="0.25">
      <c r="A28" s="57">
        <v>27</v>
      </c>
      <c r="B28" s="2" t="s">
        <v>9293</v>
      </c>
      <c r="C28" s="10" t="s">
        <v>9294</v>
      </c>
      <c r="D28" s="10" t="s">
        <v>9294</v>
      </c>
      <c r="E28" s="10"/>
      <c r="F28" s="2" t="s">
        <v>9293</v>
      </c>
      <c r="G28" s="40"/>
      <c r="H28" s="1"/>
      <c r="I28" s="1"/>
      <c r="J28" s="1" t="s">
        <v>13</v>
      </c>
      <c r="K28" s="1"/>
      <c r="L28" s="1"/>
      <c r="M28" s="40" t="s">
        <v>13</v>
      </c>
      <c r="N28" s="49" t="s">
        <v>13</v>
      </c>
      <c r="O28" s="10" t="s">
        <v>13</v>
      </c>
      <c r="P28" s="10" t="s">
        <v>13</v>
      </c>
      <c r="Q28" s="10" t="s">
        <v>13</v>
      </c>
      <c r="R28" s="10" t="s">
        <v>13</v>
      </c>
      <c r="S28" s="10" t="s">
        <v>13</v>
      </c>
      <c r="V28" s="50"/>
      <c r="W28" s="64"/>
    </row>
    <row r="29" spans="1:23" ht="38.25" x14ac:dyDescent="0.25">
      <c r="A29" s="57">
        <v>28</v>
      </c>
      <c r="B29" s="2" t="s">
        <v>9291</v>
      </c>
      <c r="C29" s="10" t="s">
        <v>9292</v>
      </c>
      <c r="D29" s="10" t="s">
        <v>9292</v>
      </c>
      <c r="E29" s="10"/>
      <c r="F29" s="2" t="s">
        <v>9291</v>
      </c>
      <c r="G29" s="40"/>
      <c r="H29" s="1"/>
      <c r="I29" s="1"/>
      <c r="J29" s="1" t="s">
        <v>13</v>
      </c>
      <c r="K29" s="1"/>
      <c r="L29" s="1"/>
      <c r="M29" s="40" t="s">
        <v>13</v>
      </c>
      <c r="N29" s="49" t="s">
        <v>13</v>
      </c>
      <c r="O29" s="10" t="s">
        <v>13</v>
      </c>
      <c r="P29" s="10" t="s">
        <v>13</v>
      </c>
      <c r="Q29" s="10" t="s">
        <v>13</v>
      </c>
      <c r="R29" s="10" t="s">
        <v>13</v>
      </c>
      <c r="S29" s="10" t="s">
        <v>13</v>
      </c>
      <c r="V29" s="50"/>
      <c r="W29" s="64"/>
    </row>
    <row r="30" spans="1:23" x14ac:dyDescent="0.25">
      <c r="A30" s="57">
        <v>29</v>
      </c>
      <c r="B30" s="4" t="s">
        <v>9289</v>
      </c>
      <c r="C30" s="14" t="s">
        <v>9290</v>
      </c>
      <c r="D30" s="14" t="s">
        <v>9290</v>
      </c>
      <c r="E30" s="13"/>
      <c r="F30" s="4" t="s">
        <v>9289</v>
      </c>
      <c r="G30" s="43"/>
      <c r="H30" s="4"/>
      <c r="I30" s="4"/>
      <c r="J30" s="1"/>
      <c r="K30" s="4"/>
      <c r="L30" s="4"/>
      <c r="M30" s="38"/>
      <c r="N30" s="50"/>
      <c r="V30" s="50"/>
      <c r="W30" s="64"/>
    </row>
    <row r="31" spans="1:23" x14ac:dyDescent="0.25">
      <c r="A31" s="57">
        <v>30</v>
      </c>
      <c r="B31" s="6" t="s">
        <v>9287</v>
      </c>
      <c r="C31" s="12" t="s">
        <v>9288</v>
      </c>
      <c r="D31" s="12" t="s">
        <v>9288</v>
      </c>
      <c r="E31" s="11"/>
      <c r="F31" s="6" t="s">
        <v>9287</v>
      </c>
      <c r="G31" s="44"/>
      <c r="H31" s="6"/>
      <c r="I31" s="6"/>
      <c r="J31" s="1" t="s">
        <v>13</v>
      </c>
      <c r="K31" s="6"/>
      <c r="L31" s="6"/>
      <c r="M31" s="39"/>
      <c r="N31" s="50"/>
      <c r="V31" s="50"/>
      <c r="W31" s="64"/>
    </row>
    <row r="32" spans="1:23" ht="38.25" x14ac:dyDescent="0.25">
      <c r="A32" s="57">
        <v>31</v>
      </c>
      <c r="B32" s="2" t="s">
        <v>9285</v>
      </c>
      <c r="C32" s="10" t="s">
        <v>9286</v>
      </c>
      <c r="D32" s="10" t="s">
        <v>9286</v>
      </c>
      <c r="E32" s="10"/>
      <c r="F32" s="2" t="s">
        <v>9285</v>
      </c>
      <c r="G32" s="40"/>
      <c r="H32" s="1"/>
      <c r="I32" s="1"/>
      <c r="J32" s="1" t="s">
        <v>13</v>
      </c>
      <c r="K32" s="1"/>
      <c r="L32" s="1"/>
      <c r="M32" s="40" t="s">
        <v>13</v>
      </c>
      <c r="N32" s="49" t="s">
        <v>13</v>
      </c>
      <c r="O32" s="10" t="s">
        <v>13</v>
      </c>
      <c r="P32" s="10" t="s">
        <v>13</v>
      </c>
      <c r="Q32" s="10" t="s">
        <v>13</v>
      </c>
      <c r="R32" s="10" t="s">
        <v>13</v>
      </c>
      <c r="S32" s="10" t="s">
        <v>13</v>
      </c>
      <c r="V32" s="50"/>
      <c r="W32" s="64"/>
    </row>
    <row r="33" spans="1:23" ht="38.25" x14ac:dyDescent="0.25">
      <c r="A33" s="57">
        <v>32</v>
      </c>
      <c r="B33" s="2" t="s">
        <v>9283</v>
      </c>
      <c r="C33" s="10" t="s">
        <v>9284</v>
      </c>
      <c r="D33" s="10" t="s">
        <v>9284</v>
      </c>
      <c r="E33" s="10"/>
      <c r="F33" s="2" t="s">
        <v>9283</v>
      </c>
      <c r="G33" s="40"/>
      <c r="H33" s="1"/>
      <c r="I33" s="1"/>
      <c r="J33" s="1" t="s">
        <v>13</v>
      </c>
      <c r="K33" s="1"/>
      <c r="L33" s="1"/>
      <c r="M33" s="40" t="s">
        <v>13</v>
      </c>
      <c r="N33" s="49" t="s">
        <v>13</v>
      </c>
      <c r="O33" s="10" t="s">
        <v>13</v>
      </c>
      <c r="P33" s="10" t="s">
        <v>13</v>
      </c>
      <c r="Q33" s="10" t="s">
        <v>13</v>
      </c>
      <c r="R33" s="10" t="s">
        <v>13</v>
      </c>
      <c r="S33" s="10" t="s">
        <v>13</v>
      </c>
      <c r="V33" s="50"/>
      <c r="W33" s="64"/>
    </row>
    <row r="34" spans="1:23" ht="51" x14ac:dyDescent="0.25">
      <c r="A34" s="57">
        <v>33</v>
      </c>
      <c r="B34" s="2" t="s">
        <v>9281</v>
      </c>
      <c r="C34" s="10" t="s">
        <v>9282</v>
      </c>
      <c r="D34" s="10" t="s">
        <v>9282</v>
      </c>
      <c r="E34" s="10"/>
      <c r="F34" s="2" t="s">
        <v>9281</v>
      </c>
      <c r="G34" s="40"/>
      <c r="H34" s="1"/>
      <c r="I34" s="1"/>
      <c r="J34" s="1" t="s">
        <v>13</v>
      </c>
      <c r="K34" s="1"/>
      <c r="L34" s="1"/>
      <c r="M34" s="40" t="s">
        <v>13</v>
      </c>
      <c r="N34" s="49" t="s">
        <v>13</v>
      </c>
      <c r="O34" s="10" t="s">
        <v>13</v>
      </c>
      <c r="P34" s="10" t="s">
        <v>13</v>
      </c>
      <c r="Q34" s="10" t="s">
        <v>13</v>
      </c>
      <c r="R34" s="10" t="s">
        <v>13</v>
      </c>
      <c r="S34" s="10" t="s">
        <v>13</v>
      </c>
      <c r="V34" s="50"/>
      <c r="W34" s="64"/>
    </row>
    <row r="35" spans="1:23" ht="38.25" x14ac:dyDescent="0.25">
      <c r="A35" s="57">
        <v>34</v>
      </c>
      <c r="B35" s="2" t="s">
        <v>9279</v>
      </c>
      <c r="C35" s="10" t="s">
        <v>9280</v>
      </c>
      <c r="D35" s="10" t="s">
        <v>9280</v>
      </c>
      <c r="E35" s="10"/>
      <c r="F35" s="2" t="s">
        <v>9279</v>
      </c>
      <c r="G35" s="40"/>
      <c r="H35" s="1"/>
      <c r="I35" s="1"/>
      <c r="J35" s="1" t="s">
        <v>13</v>
      </c>
      <c r="K35" s="1"/>
      <c r="L35" s="1"/>
      <c r="M35" s="40" t="s">
        <v>13</v>
      </c>
      <c r="N35" s="49" t="s">
        <v>13</v>
      </c>
      <c r="O35" s="10" t="s">
        <v>13</v>
      </c>
      <c r="P35" s="10" t="s">
        <v>13</v>
      </c>
      <c r="Q35" s="10" t="s">
        <v>13</v>
      </c>
      <c r="R35" s="10" t="s">
        <v>13</v>
      </c>
      <c r="S35" s="10" t="s">
        <v>13</v>
      </c>
      <c r="V35" s="50"/>
      <c r="W35" s="64"/>
    </row>
    <row r="36" spans="1:23" x14ac:dyDescent="0.25">
      <c r="A36" s="57">
        <v>35</v>
      </c>
      <c r="B36" s="6" t="s">
        <v>9277</v>
      </c>
      <c r="C36" s="12" t="s">
        <v>9278</v>
      </c>
      <c r="D36" s="12" t="s">
        <v>9278</v>
      </c>
      <c r="E36" s="11"/>
      <c r="F36" s="6" t="s">
        <v>9277</v>
      </c>
      <c r="G36" s="44"/>
      <c r="H36" s="6"/>
      <c r="I36" s="6"/>
      <c r="J36" s="1" t="s">
        <v>13</v>
      </c>
      <c r="K36" s="6"/>
      <c r="L36" s="6"/>
      <c r="M36" s="39"/>
      <c r="N36" s="50"/>
      <c r="V36" s="50"/>
      <c r="W36" s="64"/>
    </row>
    <row r="37" spans="1:23" ht="51" x14ac:dyDescent="0.25">
      <c r="A37" s="57">
        <v>36</v>
      </c>
      <c r="B37" s="2" t="s">
        <v>9275</v>
      </c>
      <c r="C37" s="10" t="s">
        <v>9276</v>
      </c>
      <c r="D37" s="10" t="s">
        <v>9276</v>
      </c>
      <c r="E37" s="10"/>
      <c r="F37" s="2" t="s">
        <v>9275</v>
      </c>
      <c r="G37" s="40"/>
      <c r="H37" s="1"/>
      <c r="I37" s="1"/>
      <c r="J37" s="1" t="s">
        <v>13</v>
      </c>
      <c r="K37" s="1"/>
      <c r="L37" s="1"/>
      <c r="M37" s="40" t="s">
        <v>13</v>
      </c>
      <c r="N37" s="49" t="s">
        <v>13</v>
      </c>
      <c r="O37" s="10" t="s">
        <v>13</v>
      </c>
      <c r="P37" s="10" t="s">
        <v>13</v>
      </c>
      <c r="Q37" s="10" t="s">
        <v>13</v>
      </c>
      <c r="R37" s="10" t="s">
        <v>13</v>
      </c>
      <c r="S37" s="10" t="s">
        <v>13</v>
      </c>
      <c r="V37" s="50"/>
      <c r="W37" s="64"/>
    </row>
    <row r="38" spans="1:23" x14ac:dyDescent="0.25">
      <c r="A38" s="57">
        <v>37</v>
      </c>
      <c r="B38" s="6" t="s">
        <v>9273</v>
      </c>
      <c r="C38" s="12" t="s">
        <v>9274</v>
      </c>
      <c r="D38" s="12" t="s">
        <v>9274</v>
      </c>
      <c r="E38" s="11"/>
      <c r="F38" s="6" t="s">
        <v>9273</v>
      </c>
      <c r="G38" s="44"/>
      <c r="H38" s="6"/>
      <c r="I38" s="6"/>
      <c r="J38" s="1" t="s">
        <v>13</v>
      </c>
      <c r="K38" s="6"/>
      <c r="L38" s="6"/>
      <c r="M38" s="39"/>
      <c r="N38" s="50"/>
      <c r="V38" s="50"/>
      <c r="W38" s="64"/>
    </row>
    <row r="39" spans="1:23" ht="63.75" x14ac:dyDescent="0.25">
      <c r="A39" s="57">
        <v>38</v>
      </c>
      <c r="B39" s="2" t="s">
        <v>9271</v>
      </c>
      <c r="C39" s="10" t="s">
        <v>9272</v>
      </c>
      <c r="D39" s="10" t="s">
        <v>9272</v>
      </c>
      <c r="F39" s="2" t="s">
        <v>9271</v>
      </c>
      <c r="G39" s="45"/>
      <c r="H39" s="2"/>
      <c r="I39" s="2"/>
      <c r="J39" s="1" t="s">
        <v>13</v>
      </c>
      <c r="K39" s="2"/>
      <c r="L39" s="2"/>
      <c r="M39" s="40"/>
      <c r="N39" s="49" t="s">
        <v>13</v>
      </c>
      <c r="O39" s="10" t="s">
        <v>13</v>
      </c>
      <c r="P39" s="10" t="s">
        <v>13</v>
      </c>
      <c r="Q39" s="10" t="s">
        <v>13</v>
      </c>
      <c r="R39" s="10" t="s">
        <v>13</v>
      </c>
      <c r="S39" s="10" t="s">
        <v>13</v>
      </c>
      <c r="V39" s="50"/>
      <c r="W39" s="64"/>
    </row>
    <row r="40" spans="1:23" x14ac:dyDescent="0.25">
      <c r="A40" s="57">
        <v>39</v>
      </c>
      <c r="B40" s="2" t="s">
        <v>9269</v>
      </c>
      <c r="C40" s="10" t="s">
        <v>9270</v>
      </c>
      <c r="D40" s="10" t="s">
        <v>9270</v>
      </c>
      <c r="F40" s="2" t="s">
        <v>9269</v>
      </c>
      <c r="G40" s="45"/>
      <c r="H40" s="2"/>
      <c r="I40" s="2"/>
      <c r="J40" s="1" t="s">
        <v>13</v>
      </c>
      <c r="K40" s="2"/>
      <c r="L40" s="2"/>
      <c r="M40" s="40"/>
      <c r="N40" s="49" t="s">
        <v>13</v>
      </c>
      <c r="O40" s="10" t="s">
        <v>13</v>
      </c>
      <c r="P40" s="10" t="s">
        <v>13</v>
      </c>
      <c r="Q40" s="10" t="s">
        <v>13</v>
      </c>
      <c r="R40" s="10" t="s">
        <v>13</v>
      </c>
      <c r="V40" s="50"/>
      <c r="W40" s="64"/>
    </row>
    <row r="41" spans="1:23" ht="25.5" x14ac:dyDescent="0.25">
      <c r="A41" s="57">
        <v>40</v>
      </c>
      <c r="B41" s="2" t="s">
        <v>9267</v>
      </c>
      <c r="C41" s="10" t="s">
        <v>9268</v>
      </c>
      <c r="D41" s="10" t="s">
        <v>9268</v>
      </c>
      <c r="F41" s="2" t="s">
        <v>9267</v>
      </c>
      <c r="G41" s="45"/>
      <c r="H41" s="2"/>
      <c r="I41" s="2"/>
      <c r="J41" s="1" t="s">
        <v>13</v>
      </c>
      <c r="K41" s="2"/>
      <c r="L41" s="2"/>
      <c r="M41" s="40"/>
      <c r="N41" s="49" t="s">
        <v>13</v>
      </c>
      <c r="O41" s="10" t="s">
        <v>13</v>
      </c>
      <c r="P41" s="10" t="s">
        <v>13</v>
      </c>
      <c r="Q41" s="10" t="s">
        <v>13</v>
      </c>
      <c r="R41" s="10" t="s">
        <v>13</v>
      </c>
      <c r="V41" s="50"/>
      <c r="W41" s="64"/>
    </row>
    <row r="42" spans="1:23" x14ac:dyDescent="0.25">
      <c r="A42" s="57">
        <v>41</v>
      </c>
      <c r="B42" s="4" t="s">
        <v>9265</v>
      </c>
      <c r="C42" s="14" t="s">
        <v>9266</v>
      </c>
      <c r="D42" s="14" t="s">
        <v>9266</v>
      </c>
      <c r="E42" s="13"/>
      <c r="F42" s="4" t="s">
        <v>9265</v>
      </c>
      <c r="G42" s="43"/>
      <c r="H42" s="4"/>
      <c r="I42" s="4"/>
      <c r="J42" s="1"/>
      <c r="K42" s="4"/>
      <c r="L42" s="4"/>
      <c r="M42" s="38"/>
      <c r="N42" s="50"/>
      <c r="V42" s="50"/>
      <c r="W42" s="64"/>
    </row>
    <row r="43" spans="1:23" ht="25.5" x14ac:dyDescent="0.25">
      <c r="A43" s="57">
        <v>42</v>
      </c>
      <c r="B43" s="6" t="s">
        <v>9263</v>
      </c>
      <c r="C43" s="12" t="s">
        <v>9264</v>
      </c>
      <c r="D43" s="12" t="s">
        <v>9264</v>
      </c>
      <c r="E43" s="11"/>
      <c r="F43" s="6" t="s">
        <v>9263</v>
      </c>
      <c r="G43" s="44"/>
      <c r="H43" s="6"/>
      <c r="I43" s="6"/>
      <c r="J43" s="1" t="s">
        <v>13</v>
      </c>
      <c r="K43" s="6"/>
      <c r="L43" s="6"/>
      <c r="M43" s="39"/>
      <c r="N43" s="50"/>
      <c r="V43" s="50"/>
      <c r="W43" s="64"/>
    </row>
    <row r="44" spans="1:23" ht="63.75" x14ac:dyDescent="0.25">
      <c r="A44" s="57">
        <v>43</v>
      </c>
      <c r="B44" s="2" t="s">
        <v>9261</v>
      </c>
      <c r="C44" s="10" t="s">
        <v>9262</v>
      </c>
      <c r="D44" s="10" t="s">
        <v>9262</v>
      </c>
      <c r="E44" s="10"/>
      <c r="F44" s="2" t="s">
        <v>9261</v>
      </c>
      <c r="G44" s="40"/>
      <c r="H44" s="1"/>
      <c r="I44" s="1"/>
      <c r="J44" s="1" t="s">
        <v>13</v>
      </c>
      <c r="K44" s="1"/>
      <c r="L44" s="1"/>
      <c r="M44" s="40" t="s">
        <v>13</v>
      </c>
      <c r="N44" s="49" t="s">
        <v>13</v>
      </c>
      <c r="O44" s="10" t="s">
        <v>13</v>
      </c>
      <c r="P44" s="10" t="s">
        <v>13</v>
      </c>
      <c r="Q44" s="10" t="s">
        <v>13</v>
      </c>
      <c r="R44" s="10" t="s">
        <v>13</v>
      </c>
      <c r="S44" s="10" t="s">
        <v>13</v>
      </c>
      <c r="V44" s="50"/>
      <c r="W44" s="64"/>
    </row>
    <row r="45" spans="1:23" ht="25.5" x14ac:dyDescent="0.25">
      <c r="A45" s="57">
        <v>44</v>
      </c>
      <c r="B45" s="2" t="s">
        <v>9259</v>
      </c>
      <c r="C45" s="10" t="s">
        <v>9260</v>
      </c>
      <c r="D45" s="10" t="s">
        <v>9260</v>
      </c>
      <c r="E45" s="10"/>
      <c r="F45" s="2" t="s">
        <v>9259</v>
      </c>
      <c r="G45" s="40"/>
      <c r="H45" s="1"/>
      <c r="I45" s="1"/>
      <c r="J45" s="1" t="s">
        <v>13</v>
      </c>
      <c r="K45" s="1"/>
      <c r="L45" s="1"/>
      <c r="M45" s="40" t="s">
        <v>13</v>
      </c>
      <c r="N45" s="49" t="s">
        <v>13</v>
      </c>
      <c r="O45" s="10" t="s">
        <v>13</v>
      </c>
      <c r="P45" s="10" t="s">
        <v>13</v>
      </c>
      <c r="Q45" s="10" t="s">
        <v>13</v>
      </c>
      <c r="R45" s="10" t="s">
        <v>13</v>
      </c>
      <c r="S45" s="10" t="s">
        <v>13</v>
      </c>
      <c r="V45" s="50"/>
      <c r="W45" s="64"/>
    </row>
    <row r="46" spans="1:23" ht="38.25" x14ac:dyDescent="0.25">
      <c r="A46" s="57">
        <v>45</v>
      </c>
      <c r="B46" s="2" t="s">
        <v>9257</v>
      </c>
      <c r="C46" s="10" t="s">
        <v>9258</v>
      </c>
      <c r="D46" s="10" t="s">
        <v>9258</v>
      </c>
      <c r="E46" s="10"/>
      <c r="F46" s="2" t="s">
        <v>9257</v>
      </c>
      <c r="G46" s="40"/>
      <c r="H46" s="1"/>
      <c r="I46" s="1"/>
      <c r="J46" s="1" t="s">
        <v>13</v>
      </c>
      <c r="K46" s="1"/>
      <c r="L46" s="1"/>
      <c r="M46" s="40" t="s">
        <v>13</v>
      </c>
      <c r="N46" s="49" t="s">
        <v>13</v>
      </c>
      <c r="O46" s="10" t="s">
        <v>13</v>
      </c>
      <c r="P46" s="10" t="s">
        <v>13</v>
      </c>
      <c r="Q46" s="10" t="s">
        <v>13</v>
      </c>
      <c r="R46" s="10" t="s">
        <v>13</v>
      </c>
      <c r="S46" s="10" t="s">
        <v>13</v>
      </c>
      <c r="V46" s="50"/>
      <c r="W46" s="64"/>
    </row>
    <row r="47" spans="1:23" ht="25.5" x14ac:dyDescent="0.25">
      <c r="A47" s="57">
        <v>46</v>
      </c>
      <c r="B47" s="2" t="s">
        <v>9255</v>
      </c>
      <c r="C47" s="10" t="s">
        <v>9256</v>
      </c>
      <c r="D47" s="10" t="s">
        <v>9256</v>
      </c>
      <c r="E47" s="10"/>
      <c r="F47" s="2" t="s">
        <v>9255</v>
      </c>
      <c r="G47" s="40"/>
      <c r="H47" s="1"/>
      <c r="I47" s="1"/>
      <c r="J47" s="1" t="s">
        <v>13</v>
      </c>
      <c r="K47" s="1"/>
      <c r="L47" s="1"/>
      <c r="M47" s="40" t="s">
        <v>13</v>
      </c>
      <c r="N47" s="49" t="s">
        <v>13</v>
      </c>
      <c r="O47" s="10" t="s">
        <v>13</v>
      </c>
      <c r="P47" s="10" t="s">
        <v>13</v>
      </c>
      <c r="Q47" s="10" t="s">
        <v>13</v>
      </c>
      <c r="R47" s="10" t="s">
        <v>13</v>
      </c>
      <c r="S47" s="10" t="s">
        <v>13</v>
      </c>
      <c r="V47" s="50"/>
      <c r="W47" s="64"/>
    </row>
    <row r="48" spans="1:23" x14ac:dyDescent="0.25">
      <c r="A48" s="57">
        <v>47</v>
      </c>
      <c r="B48" s="6" t="s">
        <v>9253</v>
      </c>
      <c r="C48" s="12" t="s">
        <v>9254</v>
      </c>
      <c r="D48" s="12" t="s">
        <v>9254</v>
      </c>
      <c r="E48" s="11"/>
      <c r="F48" s="6" t="s">
        <v>9253</v>
      </c>
      <c r="G48" s="44"/>
      <c r="H48" s="6"/>
      <c r="I48" s="6"/>
      <c r="J48" s="1" t="s">
        <v>13</v>
      </c>
      <c r="K48" s="6"/>
      <c r="L48" s="6"/>
      <c r="M48" s="39"/>
      <c r="N48" s="50"/>
      <c r="V48" s="50"/>
      <c r="W48" s="64"/>
    </row>
    <row r="49" spans="1:23" ht="38.25" x14ac:dyDescent="0.25">
      <c r="A49" s="57">
        <v>48</v>
      </c>
      <c r="B49" s="2" t="s">
        <v>9251</v>
      </c>
      <c r="C49" s="10" t="s">
        <v>9252</v>
      </c>
      <c r="D49" s="10" t="s">
        <v>9252</v>
      </c>
      <c r="E49" s="10"/>
      <c r="F49" s="2" t="s">
        <v>9251</v>
      </c>
      <c r="G49" s="40"/>
      <c r="H49" s="1"/>
      <c r="I49" s="1"/>
      <c r="J49" s="1" t="s">
        <v>13</v>
      </c>
      <c r="K49" s="1"/>
      <c r="L49" s="1"/>
      <c r="M49" s="40" t="s">
        <v>13</v>
      </c>
      <c r="N49" s="49" t="s">
        <v>13</v>
      </c>
      <c r="O49" s="10" t="s">
        <v>13</v>
      </c>
      <c r="P49" s="10" t="s">
        <v>13</v>
      </c>
      <c r="Q49" s="10" t="s">
        <v>13</v>
      </c>
      <c r="R49" s="10" t="s">
        <v>13</v>
      </c>
      <c r="S49" s="10" t="s">
        <v>13</v>
      </c>
      <c r="V49" s="50"/>
      <c r="W49" s="64"/>
    </row>
    <row r="50" spans="1:23" x14ac:dyDescent="0.25">
      <c r="A50" s="57">
        <v>49</v>
      </c>
      <c r="B50" s="6" t="s">
        <v>9249</v>
      </c>
      <c r="C50" s="12" t="s">
        <v>9250</v>
      </c>
      <c r="D50" s="12" t="s">
        <v>9250</v>
      </c>
      <c r="E50" s="11"/>
      <c r="F50" s="6" t="s">
        <v>9249</v>
      </c>
      <c r="G50" s="44"/>
      <c r="H50" s="6"/>
      <c r="I50" s="6"/>
      <c r="J50" s="1" t="s">
        <v>13</v>
      </c>
      <c r="K50" s="6"/>
      <c r="L50" s="6"/>
      <c r="M50" s="39"/>
      <c r="N50" s="50"/>
      <c r="V50" s="50"/>
      <c r="W50" s="64"/>
    </row>
    <row r="51" spans="1:23" ht="38.25" x14ac:dyDescent="0.25">
      <c r="A51" s="57">
        <v>50</v>
      </c>
      <c r="B51" s="2" t="s">
        <v>9247</v>
      </c>
      <c r="C51" s="10" t="s">
        <v>9248</v>
      </c>
      <c r="D51" s="10" t="s">
        <v>9248</v>
      </c>
      <c r="E51" s="10"/>
      <c r="F51" s="2" t="s">
        <v>9247</v>
      </c>
      <c r="G51" s="40"/>
      <c r="H51" s="1"/>
      <c r="I51" s="1"/>
      <c r="J51" s="1" t="s">
        <v>13</v>
      </c>
      <c r="K51" s="1"/>
      <c r="L51" s="1"/>
      <c r="M51" s="40" t="s">
        <v>13</v>
      </c>
      <c r="N51" s="49" t="s">
        <v>13</v>
      </c>
      <c r="O51" s="10" t="s">
        <v>13</v>
      </c>
      <c r="P51" s="10" t="s">
        <v>13</v>
      </c>
      <c r="Q51" s="10" t="s">
        <v>13</v>
      </c>
      <c r="R51" s="10" t="s">
        <v>13</v>
      </c>
      <c r="S51" s="10" t="s">
        <v>13</v>
      </c>
      <c r="V51" s="50"/>
      <c r="W51" s="64"/>
    </row>
    <row r="52" spans="1:23" x14ac:dyDescent="0.25">
      <c r="A52" s="57">
        <v>51</v>
      </c>
      <c r="B52" s="6" t="s">
        <v>9245</v>
      </c>
      <c r="C52" s="12" t="s">
        <v>9246</v>
      </c>
      <c r="D52" s="12" t="s">
        <v>9246</v>
      </c>
      <c r="E52" s="11"/>
      <c r="F52" s="6" t="s">
        <v>9245</v>
      </c>
      <c r="G52" s="44"/>
      <c r="H52" s="6"/>
      <c r="I52" s="6"/>
      <c r="J52" s="1" t="s">
        <v>13</v>
      </c>
      <c r="K52" s="6"/>
      <c r="L52" s="6"/>
      <c r="M52" s="39"/>
      <c r="N52" s="50"/>
      <c r="V52" s="50"/>
      <c r="W52" s="64"/>
    </row>
    <row r="53" spans="1:23" ht="25.5" x14ac:dyDescent="0.25">
      <c r="A53" s="57">
        <v>52</v>
      </c>
      <c r="B53" s="2" t="s">
        <v>9243</v>
      </c>
      <c r="C53" s="10" t="s">
        <v>9244</v>
      </c>
      <c r="D53" s="10" t="s">
        <v>9244</v>
      </c>
      <c r="F53" s="2" t="s">
        <v>9243</v>
      </c>
      <c r="G53" s="45"/>
      <c r="H53" s="2"/>
      <c r="I53" s="2"/>
      <c r="J53" s="1" t="s">
        <v>13</v>
      </c>
      <c r="K53" s="2"/>
      <c r="L53" s="2"/>
      <c r="M53" s="40"/>
      <c r="N53" s="49" t="s">
        <v>13</v>
      </c>
      <c r="O53" s="10" t="s">
        <v>13</v>
      </c>
      <c r="P53" s="10" t="s">
        <v>13</v>
      </c>
      <c r="Q53" s="10" t="s">
        <v>13</v>
      </c>
      <c r="R53" s="10" t="s">
        <v>13</v>
      </c>
      <c r="S53" s="10" t="s">
        <v>13</v>
      </c>
      <c r="V53" s="50"/>
      <c r="W53" s="64"/>
    </row>
    <row r="54" spans="1:23" ht="25.5" x14ac:dyDescent="0.25">
      <c r="A54" s="57">
        <v>53</v>
      </c>
      <c r="B54" s="2" t="s">
        <v>9241</v>
      </c>
      <c r="C54" s="10" t="s">
        <v>9242</v>
      </c>
      <c r="D54" s="10" t="s">
        <v>9242</v>
      </c>
      <c r="F54" s="2" t="s">
        <v>9241</v>
      </c>
      <c r="G54" s="45"/>
      <c r="H54" s="2"/>
      <c r="I54" s="2"/>
      <c r="J54" s="1" t="s">
        <v>13</v>
      </c>
      <c r="K54" s="2"/>
      <c r="L54" s="2"/>
      <c r="M54" s="40"/>
      <c r="N54" s="49" t="s">
        <v>13</v>
      </c>
      <c r="O54" s="10" t="s">
        <v>13</v>
      </c>
      <c r="P54" s="10" t="s">
        <v>13</v>
      </c>
      <c r="Q54" s="10" t="s">
        <v>13</v>
      </c>
      <c r="R54" s="10" t="s">
        <v>13</v>
      </c>
      <c r="S54" s="10" t="s">
        <v>13</v>
      </c>
      <c r="V54" s="50"/>
      <c r="W54" s="64"/>
    </row>
    <row r="55" spans="1:23" x14ac:dyDescent="0.25">
      <c r="A55" s="57">
        <v>54</v>
      </c>
      <c r="B55" s="6" t="s">
        <v>9239</v>
      </c>
      <c r="C55" s="12" t="s">
        <v>9240</v>
      </c>
      <c r="D55" s="12" t="s">
        <v>9240</v>
      </c>
      <c r="E55" s="11"/>
      <c r="F55" s="6" t="s">
        <v>9239</v>
      </c>
      <c r="G55" s="44"/>
      <c r="H55" s="6"/>
      <c r="I55" s="6"/>
      <c r="J55" s="1" t="s">
        <v>13</v>
      </c>
      <c r="K55" s="6"/>
      <c r="L55" s="6"/>
      <c r="M55" s="39"/>
      <c r="N55" s="50"/>
      <c r="V55" s="50"/>
      <c r="W55" s="64"/>
    </row>
    <row r="56" spans="1:23" ht="51" x14ac:dyDescent="0.25">
      <c r="A56" s="57">
        <v>55</v>
      </c>
      <c r="B56" s="2" t="s">
        <v>9237</v>
      </c>
      <c r="C56" s="10" t="s">
        <v>9238</v>
      </c>
      <c r="D56" s="10" t="s">
        <v>9238</v>
      </c>
      <c r="E56" s="10"/>
      <c r="F56" s="2" t="s">
        <v>9237</v>
      </c>
      <c r="G56" s="40"/>
      <c r="H56" s="1"/>
      <c r="I56" s="1"/>
      <c r="J56" s="1" t="s">
        <v>13</v>
      </c>
      <c r="K56" s="1"/>
      <c r="L56" s="1"/>
      <c r="M56" s="40" t="s">
        <v>13</v>
      </c>
      <c r="N56" s="49" t="s">
        <v>13</v>
      </c>
      <c r="O56" s="10" t="s">
        <v>13</v>
      </c>
      <c r="P56" s="10" t="s">
        <v>13</v>
      </c>
      <c r="Q56" s="10" t="s">
        <v>13</v>
      </c>
      <c r="R56" s="10" t="s">
        <v>13</v>
      </c>
      <c r="S56" s="10" t="s">
        <v>13</v>
      </c>
      <c r="V56" s="50"/>
      <c r="W56" s="64"/>
    </row>
    <row r="57" spans="1:23" x14ac:dyDescent="0.25">
      <c r="A57" s="57">
        <v>56</v>
      </c>
      <c r="B57" s="6" t="s">
        <v>9235</v>
      </c>
      <c r="C57" s="12" t="s">
        <v>9236</v>
      </c>
      <c r="D57" s="12" t="s">
        <v>9236</v>
      </c>
      <c r="E57" s="11"/>
      <c r="F57" s="6" t="s">
        <v>9235</v>
      </c>
      <c r="G57" s="44"/>
      <c r="H57" s="6"/>
      <c r="I57" s="6"/>
      <c r="J57" s="1" t="s">
        <v>13</v>
      </c>
      <c r="K57" s="6"/>
      <c r="L57" s="6"/>
      <c r="M57" s="39"/>
      <c r="N57" s="50"/>
      <c r="V57" s="50"/>
      <c r="W57" s="64"/>
    </row>
    <row r="58" spans="1:23" ht="38.25" x14ac:dyDescent="0.25">
      <c r="A58" s="57">
        <v>57</v>
      </c>
      <c r="B58" s="2" t="s">
        <v>9233</v>
      </c>
      <c r="C58" s="10" t="s">
        <v>9234</v>
      </c>
      <c r="D58" s="10" t="s">
        <v>9234</v>
      </c>
      <c r="E58" s="10"/>
      <c r="F58" s="2" t="s">
        <v>9233</v>
      </c>
      <c r="G58" s="40"/>
      <c r="H58" s="1"/>
      <c r="I58" s="1"/>
      <c r="J58" s="1" t="s">
        <v>13</v>
      </c>
      <c r="K58" s="1"/>
      <c r="L58" s="1"/>
      <c r="M58" s="40" t="s">
        <v>13</v>
      </c>
      <c r="N58" s="49" t="s">
        <v>13</v>
      </c>
      <c r="O58" s="10" t="s">
        <v>13</v>
      </c>
      <c r="P58" s="10" t="s">
        <v>13</v>
      </c>
      <c r="Q58" s="10" t="s">
        <v>13</v>
      </c>
      <c r="R58" s="10" t="s">
        <v>13</v>
      </c>
      <c r="S58" s="10" t="s">
        <v>13</v>
      </c>
      <c r="V58" s="50"/>
      <c r="W58" s="64"/>
    </row>
    <row r="59" spans="1:23" ht="38.25" x14ac:dyDescent="0.25">
      <c r="A59" s="57">
        <v>58</v>
      </c>
      <c r="B59" s="2" t="s">
        <v>9231</v>
      </c>
      <c r="C59" s="10" t="s">
        <v>9232</v>
      </c>
      <c r="D59" s="10" t="s">
        <v>9232</v>
      </c>
      <c r="F59" s="2" t="s">
        <v>9231</v>
      </c>
      <c r="G59" s="45"/>
      <c r="H59" s="2"/>
      <c r="I59" s="2"/>
      <c r="J59" s="1" t="s">
        <v>13</v>
      </c>
      <c r="K59" s="2"/>
      <c r="L59" s="2"/>
      <c r="M59" s="40"/>
      <c r="N59" s="49" t="s">
        <v>13</v>
      </c>
      <c r="O59" s="10" t="s">
        <v>13</v>
      </c>
      <c r="P59" s="10" t="s">
        <v>13</v>
      </c>
      <c r="Q59" s="10" t="s">
        <v>13</v>
      </c>
      <c r="R59" s="10" t="s">
        <v>13</v>
      </c>
      <c r="S59" s="10" t="s">
        <v>13</v>
      </c>
      <c r="V59" s="50"/>
      <c r="W59" s="64"/>
    </row>
    <row r="60" spans="1:23" ht="51" x14ac:dyDescent="0.25">
      <c r="A60" s="57">
        <v>59</v>
      </c>
      <c r="B60" s="2" t="s">
        <v>9229</v>
      </c>
      <c r="C60" s="10" t="s">
        <v>9230</v>
      </c>
      <c r="D60" s="10" t="s">
        <v>9230</v>
      </c>
      <c r="F60" s="2" t="s">
        <v>9229</v>
      </c>
      <c r="G60" s="45"/>
      <c r="H60" s="2"/>
      <c r="I60" s="2"/>
      <c r="J60" s="1" t="s">
        <v>13</v>
      </c>
      <c r="K60" s="2"/>
      <c r="L60" s="2"/>
      <c r="M60" s="40"/>
      <c r="N60" s="49" t="s">
        <v>13</v>
      </c>
      <c r="O60" s="10" t="s">
        <v>13</v>
      </c>
      <c r="P60" s="10" t="s">
        <v>13</v>
      </c>
      <c r="Q60" s="10" t="s">
        <v>13</v>
      </c>
      <c r="R60" s="10" t="s">
        <v>13</v>
      </c>
      <c r="S60" s="10" t="s">
        <v>13</v>
      </c>
      <c r="V60" s="50"/>
      <c r="W60" s="64"/>
    </row>
    <row r="61" spans="1:23" ht="38.25" x14ac:dyDescent="0.25">
      <c r="A61" s="57">
        <v>60</v>
      </c>
      <c r="B61" s="2" t="s">
        <v>9227</v>
      </c>
      <c r="C61" s="10" t="s">
        <v>9228</v>
      </c>
      <c r="D61" s="10" t="s">
        <v>9228</v>
      </c>
      <c r="F61" s="2" t="s">
        <v>9227</v>
      </c>
      <c r="G61" s="45"/>
      <c r="H61" s="2"/>
      <c r="I61" s="2"/>
      <c r="J61" s="1" t="s">
        <v>13</v>
      </c>
      <c r="K61" s="2"/>
      <c r="L61" s="2"/>
      <c r="M61" s="40"/>
      <c r="N61" s="49" t="s">
        <v>13</v>
      </c>
      <c r="O61" s="10" t="s">
        <v>13</v>
      </c>
      <c r="P61" s="10" t="s">
        <v>13</v>
      </c>
      <c r="Q61" s="10" t="s">
        <v>13</v>
      </c>
      <c r="R61" s="10" t="s">
        <v>13</v>
      </c>
      <c r="S61" s="10" t="s">
        <v>13</v>
      </c>
      <c r="V61" s="50"/>
      <c r="W61" s="64"/>
    </row>
    <row r="62" spans="1:23" ht="38.25" x14ac:dyDescent="0.25">
      <c r="A62" s="57">
        <v>61</v>
      </c>
      <c r="B62" s="2" t="s">
        <v>9225</v>
      </c>
      <c r="C62" s="10" t="s">
        <v>9226</v>
      </c>
      <c r="D62" s="10" t="s">
        <v>9226</v>
      </c>
      <c r="E62" s="10"/>
      <c r="F62" s="2" t="s">
        <v>9225</v>
      </c>
      <c r="G62" s="40"/>
      <c r="H62" s="1"/>
      <c r="I62" s="1"/>
      <c r="J62" s="1" t="s">
        <v>13</v>
      </c>
      <c r="K62" s="1"/>
      <c r="L62" s="1"/>
      <c r="M62" s="40" t="s">
        <v>13</v>
      </c>
      <c r="N62" s="49" t="s">
        <v>13</v>
      </c>
      <c r="O62" s="10" t="s">
        <v>13</v>
      </c>
      <c r="P62" s="10" t="s">
        <v>13</v>
      </c>
      <c r="Q62" s="10" t="s">
        <v>13</v>
      </c>
      <c r="R62" s="10" t="s">
        <v>13</v>
      </c>
      <c r="S62" s="10" t="s">
        <v>13</v>
      </c>
      <c r="V62" s="50"/>
      <c r="W62" s="64"/>
    </row>
    <row r="63" spans="1:23" ht="38.25" x14ac:dyDescent="0.25">
      <c r="A63" s="57">
        <v>62</v>
      </c>
      <c r="B63" s="2" t="s">
        <v>9223</v>
      </c>
      <c r="C63" s="10" t="s">
        <v>9224</v>
      </c>
      <c r="D63" s="10" t="s">
        <v>9224</v>
      </c>
      <c r="F63" s="2" t="s">
        <v>9223</v>
      </c>
      <c r="G63" s="45"/>
      <c r="H63" s="2"/>
      <c r="I63" s="2"/>
      <c r="J63" s="1" t="s">
        <v>13</v>
      </c>
      <c r="K63" s="2"/>
      <c r="L63" s="2"/>
      <c r="M63" s="40"/>
      <c r="N63" s="49" t="s">
        <v>13</v>
      </c>
      <c r="O63" s="10" t="s">
        <v>13</v>
      </c>
      <c r="P63" s="10" t="s">
        <v>13</v>
      </c>
      <c r="Q63" s="10" t="s">
        <v>13</v>
      </c>
      <c r="R63" s="10" t="s">
        <v>13</v>
      </c>
      <c r="S63" s="10" t="s">
        <v>13</v>
      </c>
      <c r="V63" s="50"/>
      <c r="W63" s="64"/>
    </row>
    <row r="64" spans="1:23" x14ac:dyDescent="0.25">
      <c r="A64" s="57">
        <v>63</v>
      </c>
      <c r="B64" s="4" t="s">
        <v>9221</v>
      </c>
      <c r="C64" s="14" t="s">
        <v>9222</v>
      </c>
      <c r="D64" s="14" t="s">
        <v>9222</v>
      </c>
      <c r="E64" s="13"/>
      <c r="F64" s="4" t="s">
        <v>9221</v>
      </c>
      <c r="G64" s="43"/>
      <c r="H64" s="4"/>
      <c r="I64" s="4"/>
      <c r="J64" s="1"/>
      <c r="K64" s="4"/>
      <c r="L64" s="4"/>
      <c r="M64" s="38"/>
      <c r="N64" s="50"/>
      <c r="V64" s="50"/>
      <c r="W64" s="64"/>
    </row>
    <row r="65" spans="1:23" x14ac:dyDescent="0.25">
      <c r="A65" s="57">
        <v>64</v>
      </c>
      <c r="B65" s="4" t="s">
        <v>9219</v>
      </c>
      <c r="C65" s="14" t="s">
        <v>9220</v>
      </c>
      <c r="D65" s="14" t="s">
        <v>9220</v>
      </c>
      <c r="E65" s="13"/>
      <c r="F65" s="4" t="s">
        <v>9219</v>
      </c>
      <c r="G65" s="43"/>
      <c r="H65" s="4"/>
      <c r="I65" s="4"/>
      <c r="J65" s="1"/>
      <c r="K65" s="4"/>
      <c r="L65" s="4"/>
      <c r="M65" s="38"/>
      <c r="N65" s="50"/>
      <c r="V65" s="50"/>
      <c r="W65" s="64"/>
    </row>
    <row r="66" spans="1:23" x14ac:dyDescent="0.25">
      <c r="A66" s="57">
        <v>65</v>
      </c>
      <c r="B66" s="6" t="s">
        <v>8878</v>
      </c>
      <c r="C66" s="12" t="s">
        <v>9218</v>
      </c>
      <c r="D66" s="12" t="s">
        <v>9218</v>
      </c>
      <c r="E66" s="11"/>
      <c r="F66" s="6" t="s">
        <v>8878</v>
      </c>
      <c r="G66" s="44"/>
      <c r="H66" s="6"/>
      <c r="I66" s="6"/>
      <c r="J66" s="1" t="s">
        <v>13</v>
      </c>
      <c r="K66" s="6"/>
      <c r="L66" s="6"/>
      <c r="M66" s="39"/>
      <c r="N66" s="50"/>
      <c r="V66" s="50"/>
      <c r="W66" s="64"/>
    </row>
    <row r="67" spans="1:23" x14ac:dyDescent="0.25">
      <c r="A67" s="57">
        <v>66</v>
      </c>
      <c r="B67" s="2" t="s">
        <v>9216</v>
      </c>
      <c r="C67" s="10" t="s">
        <v>9217</v>
      </c>
      <c r="D67" s="10" t="s">
        <v>9217</v>
      </c>
      <c r="E67" s="10"/>
      <c r="F67" s="2" t="s">
        <v>9216</v>
      </c>
      <c r="G67" s="40"/>
      <c r="H67" s="1"/>
      <c r="I67" s="1"/>
      <c r="J67" s="1" t="s">
        <v>13</v>
      </c>
      <c r="K67" s="1"/>
      <c r="L67" s="1"/>
      <c r="M67" s="40" t="s">
        <v>13</v>
      </c>
      <c r="N67" s="49" t="s">
        <v>13</v>
      </c>
      <c r="O67" s="10" t="s">
        <v>13</v>
      </c>
      <c r="P67" s="10" t="s">
        <v>13</v>
      </c>
      <c r="Q67" s="10" t="s">
        <v>13</v>
      </c>
      <c r="R67" s="10" t="s">
        <v>13</v>
      </c>
      <c r="S67" s="10" t="s">
        <v>13</v>
      </c>
      <c r="V67" s="50"/>
      <c r="W67" s="64"/>
    </row>
    <row r="68" spans="1:23" ht="25.5" x14ac:dyDescent="0.25">
      <c r="A68" s="57">
        <v>67</v>
      </c>
      <c r="B68" s="2" t="s">
        <v>9214</v>
      </c>
      <c r="C68" s="10" t="s">
        <v>9215</v>
      </c>
      <c r="D68" s="10" t="s">
        <v>9215</v>
      </c>
      <c r="F68" s="2" t="s">
        <v>9214</v>
      </c>
      <c r="G68" s="45"/>
      <c r="H68" s="2"/>
      <c r="I68" s="2"/>
      <c r="J68" s="1" t="s">
        <v>13</v>
      </c>
      <c r="K68" s="2"/>
      <c r="L68" s="2"/>
      <c r="M68" s="40"/>
      <c r="N68" s="49" t="s">
        <v>13</v>
      </c>
      <c r="O68" s="10" t="s">
        <v>13</v>
      </c>
      <c r="P68" s="10" t="s">
        <v>13</v>
      </c>
      <c r="Q68" s="10" t="s">
        <v>13</v>
      </c>
      <c r="R68" s="10" t="s">
        <v>13</v>
      </c>
      <c r="S68" s="10" t="s">
        <v>13</v>
      </c>
      <c r="V68" s="50"/>
      <c r="W68" s="64"/>
    </row>
    <row r="69" spans="1:23" x14ac:dyDescent="0.25">
      <c r="A69" s="57">
        <v>68</v>
      </c>
      <c r="B69" s="6" t="s">
        <v>8838</v>
      </c>
      <c r="C69" s="12" t="s">
        <v>9213</v>
      </c>
      <c r="D69" s="12" t="s">
        <v>9213</v>
      </c>
      <c r="E69" s="11"/>
      <c r="F69" s="6" t="s">
        <v>8838</v>
      </c>
      <c r="G69" s="44"/>
      <c r="H69" s="6"/>
      <c r="I69" s="6"/>
      <c r="J69" s="1" t="s">
        <v>13</v>
      </c>
      <c r="K69" s="6"/>
      <c r="L69" s="6"/>
      <c r="M69" s="39"/>
      <c r="N69" s="50"/>
      <c r="V69" s="50"/>
      <c r="W69" s="64"/>
    </row>
    <row r="70" spans="1:23" ht="25.5" x14ac:dyDescent="0.25">
      <c r="A70" s="57">
        <v>69</v>
      </c>
      <c r="B70" s="2" t="s">
        <v>9211</v>
      </c>
      <c r="C70" s="10" t="s">
        <v>9212</v>
      </c>
      <c r="D70" s="10" t="s">
        <v>9212</v>
      </c>
      <c r="F70" s="2" t="s">
        <v>9211</v>
      </c>
      <c r="G70" s="45"/>
      <c r="H70" s="2"/>
      <c r="I70" s="2"/>
      <c r="J70" s="1" t="s">
        <v>13</v>
      </c>
      <c r="K70" s="2"/>
      <c r="L70" s="2"/>
      <c r="M70" s="40"/>
      <c r="N70" s="49" t="s">
        <v>13</v>
      </c>
      <c r="O70" s="10" t="s">
        <v>13</v>
      </c>
      <c r="P70" s="10" t="s">
        <v>13</v>
      </c>
      <c r="Q70" s="10" t="s">
        <v>13</v>
      </c>
      <c r="R70" s="10" t="s">
        <v>13</v>
      </c>
      <c r="S70" s="10" t="s">
        <v>13</v>
      </c>
      <c r="T70" s="10" t="s">
        <v>13</v>
      </c>
      <c r="V70" s="49">
        <v>1</v>
      </c>
      <c r="W70" s="64"/>
    </row>
    <row r="71" spans="1:23" ht="25.5" x14ac:dyDescent="0.25">
      <c r="A71" s="57">
        <v>70</v>
      </c>
      <c r="B71" s="2" t="s">
        <v>9209</v>
      </c>
      <c r="C71" s="10" t="s">
        <v>9210</v>
      </c>
      <c r="D71" s="10" t="s">
        <v>9210</v>
      </c>
      <c r="F71" s="2" t="s">
        <v>9209</v>
      </c>
      <c r="G71" s="45"/>
      <c r="H71" s="2"/>
      <c r="I71" s="2"/>
      <c r="J71" s="1" t="s">
        <v>13</v>
      </c>
      <c r="K71" s="2"/>
      <c r="L71" s="2"/>
      <c r="M71" s="40"/>
      <c r="N71" s="49" t="s">
        <v>13</v>
      </c>
      <c r="O71" s="10" t="s">
        <v>13</v>
      </c>
      <c r="P71" s="10" t="s">
        <v>13</v>
      </c>
      <c r="Q71" s="10" t="s">
        <v>13</v>
      </c>
      <c r="R71" s="10" t="s">
        <v>13</v>
      </c>
      <c r="S71" s="10" t="s">
        <v>13</v>
      </c>
      <c r="T71" s="10" t="s">
        <v>13</v>
      </c>
      <c r="V71" s="49">
        <v>1</v>
      </c>
      <c r="W71" s="64"/>
    </row>
    <row r="72" spans="1:23" ht="38.25" x14ac:dyDescent="0.25">
      <c r="A72" s="57">
        <v>71</v>
      </c>
      <c r="B72" s="2" t="s">
        <v>9207</v>
      </c>
      <c r="C72" s="10" t="s">
        <v>9208</v>
      </c>
      <c r="D72" s="10" t="s">
        <v>9208</v>
      </c>
      <c r="F72" s="2" t="s">
        <v>9207</v>
      </c>
      <c r="G72" s="45"/>
      <c r="H72" s="2"/>
      <c r="I72" s="2"/>
      <c r="J72" s="1" t="s">
        <v>13</v>
      </c>
      <c r="K72" s="2"/>
      <c r="L72" s="2"/>
      <c r="M72" s="40"/>
      <c r="N72" s="49" t="s">
        <v>13</v>
      </c>
      <c r="O72" s="10" t="s">
        <v>13</v>
      </c>
      <c r="P72" s="10" t="s">
        <v>13</v>
      </c>
      <c r="Q72" s="10" t="s">
        <v>13</v>
      </c>
      <c r="R72" s="10" t="s">
        <v>13</v>
      </c>
      <c r="S72" s="10" t="s">
        <v>13</v>
      </c>
      <c r="V72" s="50"/>
      <c r="W72" s="64"/>
    </row>
    <row r="73" spans="1:23" x14ac:dyDescent="0.25">
      <c r="A73" s="57">
        <v>72</v>
      </c>
      <c r="B73" s="6" t="s">
        <v>8951</v>
      </c>
      <c r="C73" s="12" t="s">
        <v>9206</v>
      </c>
      <c r="D73" s="12" t="s">
        <v>9206</v>
      </c>
      <c r="E73" s="11"/>
      <c r="F73" s="6" t="s">
        <v>8951</v>
      </c>
      <c r="G73" s="44"/>
      <c r="H73" s="6"/>
      <c r="I73" s="6"/>
      <c r="J73" s="1" t="s">
        <v>13</v>
      </c>
      <c r="K73" s="6"/>
      <c r="L73" s="6"/>
      <c r="M73" s="39"/>
      <c r="N73" s="50"/>
      <c r="V73" s="50"/>
      <c r="W73" s="64"/>
    </row>
    <row r="74" spans="1:23" ht="38.25" x14ac:dyDescent="0.25">
      <c r="A74" s="57">
        <v>73</v>
      </c>
      <c r="B74" s="2" t="s">
        <v>9204</v>
      </c>
      <c r="C74" s="10" t="s">
        <v>9205</v>
      </c>
      <c r="D74" s="10" t="s">
        <v>9205</v>
      </c>
      <c r="F74" s="2" t="s">
        <v>9204</v>
      </c>
      <c r="G74" s="45"/>
      <c r="H74" s="2"/>
      <c r="I74" s="2"/>
      <c r="J74" s="1" t="s">
        <v>13</v>
      </c>
      <c r="K74" s="2"/>
      <c r="L74" s="2"/>
      <c r="M74" s="40"/>
      <c r="N74" s="49" t="s">
        <v>13</v>
      </c>
      <c r="O74" s="10" t="s">
        <v>13</v>
      </c>
      <c r="P74" s="10" t="s">
        <v>13</v>
      </c>
      <c r="Q74" s="10" t="s">
        <v>13</v>
      </c>
      <c r="R74" s="10" t="s">
        <v>13</v>
      </c>
      <c r="S74" s="10" t="s">
        <v>13</v>
      </c>
      <c r="T74" s="10" t="s">
        <v>13</v>
      </c>
      <c r="V74" s="49">
        <v>2</v>
      </c>
      <c r="W74" s="64"/>
    </row>
    <row r="75" spans="1:23" x14ac:dyDescent="0.25">
      <c r="A75" s="57">
        <v>74</v>
      </c>
      <c r="B75" s="6" t="s">
        <v>8994</v>
      </c>
      <c r="C75" s="12" t="s">
        <v>9203</v>
      </c>
      <c r="D75" s="12" t="s">
        <v>9203</v>
      </c>
      <c r="E75" s="11"/>
      <c r="F75" s="6" t="s">
        <v>8994</v>
      </c>
      <c r="G75" s="44"/>
      <c r="H75" s="6"/>
      <c r="I75" s="6"/>
      <c r="J75" s="1" t="s">
        <v>13</v>
      </c>
      <c r="K75" s="6"/>
      <c r="L75" s="6"/>
      <c r="M75" s="39"/>
      <c r="N75" s="50"/>
      <c r="V75" s="50"/>
      <c r="W75" s="64"/>
    </row>
    <row r="76" spans="1:23" ht="25.5" x14ac:dyDescent="0.25">
      <c r="A76" s="57">
        <v>75</v>
      </c>
      <c r="B76" s="2" t="s">
        <v>9201</v>
      </c>
      <c r="C76" s="10" t="s">
        <v>9202</v>
      </c>
      <c r="D76" s="10" t="s">
        <v>9202</v>
      </c>
      <c r="E76" s="10"/>
      <c r="F76" s="2" t="s">
        <v>9201</v>
      </c>
      <c r="G76" s="40"/>
      <c r="H76" s="1"/>
      <c r="I76" s="1"/>
      <c r="J76" s="1" t="s">
        <v>13</v>
      </c>
      <c r="K76" s="1"/>
      <c r="L76" s="1"/>
      <c r="M76" s="40" t="s">
        <v>13</v>
      </c>
      <c r="N76" s="49" t="s">
        <v>13</v>
      </c>
      <c r="O76" s="10" t="s">
        <v>13</v>
      </c>
      <c r="P76" s="10" t="s">
        <v>13</v>
      </c>
      <c r="Q76" s="10" t="s">
        <v>13</v>
      </c>
      <c r="R76" s="10" t="s">
        <v>13</v>
      </c>
      <c r="S76" s="10" t="s">
        <v>13</v>
      </c>
      <c r="V76" s="50"/>
      <c r="W76" s="64"/>
    </row>
    <row r="77" spans="1:23" x14ac:dyDescent="0.25">
      <c r="A77" s="57">
        <v>76</v>
      </c>
      <c r="B77" s="2" t="s">
        <v>9199</v>
      </c>
      <c r="C77" s="10" t="s">
        <v>9200</v>
      </c>
      <c r="D77" s="10" t="s">
        <v>9200</v>
      </c>
      <c r="E77" s="10"/>
      <c r="F77" s="2" t="s">
        <v>9199</v>
      </c>
      <c r="G77" s="40"/>
      <c r="H77" s="1"/>
      <c r="I77" s="1"/>
      <c r="J77" s="1" t="s">
        <v>13</v>
      </c>
      <c r="K77" s="1"/>
      <c r="L77" s="1"/>
      <c r="M77" s="40" t="s">
        <v>13</v>
      </c>
      <c r="N77" s="49" t="s">
        <v>13</v>
      </c>
      <c r="O77" s="10" t="s">
        <v>13</v>
      </c>
      <c r="P77" s="10" t="s">
        <v>13</v>
      </c>
      <c r="Q77" s="10" t="s">
        <v>13</v>
      </c>
      <c r="R77" s="10" t="s">
        <v>13</v>
      </c>
      <c r="S77" s="10" t="s">
        <v>13</v>
      </c>
      <c r="V77" s="50"/>
      <c r="W77" s="64"/>
    </row>
    <row r="78" spans="1:23" ht="89.25" x14ac:dyDescent="0.25">
      <c r="A78" s="57">
        <v>77</v>
      </c>
      <c r="B78" s="2" t="s">
        <v>9197</v>
      </c>
      <c r="C78" s="10" t="s">
        <v>9198</v>
      </c>
      <c r="D78" s="10" t="s">
        <v>9198</v>
      </c>
      <c r="F78" s="2" t="s">
        <v>9197</v>
      </c>
      <c r="G78" s="45"/>
      <c r="H78" s="2"/>
      <c r="I78" s="2"/>
      <c r="J78" s="1" t="s">
        <v>13</v>
      </c>
      <c r="K78" s="2"/>
      <c r="L78" s="2"/>
      <c r="M78" s="40"/>
      <c r="N78" s="49" t="s">
        <v>13</v>
      </c>
      <c r="O78" s="10" t="s">
        <v>13</v>
      </c>
      <c r="P78" s="10" t="s">
        <v>13</v>
      </c>
      <c r="Q78" s="10" t="s">
        <v>13</v>
      </c>
      <c r="R78" s="10" t="s">
        <v>13</v>
      </c>
      <c r="S78" s="10" t="s">
        <v>13</v>
      </c>
      <c r="V78" s="50"/>
      <c r="W78" s="64"/>
    </row>
    <row r="79" spans="1:23" ht="25.5" x14ac:dyDescent="0.25">
      <c r="A79" s="57">
        <v>78</v>
      </c>
      <c r="B79" s="4" t="s">
        <v>9195</v>
      </c>
      <c r="C79" s="14" t="s">
        <v>9196</v>
      </c>
      <c r="D79" s="14" t="s">
        <v>9196</v>
      </c>
      <c r="E79" s="13"/>
      <c r="F79" s="4" t="s">
        <v>9195</v>
      </c>
      <c r="G79" s="43"/>
      <c r="H79" s="4"/>
      <c r="I79" s="4"/>
      <c r="J79" s="1"/>
      <c r="K79" s="4"/>
      <c r="L79" s="4"/>
      <c r="M79" s="38"/>
      <c r="N79" s="50"/>
      <c r="V79" s="50"/>
      <c r="W79" s="64"/>
    </row>
    <row r="80" spans="1:23" x14ac:dyDescent="0.25">
      <c r="A80" s="57">
        <v>79</v>
      </c>
      <c r="B80" s="6" t="s">
        <v>8878</v>
      </c>
      <c r="C80" s="12" t="s">
        <v>9194</v>
      </c>
      <c r="D80" s="12" t="s">
        <v>9194</v>
      </c>
      <c r="E80" s="11"/>
      <c r="F80" s="6" t="s">
        <v>8878</v>
      </c>
      <c r="G80" s="44"/>
      <c r="H80" s="6"/>
      <c r="I80" s="6"/>
      <c r="J80" s="1" t="s">
        <v>13</v>
      </c>
      <c r="K80" s="6"/>
      <c r="L80" s="6"/>
      <c r="M80" s="39"/>
      <c r="N80" s="50"/>
      <c r="V80" s="50"/>
      <c r="W80" s="64"/>
    </row>
    <row r="81" spans="1:23" ht="25.5" x14ac:dyDescent="0.25">
      <c r="A81" s="57">
        <v>80</v>
      </c>
      <c r="B81" s="2" t="s">
        <v>9192</v>
      </c>
      <c r="C81" s="10" t="s">
        <v>9193</v>
      </c>
      <c r="D81" s="10" t="s">
        <v>9193</v>
      </c>
      <c r="E81" s="10"/>
      <c r="F81" s="2" t="s">
        <v>9192</v>
      </c>
      <c r="G81" s="40"/>
      <c r="H81" s="1"/>
      <c r="I81" s="1"/>
      <c r="J81" s="1" t="s">
        <v>13</v>
      </c>
      <c r="K81" s="1"/>
      <c r="L81" s="1"/>
      <c r="M81" s="40" t="s">
        <v>13</v>
      </c>
      <c r="N81" s="49" t="s">
        <v>13</v>
      </c>
      <c r="O81" s="10" t="s">
        <v>13</v>
      </c>
      <c r="P81" s="10" t="s">
        <v>13</v>
      </c>
      <c r="Q81" s="10" t="s">
        <v>13</v>
      </c>
      <c r="R81" s="10" t="s">
        <v>13</v>
      </c>
      <c r="S81" s="10" t="s">
        <v>13</v>
      </c>
      <c r="T81" s="10" t="s">
        <v>13</v>
      </c>
      <c r="V81" s="49">
        <v>2</v>
      </c>
      <c r="W81" s="64"/>
    </row>
    <row r="82" spans="1:23" ht="25.5" x14ac:dyDescent="0.25">
      <c r="A82" s="57">
        <v>81</v>
      </c>
      <c r="B82" s="2" t="s">
        <v>9190</v>
      </c>
      <c r="C82" s="10" t="s">
        <v>9191</v>
      </c>
      <c r="D82" s="10" t="s">
        <v>9191</v>
      </c>
      <c r="E82" s="10"/>
      <c r="F82" s="2" t="s">
        <v>9190</v>
      </c>
      <c r="G82" s="40"/>
      <c r="H82" s="1"/>
      <c r="I82" s="1"/>
      <c r="J82" s="1" t="s">
        <v>13</v>
      </c>
      <c r="K82" s="1"/>
      <c r="L82" s="1"/>
      <c r="M82" s="40" t="s">
        <v>13</v>
      </c>
      <c r="N82" s="49" t="s">
        <v>13</v>
      </c>
      <c r="O82" s="10" t="s">
        <v>13</v>
      </c>
      <c r="P82" s="10" t="s">
        <v>13</v>
      </c>
      <c r="Q82" s="10" t="s">
        <v>13</v>
      </c>
      <c r="R82" s="10" t="s">
        <v>13</v>
      </c>
      <c r="S82" s="10" t="s">
        <v>13</v>
      </c>
      <c r="T82" s="10" t="s">
        <v>13</v>
      </c>
      <c r="V82" s="49">
        <v>2</v>
      </c>
      <c r="W82" s="64"/>
    </row>
    <row r="83" spans="1:23" x14ac:dyDescent="0.25">
      <c r="A83" s="57">
        <v>82</v>
      </c>
      <c r="B83" s="2" t="s">
        <v>9188</v>
      </c>
      <c r="C83" s="10" t="s">
        <v>9189</v>
      </c>
      <c r="D83" s="10" t="s">
        <v>9189</v>
      </c>
      <c r="E83" s="10"/>
      <c r="F83" s="2" t="s">
        <v>9188</v>
      </c>
      <c r="G83" s="40"/>
      <c r="H83" s="1"/>
      <c r="I83" s="1"/>
      <c r="J83" s="1" t="s">
        <v>13</v>
      </c>
      <c r="K83" s="1"/>
      <c r="L83" s="1"/>
      <c r="M83" s="40" t="s">
        <v>13</v>
      </c>
      <c r="N83" s="49" t="s">
        <v>13</v>
      </c>
      <c r="O83" s="10" t="s">
        <v>13</v>
      </c>
      <c r="P83" s="10" t="s">
        <v>13</v>
      </c>
      <c r="Q83" s="10" t="s">
        <v>13</v>
      </c>
      <c r="R83" s="10" t="s">
        <v>13</v>
      </c>
      <c r="S83" s="10" t="s">
        <v>13</v>
      </c>
      <c r="T83" s="10" t="s">
        <v>13</v>
      </c>
      <c r="V83" s="49">
        <v>2</v>
      </c>
      <c r="W83" s="64"/>
    </row>
    <row r="84" spans="1:23" ht="25.5" x14ac:dyDescent="0.25">
      <c r="A84" s="57">
        <v>83</v>
      </c>
      <c r="B84" s="2" t="s">
        <v>9186</v>
      </c>
      <c r="C84" s="10" t="s">
        <v>9187</v>
      </c>
      <c r="D84" s="10" t="s">
        <v>9187</v>
      </c>
      <c r="E84" s="10"/>
      <c r="F84" s="2" t="s">
        <v>9186</v>
      </c>
      <c r="G84" s="40"/>
      <c r="H84" s="1"/>
      <c r="I84" s="1"/>
      <c r="J84" s="1" t="s">
        <v>13</v>
      </c>
      <c r="K84" s="1"/>
      <c r="L84" s="1"/>
      <c r="M84" s="40" t="s">
        <v>13</v>
      </c>
      <c r="N84" s="49" t="s">
        <v>13</v>
      </c>
      <c r="O84" s="10" t="s">
        <v>13</v>
      </c>
      <c r="P84" s="10" t="s">
        <v>13</v>
      </c>
      <c r="Q84" s="10" t="s">
        <v>13</v>
      </c>
      <c r="R84" s="10" t="s">
        <v>13</v>
      </c>
      <c r="S84" s="10" t="s">
        <v>13</v>
      </c>
      <c r="T84" s="10" t="s">
        <v>13</v>
      </c>
      <c r="V84" s="49">
        <v>2</v>
      </c>
      <c r="W84" s="64"/>
    </row>
    <row r="85" spans="1:23" ht="25.5" x14ac:dyDescent="0.25">
      <c r="A85" s="57">
        <v>84</v>
      </c>
      <c r="B85" s="2" t="s">
        <v>9184</v>
      </c>
      <c r="C85" s="10" t="s">
        <v>9185</v>
      </c>
      <c r="D85" s="10" t="s">
        <v>9185</v>
      </c>
      <c r="F85" s="2" t="s">
        <v>9184</v>
      </c>
      <c r="G85" s="45"/>
      <c r="H85" s="2"/>
      <c r="I85" s="2"/>
      <c r="J85" s="1" t="s">
        <v>13</v>
      </c>
      <c r="K85" s="2"/>
      <c r="L85" s="2"/>
      <c r="M85" s="40"/>
      <c r="N85" s="49" t="s">
        <v>13</v>
      </c>
      <c r="O85" s="10" t="s">
        <v>13</v>
      </c>
      <c r="P85" s="10" t="s">
        <v>13</v>
      </c>
      <c r="Q85" s="10" t="s">
        <v>13</v>
      </c>
      <c r="R85" s="10" t="s">
        <v>13</v>
      </c>
      <c r="S85" s="10" t="s">
        <v>13</v>
      </c>
      <c r="T85" s="10" t="s">
        <v>13</v>
      </c>
      <c r="U85" s="10">
        <v>2</v>
      </c>
      <c r="V85" s="50"/>
      <c r="W85" s="64"/>
    </row>
    <row r="86" spans="1:23" ht="38.25" x14ac:dyDescent="0.25">
      <c r="A86" s="57">
        <v>85</v>
      </c>
      <c r="B86" s="2" t="s">
        <v>9182</v>
      </c>
      <c r="C86" s="10" t="s">
        <v>9183</v>
      </c>
      <c r="D86" s="10" t="s">
        <v>9183</v>
      </c>
      <c r="F86" s="2" t="s">
        <v>9182</v>
      </c>
      <c r="G86" s="45"/>
      <c r="H86" s="2"/>
      <c r="I86" s="2"/>
      <c r="J86" s="1" t="s">
        <v>13</v>
      </c>
      <c r="K86" s="2"/>
      <c r="L86" s="2"/>
      <c r="M86" s="40"/>
      <c r="N86" s="49" t="s">
        <v>13</v>
      </c>
      <c r="O86" s="10" t="s">
        <v>13</v>
      </c>
      <c r="P86" s="10" t="s">
        <v>13</v>
      </c>
      <c r="Q86" s="10" t="s">
        <v>13</v>
      </c>
      <c r="R86" s="10" t="s">
        <v>13</v>
      </c>
      <c r="S86" s="10" t="s">
        <v>13</v>
      </c>
      <c r="T86" s="10" t="s">
        <v>13</v>
      </c>
      <c r="U86" s="10">
        <v>2</v>
      </c>
      <c r="V86" s="50"/>
      <c r="W86" s="64"/>
    </row>
    <row r="87" spans="1:23" ht="38.25" x14ac:dyDescent="0.25">
      <c r="A87" s="57">
        <v>86</v>
      </c>
      <c r="B87" s="2" t="s">
        <v>9180</v>
      </c>
      <c r="C87" s="10" t="s">
        <v>9181</v>
      </c>
      <c r="D87" s="10" t="s">
        <v>9181</v>
      </c>
      <c r="F87" s="2" t="s">
        <v>9180</v>
      </c>
      <c r="G87" s="45"/>
      <c r="H87" s="2"/>
      <c r="I87" s="2"/>
      <c r="J87" s="1" t="s">
        <v>13</v>
      </c>
      <c r="K87" s="2"/>
      <c r="L87" s="2"/>
      <c r="M87" s="40"/>
      <c r="N87" s="49" t="s">
        <v>13</v>
      </c>
      <c r="O87" s="10" t="s">
        <v>13</v>
      </c>
      <c r="P87" s="10" t="s">
        <v>13</v>
      </c>
      <c r="Q87" s="10" t="s">
        <v>13</v>
      </c>
      <c r="R87" s="10" t="s">
        <v>13</v>
      </c>
      <c r="S87" s="10" t="s">
        <v>13</v>
      </c>
      <c r="T87" s="10" t="s">
        <v>13</v>
      </c>
      <c r="U87" s="10">
        <v>2</v>
      </c>
      <c r="V87" s="50"/>
      <c r="W87" s="64"/>
    </row>
    <row r="88" spans="1:23" ht="25.5" x14ac:dyDescent="0.25">
      <c r="A88" s="57">
        <v>87</v>
      </c>
      <c r="B88" s="2" t="s">
        <v>9178</v>
      </c>
      <c r="C88" s="10" t="s">
        <v>9179</v>
      </c>
      <c r="D88" s="10" t="s">
        <v>9179</v>
      </c>
      <c r="E88" s="10"/>
      <c r="F88" s="2" t="s">
        <v>9178</v>
      </c>
      <c r="G88" s="40"/>
      <c r="H88" s="1"/>
      <c r="I88" s="1"/>
      <c r="J88" s="1" t="s">
        <v>13</v>
      </c>
      <c r="K88" s="1"/>
      <c r="L88" s="1"/>
      <c r="M88" s="40" t="s">
        <v>13</v>
      </c>
      <c r="N88" s="49" t="s">
        <v>13</v>
      </c>
      <c r="O88" s="10" t="s">
        <v>13</v>
      </c>
      <c r="P88" s="10" t="s">
        <v>13</v>
      </c>
      <c r="Q88" s="10" t="s">
        <v>13</v>
      </c>
      <c r="R88" s="10" t="s">
        <v>13</v>
      </c>
      <c r="S88" s="10" t="s">
        <v>13</v>
      </c>
      <c r="T88" s="10" t="s">
        <v>13</v>
      </c>
      <c r="V88" s="49">
        <v>2</v>
      </c>
      <c r="W88" s="64"/>
    </row>
    <row r="89" spans="1:23" ht="38.25" x14ac:dyDescent="0.25">
      <c r="A89" s="57">
        <v>88</v>
      </c>
      <c r="B89" s="2" t="s">
        <v>9176</v>
      </c>
      <c r="C89" s="10" t="s">
        <v>9177</v>
      </c>
      <c r="D89" s="10" t="s">
        <v>9177</v>
      </c>
      <c r="E89" s="10"/>
      <c r="F89" s="2" t="s">
        <v>9176</v>
      </c>
      <c r="G89" s="40"/>
      <c r="H89" s="1"/>
      <c r="I89" s="1"/>
      <c r="J89" s="1" t="s">
        <v>13</v>
      </c>
      <c r="K89" s="1"/>
      <c r="L89" s="1"/>
      <c r="M89" s="40" t="s">
        <v>13</v>
      </c>
      <c r="N89" s="49" t="s">
        <v>13</v>
      </c>
      <c r="O89" s="10" t="s">
        <v>13</v>
      </c>
      <c r="P89" s="10" t="s">
        <v>13</v>
      </c>
      <c r="Q89" s="10" t="s">
        <v>13</v>
      </c>
      <c r="R89" s="10" t="s">
        <v>13</v>
      </c>
      <c r="S89" s="10" t="s">
        <v>13</v>
      </c>
      <c r="T89" s="10" t="s">
        <v>13</v>
      </c>
      <c r="V89" s="50"/>
      <c r="W89" s="64"/>
    </row>
    <row r="90" spans="1:23" x14ac:dyDescent="0.25">
      <c r="A90" s="57">
        <v>89</v>
      </c>
      <c r="B90" s="2" t="s">
        <v>9174</v>
      </c>
      <c r="C90" s="10" t="s">
        <v>9175</v>
      </c>
      <c r="D90" s="10" t="s">
        <v>9175</v>
      </c>
      <c r="F90" s="2" t="s">
        <v>9174</v>
      </c>
      <c r="G90" s="45"/>
      <c r="H90" s="2"/>
      <c r="I90" s="2"/>
      <c r="J90" s="1" t="s">
        <v>13</v>
      </c>
      <c r="K90" s="2"/>
      <c r="L90" s="2"/>
      <c r="M90" s="40"/>
      <c r="N90" s="49" t="s">
        <v>13</v>
      </c>
      <c r="O90" s="10" t="s">
        <v>13</v>
      </c>
      <c r="P90" s="10" t="s">
        <v>13</v>
      </c>
      <c r="Q90" s="10" t="s">
        <v>13</v>
      </c>
      <c r="R90" s="10" t="s">
        <v>13</v>
      </c>
      <c r="S90" s="10" t="s">
        <v>13</v>
      </c>
      <c r="T90" s="10" t="s">
        <v>13</v>
      </c>
      <c r="U90" s="10">
        <v>2</v>
      </c>
      <c r="V90" s="50"/>
      <c r="W90" s="64"/>
    </row>
    <row r="91" spans="1:23" x14ac:dyDescent="0.25">
      <c r="A91" s="57">
        <v>90</v>
      </c>
      <c r="B91" s="2" t="s">
        <v>9172</v>
      </c>
      <c r="C91" s="10" t="s">
        <v>9173</v>
      </c>
      <c r="D91" s="10" t="s">
        <v>9173</v>
      </c>
      <c r="F91" s="2" t="s">
        <v>9172</v>
      </c>
      <c r="G91" s="45"/>
      <c r="H91" s="2"/>
      <c r="I91" s="2"/>
      <c r="J91" s="1" t="s">
        <v>13</v>
      </c>
      <c r="K91" s="2"/>
      <c r="L91" s="2"/>
      <c r="M91" s="40"/>
      <c r="N91" s="49" t="s">
        <v>13</v>
      </c>
      <c r="O91" s="10" t="s">
        <v>13</v>
      </c>
      <c r="P91" s="10" t="s">
        <v>13</v>
      </c>
      <c r="Q91" s="10" t="s">
        <v>13</v>
      </c>
      <c r="R91" s="10" t="s">
        <v>13</v>
      </c>
      <c r="S91" s="10" t="s">
        <v>13</v>
      </c>
      <c r="T91" s="10" t="s">
        <v>13</v>
      </c>
      <c r="U91" s="10">
        <v>2</v>
      </c>
      <c r="V91" s="50"/>
      <c r="W91" s="64"/>
    </row>
    <row r="92" spans="1:23" ht="25.5" x14ac:dyDescent="0.25">
      <c r="A92" s="57">
        <v>91</v>
      </c>
      <c r="B92" s="2" t="s">
        <v>9170</v>
      </c>
      <c r="C92" s="10" t="s">
        <v>9171</v>
      </c>
      <c r="D92" s="10" t="s">
        <v>9171</v>
      </c>
      <c r="E92" s="10"/>
      <c r="F92" s="2" t="s">
        <v>9170</v>
      </c>
      <c r="G92" s="40"/>
      <c r="H92" s="1"/>
      <c r="I92" s="1"/>
      <c r="J92" s="1" t="s">
        <v>13</v>
      </c>
      <c r="K92" s="1"/>
      <c r="L92" s="1"/>
      <c r="M92" s="40" t="s">
        <v>13</v>
      </c>
      <c r="N92" s="49" t="s">
        <v>13</v>
      </c>
      <c r="O92" s="10" t="s">
        <v>13</v>
      </c>
      <c r="P92" s="10" t="s">
        <v>13</v>
      </c>
      <c r="Q92" s="10" t="s">
        <v>13</v>
      </c>
      <c r="R92" s="10" t="s">
        <v>13</v>
      </c>
      <c r="S92" s="10" t="s">
        <v>13</v>
      </c>
      <c r="T92" s="10" t="s">
        <v>13</v>
      </c>
      <c r="V92" s="54">
        <v>2</v>
      </c>
      <c r="W92" s="64"/>
    </row>
    <row r="93" spans="1:23" ht="25.5" x14ac:dyDescent="0.25">
      <c r="A93" s="57">
        <v>92</v>
      </c>
      <c r="B93" s="2" t="s">
        <v>9168</v>
      </c>
      <c r="C93" s="10" t="s">
        <v>9169</v>
      </c>
      <c r="D93" s="10" t="s">
        <v>9169</v>
      </c>
      <c r="E93" s="10"/>
      <c r="F93" s="2" t="s">
        <v>9168</v>
      </c>
      <c r="G93" s="40"/>
      <c r="H93" s="1"/>
      <c r="I93" s="1"/>
      <c r="J93" s="1" t="s">
        <v>13</v>
      </c>
      <c r="K93" s="1"/>
      <c r="L93" s="1"/>
      <c r="M93" s="40" t="s">
        <v>13</v>
      </c>
      <c r="N93" s="49" t="s">
        <v>13</v>
      </c>
      <c r="O93" s="10" t="s">
        <v>13</v>
      </c>
      <c r="P93" s="10" t="s">
        <v>13</v>
      </c>
      <c r="Q93" s="10" t="s">
        <v>13</v>
      </c>
      <c r="R93" s="10" t="s">
        <v>13</v>
      </c>
      <c r="S93" s="10" t="s">
        <v>13</v>
      </c>
      <c r="T93" s="10" t="s">
        <v>13</v>
      </c>
      <c r="V93" s="54">
        <v>2</v>
      </c>
      <c r="W93" s="64"/>
    </row>
    <row r="94" spans="1:23" ht="25.5" x14ac:dyDescent="0.25">
      <c r="A94" s="57">
        <v>93</v>
      </c>
      <c r="B94" s="2" t="s">
        <v>9166</v>
      </c>
      <c r="C94" s="10" t="s">
        <v>9167</v>
      </c>
      <c r="D94" s="10" t="s">
        <v>9167</v>
      </c>
      <c r="E94" s="10"/>
      <c r="F94" s="2" t="s">
        <v>9166</v>
      </c>
      <c r="G94" s="40"/>
      <c r="H94" s="1"/>
      <c r="I94" s="1"/>
      <c r="J94" s="1" t="s">
        <v>13</v>
      </c>
      <c r="K94" s="1"/>
      <c r="L94" s="1"/>
      <c r="M94" s="40" t="s">
        <v>13</v>
      </c>
      <c r="N94" s="49" t="s">
        <v>13</v>
      </c>
      <c r="O94" s="10" t="s">
        <v>13</v>
      </c>
      <c r="P94" s="10" t="s">
        <v>13</v>
      </c>
      <c r="Q94" s="10" t="s">
        <v>13</v>
      </c>
      <c r="R94" s="10" t="s">
        <v>13</v>
      </c>
      <c r="S94" s="10" t="s">
        <v>13</v>
      </c>
      <c r="T94" s="10" t="s">
        <v>13</v>
      </c>
      <c r="V94" s="54">
        <v>2</v>
      </c>
      <c r="W94" s="64"/>
    </row>
    <row r="95" spans="1:23" ht="25.5" x14ac:dyDescent="0.25">
      <c r="A95" s="57">
        <v>94</v>
      </c>
      <c r="B95" s="2" t="s">
        <v>9164</v>
      </c>
      <c r="C95" s="10" t="s">
        <v>9165</v>
      </c>
      <c r="D95" s="10" t="s">
        <v>9165</v>
      </c>
      <c r="E95" s="10"/>
      <c r="F95" s="2" t="s">
        <v>9164</v>
      </c>
      <c r="G95" s="40"/>
      <c r="H95" s="1"/>
      <c r="I95" s="1"/>
      <c r="J95" s="1" t="s">
        <v>13</v>
      </c>
      <c r="K95" s="1"/>
      <c r="L95" s="1"/>
      <c r="M95" s="40" t="s">
        <v>13</v>
      </c>
      <c r="N95" s="49" t="s">
        <v>13</v>
      </c>
      <c r="O95" s="10" t="s">
        <v>13</v>
      </c>
      <c r="P95" s="10" t="s">
        <v>13</v>
      </c>
      <c r="Q95" s="10" t="s">
        <v>13</v>
      </c>
      <c r="R95" s="10" t="s">
        <v>13</v>
      </c>
      <c r="S95" s="10" t="s">
        <v>13</v>
      </c>
      <c r="T95" s="10" t="s">
        <v>13</v>
      </c>
      <c r="V95" s="54">
        <v>2</v>
      </c>
      <c r="W95" s="64"/>
    </row>
    <row r="96" spans="1:23" ht="25.5" x14ac:dyDescent="0.25">
      <c r="A96" s="57">
        <v>95</v>
      </c>
      <c r="B96" s="2" t="s">
        <v>9162</v>
      </c>
      <c r="C96" s="10" t="s">
        <v>9163</v>
      </c>
      <c r="D96" s="10" t="s">
        <v>9163</v>
      </c>
      <c r="E96" s="10"/>
      <c r="F96" s="2" t="s">
        <v>9162</v>
      </c>
      <c r="G96" s="40"/>
      <c r="H96" s="1"/>
      <c r="I96" s="1"/>
      <c r="J96" s="1" t="s">
        <v>13</v>
      </c>
      <c r="K96" s="1"/>
      <c r="L96" s="1"/>
      <c r="M96" s="40" t="s">
        <v>13</v>
      </c>
      <c r="N96" s="49" t="s">
        <v>13</v>
      </c>
      <c r="O96" s="10" t="s">
        <v>13</v>
      </c>
      <c r="P96" s="10" t="s">
        <v>13</v>
      </c>
      <c r="Q96" s="10" t="s">
        <v>13</v>
      </c>
      <c r="R96" s="10" t="s">
        <v>13</v>
      </c>
      <c r="S96" s="10" t="s">
        <v>13</v>
      </c>
      <c r="T96" s="10" t="s">
        <v>13</v>
      </c>
      <c r="V96" s="54">
        <v>2</v>
      </c>
      <c r="W96" s="64"/>
    </row>
    <row r="97" spans="1:23" x14ac:dyDescent="0.25">
      <c r="A97" s="57">
        <v>96</v>
      </c>
      <c r="B97" s="6" t="s">
        <v>8838</v>
      </c>
      <c r="C97" s="12" t="s">
        <v>9161</v>
      </c>
      <c r="D97" s="12" t="s">
        <v>9161</v>
      </c>
      <c r="E97" s="11"/>
      <c r="F97" s="6" t="s">
        <v>8838</v>
      </c>
      <c r="G97" s="44"/>
      <c r="H97" s="6"/>
      <c r="I97" s="6"/>
      <c r="J97" s="1" t="s">
        <v>13</v>
      </c>
      <c r="K97" s="6"/>
      <c r="L97" s="6"/>
      <c r="M97" s="39"/>
      <c r="N97" s="50"/>
      <c r="V97" s="50"/>
      <c r="W97" s="64"/>
    </row>
    <row r="98" spans="1:23" ht="38.25" x14ac:dyDescent="0.25">
      <c r="A98" s="57">
        <v>97</v>
      </c>
      <c r="B98" s="2" t="s">
        <v>9159</v>
      </c>
      <c r="C98" s="10" t="s">
        <v>9160</v>
      </c>
      <c r="D98" s="10" t="s">
        <v>9160</v>
      </c>
      <c r="E98" s="10"/>
      <c r="F98" s="2" t="s">
        <v>9159</v>
      </c>
      <c r="G98" s="40"/>
      <c r="H98" s="1"/>
      <c r="I98" s="1"/>
      <c r="J98" s="1" t="s">
        <v>13</v>
      </c>
      <c r="K98" s="1"/>
      <c r="L98" s="1"/>
      <c r="M98" s="40" t="s">
        <v>13</v>
      </c>
      <c r="N98" s="49" t="s">
        <v>13</v>
      </c>
      <c r="O98" s="10" t="s">
        <v>13</v>
      </c>
      <c r="P98" s="10" t="s">
        <v>13</v>
      </c>
      <c r="Q98" s="10" t="s">
        <v>13</v>
      </c>
      <c r="R98" s="10" t="s">
        <v>13</v>
      </c>
      <c r="S98" s="10" t="s">
        <v>13</v>
      </c>
      <c r="T98" s="10" t="s">
        <v>13</v>
      </c>
      <c r="V98" s="54">
        <v>2</v>
      </c>
      <c r="W98" s="64"/>
    </row>
    <row r="99" spans="1:23" ht="25.5" x14ac:dyDescent="0.25">
      <c r="A99" s="57">
        <v>98</v>
      </c>
      <c r="B99" s="2" t="s">
        <v>9157</v>
      </c>
      <c r="C99" s="10" t="s">
        <v>9158</v>
      </c>
      <c r="D99" s="10" t="s">
        <v>9158</v>
      </c>
      <c r="F99" s="2" t="s">
        <v>9157</v>
      </c>
      <c r="G99" s="45"/>
      <c r="H99" s="2"/>
      <c r="I99" s="2"/>
      <c r="J99" s="1" t="s">
        <v>13</v>
      </c>
      <c r="K99" s="2"/>
      <c r="L99" s="2"/>
      <c r="M99" s="40"/>
      <c r="N99" s="49" t="s">
        <v>13</v>
      </c>
      <c r="O99" s="10" t="s">
        <v>13</v>
      </c>
      <c r="P99" s="10" t="s">
        <v>13</v>
      </c>
      <c r="Q99" s="10" t="s">
        <v>13</v>
      </c>
      <c r="R99" s="10" t="s">
        <v>13</v>
      </c>
      <c r="S99" s="10" t="s">
        <v>13</v>
      </c>
      <c r="T99" s="10" t="s">
        <v>13</v>
      </c>
      <c r="U99" s="10">
        <v>2</v>
      </c>
      <c r="V99" s="50"/>
      <c r="W99" s="64"/>
    </row>
    <row r="100" spans="1:23" ht="25.5" x14ac:dyDescent="0.25">
      <c r="A100" s="57">
        <v>99</v>
      </c>
      <c r="B100" s="2" t="s">
        <v>9155</v>
      </c>
      <c r="C100" s="10" t="s">
        <v>9156</v>
      </c>
      <c r="D100" s="10" t="s">
        <v>9156</v>
      </c>
      <c r="F100" s="2" t="s">
        <v>9155</v>
      </c>
      <c r="G100" s="45"/>
      <c r="H100" s="2"/>
      <c r="I100" s="2"/>
      <c r="J100" s="1" t="s">
        <v>13</v>
      </c>
      <c r="K100" s="2"/>
      <c r="L100" s="2"/>
      <c r="M100" s="40"/>
      <c r="N100" s="49" t="s">
        <v>13</v>
      </c>
      <c r="O100" s="10" t="s">
        <v>13</v>
      </c>
      <c r="P100" s="10" t="s">
        <v>13</v>
      </c>
      <c r="Q100" s="10" t="s">
        <v>13</v>
      </c>
      <c r="R100" s="10" t="s">
        <v>13</v>
      </c>
      <c r="S100" s="10" t="s">
        <v>13</v>
      </c>
      <c r="T100" s="10" t="s">
        <v>13</v>
      </c>
      <c r="U100" s="10">
        <v>2</v>
      </c>
      <c r="V100" s="50"/>
      <c r="W100" s="64"/>
    </row>
    <row r="101" spans="1:23" ht="25.5" x14ac:dyDescent="0.25">
      <c r="A101" s="57">
        <v>100</v>
      </c>
      <c r="B101" s="2" t="s">
        <v>9153</v>
      </c>
      <c r="C101" s="10" t="s">
        <v>9154</v>
      </c>
      <c r="D101" s="10" t="s">
        <v>9154</v>
      </c>
      <c r="F101" s="2" t="s">
        <v>9153</v>
      </c>
      <c r="G101" s="45"/>
      <c r="H101" s="2"/>
      <c r="I101" s="2"/>
      <c r="J101" s="1" t="s">
        <v>13</v>
      </c>
      <c r="K101" s="2"/>
      <c r="L101" s="2"/>
      <c r="M101" s="40"/>
      <c r="N101" s="49" t="s">
        <v>13</v>
      </c>
      <c r="O101" s="10" t="s">
        <v>13</v>
      </c>
      <c r="P101" s="10" t="s">
        <v>13</v>
      </c>
      <c r="Q101" s="10" t="s">
        <v>13</v>
      </c>
      <c r="R101" s="10" t="s">
        <v>13</v>
      </c>
      <c r="S101" s="10" t="s">
        <v>13</v>
      </c>
      <c r="T101" s="10" t="s">
        <v>13</v>
      </c>
      <c r="U101" s="10">
        <v>2</v>
      </c>
      <c r="V101" s="50"/>
      <c r="W101" s="64"/>
    </row>
    <row r="102" spans="1:23" ht="25.5" x14ac:dyDescent="0.25">
      <c r="A102" s="57">
        <v>101</v>
      </c>
      <c r="B102" s="2" t="s">
        <v>9151</v>
      </c>
      <c r="C102" s="10" t="s">
        <v>9152</v>
      </c>
      <c r="D102" s="10" t="s">
        <v>9152</v>
      </c>
      <c r="F102" s="2" t="s">
        <v>9151</v>
      </c>
      <c r="G102" s="45"/>
      <c r="H102" s="2"/>
      <c r="I102" s="2"/>
      <c r="J102" s="1" t="s">
        <v>13</v>
      </c>
      <c r="K102" s="2"/>
      <c r="L102" s="2"/>
      <c r="M102" s="40"/>
      <c r="N102" s="49" t="s">
        <v>13</v>
      </c>
      <c r="O102" s="10" t="s">
        <v>13</v>
      </c>
      <c r="P102" s="10" t="s">
        <v>13</v>
      </c>
      <c r="Q102" s="10" t="s">
        <v>13</v>
      </c>
      <c r="R102" s="10" t="s">
        <v>13</v>
      </c>
      <c r="S102" s="10" t="s">
        <v>13</v>
      </c>
      <c r="T102" s="10" t="s">
        <v>13</v>
      </c>
      <c r="U102" s="10">
        <v>2</v>
      </c>
      <c r="V102" s="50"/>
      <c r="W102" s="64"/>
    </row>
    <row r="103" spans="1:23" ht="76.5" x14ac:dyDescent="0.25">
      <c r="A103" s="57">
        <v>102</v>
      </c>
      <c r="B103" s="2" t="s">
        <v>9149</v>
      </c>
      <c r="C103" s="10" t="s">
        <v>9150</v>
      </c>
      <c r="D103" s="10" t="s">
        <v>9150</v>
      </c>
      <c r="F103" s="2" t="s">
        <v>9149</v>
      </c>
      <c r="G103" s="45"/>
      <c r="H103" s="2"/>
      <c r="I103" s="2"/>
      <c r="J103" s="1" t="s">
        <v>13</v>
      </c>
      <c r="K103" s="2"/>
      <c r="L103" s="2"/>
      <c r="M103" s="40"/>
      <c r="N103" s="49" t="s">
        <v>13</v>
      </c>
      <c r="O103" s="10" t="s">
        <v>13</v>
      </c>
      <c r="P103" s="10" t="s">
        <v>13</v>
      </c>
      <c r="Q103" s="10" t="s">
        <v>13</v>
      </c>
      <c r="R103" s="10" t="s">
        <v>13</v>
      </c>
      <c r="S103" s="10" t="s">
        <v>13</v>
      </c>
      <c r="T103" s="10" t="s">
        <v>13</v>
      </c>
      <c r="U103" s="10">
        <v>2</v>
      </c>
      <c r="V103" s="50"/>
      <c r="W103" s="64"/>
    </row>
    <row r="104" spans="1:23" x14ac:dyDescent="0.25">
      <c r="A104" s="57">
        <v>103</v>
      </c>
      <c r="B104" s="6" t="s">
        <v>8906</v>
      </c>
      <c r="C104" s="12" t="s">
        <v>9148</v>
      </c>
      <c r="D104" s="12" t="s">
        <v>9148</v>
      </c>
      <c r="E104" s="11"/>
      <c r="F104" s="6" t="s">
        <v>8906</v>
      </c>
      <c r="G104" s="44"/>
      <c r="H104" s="6"/>
      <c r="I104" s="6"/>
      <c r="J104" s="1" t="s">
        <v>13</v>
      </c>
      <c r="K104" s="6"/>
      <c r="L104" s="6"/>
      <c r="M104" s="39"/>
      <c r="N104" s="50"/>
      <c r="V104" s="50"/>
      <c r="W104" s="64"/>
    </row>
    <row r="105" spans="1:23" ht="25.5" x14ac:dyDescent="0.25">
      <c r="A105" s="57">
        <v>104</v>
      </c>
      <c r="B105" s="2" t="s">
        <v>9146</v>
      </c>
      <c r="C105" s="10" t="s">
        <v>9147</v>
      </c>
      <c r="D105" s="10" t="s">
        <v>9147</v>
      </c>
      <c r="E105" s="10"/>
      <c r="F105" s="2" t="s">
        <v>9146</v>
      </c>
      <c r="G105" s="40"/>
      <c r="H105" s="1"/>
      <c r="I105" s="1"/>
      <c r="J105" s="1" t="s">
        <v>13</v>
      </c>
      <c r="K105" s="1"/>
      <c r="L105" s="1"/>
      <c r="M105" s="40" t="s">
        <v>13</v>
      </c>
      <c r="N105" s="49" t="s">
        <v>13</v>
      </c>
      <c r="O105" s="10" t="s">
        <v>13</v>
      </c>
      <c r="P105" s="10" t="s">
        <v>13</v>
      </c>
      <c r="Q105" s="10" t="s">
        <v>13</v>
      </c>
      <c r="R105" s="10" t="s">
        <v>13</v>
      </c>
      <c r="S105" s="10" t="s">
        <v>13</v>
      </c>
      <c r="T105" s="10" t="s">
        <v>13</v>
      </c>
      <c r="V105" s="49">
        <v>2</v>
      </c>
      <c r="W105" s="64"/>
    </row>
    <row r="106" spans="1:23" x14ac:dyDescent="0.25">
      <c r="A106" s="57">
        <v>105</v>
      </c>
      <c r="B106" s="2" t="s">
        <v>9144</v>
      </c>
      <c r="C106" s="10" t="s">
        <v>9145</v>
      </c>
      <c r="D106" s="10" t="s">
        <v>9145</v>
      </c>
      <c r="F106" s="2" t="s">
        <v>9144</v>
      </c>
      <c r="G106" s="45"/>
      <c r="H106" s="2"/>
      <c r="I106" s="2"/>
      <c r="J106" s="1" t="s">
        <v>13</v>
      </c>
      <c r="K106" s="2"/>
      <c r="L106" s="2"/>
      <c r="M106" s="40"/>
      <c r="N106" s="49" t="s">
        <v>13</v>
      </c>
      <c r="O106" s="10" t="s">
        <v>13</v>
      </c>
      <c r="P106" s="10" t="s">
        <v>13</v>
      </c>
      <c r="Q106" s="10" t="s">
        <v>13</v>
      </c>
      <c r="R106" s="10" t="s">
        <v>13</v>
      </c>
      <c r="S106" s="10" t="s">
        <v>13</v>
      </c>
      <c r="T106" s="10" t="s">
        <v>13</v>
      </c>
      <c r="V106" s="50"/>
      <c r="W106" s="64"/>
    </row>
    <row r="107" spans="1:23" ht="38.25" x14ac:dyDescent="0.25">
      <c r="A107" s="57">
        <v>106</v>
      </c>
      <c r="B107" s="2" t="s">
        <v>9142</v>
      </c>
      <c r="C107" s="10" t="s">
        <v>9143</v>
      </c>
      <c r="D107" s="10" t="s">
        <v>9143</v>
      </c>
      <c r="E107" s="10"/>
      <c r="F107" s="2" t="s">
        <v>9142</v>
      </c>
      <c r="G107" s="40"/>
      <c r="H107" s="1"/>
      <c r="I107" s="1"/>
      <c r="J107" s="1" t="s">
        <v>13</v>
      </c>
      <c r="K107" s="1"/>
      <c r="L107" s="1"/>
      <c r="M107" s="40" t="s">
        <v>13</v>
      </c>
      <c r="N107" s="49" t="s">
        <v>13</v>
      </c>
      <c r="O107" s="10" t="s">
        <v>13</v>
      </c>
      <c r="P107" s="10" t="s">
        <v>13</v>
      </c>
      <c r="Q107" s="10" t="s">
        <v>13</v>
      </c>
      <c r="R107" s="10" t="s">
        <v>13</v>
      </c>
      <c r="S107" s="10" t="s">
        <v>13</v>
      </c>
      <c r="T107" s="10" t="s">
        <v>13</v>
      </c>
      <c r="V107" s="54">
        <v>2</v>
      </c>
      <c r="W107" s="64"/>
    </row>
    <row r="108" spans="1:23" ht="25.5" x14ac:dyDescent="0.25">
      <c r="A108" s="57">
        <v>107</v>
      </c>
      <c r="B108" s="2" t="s">
        <v>9140</v>
      </c>
      <c r="C108" s="10" t="s">
        <v>9141</v>
      </c>
      <c r="D108" s="10" t="s">
        <v>9141</v>
      </c>
      <c r="F108" s="2" t="s">
        <v>9140</v>
      </c>
      <c r="G108" s="45"/>
      <c r="H108" s="2"/>
      <c r="I108" s="2"/>
      <c r="J108" s="1" t="s">
        <v>13</v>
      </c>
      <c r="K108" s="2"/>
      <c r="L108" s="2"/>
      <c r="M108" s="40"/>
      <c r="N108" s="49" t="s">
        <v>13</v>
      </c>
      <c r="O108" s="10" t="s">
        <v>13</v>
      </c>
      <c r="P108" s="10" t="s">
        <v>13</v>
      </c>
      <c r="Q108" s="10" t="s">
        <v>13</v>
      </c>
      <c r="R108" s="10" t="s">
        <v>13</v>
      </c>
      <c r="S108" s="10" t="s">
        <v>13</v>
      </c>
      <c r="T108" s="10" t="s">
        <v>13</v>
      </c>
      <c r="U108" s="10">
        <v>2</v>
      </c>
      <c r="V108" s="50"/>
      <c r="W108" s="64"/>
    </row>
    <row r="109" spans="1:23" ht="51" x14ac:dyDescent="0.25">
      <c r="A109" s="57">
        <v>108</v>
      </c>
      <c r="B109" s="2" t="s">
        <v>9138</v>
      </c>
      <c r="C109" s="10" t="s">
        <v>9139</v>
      </c>
      <c r="D109" s="10" t="s">
        <v>9139</v>
      </c>
      <c r="F109" s="2" t="s">
        <v>9138</v>
      </c>
      <c r="G109" s="45"/>
      <c r="H109" s="2"/>
      <c r="I109" s="2"/>
      <c r="J109" s="1" t="s">
        <v>13</v>
      </c>
      <c r="K109" s="2"/>
      <c r="L109" s="2"/>
      <c r="M109" s="40"/>
      <c r="N109" s="49" t="s">
        <v>13</v>
      </c>
      <c r="O109" s="10" t="s">
        <v>13</v>
      </c>
      <c r="P109" s="10" t="s">
        <v>13</v>
      </c>
      <c r="Q109" s="10" t="s">
        <v>13</v>
      </c>
      <c r="R109" s="10" t="s">
        <v>13</v>
      </c>
      <c r="S109" s="10" t="s">
        <v>13</v>
      </c>
      <c r="T109" s="10" t="s">
        <v>13</v>
      </c>
      <c r="U109" s="10">
        <v>2</v>
      </c>
      <c r="V109" s="50"/>
      <c r="W109" s="64"/>
    </row>
    <row r="110" spans="1:23" ht="25.5" x14ac:dyDescent="0.25">
      <c r="A110" s="57">
        <v>109</v>
      </c>
      <c r="B110" s="2" t="s">
        <v>9136</v>
      </c>
      <c r="C110" s="10" t="s">
        <v>9137</v>
      </c>
      <c r="D110" s="10" t="s">
        <v>9137</v>
      </c>
      <c r="F110" s="2" t="s">
        <v>9136</v>
      </c>
      <c r="G110" s="45"/>
      <c r="H110" s="2"/>
      <c r="I110" s="2"/>
      <c r="J110" s="1" t="s">
        <v>13</v>
      </c>
      <c r="K110" s="2"/>
      <c r="L110" s="2"/>
      <c r="M110" s="40"/>
      <c r="N110" s="49" t="s">
        <v>13</v>
      </c>
      <c r="O110" s="10" t="s">
        <v>13</v>
      </c>
      <c r="P110" s="10" t="s">
        <v>13</v>
      </c>
      <c r="Q110" s="10" t="s">
        <v>13</v>
      </c>
      <c r="R110" s="10" t="s">
        <v>13</v>
      </c>
      <c r="S110" s="10" t="s">
        <v>13</v>
      </c>
      <c r="T110" s="10" t="s">
        <v>13</v>
      </c>
      <c r="U110" s="10">
        <v>2</v>
      </c>
      <c r="V110" s="50"/>
      <c r="W110" s="64"/>
    </row>
    <row r="111" spans="1:23" x14ac:dyDescent="0.25">
      <c r="A111" s="57">
        <v>110</v>
      </c>
      <c r="B111" s="6" t="s">
        <v>8994</v>
      </c>
      <c r="C111" s="12" t="s">
        <v>9135</v>
      </c>
      <c r="D111" s="12" t="s">
        <v>9135</v>
      </c>
      <c r="E111" s="11"/>
      <c r="F111" s="6" t="s">
        <v>8994</v>
      </c>
      <c r="G111" s="44"/>
      <c r="H111" s="6"/>
      <c r="I111" s="6"/>
      <c r="J111" s="1" t="s">
        <v>13</v>
      </c>
      <c r="K111" s="6"/>
      <c r="L111" s="6"/>
      <c r="M111" s="39"/>
      <c r="N111" s="50"/>
      <c r="V111" s="50"/>
      <c r="W111" s="64"/>
    </row>
    <row r="112" spans="1:23" ht="38.25" x14ac:dyDescent="0.25">
      <c r="A112" s="57">
        <v>111</v>
      </c>
      <c r="B112" s="2" t="s">
        <v>9133</v>
      </c>
      <c r="C112" s="10" t="s">
        <v>9134</v>
      </c>
      <c r="D112" s="10" t="s">
        <v>9134</v>
      </c>
      <c r="E112" s="10"/>
      <c r="F112" s="2" t="s">
        <v>9133</v>
      </c>
      <c r="G112" s="40"/>
      <c r="H112" s="1"/>
      <c r="I112" s="1"/>
      <c r="J112" s="1" t="s">
        <v>13</v>
      </c>
      <c r="K112" s="1"/>
      <c r="L112" s="1"/>
      <c r="M112" s="40" t="s">
        <v>13</v>
      </c>
      <c r="N112" s="49" t="s">
        <v>13</v>
      </c>
      <c r="O112" s="10" t="s">
        <v>13</v>
      </c>
      <c r="P112" s="10" t="s">
        <v>13</v>
      </c>
      <c r="Q112" s="10" t="s">
        <v>13</v>
      </c>
      <c r="R112" s="10" t="s">
        <v>13</v>
      </c>
      <c r="S112" s="10" t="s">
        <v>13</v>
      </c>
      <c r="T112" s="10" t="s">
        <v>13</v>
      </c>
      <c r="V112" s="54">
        <v>2</v>
      </c>
      <c r="W112" s="64"/>
    </row>
    <row r="113" spans="1:23" ht="51" x14ac:dyDescent="0.25">
      <c r="A113" s="57">
        <v>112</v>
      </c>
      <c r="B113" s="2" t="s">
        <v>9131</v>
      </c>
      <c r="C113" s="10" t="s">
        <v>9132</v>
      </c>
      <c r="D113" s="10" t="s">
        <v>9132</v>
      </c>
      <c r="E113" s="10"/>
      <c r="F113" s="2" t="s">
        <v>9131</v>
      </c>
      <c r="G113" s="40"/>
      <c r="H113" s="1"/>
      <c r="I113" s="1"/>
      <c r="J113" s="1" t="s">
        <v>13</v>
      </c>
      <c r="K113" s="1"/>
      <c r="L113" s="1"/>
      <c r="M113" s="40" t="s">
        <v>13</v>
      </c>
      <c r="N113" s="49" t="s">
        <v>13</v>
      </c>
      <c r="O113" s="10" t="s">
        <v>13</v>
      </c>
      <c r="P113" s="10" t="s">
        <v>13</v>
      </c>
      <c r="Q113" s="10" t="s">
        <v>13</v>
      </c>
      <c r="R113" s="10" t="s">
        <v>13</v>
      </c>
      <c r="S113" s="10" t="s">
        <v>13</v>
      </c>
      <c r="T113" s="10" t="s">
        <v>13</v>
      </c>
      <c r="V113" s="54">
        <v>2</v>
      </c>
      <c r="W113" s="64"/>
    </row>
    <row r="114" spans="1:23" ht="38.25" x14ac:dyDescent="0.25">
      <c r="A114" s="57">
        <v>113</v>
      </c>
      <c r="B114" s="2" t="s">
        <v>9129</v>
      </c>
      <c r="C114" s="10" t="s">
        <v>9130</v>
      </c>
      <c r="D114" s="10" t="s">
        <v>9130</v>
      </c>
      <c r="F114" s="2" t="s">
        <v>9129</v>
      </c>
      <c r="G114" s="45"/>
      <c r="H114" s="2"/>
      <c r="I114" s="2"/>
      <c r="J114" s="1" t="s">
        <v>13</v>
      </c>
      <c r="K114" s="2"/>
      <c r="L114" s="2"/>
      <c r="M114" s="40"/>
      <c r="N114" s="49" t="s">
        <v>13</v>
      </c>
      <c r="O114" s="10" t="s">
        <v>13</v>
      </c>
      <c r="P114" s="10" t="s">
        <v>13</v>
      </c>
      <c r="Q114" s="10" t="s">
        <v>13</v>
      </c>
      <c r="R114" s="10" t="s">
        <v>13</v>
      </c>
      <c r="S114" s="10" t="s">
        <v>13</v>
      </c>
      <c r="T114" s="10" t="s">
        <v>13</v>
      </c>
      <c r="U114" s="10">
        <v>2</v>
      </c>
      <c r="V114" s="50"/>
      <c r="W114" s="64"/>
    </row>
    <row r="115" spans="1:23" x14ac:dyDescent="0.25">
      <c r="A115" s="57">
        <v>114</v>
      </c>
      <c r="B115" s="6" t="s">
        <v>8898</v>
      </c>
      <c r="C115" s="12" t="s">
        <v>9128</v>
      </c>
      <c r="D115" s="12" t="s">
        <v>9128</v>
      </c>
      <c r="E115" s="11"/>
      <c r="F115" s="6" t="s">
        <v>8898</v>
      </c>
      <c r="G115" s="44"/>
      <c r="H115" s="6"/>
      <c r="I115" s="6"/>
      <c r="J115" s="1" t="s">
        <v>13</v>
      </c>
      <c r="K115" s="6"/>
      <c r="L115" s="6"/>
      <c r="M115" s="39"/>
      <c r="N115" s="50"/>
      <c r="V115" s="50"/>
      <c r="W115" s="64"/>
    </row>
    <row r="116" spans="1:23" ht="25.5" x14ac:dyDescent="0.25">
      <c r="A116" s="57">
        <v>115</v>
      </c>
      <c r="B116" s="2" t="s">
        <v>9126</v>
      </c>
      <c r="C116" s="10" t="s">
        <v>9127</v>
      </c>
      <c r="D116" s="10" t="s">
        <v>9127</v>
      </c>
      <c r="F116" s="2" t="s">
        <v>9126</v>
      </c>
      <c r="G116" s="45"/>
      <c r="H116" s="2"/>
      <c r="I116" s="2"/>
      <c r="J116" s="1" t="s">
        <v>13</v>
      </c>
      <c r="K116" s="2"/>
      <c r="L116" s="2"/>
      <c r="M116" s="40"/>
      <c r="N116" s="49" t="s">
        <v>13</v>
      </c>
      <c r="O116" s="10" t="s">
        <v>13</v>
      </c>
      <c r="P116" s="10" t="s">
        <v>13</v>
      </c>
      <c r="Q116" s="10" t="s">
        <v>13</v>
      </c>
      <c r="R116" s="10" t="s">
        <v>13</v>
      </c>
      <c r="S116" s="10" t="s">
        <v>13</v>
      </c>
      <c r="T116" s="10" t="s">
        <v>13</v>
      </c>
      <c r="U116" s="10">
        <v>2</v>
      </c>
      <c r="V116" s="50"/>
      <c r="W116" s="64"/>
    </row>
    <row r="117" spans="1:23" ht="38.25" x14ac:dyDescent="0.25">
      <c r="A117" s="57">
        <v>116</v>
      </c>
      <c r="B117" s="2" t="s">
        <v>9124</v>
      </c>
      <c r="C117" s="10" t="s">
        <v>9125</v>
      </c>
      <c r="D117" s="10" t="s">
        <v>9125</v>
      </c>
      <c r="F117" s="2" t="s">
        <v>9124</v>
      </c>
      <c r="G117" s="45"/>
      <c r="H117" s="2"/>
      <c r="I117" s="2"/>
      <c r="J117" s="1" t="s">
        <v>13</v>
      </c>
      <c r="K117" s="2"/>
      <c r="L117" s="2"/>
      <c r="M117" s="40"/>
      <c r="N117" s="49" t="s">
        <v>13</v>
      </c>
      <c r="O117" s="10" t="s">
        <v>13</v>
      </c>
      <c r="P117" s="10" t="s">
        <v>13</v>
      </c>
      <c r="Q117" s="10" t="s">
        <v>13</v>
      </c>
      <c r="R117" s="10" t="s">
        <v>13</v>
      </c>
      <c r="S117" s="10" t="s">
        <v>13</v>
      </c>
      <c r="T117" s="10" t="s">
        <v>13</v>
      </c>
      <c r="U117" s="10">
        <v>2</v>
      </c>
      <c r="V117" s="50"/>
      <c r="W117" s="64"/>
    </row>
    <row r="118" spans="1:23" ht="25.5" x14ac:dyDescent="0.25">
      <c r="A118" s="57">
        <v>117</v>
      </c>
      <c r="B118" s="2" t="s">
        <v>9122</v>
      </c>
      <c r="C118" s="10" t="s">
        <v>9123</v>
      </c>
      <c r="D118" s="10" t="s">
        <v>9123</v>
      </c>
      <c r="F118" s="2" t="s">
        <v>9122</v>
      </c>
      <c r="G118" s="45"/>
      <c r="H118" s="2"/>
      <c r="I118" s="2"/>
      <c r="J118" s="1" t="s">
        <v>13</v>
      </c>
      <c r="K118" s="2"/>
      <c r="L118" s="2"/>
      <c r="M118" s="40"/>
      <c r="N118" s="49" t="s">
        <v>13</v>
      </c>
      <c r="O118" s="10" t="s">
        <v>13</v>
      </c>
      <c r="P118" s="10" t="s">
        <v>13</v>
      </c>
      <c r="Q118" s="10" t="s">
        <v>13</v>
      </c>
      <c r="R118" s="10" t="s">
        <v>13</v>
      </c>
      <c r="S118" s="10" t="s">
        <v>13</v>
      </c>
      <c r="T118" s="10" t="s">
        <v>13</v>
      </c>
      <c r="V118" s="50"/>
      <c r="W118" s="64"/>
    </row>
    <row r="119" spans="1:23" ht="38.25" x14ac:dyDescent="0.25">
      <c r="A119" s="57">
        <v>118</v>
      </c>
      <c r="B119" s="4" t="s">
        <v>9120</v>
      </c>
      <c r="C119" s="14" t="s">
        <v>9121</v>
      </c>
      <c r="D119" s="14" t="s">
        <v>9121</v>
      </c>
      <c r="E119" s="13"/>
      <c r="F119" s="4" t="s">
        <v>9120</v>
      </c>
      <c r="G119" s="43"/>
      <c r="H119" s="4"/>
      <c r="I119" s="4"/>
      <c r="J119" s="1"/>
      <c r="K119" s="4"/>
      <c r="L119" s="4"/>
      <c r="M119" s="38"/>
      <c r="N119" s="50"/>
      <c r="V119" s="50"/>
      <c r="W119" s="64"/>
    </row>
    <row r="120" spans="1:23" x14ac:dyDescent="0.25">
      <c r="A120" s="57">
        <v>119</v>
      </c>
      <c r="B120" s="6" t="s">
        <v>8878</v>
      </c>
      <c r="C120" s="12" t="s">
        <v>9119</v>
      </c>
      <c r="D120" s="12" t="s">
        <v>9119</v>
      </c>
      <c r="E120" s="11"/>
      <c r="F120" s="6" t="s">
        <v>8878</v>
      </c>
      <c r="G120" s="44"/>
      <c r="H120" s="6"/>
      <c r="I120" s="6"/>
      <c r="J120" s="1" t="s">
        <v>13</v>
      </c>
      <c r="K120" s="6"/>
      <c r="L120" s="6"/>
      <c r="M120" s="39"/>
      <c r="N120" s="50"/>
      <c r="V120" s="50"/>
      <c r="W120" s="64"/>
    </row>
    <row r="121" spans="1:23" ht="38.25" x14ac:dyDescent="0.25">
      <c r="A121" s="57">
        <v>120</v>
      </c>
      <c r="B121" s="2" t="s">
        <v>9117</v>
      </c>
      <c r="C121" s="10" t="s">
        <v>9118</v>
      </c>
      <c r="D121" s="10" t="s">
        <v>9118</v>
      </c>
      <c r="E121" s="10"/>
      <c r="F121" s="2" t="s">
        <v>9117</v>
      </c>
      <c r="G121" s="40"/>
      <c r="H121" s="1"/>
      <c r="I121" s="1"/>
      <c r="J121" s="1" t="s">
        <v>13</v>
      </c>
      <c r="K121" s="1"/>
      <c r="L121" s="1"/>
      <c r="M121" s="40" t="s">
        <v>13</v>
      </c>
      <c r="N121" s="49" t="s">
        <v>13</v>
      </c>
      <c r="O121" s="10" t="s">
        <v>13</v>
      </c>
      <c r="P121" s="10" t="s">
        <v>13</v>
      </c>
      <c r="Q121" s="10" t="s">
        <v>13</v>
      </c>
      <c r="R121" s="10" t="s">
        <v>13</v>
      </c>
      <c r="S121" s="10" t="s">
        <v>13</v>
      </c>
      <c r="V121" s="50"/>
      <c r="W121" s="64"/>
    </row>
    <row r="122" spans="1:23" ht="38.25" x14ac:dyDescent="0.25">
      <c r="A122" s="57">
        <v>121</v>
      </c>
      <c r="B122" s="2" t="s">
        <v>9115</v>
      </c>
      <c r="C122" s="10" t="s">
        <v>9116</v>
      </c>
      <c r="D122" s="10" t="s">
        <v>9116</v>
      </c>
      <c r="F122" s="2" t="s">
        <v>9115</v>
      </c>
      <c r="G122" s="45"/>
      <c r="H122" s="2"/>
      <c r="I122" s="2"/>
      <c r="J122" s="1" t="s">
        <v>13</v>
      </c>
      <c r="K122" s="2"/>
      <c r="L122" s="2"/>
      <c r="M122" s="40"/>
      <c r="N122" s="49" t="s">
        <v>13</v>
      </c>
      <c r="O122" s="10" t="s">
        <v>13</v>
      </c>
      <c r="P122" s="10" t="s">
        <v>13</v>
      </c>
      <c r="Q122" s="10" t="s">
        <v>13</v>
      </c>
      <c r="R122" s="10" t="s">
        <v>13</v>
      </c>
      <c r="S122" s="10" t="s">
        <v>13</v>
      </c>
      <c r="T122" s="10" t="s">
        <v>13</v>
      </c>
      <c r="U122" s="10">
        <v>2</v>
      </c>
      <c r="V122" s="50"/>
      <c r="W122" s="64"/>
    </row>
    <row r="123" spans="1:23" ht="51" x14ac:dyDescent="0.25">
      <c r="A123" s="57">
        <v>122</v>
      </c>
      <c r="B123" s="2" t="s">
        <v>9113</v>
      </c>
      <c r="C123" s="10" t="s">
        <v>9114</v>
      </c>
      <c r="D123" s="10" t="s">
        <v>9114</v>
      </c>
      <c r="F123" s="2" t="s">
        <v>9113</v>
      </c>
      <c r="G123" s="45"/>
      <c r="H123" s="2"/>
      <c r="I123" s="2"/>
      <c r="J123" s="1" t="s">
        <v>13</v>
      </c>
      <c r="K123" s="2"/>
      <c r="L123" s="2"/>
      <c r="M123" s="40"/>
      <c r="N123" s="49" t="s">
        <v>13</v>
      </c>
      <c r="O123" s="10" t="s">
        <v>13</v>
      </c>
      <c r="P123" s="10" t="s">
        <v>13</v>
      </c>
      <c r="Q123" s="10" t="s">
        <v>13</v>
      </c>
      <c r="R123" s="10" t="s">
        <v>13</v>
      </c>
      <c r="S123" s="10" t="s">
        <v>13</v>
      </c>
      <c r="T123" s="10" t="s">
        <v>13</v>
      </c>
      <c r="U123" s="10">
        <v>2</v>
      </c>
      <c r="V123" s="50"/>
      <c r="W123" s="64"/>
    </row>
    <row r="124" spans="1:23" ht="153" x14ac:dyDescent="0.25">
      <c r="A124" s="57">
        <v>123</v>
      </c>
      <c r="B124" s="2" t="s">
        <v>9111</v>
      </c>
      <c r="C124" s="10" t="s">
        <v>9112</v>
      </c>
      <c r="D124" s="10" t="s">
        <v>9112</v>
      </c>
      <c r="F124" s="2" t="s">
        <v>9111</v>
      </c>
      <c r="G124" s="45"/>
      <c r="H124" s="2"/>
      <c r="I124" s="2"/>
      <c r="J124" s="1" t="s">
        <v>13</v>
      </c>
      <c r="K124" s="2"/>
      <c r="L124" s="2"/>
      <c r="M124" s="40"/>
      <c r="N124" s="49" t="s">
        <v>13</v>
      </c>
      <c r="O124" s="10" t="s">
        <v>13</v>
      </c>
      <c r="P124" s="10" t="s">
        <v>13</v>
      </c>
      <c r="Q124" s="10" t="s">
        <v>13</v>
      </c>
      <c r="R124" s="10" t="s">
        <v>13</v>
      </c>
      <c r="S124" s="10" t="s">
        <v>13</v>
      </c>
      <c r="T124" s="10" t="s">
        <v>13</v>
      </c>
      <c r="U124" s="10">
        <v>2</v>
      </c>
      <c r="V124" s="50"/>
      <c r="W124" s="64"/>
    </row>
    <row r="125" spans="1:23" ht="38.25" x14ac:dyDescent="0.25">
      <c r="A125" s="57">
        <v>124</v>
      </c>
      <c r="B125" s="2" t="s">
        <v>9109</v>
      </c>
      <c r="C125" s="10" t="s">
        <v>9110</v>
      </c>
      <c r="D125" s="10" t="s">
        <v>9110</v>
      </c>
      <c r="F125" s="2" t="s">
        <v>9109</v>
      </c>
      <c r="G125" s="45"/>
      <c r="H125" s="2"/>
      <c r="I125" s="2"/>
      <c r="J125" s="1" t="s">
        <v>13</v>
      </c>
      <c r="K125" s="2"/>
      <c r="L125" s="2"/>
      <c r="M125" s="40"/>
      <c r="N125" s="49" t="s">
        <v>13</v>
      </c>
      <c r="O125" s="10" t="s">
        <v>13</v>
      </c>
      <c r="P125" s="10" t="s">
        <v>13</v>
      </c>
      <c r="Q125" s="10" t="s">
        <v>13</v>
      </c>
      <c r="R125" s="10" t="s">
        <v>13</v>
      </c>
      <c r="S125" s="10" t="s">
        <v>13</v>
      </c>
      <c r="T125" s="10" t="s">
        <v>13</v>
      </c>
      <c r="U125" s="10">
        <v>2</v>
      </c>
      <c r="V125" s="50"/>
      <c r="W125" s="64"/>
    </row>
    <row r="126" spans="1:23" ht="38.25" x14ac:dyDescent="0.25">
      <c r="A126" s="57">
        <v>125</v>
      </c>
      <c r="B126" s="2" t="s">
        <v>9107</v>
      </c>
      <c r="C126" s="10" t="s">
        <v>9108</v>
      </c>
      <c r="D126" s="10" t="s">
        <v>9108</v>
      </c>
      <c r="E126" s="10"/>
      <c r="F126" s="2" t="s">
        <v>9107</v>
      </c>
      <c r="G126" s="40"/>
      <c r="H126" s="1"/>
      <c r="I126" s="1"/>
      <c r="J126" s="1" t="s">
        <v>13</v>
      </c>
      <c r="K126" s="1"/>
      <c r="L126" s="1"/>
      <c r="M126" s="40" t="s">
        <v>13</v>
      </c>
      <c r="N126" s="49" t="s">
        <v>13</v>
      </c>
      <c r="O126" s="10" t="s">
        <v>13</v>
      </c>
      <c r="P126" s="10" t="s">
        <v>13</v>
      </c>
      <c r="Q126" s="10" t="s">
        <v>13</v>
      </c>
      <c r="R126" s="10" t="s">
        <v>13</v>
      </c>
      <c r="S126" s="10" t="s">
        <v>13</v>
      </c>
      <c r="T126" s="10" t="s">
        <v>13</v>
      </c>
      <c r="V126" s="54">
        <v>2</v>
      </c>
      <c r="W126" s="64"/>
    </row>
    <row r="127" spans="1:23" ht="25.5" x14ac:dyDescent="0.25">
      <c r="A127" s="57">
        <v>126</v>
      </c>
      <c r="B127" s="2" t="s">
        <v>9105</v>
      </c>
      <c r="C127" s="10" t="s">
        <v>9106</v>
      </c>
      <c r="D127" s="10" t="s">
        <v>9106</v>
      </c>
      <c r="F127" s="2" t="s">
        <v>9105</v>
      </c>
      <c r="G127" s="45"/>
      <c r="H127" s="2"/>
      <c r="I127" s="2"/>
      <c r="J127" s="1" t="s">
        <v>13</v>
      </c>
      <c r="K127" s="2"/>
      <c r="L127" s="2"/>
      <c r="M127" s="40"/>
      <c r="N127" s="49" t="s">
        <v>13</v>
      </c>
      <c r="O127" s="10" t="s">
        <v>13</v>
      </c>
      <c r="P127" s="10" t="s">
        <v>13</v>
      </c>
      <c r="Q127" s="10" t="s">
        <v>13</v>
      </c>
      <c r="R127" s="10" t="s">
        <v>13</v>
      </c>
      <c r="S127" s="10" t="s">
        <v>13</v>
      </c>
      <c r="T127" s="10" t="s">
        <v>13</v>
      </c>
      <c r="U127" s="10">
        <v>2</v>
      </c>
      <c r="V127" s="50"/>
      <c r="W127" s="64"/>
    </row>
    <row r="128" spans="1:23" ht="38.25" x14ac:dyDescent="0.25">
      <c r="A128" s="57">
        <v>127</v>
      </c>
      <c r="B128" s="2" t="s">
        <v>9103</v>
      </c>
      <c r="C128" s="10" t="s">
        <v>9104</v>
      </c>
      <c r="D128" s="10" t="s">
        <v>9104</v>
      </c>
      <c r="E128" s="10"/>
      <c r="F128" s="2" t="s">
        <v>9103</v>
      </c>
      <c r="G128" s="40"/>
      <c r="H128" s="1"/>
      <c r="I128" s="1"/>
      <c r="J128" s="1" t="s">
        <v>13</v>
      </c>
      <c r="K128" s="1"/>
      <c r="L128" s="1"/>
      <c r="M128" s="40" t="s">
        <v>13</v>
      </c>
      <c r="N128" s="49" t="s">
        <v>13</v>
      </c>
      <c r="O128" s="10" t="s">
        <v>13</v>
      </c>
      <c r="P128" s="10" t="s">
        <v>13</v>
      </c>
      <c r="Q128" s="10" t="s">
        <v>13</v>
      </c>
      <c r="R128" s="10" t="s">
        <v>13</v>
      </c>
      <c r="S128" s="10" t="s">
        <v>13</v>
      </c>
      <c r="V128" s="50"/>
      <c r="W128" s="64"/>
    </row>
    <row r="129" spans="1:23" ht="51" x14ac:dyDescent="0.25">
      <c r="A129" s="57">
        <v>128</v>
      </c>
      <c r="B129" s="2" t="s">
        <v>9101</v>
      </c>
      <c r="C129" s="10" t="s">
        <v>9102</v>
      </c>
      <c r="D129" s="10" t="s">
        <v>9102</v>
      </c>
      <c r="F129" s="2" t="s">
        <v>9101</v>
      </c>
      <c r="G129" s="45"/>
      <c r="H129" s="2"/>
      <c r="I129" s="2"/>
      <c r="J129" s="1" t="s">
        <v>13</v>
      </c>
      <c r="K129" s="2"/>
      <c r="L129" s="2"/>
      <c r="M129" s="40"/>
      <c r="N129" s="49" t="s">
        <v>13</v>
      </c>
      <c r="O129" s="10" t="s">
        <v>13</v>
      </c>
      <c r="P129" s="10" t="s">
        <v>13</v>
      </c>
      <c r="Q129" s="10" t="s">
        <v>13</v>
      </c>
      <c r="R129" s="10" t="s">
        <v>13</v>
      </c>
      <c r="S129" s="10" t="s">
        <v>13</v>
      </c>
      <c r="T129" s="10" t="s">
        <v>13</v>
      </c>
      <c r="U129" s="10">
        <v>2</v>
      </c>
      <c r="V129" s="50"/>
      <c r="W129" s="64"/>
    </row>
    <row r="130" spans="1:23" x14ac:dyDescent="0.25">
      <c r="A130" s="57">
        <v>129</v>
      </c>
      <c r="B130" s="6" t="s">
        <v>8838</v>
      </c>
      <c r="C130" s="12" t="s">
        <v>9100</v>
      </c>
      <c r="D130" s="12" t="s">
        <v>9100</v>
      </c>
      <c r="E130" s="11"/>
      <c r="F130" s="6" t="s">
        <v>8838</v>
      </c>
      <c r="G130" s="44"/>
      <c r="H130" s="6"/>
      <c r="I130" s="6"/>
      <c r="J130" s="1" t="s">
        <v>13</v>
      </c>
      <c r="K130" s="6"/>
      <c r="L130" s="6"/>
      <c r="M130" s="39"/>
      <c r="N130" s="50"/>
      <c r="V130" s="50"/>
      <c r="W130" s="64"/>
    </row>
    <row r="131" spans="1:23" x14ac:dyDescent="0.25">
      <c r="A131" s="57">
        <v>130</v>
      </c>
      <c r="B131" s="2" t="s">
        <v>9098</v>
      </c>
      <c r="C131" s="10" t="s">
        <v>9099</v>
      </c>
      <c r="D131" s="10" t="s">
        <v>9099</v>
      </c>
      <c r="F131" s="2" t="s">
        <v>9098</v>
      </c>
      <c r="G131" s="45"/>
      <c r="H131" s="2"/>
      <c r="I131" s="2"/>
      <c r="J131" s="1" t="s">
        <v>13</v>
      </c>
      <c r="K131" s="2"/>
      <c r="L131" s="2"/>
      <c r="M131" s="40"/>
      <c r="N131" s="49" t="s">
        <v>13</v>
      </c>
      <c r="O131" s="10" t="s">
        <v>13</v>
      </c>
      <c r="P131" s="10" t="s">
        <v>13</v>
      </c>
      <c r="Q131" s="10" t="s">
        <v>13</v>
      </c>
      <c r="R131" s="10" t="s">
        <v>13</v>
      </c>
      <c r="S131" s="10" t="s">
        <v>13</v>
      </c>
      <c r="U131" s="10">
        <v>2</v>
      </c>
      <c r="V131" s="50"/>
      <c r="W131" s="64"/>
    </row>
    <row r="132" spans="1:23" ht="38.25" x14ac:dyDescent="0.25">
      <c r="A132" s="57">
        <v>131</v>
      </c>
      <c r="B132" s="2" t="s">
        <v>9096</v>
      </c>
      <c r="C132" s="10" t="s">
        <v>9097</v>
      </c>
      <c r="D132" s="10" t="s">
        <v>9097</v>
      </c>
      <c r="F132" s="2" t="s">
        <v>9096</v>
      </c>
      <c r="G132" s="45"/>
      <c r="H132" s="2"/>
      <c r="I132" s="2"/>
      <c r="J132" s="1" t="s">
        <v>13</v>
      </c>
      <c r="K132" s="2"/>
      <c r="L132" s="2"/>
      <c r="M132" s="40"/>
      <c r="N132" s="49" t="s">
        <v>13</v>
      </c>
      <c r="O132" s="10" t="s">
        <v>13</v>
      </c>
      <c r="P132" s="10" t="s">
        <v>13</v>
      </c>
      <c r="Q132" s="10" t="s">
        <v>13</v>
      </c>
      <c r="R132" s="10" t="s">
        <v>13</v>
      </c>
      <c r="S132" s="10" t="s">
        <v>13</v>
      </c>
      <c r="U132" s="10">
        <v>2</v>
      </c>
      <c r="V132" s="50"/>
      <c r="W132" s="64"/>
    </row>
    <row r="133" spans="1:23" ht="38.25" x14ac:dyDescent="0.25">
      <c r="A133" s="57">
        <v>132</v>
      </c>
      <c r="B133" s="2" t="s">
        <v>9094</v>
      </c>
      <c r="C133" s="10" t="s">
        <v>9095</v>
      </c>
      <c r="D133" s="10" t="s">
        <v>9095</v>
      </c>
      <c r="F133" s="2" t="s">
        <v>9094</v>
      </c>
      <c r="G133" s="45"/>
      <c r="H133" s="2"/>
      <c r="I133" s="2"/>
      <c r="J133" s="1" t="s">
        <v>13</v>
      </c>
      <c r="K133" s="2"/>
      <c r="L133" s="2"/>
      <c r="M133" s="40"/>
      <c r="N133" s="49" t="s">
        <v>13</v>
      </c>
      <c r="O133" s="10" t="s">
        <v>13</v>
      </c>
      <c r="P133" s="10" t="s">
        <v>13</v>
      </c>
      <c r="Q133" s="10" t="s">
        <v>13</v>
      </c>
      <c r="R133" s="10" t="s">
        <v>13</v>
      </c>
      <c r="S133" s="10" t="s">
        <v>13</v>
      </c>
      <c r="U133" s="10">
        <v>2</v>
      </c>
      <c r="V133" s="50"/>
      <c r="W133" s="64"/>
    </row>
    <row r="134" spans="1:23" ht="25.5" x14ac:dyDescent="0.25">
      <c r="A134" s="57">
        <v>133</v>
      </c>
      <c r="B134" s="2" t="s">
        <v>9092</v>
      </c>
      <c r="C134" s="10" t="s">
        <v>9093</v>
      </c>
      <c r="D134" s="10" t="s">
        <v>9093</v>
      </c>
      <c r="F134" s="2" t="s">
        <v>9092</v>
      </c>
      <c r="G134" s="45"/>
      <c r="H134" s="2"/>
      <c r="I134" s="2"/>
      <c r="J134" s="1" t="s">
        <v>13</v>
      </c>
      <c r="K134" s="2"/>
      <c r="L134" s="2"/>
      <c r="M134" s="40"/>
      <c r="N134" s="49" t="s">
        <v>13</v>
      </c>
      <c r="O134" s="10" t="s">
        <v>13</v>
      </c>
      <c r="P134" s="10" t="s">
        <v>13</v>
      </c>
      <c r="Q134" s="10" t="s">
        <v>13</v>
      </c>
      <c r="R134" s="10" t="s">
        <v>13</v>
      </c>
      <c r="S134" s="10" t="s">
        <v>13</v>
      </c>
      <c r="U134" s="10">
        <v>2</v>
      </c>
      <c r="V134" s="50"/>
      <c r="W134" s="64"/>
    </row>
    <row r="135" spans="1:23" ht="76.5" x14ac:dyDescent="0.25">
      <c r="A135" s="57">
        <v>134</v>
      </c>
      <c r="B135" s="2" t="s">
        <v>9090</v>
      </c>
      <c r="C135" s="10" t="s">
        <v>9091</v>
      </c>
      <c r="D135" s="10" t="s">
        <v>9091</v>
      </c>
      <c r="F135" s="2" t="s">
        <v>9090</v>
      </c>
      <c r="G135" s="45"/>
      <c r="H135" s="2"/>
      <c r="I135" s="2"/>
      <c r="J135" s="1" t="s">
        <v>13</v>
      </c>
      <c r="K135" s="2"/>
      <c r="L135" s="2"/>
      <c r="M135" s="40"/>
      <c r="N135" s="49" t="s">
        <v>13</v>
      </c>
      <c r="O135" s="10" t="s">
        <v>13</v>
      </c>
      <c r="P135" s="10" t="s">
        <v>13</v>
      </c>
      <c r="Q135" s="10" t="s">
        <v>13</v>
      </c>
      <c r="R135" s="10" t="s">
        <v>13</v>
      </c>
      <c r="S135" s="10" t="s">
        <v>13</v>
      </c>
      <c r="U135" s="10">
        <v>2</v>
      </c>
      <c r="V135" s="50"/>
      <c r="W135" s="64"/>
    </row>
    <row r="136" spans="1:23" ht="38.25" x14ac:dyDescent="0.25">
      <c r="A136" s="57">
        <v>135</v>
      </c>
      <c r="B136" s="2" t="s">
        <v>9088</v>
      </c>
      <c r="C136" s="10" t="s">
        <v>9089</v>
      </c>
      <c r="D136" s="10" t="s">
        <v>9089</v>
      </c>
      <c r="F136" s="2" t="s">
        <v>9088</v>
      </c>
      <c r="G136" s="45"/>
      <c r="H136" s="2"/>
      <c r="I136" s="2"/>
      <c r="J136" s="1" t="s">
        <v>13</v>
      </c>
      <c r="K136" s="2"/>
      <c r="L136" s="2"/>
      <c r="M136" s="40"/>
      <c r="N136" s="49" t="s">
        <v>13</v>
      </c>
      <c r="O136" s="10" t="s">
        <v>13</v>
      </c>
      <c r="P136" s="10" t="s">
        <v>13</v>
      </c>
      <c r="Q136" s="10" t="s">
        <v>13</v>
      </c>
      <c r="R136" s="10" t="s">
        <v>13</v>
      </c>
      <c r="S136" s="10" t="s">
        <v>13</v>
      </c>
      <c r="U136" s="10">
        <v>2</v>
      </c>
      <c r="V136" s="50"/>
      <c r="W136" s="64"/>
    </row>
    <row r="137" spans="1:23" x14ac:dyDescent="0.25">
      <c r="A137" s="57">
        <v>136</v>
      </c>
      <c r="B137" s="6" t="s">
        <v>30</v>
      </c>
      <c r="C137" s="12" t="s">
        <v>9087</v>
      </c>
      <c r="D137" s="12" t="s">
        <v>9087</v>
      </c>
      <c r="E137" s="11"/>
      <c r="F137" s="6" t="s">
        <v>30</v>
      </c>
      <c r="G137" s="44"/>
      <c r="H137" s="6"/>
      <c r="I137" s="6"/>
      <c r="J137" s="1" t="s">
        <v>13</v>
      </c>
      <c r="K137" s="6"/>
      <c r="L137" s="6"/>
      <c r="M137" s="39"/>
      <c r="N137" s="50"/>
      <c r="V137" s="50"/>
      <c r="W137" s="64"/>
    </row>
    <row r="138" spans="1:23" x14ac:dyDescent="0.25">
      <c r="A138" s="57">
        <v>137</v>
      </c>
      <c r="B138" s="6" t="s">
        <v>8994</v>
      </c>
      <c r="C138" s="12" t="s">
        <v>9086</v>
      </c>
      <c r="D138" s="12" t="s">
        <v>9086</v>
      </c>
      <c r="E138" s="11"/>
      <c r="F138" s="6" t="s">
        <v>8994</v>
      </c>
      <c r="G138" s="44"/>
      <c r="H138" s="6"/>
      <c r="I138" s="6"/>
      <c r="J138" s="1" t="s">
        <v>13</v>
      </c>
      <c r="K138" s="6"/>
      <c r="L138" s="6"/>
      <c r="M138" s="39"/>
      <c r="N138" s="50"/>
      <c r="V138" s="50"/>
      <c r="W138" s="64"/>
    </row>
    <row r="139" spans="1:23" ht="76.5" x14ac:dyDescent="0.25">
      <c r="A139" s="57">
        <v>138</v>
      </c>
      <c r="B139" s="2" t="s">
        <v>9084</v>
      </c>
      <c r="C139" s="10" t="s">
        <v>9085</v>
      </c>
      <c r="D139" s="10" t="s">
        <v>9085</v>
      </c>
      <c r="F139" s="2" t="s">
        <v>9084</v>
      </c>
      <c r="G139" s="45"/>
      <c r="H139" s="2"/>
      <c r="I139" s="2"/>
      <c r="J139" s="1" t="s">
        <v>13</v>
      </c>
      <c r="K139" s="2"/>
      <c r="L139" s="2"/>
      <c r="M139" s="40"/>
      <c r="N139" s="49" t="s">
        <v>13</v>
      </c>
      <c r="O139" s="10" t="s">
        <v>13</v>
      </c>
      <c r="P139" s="10" t="s">
        <v>13</v>
      </c>
      <c r="Q139" s="10" t="s">
        <v>13</v>
      </c>
      <c r="R139" s="10" t="s">
        <v>13</v>
      </c>
      <c r="S139" s="10" t="s">
        <v>13</v>
      </c>
      <c r="T139" s="10" t="s">
        <v>13</v>
      </c>
      <c r="U139" s="10">
        <v>2</v>
      </c>
      <c r="V139" s="50"/>
      <c r="W139" s="64"/>
    </row>
    <row r="140" spans="1:23" ht="38.25" x14ac:dyDescent="0.25">
      <c r="A140" s="57">
        <v>139</v>
      </c>
      <c r="B140" s="2" t="s">
        <v>9082</v>
      </c>
      <c r="C140" s="10" t="s">
        <v>9083</v>
      </c>
      <c r="D140" s="10" t="s">
        <v>9083</v>
      </c>
      <c r="F140" s="2" t="s">
        <v>9082</v>
      </c>
      <c r="G140" s="45"/>
      <c r="H140" s="2"/>
      <c r="I140" s="2"/>
      <c r="J140" s="1" t="s">
        <v>13</v>
      </c>
      <c r="K140" s="2"/>
      <c r="L140" s="2"/>
      <c r="M140" s="40"/>
      <c r="N140" s="49" t="s">
        <v>13</v>
      </c>
      <c r="O140" s="10" t="s">
        <v>13</v>
      </c>
      <c r="P140" s="10" t="s">
        <v>13</v>
      </c>
      <c r="Q140" s="10" t="s">
        <v>13</v>
      </c>
      <c r="R140" s="10" t="s">
        <v>13</v>
      </c>
      <c r="S140" s="10" t="s">
        <v>13</v>
      </c>
      <c r="T140" s="10" t="s">
        <v>13</v>
      </c>
      <c r="U140" s="10">
        <v>2</v>
      </c>
      <c r="V140" s="50"/>
      <c r="W140" s="64"/>
    </row>
    <row r="141" spans="1:23" x14ac:dyDescent="0.25">
      <c r="A141" s="57">
        <v>140</v>
      </c>
      <c r="B141" s="4" t="s">
        <v>9080</v>
      </c>
      <c r="C141" s="14" t="s">
        <v>9081</v>
      </c>
      <c r="D141" s="14" t="s">
        <v>9081</v>
      </c>
      <c r="E141" s="13"/>
      <c r="F141" s="4" t="s">
        <v>9080</v>
      </c>
      <c r="G141" s="43"/>
      <c r="H141" s="4"/>
      <c r="I141" s="4"/>
      <c r="J141" s="1"/>
      <c r="K141" s="4"/>
      <c r="L141" s="4"/>
      <c r="M141" s="38"/>
      <c r="N141" s="50"/>
      <c r="V141" s="50"/>
      <c r="W141" s="64"/>
    </row>
    <row r="142" spans="1:23" x14ac:dyDescent="0.25">
      <c r="A142" s="57">
        <v>141</v>
      </c>
      <c r="B142" s="6" t="s">
        <v>8878</v>
      </c>
      <c r="C142" s="12" t="s">
        <v>9079</v>
      </c>
      <c r="D142" s="12" t="s">
        <v>9079</v>
      </c>
      <c r="E142" s="11"/>
      <c r="F142" s="6" t="s">
        <v>8878</v>
      </c>
      <c r="G142" s="44"/>
      <c r="H142" s="6"/>
      <c r="I142" s="6"/>
      <c r="J142" s="1" t="s">
        <v>13</v>
      </c>
      <c r="K142" s="6"/>
      <c r="L142" s="6"/>
      <c r="M142" s="39"/>
      <c r="N142" s="50"/>
      <c r="V142" s="50"/>
      <c r="W142" s="64"/>
    </row>
    <row r="143" spans="1:23" x14ac:dyDescent="0.25">
      <c r="A143" s="57">
        <v>142</v>
      </c>
      <c r="B143" s="2" t="s">
        <v>9077</v>
      </c>
      <c r="C143" s="10" t="s">
        <v>9078</v>
      </c>
      <c r="D143" s="10" t="s">
        <v>9078</v>
      </c>
      <c r="F143" s="2" t="s">
        <v>9077</v>
      </c>
      <c r="G143" s="45"/>
      <c r="H143" s="2"/>
      <c r="I143" s="2"/>
      <c r="J143" s="1" t="s">
        <v>13</v>
      </c>
      <c r="K143" s="2"/>
      <c r="L143" s="2"/>
      <c r="M143" s="40"/>
      <c r="N143" s="49" t="s">
        <v>13</v>
      </c>
      <c r="O143" s="10" t="s">
        <v>13</v>
      </c>
      <c r="P143" s="10" t="s">
        <v>13</v>
      </c>
      <c r="Q143" s="10" t="s">
        <v>13</v>
      </c>
      <c r="R143" s="10" t="s">
        <v>13</v>
      </c>
      <c r="S143" s="10" t="s">
        <v>13</v>
      </c>
      <c r="T143" s="10" t="s">
        <v>13</v>
      </c>
      <c r="U143" s="10">
        <v>2</v>
      </c>
      <c r="V143" s="50"/>
      <c r="W143" s="64"/>
    </row>
    <row r="144" spans="1:23" ht="51" x14ac:dyDescent="0.25">
      <c r="A144" s="57">
        <v>143</v>
      </c>
      <c r="B144" s="2" t="s">
        <v>9075</v>
      </c>
      <c r="C144" s="10" t="s">
        <v>9076</v>
      </c>
      <c r="D144" s="10" t="s">
        <v>9076</v>
      </c>
      <c r="E144" s="10"/>
      <c r="F144" s="2" t="s">
        <v>9075</v>
      </c>
      <c r="G144" s="40"/>
      <c r="H144" s="1"/>
      <c r="I144" s="1"/>
      <c r="J144" s="1" t="s">
        <v>13</v>
      </c>
      <c r="K144" s="1"/>
      <c r="L144" s="1"/>
      <c r="M144" s="40" t="s">
        <v>13</v>
      </c>
      <c r="N144" s="49" t="s">
        <v>13</v>
      </c>
      <c r="O144" s="10" t="s">
        <v>13</v>
      </c>
      <c r="P144" s="10" t="s">
        <v>13</v>
      </c>
      <c r="Q144" s="10" t="s">
        <v>13</v>
      </c>
      <c r="R144" s="10" t="s">
        <v>13</v>
      </c>
      <c r="S144" s="10" t="s">
        <v>13</v>
      </c>
      <c r="T144" s="10" t="s">
        <v>13</v>
      </c>
      <c r="V144" s="49">
        <v>2</v>
      </c>
      <c r="W144" s="64"/>
    </row>
    <row r="145" spans="1:23" ht="51" x14ac:dyDescent="0.25">
      <c r="A145" s="57">
        <v>144</v>
      </c>
      <c r="B145" s="2" t="s">
        <v>9073</v>
      </c>
      <c r="C145" s="10" t="s">
        <v>9074</v>
      </c>
      <c r="D145" s="10" t="s">
        <v>9074</v>
      </c>
      <c r="F145" s="2" t="s">
        <v>9073</v>
      </c>
      <c r="G145" s="45"/>
      <c r="H145" s="2"/>
      <c r="I145" s="2"/>
      <c r="J145" s="1" t="s">
        <v>13</v>
      </c>
      <c r="K145" s="2"/>
      <c r="L145" s="2"/>
      <c r="M145" s="40"/>
      <c r="N145" s="49" t="s">
        <v>13</v>
      </c>
      <c r="O145" s="10" t="s">
        <v>13</v>
      </c>
      <c r="P145" s="10" t="s">
        <v>13</v>
      </c>
      <c r="Q145" s="10" t="s">
        <v>13</v>
      </c>
      <c r="R145" s="10" t="s">
        <v>13</v>
      </c>
      <c r="S145" s="10" t="s">
        <v>13</v>
      </c>
      <c r="V145" s="50"/>
      <c r="W145" s="64"/>
    </row>
    <row r="146" spans="1:23" ht="25.5" x14ac:dyDescent="0.25">
      <c r="A146" s="57">
        <v>145</v>
      </c>
      <c r="B146" s="2" t="s">
        <v>9071</v>
      </c>
      <c r="C146" s="10" t="s">
        <v>9072</v>
      </c>
      <c r="D146" s="10" t="s">
        <v>9072</v>
      </c>
      <c r="F146" s="2" t="s">
        <v>9071</v>
      </c>
      <c r="G146" s="45"/>
      <c r="H146" s="2"/>
      <c r="I146" s="2"/>
      <c r="J146" s="1" t="s">
        <v>13</v>
      </c>
      <c r="K146" s="2"/>
      <c r="L146" s="2"/>
      <c r="M146" s="40"/>
      <c r="N146" s="49" t="s">
        <v>13</v>
      </c>
      <c r="O146" s="10" t="s">
        <v>13</v>
      </c>
      <c r="P146" s="10" t="s">
        <v>13</v>
      </c>
      <c r="Q146" s="10" t="s">
        <v>13</v>
      </c>
      <c r="R146" s="10" t="s">
        <v>13</v>
      </c>
      <c r="S146" s="10" t="s">
        <v>13</v>
      </c>
      <c r="T146" s="10" t="s">
        <v>13</v>
      </c>
      <c r="U146" s="10">
        <v>2</v>
      </c>
      <c r="V146" s="50"/>
      <c r="W146" s="64"/>
    </row>
    <row r="147" spans="1:23" ht="25.5" x14ac:dyDescent="0.25">
      <c r="A147" s="57">
        <v>146</v>
      </c>
      <c r="B147" s="2" t="s">
        <v>9069</v>
      </c>
      <c r="C147" s="10" t="s">
        <v>9070</v>
      </c>
      <c r="D147" s="10" t="s">
        <v>9070</v>
      </c>
      <c r="F147" s="2" t="s">
        <v>9069</v>
      </c>
      <c r="G147" s="45"/>
      <c r="H147" s="2"/>
      <c r="I147" s="2"/>
      <c r="J147" s="1" t="s">
        <v>13</v>
      </c>
      <c r="K147" s="2"/>
      <c r="L147" s="2"/>
      <c r="M147" s="40"/>
      <c r="N147" s="49" t="s">
        <v>13</v>
      </c>
      <c r="O147" s="10" t="s">
        <v>13</v>
      </c>
      <c r="P147" s="10" t="s">
        <v>13</v>
      </c>
      <c r="Q147" s="10" t="s">
        <v>13</v>
      </c>
      <c r="R147" s="10" t="s">
        <v>13</v>
      </c>
      <c r="S147" s="10" t="s">
        <v>13</v>
      </c>
      <c r="T147" s="10" t="s">
        <v>13</v>
      </c>
      <c r="U147" s="10">
        <v>2</v>
      </c>
      <c r="V147" s="50"/>
      <c r="W147" s="64"/>
    </row>
    <row r="148" spans="1:23" ht="51" x14ac:dyDescent="0.25">
      <c r="A148" s="57">
        <v>147</v>
      </c>
      <c r="B148" s="2" t="s">
        <v>9067</v>
      </c>
      <c r="C148" s="10" t="s">
        <v>9068</v>
      </c>
      <c r="D148" s="10" t="s">
        <v>9068</v>
      </c>
      <c r="F148" s="2" t="s">
        <v>9067</v>
      </c>
      <c r="G148" s="45"/>
      <c r="H148" s="2"/>
      <c r="I148" s="2"/>
      <c r="J148" s="1" t="s">
        <v>13</v>
      </c>
      <c r="K148" s="2"/>
      <c r="L148" s="2"/>
      <c r="M148" s="40"/>
      <c r="N148" s="49" t="s">
        <v>13</v>
      </c>
      <c r="O148" s="10" t="s">
        <v>13</v>
      </c>
      <c r="P148" s="10" t="s">
        <v>13</v>
      </c>
      <c r="Q148" s="10" t="s">
        <v>13</v>
      </c>
      <c r="R148" s="10" t="s">
        <v>13</v>
      </c>
      <c r="S148" s="10" t="s">
        <v>13</v>
      </c>
      <c r="T148" s="10" t="s">
        <v>13</v>
      </c>
      <c r="V148" s="49">
        <v>2</v>
      </c>
      <c r="W148" s="64"/>
    </row>
    <row r="149" spans="1:23" ht="38.25" x14ac:dyDescent="0.25">
      <c r="A149" s="57">
        <v>148</v>
      </c>
      <c r="B149" s="2" t="s">
        <v>9065</v>
      </c>
      <c r="C149" s="10" t="s">
        <v>9066</v>
      </c>
      <c r="D149" s="10" t="s">
        <v>9066</v>
      </c>
      <c r="E149" s="10"/>
      <c r="F149" s="2" t="s">
        <v>9065</v>
      </c>
      <c r="G149" s="40"/>
      <c r="H149" s="1"/>
      <c r="I149" s="1"/>
      <c r="J149" s="1" t="s">
        <v>13</v>
      </c>
      <c r="K149" s="1"/>
      <c r="L149" s="1"/>
      <c r="M149" s="40" t="s">
        <v>13</v>
      </c>
      <c r="N149" s="49" t="s">
        <v>13</v>
      </c>
      <c r="O149" s="10" t="s">
        <v>13</v>
      </c>
      <c r="P149" s="10" t="s">
        <v>13</v>
      </c>
      <c r="Q149" s="10" t="s">
        <v>13</v>
      </c>
      <c r="R149" s="10" t="s">
        <v>13</v>
      </c>
      <c r="S149" s="10" t="s">
        <v>13</v>
      </c>
      <c r="T149" s="10" t="s">
        <v>13</v>
      </c>
      <c r="V149" s="54">
        <v>2</v>
      </c>
      <c r="W149" s="64"/>
    </row>
    <row r="150" spans="1:23" ht="38.25" x14ac:dyDescent="0.25">
      <c r="A150" s="57">
        <v>149</v>
      </c>
      <c r="B150" s="2" t="s">
        <v>9063</v>
      </c>
      <c r="C150" s="10" t="s">
        <v>9064</v>
      </c>
      <c r="D150" s="10" t="s">
        <v>9064</v>
      </c>
      <c r="F150" s="2" t="s">
        <v>9063</v>
      </c>
      <c r="G150" s="45"/>
      <c r="H150" s="2"/>
      <c r="I150" s="2"/>
      <c r="J150" s="1" t="s">
        <v>13</v>
      </c>
      <c r="K150" s="2"/>
      <c r="L150" s="2"/>
      <c r="M150" s="40"/>
      <c r="N150" s="49" t="s">
        <v>13</v>
      </c>
      <c r="O150" s="10" t="s">
        <v>13</v>
      </c>
      <c r="P150" s="10" t="s">
        <v>13</v>
      </c>
      <c r="Q150" s="10" t="s">
        <v>13</v>
      </c>
      <c r="R150" s="10" t="s">
        <v>13</v>
      </c>
      <c r="S150" s="10" t="s">
        <v>13</v>
      </c>
      <c r="T150" s="10" t="s">
        <v>13</v>
      </c>
      <c r="U150" s="10">
        <v>2</v>
      </c>
      <c r="V150" s="50"/>
      <c r="W150" s="64"/>
    </row>
    <row r="151" spans="1:23" x14ac:dyDescent="0.25">
      <c r="A151" s="57">
        <v>150</v>
      </c>
      <c r="B151" s="6" t="s">
        <v>8838</v>
      </c>
      <c r="C151" s="12" t="s">
        <v>9062</v>
      </c>
      <c r="D151" s="12" t="s">
        <v>9062</v>
      </c>
      <c r="E151" s="11"/>
      <c r="F151" s="6" t="s">
        <v>8838</v>
      </c>
      <c r="G151" s="44"/>
      <c r="H151" s="6"/>
      <c r="I151" s="6"/>
      <c r="J151" s="1" t="s">
        <v>13</v>
      </c>
      <c r="K151" s="6"/>
      <c r="L151" s="6"/>
      <c r="M151" s="39"/>
      <c r="N151" s="50"/>
      <c r="V151" s="50"/>
      <c r="W151" s="64"/>
    </row>
    <row r="152" spans="1:23" ht="63.75" x14ac:dyDescent="0.25">
      <c r="A152" s="57">
        <v>151</v>
      </c>
      <c r="B152" s="2" t="s">
        <v>9060</v>
      </c>
      <c r="C152" s="10" t="s">
        <v>9061</v>
      </c>
      <c r="D152" s="10" t="s">
        <v>9061</v>
      </c>
      <c r="E152" s="10"/>
      <c r="F152" s="2" t="s">
        <v>9060</v>
      </c>
      <c r="G152" s="40"/>
      <c r="H152" s="1"/>
      <c r="I152" s="1"/>
      <c r="J152" s="1" t="s">
        <v>13</v>
      </c>
      <c r="K152" s="1"/>
      <c r="L152" s="1"/>
      <c r="M152" s="40" t="s">
        <v>13</v>
      </c>
      <c r="N152" s="49" t="s">
        <v>13</v>
      </c>
      <c r="O152" s="10" t="s">
        <v>13</v>
      </c>
      <c r="P152" s="10" t="s">
        <v>13</v>
      </c>
      <c r="Q152" s="10" t="s">
        <v>13</v>
      </c>
      <c r="R152" s="10" t="s">
        <v>13</v>
      </c>
      <c r="S152" s="10" t="s">
        <v>13</v>
      </c>
      <c r="T152" s="10" t="s">
        <v>13</v>
      </c>
      <c r="V152" s="54">
        <v>2</v>
      </c>
      <c r="W152" s="64"/>
    </row>
    <row r="153" spans="1:23" ht="25.5" x14ac:dyDescent="0.25">
      <c r="A153" s="57">
        <v>152</v>
      </c>
      <c r="B153" s="2" t="s">
        <v>9058</v>
      </c>
      <c r="C153" s="10" t="s">
        <v>9059</v>
      </c>
      <c r="D153" s="10" t="s">
        <v>9059</v>
      </c>
      <c r="F153" s="2" t="s">
        <v>9058</v>
      </c>
      <c r="G153" s="45"/>
      <c r="H153" s="2"/>
      <c r="I153" s="2"/>
      <c r="J153" s="1" t="s">
        <v>13</v>
      </c>
      <c r="K153" s="2"/>
      <c r="L153" s="2"/>
      <c r="M153" s="40"/>
      <c r="N153" s="49" t="s">
        <v>13</v>
      </c>
      <c r="O153" s="10" t="s">
        <v>13</v>
      </c>
      <c r="P153" s="10" t="s">
        <v>13</v>
      </c>
      <c r="Q153" s="10" t="s">
        <v>13</v>
      </c>
      <c r="R153" s="10" t="s">
        <v>13</v>
      </c>
      <c r="S153" s="10" t="s">
        <v>13</v>
      </c>
      <c r="T153" s="10" t="s">
        <v>13</v>
      </c>
      <c r="U153" s="10">
        <v>2</v>
      </c>
      <c r="V153" s="50"/>
      <c r="W153" s="64"/>
    </row>
    <row r="154" spans="1:23" ht="25.5" x14ac:dyDescent="0.25">
      <c r="A154" s="57">
        <v>153</v>
      </c>
      <c r="B154" s="2" t="s">
        <v>9056</v>
      </c>
      <c r="C154" s="10" t="s">
        <v>9057</v>
      </c>
      <c r="D154" s="10" t="s">
        <v>9057</v>
      </c>
      <c r="F154" s="2" t="s">
        <v>9056</v>
      </c>
      <c r="G154" s="45"/>
      <c r="H154" s="2"/>
      <c r="I154" s="2"/>
      <c r="J154" s="1" t="s">
        <v>13</v>
      </c>
      <c r="K154" s="2"/>
      <c r="L154" s="2"/>
      <c r="M154" s="40"/>
      <c r="N154" s="49" t="s">
        <v>13</v>
      </c>
      <c r="O154" s="10" t="s">
        <v>13</v>
      </c>
      <c r="P154" s="10" t="s">
        <v>13</v>
      </c>
      <c r="Q154" s="10" t="s">
        <v>13</v>
      </c>
      <c r="R154" s="10" t="s">
        <v>13</v>
      </c>
      <c r="S154" s="10" t="s">
        <v>13</v>
      </c>
      <c r="T154" s="10" t="s">
        <v>13</v>
      </c>
      <c r="U154" s="10">
        <v>2</v>
      </c>
      <c r="V154" s="50"/>
      <c r="W154" s="64"/>
    </row>
    <row r="155" spans="1:23" ht="38.25" x14ac:dyDescent="0.25">
      <c r="A155" s="57">
        <v>154</v>
      </c>
      <c r="B155" s="2" t="s">
        <v>9054</v>
      </c>
      <c r="C155" s="10" t="s">
        <v>9055</v>
      </c>
      <c r="D155" s="10" t="s">
        <v>9055</v>
      </c>
      <c r="E155" s="10"/>
      <c r="F155" s="2" t="s">
        <v>9054</v>
      </c>
      <c r="G155" s="40"/>
      <c r="H155" s="1"/>
      <c r="I155" s="1"/>
      <c r="J155" s="1" t="s">
        <v>13</v>
      </c>
      <c r="K155" s="1"/>
      <c r="L155" s="1"/>
      <c r="M155" s="40" t="s">
        <v>13</v>
      </c>
      <c r="N155" s="49" t="s">
        <v>13</v>
      </c>
      <c r="O155" s="10" t="s">
        <v>13</v>
      </c>
      <c r="P155" s="10" t="s">
        <v>13</v>
      </c>
      <c r="Q155" s="10" t="s">
        <v>13</v>
      </c>
      <c r="R155" s="10" t="s">
        <v>13</v>
      </c>
      <c r="S155" s="10" t="s">
        <v>13</v>
      </c>
      <c r="T155" s="10" t="s">
        <v>13</v>
      </c>
      <c r="V155" s="54">
        <v>2</v>
      </c>
      <c r="W155" s="64"/>
    </row>
    <row r="156" spans="1:23" x14ac:dyDescent="0.25">
      <c r="A156" s="57">
        <v>155</v>
      </c>
      <c r="B156" s="6" t="s">
        <v>8951</v>
      </c>
      <c r="C156" s="12" t="s">
        <v>9053</v>
      </c>
      <c r="D156" s="12" t="s">
        <v>9053</v>
      </c>
      <c r="E156" s="11"/>
      <c r="F156" s="6" t="s">
        <v>8951</v>
      </c>
      <c r="G156" s="44"/>
      <c r="H156" s="6"/>
      <c r="I156" s="6"/>
      <c r="J156" s="1" t="s">
        <v>13</v>
      </c>
      <c r="K156" s="6"/>
      <c r="L156" s="6"/>
      <c r="M156" s="39"/>
      <c r="N156" s="50"/>
      <c r="V156" s="50"/>
      <c r="W156" s="64"/>
    </row>
    <row r="157" spans="1:23" ht="25.5" x14ac:dyDescent="0.25">
      <c r="A157" s="57">
        <v>156</v>
      </c>
      <c r="B157" s="2" t="s">
        <v>9051</v>
      </c>
      <c r="C157" s="10" t="s">
        <v>9052</v>
      </c>
      <c r="D157" s="10" t="s">
        <v>9052</v>
      </c>
      <c r="F157" s="2" t="s">
        <v>9051</v>
      </c>
      <c r="G157" s="45"/>
      <c r="H157" s="2"/>
      <c r="I157" s="2"/>
      <c r="J157" s="1" t="s">
        <v>13</v>
      </c>
      <c r="K157" s="2"/>
      <c r="L157" s="2"/>
      <c r="M157" s="40"/>
      <c r="N157" s="49" t="s">
        <v>13</v>
      </c>
      <c r="O157" s="10" t="s">
        <v>13</v>
      </c>
      <c r="P157" s="10" t="s">
        <v>13</v>
      </c>
      <c r="Q157" s="10" t="s">
        <v>13</v>
      </c>
      <c r="R157" s="10" t="s">
        <v>13</v>
      </c>
      <c r="S157" s="10" t="s">
        <v>13</v>
      </c>
      <c r="T157" s="10" t="s">
        <v>13</v>
      </c>
      <c r="U157" s="10">
        <v>2</v>
      </c>
      <c r="V157" s="50"/>
      <c r="W157" s="64"/>
    </row>
    <row r="158" spans="1:23" ht="38.25" x14ac:dyDescent="0.25">
      <c r="A158" s="57">
        <v>157</v>
      </c>
      <c r="B158" s="2" t="s">
        <v>9049</v>
      </c>
      <c r="C158" s="10" t="s">
        <v>9050</v>
      </c>
      <c r="D158" s="10" t="s">
        <v>9050</v>
      </c>
      <c r="F158" s="2" t="s">
        <v>9049</v>
      </c>
      <c r="G158" s="45"/>
      <c r="H158" s="2"/>
      <c r="I158" s="2"/>
      <c r="J158" s="1" t="s">
        <v>13</v>
      </c>
      <c r="K158" s="2"/>
      <c r="L158" s="2"/>
      <c r="M158" s="40"/>
      <c r="N158" s="49" t="s">
        <v>13</v>
      </c>
      <c r="O158" s="10" t="s">
        <v>13</v>
      </c>
      <c r="P158" s="10" t="s">
        <v>13</v>
      </c>
      <c r="Q158" s="10" t="s">
        <v>13</v>
      </c>
      <c r="R158" s="10" t="s">
        <v>13</v>
      </c>
      <c r="S158" s="10" t="s">
        <v>13</v>
      </c>
      <c r="T158" s="10" t="s">
        <v>13</v>
      </c>
      <c r="U158" s="10">
        <v>2</v>
      </c>
      <c r="V158" s="50"/>
      <c r="W158" s="64"/>
    </row>
    <row r="159" spans="1:23" x14ac:dyDescent="0.25">
      <c r="A159" s="57">
        <v>158</v>
      </c>
      <c r="B159" s="6" t="s">
        <v>30</v>
      </c>
      <c r="C159" s="12" t="s">
        <v>9048</v>
      </c>
      <c r="D159" s="12" t="s">
        <v>9048</v>
      </c>
      <c r="E159" s="11"/>
      <c r="F159" s="6" t="s">
        <v>30</v>
      </c>
      <c r="G159" s="44"/>
      <c r="H159" s="6"/>
      <c r="I159" s="6"/>
      <c r="J159" s="1" t="s">
        <v>13</v>
      </c>
      <c r="K159" s="6"/>
      <c r="L159" s="6"/>
      <c r="M159" s="39"/>
      <c r="N159" s="50"/>
      <c r="V159" s="50"/>
      <c r="W159" s="64"/>
    </row>
    <row r="160" spans="1:23" x14ac:dyDescent="0.25">
      <c r="A160" s="57">
        <v>159</v>
      </c>
      <c r="B160" s="6" t="s">
        <v>8898</v>
      </c>
      <c r="C160" s="12" t="s">
        <v>9047</v>
      </c>
      <c r="D160" s="12" t="s">
        <v>9047</v>
      </c>
      <c r="E160" s="11"/>
      <c r="F160" s="6" t="s">
        <v>8898</v>
      </c>
      <c r="G160" s="44"/>
      <c r="H160" s="6"/>
      <c r="I160" s="6"/>
      <c r="J160" s="1" t="s">
        <v>13</v>
      </c>
      <c r="K160" s="6"/>
      <c r="L160" s="6"/>
      <c r="M160" s="39"/>
      <c r="N160" s="50"/>
      <c r="V160" s="50"/>
      <c r="W160" s="64"/>
    </row>
    <row r="161" spans="1:23" ht="38.25" x14ac:dyDescent="0.25">
      <c r="A161" s="57">
        <v>160</v>
      </c>
      <c r="B161" s="2" t="s">
        <v>9045</v>
      </c>
      <c r="C161" s="10" t="s">
        <v>9046</v>
      </c>
      <c r="D161" s="10" t="s">
        <v>9046</v>
      </c>
      <c r="F161" s="2" t="s">
        <v>9045</v>
      </c>
      <c r="G161" s="45"/>
      <c r="H161" s="2"/>
      <c r="I161" s="2"/>
      <c r="J161" s="1" t="s">
        <v>13</v>
      </c>
      <c r="K161" s="2"/>
      <c r="L161" s="2"/>
      <c r="M161" s="40"/>
      <c r="N161" s="49" t="s">
        <v>13</v>
      </c>
      <c r="O161" s="10" t="s">
        <v>13</v>
      </c>
      <c r="P161" s="10" t="s">
        <v>13</v>
      </c>
      <c r="Q161" s="10" t="s">
        <v>13</v>
      </c>
      <c r="R161" s="10" t="s">
        <v>13</v>
      </c>
      <c r="S161" s="10" t="s">
        <v>13</v>
      </c>
      <c r="T161" s="10" t="s">
        <v>13</v>
      </c>
      <c r="V161" s="50"/>
      <c r="W161" s="64"/>
    </row>
    <row r="162" spans="1:23" x14ac:dyDescent="0.25">
      <c r="A162" s="57">
        <v>161</v>
      </c>
      <c r="B162" s="4" t="s">
        <v>9043</v>
      </c>
      <c r="C162" s="14" t="s">
        <v>9044</v>
      </c>
      <c r="D162" s="14" t="s">
        <v>9044</v>
      </c>
      <c r="E162" s="13"/>
      <c r="F162" s="4" t="s">
        <v>9043</v>
      </c>
      <c r="G162" s="43"/>
      <c r="H162" s="4"/>
      <c r="I162" s="4"/>
      <c r="J162" s="1"/>
      <c r="K162" s="4"/>
      <c r="L162" s="4"/>
      <c r="M162" s="38"/>
      <c r="N162" s="50"/>
      <c r="V162" s="50"/>
      <c r="W162" s="64"/>
    </row>
    <row r="163" spans="1:23" x14ac:dyDescent="0.25">
      <c r="A163" s="57">
        <v>162</v>
      </c>
      <c r="B163" s="6" t="s">
        <v>8878</v>
      </c>
      <c r="C163" s="12" t="s">
        <v>9042</v>
      </c>
      <c r="D163" s="12" t="s">
        <v>9042</v>
      </c>
      <c r="E163" s="11"/>
      <c r="F163" s="6" t="s">
        <v>8878</v>
      </c>
      <c r="G163" s="44"/>
      <c r="H163" s="6"/>
      <c r="I163" s="6"/>
      <c r="J163" s="1" t="s">
        <v>13</v>
      </c>
      <c r="K163" s="6"/>
      <c r="L163" s="6"/>
      <c r="M163" s="39"/>
      <c r="N163" s="50"/>
      <c r="V163" s="50"/>
      <c r="W163" s="64"/>
    </row>
    <row r="164" spans="1:23" ht="38.25" x14ac:dyDescent="0.25">
      <c r="A164" s="57">
        <v>163</v>
      </c>
      <c r="B164" s="2" t="s">
        <v>9040</v>
      </c>
      <c r="C164" s="10" t="s">
        <v>9041</v>
      </c>
      <c r="D164" s="10" t="s">
        <v>9041</v>
      </c>
      <c r="F164" s="2" t="s">
        <v>9040</v>
      </c>
      <c r="G164" s="45"/>
      <c r="H164" s="2"/>
      <c r="I164" s="2"/>
      <c r="J164" s="1" t="s">
        <v>13</v>
      </c>
      <c r="K164" s="2"/>
      <c r="L164" s="2"/>
      <c r="M164" s="40"/>
      <c r="N164" s="49" t="s">
        <v>13</v>
      </c>
      <c r="P164" s="10" t="s">
        <v>13</v>
      </c>
      <c r="S164" s="10" t="s">
        <v>13</v>
      </c>
      <c r="T164" s="10" t="s">
        <v>13</v>
      </c>
      <c r="U164" s="10">
        <v>2</v>
      </c>
      <c r="V164" s="50"/>
      <c r="W164" s="64"/>
    </row>
    <row r="165" spans="1:23" ht="76.5" x14ac:dyDescent="0.25">
      <c r="A165" s="57">
        <v>164</v>
      </c>
      <c r="B165" s="2" t="s">
        <v>9038</v>
      </c>
      <c r="C165" s="10" t="s">
        <v>9039</v>
      </c>
      <c r="D165" s="10" t="s">
        <v>9039</v>
      </c>
      <c r="E165" s="10"/>
      <c r="F165" s="2" t="s">
        <v>9038</v>
      </c>
      <c r="G165" s="40"/>
      <c r="H165" s="1"/>
      <c r="I165" s="1"/>
      <c r="J165" s="1" t="s">
        <v>13</v>
      </c>
      <c r="K165" s="1"/>
      <c r="L165" s="1"/>
      <c r="M165" s="40" t="s">
        <v>13</v>
      </c>
      <c r="N165" s="49" t="s">
        <v>13</v>
      </c>
      <c r="P165" s="10" t="s">
        <v>13</v>
      </c>
      <c r="S165" s="10" t="s">
        <v>13</v>
      </c>
      <c r="T165" s="10" t="s">
        <v>13</v>
      </c>
      <c r="V165" s="54">
        <v>2</v>
      </c>
      <c r="W165" s="64"/>
    </row>
    <row r="166" spans="1:23" ht="38.25" x14ac:dyDescent="0.25">
      <c r="A166" s="57">
        <v>165</v>
      </c>
      <c r="B166" s="2" t="s">
        <v>9036</v>
      </c>
      <c r="C166" s="10" t="s">
        <v>9037</v>
      </c>
      <c r="D166" s="10" t="s">
        <v>9037</v>
      </c>
      <c r="F166" s="2" t="s">
        <v>9036</v>
      </c>
      <c r="G166" s="45"/>
      <c r="H166" s="2"/>
      <c r="I166" s="2"/>
      <c r="J166" s="1" t="s">
        <v>13</v>
      </c>
      <c r="K166" s="2"/>
      <c r="L166" s="2"/>
      <c r="M166" s="40"/>
      <c r="N166" s="49" t="s">
        <v>13</v>
      </c>
      <c r="P166" s="10" t="s">
        <v>13</v>
      </c>
      <c r="S166" s="10" t="s">
        <v>13</v>
      </c>
      <c r="T166" s="10" t="s">
        <v>13</v>
      </c>
      <c r="U166" s="10">
        <v>2</v>
      </c>
      <c r="V166" s="50"/>
      <c r="W166" s="64"/>
    </row>
    <row r="167" spans="1:23" ht="25.5" x14ac:dyDescent="0.25">
      <c r="A167" s="57">
        <v>166</v>
      </c>
      <c r="B167" s="2" t="s">
        <v>9034</v>
      </c>
      <c r="C167" s="10" t="s">
        <v>9035</v>
      </c>
      <c r="D167" s="10" t="s">
        <v>9035</v>
      </c>
      <c r="F167" s="2" t="s">
        <v>9034</v>
      </c>
      <c r="G167" s="45"/>
      <c r="H167" s="2"/>
      <c r="I167" s="2"/>
      <c r="J167" s="1" t="s">
        <v>13</v>
      </c>
      <c r="K167" s="2"/>
      <c r="L167" s="2"/>
      <c r="M167" s="40"/>
      <c r="N167" s="49" t="s">
        <v>13</v>
      </c>
      <c r="P167" s="10" t="s">
        <v>13</v>
      </c>
      <c r="S167" s="10" t="s">
        <v>13</v>
      </c>
      <c r="T167" s="10" t="s">
        <v>13</v>
      </c>
      <c r="U167" s="10">
        <v>2</v>
      </c>
      <c r="V167" s="50"/>
      <c r="W167" s="64"/>
    </row>
    <row r="168" spans="1:23" ht="51" x14ac:dyDescent="0.25">
      <c r="A168" s="57">
        <v>167</v>
      </c>
      <c r="B168" s="2" t="s">
        <v>9032</v>
      </c>
      <c r="C168" s="10" t="s">
        <v>9033</v>
      </c>
      <c r="D168" s="10" t="s">
        <v>9033</v>
      </c>
      <c r="F168" s="2" t="s">
        <v>9032</v>
      </c>
      <c r="G168" s="45"/>
      <c r="H168" s="2"/>
      <c r="I168" s="2"/>
      <c r="J168" s="1" t="s">
        <v>13</v>
      </c>
      <c r="K168" s="2"/>
      <c r="L168" s="2"/>
      <c r="M168" s="40"/>
      <c r="N168" s="49" t="s">
        <v>13</v>
      </c>
      <c r="P168" s="10" t="s">
        <v>13</v>
      </c>
      <c r="S168" s="10" t="s">
        <v>13</v>
      </c>
      <c r="T168" s="10" t="s">
        <v>13</v>
      </c>
      <c r="U168" s="10">
        <v>2</v>
      </c>
      <c r="V168" s="50"/>
      <c r="W168" s="64"/>
    </row>
    <row r="169" spans="1:23" x14ac:dyDescent="0.25">
      <c r="A169" s="57">
        <v>168</v>
      </c>
      <c r="B169" s="2" t="s">
        <v>9030</v>
      </c>
      <c r="C169" s="10" t="s">
        <v>9031</v>
      </c>
      <c r="D169" s="10" t="s">
        <v>9031</v>
      </c>
      <c r="F169" s="2" t="s">
        <v>9030</v>
      </c>
      <c r="G169" s="45"/>
      <c r="H169" s="2"/>
      <c r="I169" s="2"/>
      <c r="J169" s="1" t="s">
        <v>13</v>
      </c>
      <c r="K169" s="2"/>
      <c r="L169" s="2"/>
      <c r="M169" s="40"/>
      <c r="N169" s="49" t="s">
        <v>13</v>
      </c>
      <c r="P169" s="10" t="s">
        <v>13</v>
      </c>
      <c r="S169" s="10" t="s">
        <v>13</v>
      </c>
      <c r="T169" s="10" t="s">
        <v>13</v>
      </c>
      <c r="U169" s="10">
        <v>2</v>
      </c>
      <c r="V169" s="50"/>
      <c r="W169" s="64"/>
    </row>
    <row r="170" spans="1:23" ht="51" x14ac:dyDescent="0.25">
      <c r="A170" s="57">
        <v>169</v>
      </c>
      <c r="B170" s="2" t="s">
        <v>9028</v>
      </c>
      <c r="C170" s="10" t="s">
        <v>9029</v>
      </c>
      <c r="D170" s="10" t="s">
        <v>9029</v>
      </c>
      <c r="E170" s="10"/>
      <c r="F170" s="2" t="s">
        <v>9028</v>
      </c>
      <c r="G170" s="40"/>
      <c r="H170" s="1"/>
      <c r="I170" s="1"/>
      <c r="J170" s="1" t="s">
        <v>13</v>
      </c>
      <c r="K170" s="1"/>
      <c r="L170" s="1"/>
      <c r="M170" s="40" t="s">
        <v>13</v>
      </c>
      <c r="N170" s="49" t="s">
        <v>13</v>
      </c>
      <c r="P170" s="10" t="s">
        <v>13</v>
      </c>
      <c r="S170" s="10" t="s">
        <v>13</v>
      </c>
      <c r="T170" s="10" t="s">
        <v>13</v>
      </c>
      <c r="V170" s="50"/>
      <c r="W170" s="64"/>
    </row>
    <row r="171" spans="1:23" ht="38.25" x14ac:dyDescent="0.25">
      <c r="A171" s="57">
        <v>170</v>
      </c>
      <c r="B171" s="2" t="s">
        <v>9026</v>
      </c>
      <c r="C171" s="10" t="s">
        <v>9027</v>
      </c>
      <c r="D171" s="10" t="s">
        <v>9027</v>
      </c>
      <c r="F171" s="2" t="s">
        <v>9026</v>
      </c>
      <c r="G171" s="45"/>
      <c r="H171" s="2"/>
      <c r="I171" s="2"/>
      <c r="J171" s="1" t="s">
        <v>13</v>
      </c>
      <c r="K171" s="2"/>
      <c r="L171" s="2"/>
      <c r="M171" s="40"/>
      <c r="N171" s="49" t="s">
        <v>13</v>
      </c>
      <c r="P171" s="10" t="s">
        <v>13</v>
      </c>
      <c r="S171" s="10" t="s">
        <v>13</v>
      </c>
      <c r="V171" s="50"/>
      <c r="W171" s="64"/>
    </row>
    <row r="172" spans="1:23" ht="38.25" x14ac:dyDescent="0.25">
      <c r="A172" s="57">
        <v>171</v>
      </c>
      <c r="B172" s="2" t="s">
        <v>9024</v>
      </c>
      <c r="C172" s="10" t="s">
        <v>9025</v>
      </c>
      <c r="D172" s="10" t="s">
        <v>9025</v>
      </c>
      <c r="F172" s="2" t="s">
        <v>9024</v>
      </c>
      <c r="G172" s="45"/>
      <c r="H172" s="2"/>
      <c r="I172" s="2"/>
      <c r="J172" s="1" t="s">
        <v>13</v>
      </c>
      <c r="K172" s="2"/>
      <c r="L172" s="2"/>
      <c r="M172" s="40"/>
      <c r="N172" s="49" t="s">
        <v>13</v>
      </c>
      <c r="P172" s="10" t="s">
        <v>13</v>
      </c>
      <c r="S172" s="10" t="s">
        <v>13</v>
      </c>
      <c r="T172" s="10" t="s">
        <v>13</v>
      </c>
      <c r="U172" s="10">
        <v>2</v>
      </c>
      <c r="V172" s="50"/>
      <c r="W172" s="64"/>
    </row>
    <row r="173" spans="1:23" ht="38.25" x14ac:dyDescent="0.25">
      <c r="A173" s="57">
        <v>172</v>
      </c>
      <c r="B173" s="2" t="s">
        <v>9022</v>
      </c>
      <c r="C173" s="10" t="s">
        <v>9023</v>
      </c>
      <c r="D173" s="10" t="s">
        <v>9023</v>
      </c>
      <c r="E173" s="10"/>
      <c r="F173" s="2" t="s">
        <v>9022</v>
      </c>
      <c r="G173" s="40"/>
      <c r="H173" s="1"/>
      <c r="I173" s="1"/>
      <c r="J173" s="1" t="s">
        <v>13</v>
      </c>
      <c r="K173" s="1"/>
      <c r="L173" s="1"/>
      <c r="M173" s="40" t="s">
        <v>13</v>
      </c>
      <c r="N173" s="49" t="s">
        <v>13</v>
      </c>
      <c r="P173" s="10" t="s">
        <v>13</v>
      </c>
      <c r="S173" s="10" t="s">
        <v>13</v>
      </c>
      <c r="T173" s="10" t="s">
        <v>13</v>
      </c>
      <c r="V173" s="54">
        <v>2</v>
      </c>
      <c r="W173" s="64"/>
    </row>
    <row r="174" spans="1:23" x14ac:dyDescent="0.25">
      <c r="A174" s="57">
        <v>173</v>
      </c>
      <c r="B174" s="2" t="s">
        <v>9020</v>
      </c>
      <c r="C174" s="10" t="s">
        <v>9021</v>
      </c>
      <c r="D174" s="10" t="s">
        <v>9021</v>
      </c>
      <c r="F174" s="2" t="s">
        <v>9020</v>
      </c>
      <c r="G174" s="45"/>
      <c r="H174" s="2"/>
      <c r="I174" s="2"/>
      <c r="J174" s="1" t="s">
        <v>13</v>
      </c>
      <c r="K174" s="2"/>
      <c r="L174" s="2"/>
      <c r="M174" s="40"/>
      <c r="N174" s="49" t="s">
        <v>13</v>
      </c>
      <c r="P174" s="10" t="s">
        <v>13</v>
      </c>
      <c r="S174" s="10" t="s">
        <v>13</v>
      </c>
      <c r="T174" s="10" t="s">
        <v>13</v>
      </c>
      <c r="U174" s="10">
        <v>2</v>
      </c>
      <c r="V174" s="50"/>
      <c r="W174" s="64"/>
    </row>
    <row r="175" spans="1:23" ht="178.5" x14ac:dyDescent="0.25">
      <c r="A175" s="57">
        <v>174</v>
      </c>
      <c r="B175" s="2" t="s">
        <v>9018</v>
      </c>
      <c r="C175" s="10" t="s">
        <v>9019</v>
      </c>
      <c r="D175" s="10" t="s">
        <v>9019</v>
      </c>
      <c r="F175" s="2" t="s">
        <v>9018</v>
      </c>
      <c r="G175" s="45"/>
      <c r="H175" s="2"/>
      <c r="I175" s="2"/>
      <c r="J175" s="1" t="s">
        <v>13</v>
      </c>
      <c r="K175" s="2"/>
      <c r="L175" s="2"/>
      <c r="M175" s="40"/>
      <c r="N175" s="49" t="s">
        <v>13</v>
      </c>
      <c r="P175" s="10" t="s">
        <v>13</v>
      </c>
      <c r="S175" s="10" t="s">
        <v>13</v>
      </c>
      <c r="T175" s="10" t="s">
        <v>13</v>
      </c>
      <c r="U175" s="10">
        <v>2</v>
      </c>
      <c r="V175" s="50"/>
      <c r="W175" s="64"/>
    </row>
    <row r="176" spans="1:23" ht="51" x14ac:dyDescent="0.25">
      <c r="A176" s="57">
        <v>175</v>
      </c>
      <c r="B176" s="2" t="s">
        <v>9016</v>
      </c>
      <c r="C176" s="10" t="s">
        <v>9017</v>
      </c>
      <c r="D176" s="10" t="s">
        <v>9017</v>
      </c>
      <c r="F176" s="2" t="s">
        <v>9016</v>
      </c>
      <c r="G176" s="45"/>
      <c r="H176" s="2"/>
      <c r="I176" s="2"/>
      <c r="J176" s="1" t="s">
        <v>13</v>
      </c>
      <c r="K176" s="2"/>
      <c r="L176" s="2"/>
      <c r="M176" s="40"/>
      <c r="N176" s="49" t="s">
        <v>13</v>
      </c>
      <c r="P176" s="10" t="s">
        <v>13</v>
      </c>
      <c r="S176" s="10" t="s">
        <v>13</v>
      </c>
      <c r="T176" s="10" t="s">
        <v>13</v>
      </c>
      <c r="U176" s="10">
        <v>2</v>
      </c>
      <c r="V176" s="50"/>
      <c r="W176" s="64"/>
    </row>
    <row r="177" spans="1:23" x14ac:dyDescent="0.25">
      <c r="A177" s="57">
        <v>176</v>
      </c>
      <c r="B177" s="6" t="s">
        <v>8838</v>
      </c>
      <c r="C177" s="12" t="s">
        <v>9015</v>
      </c>
      <c r="D177" s="12" t="s">
        <v>9015</v>
      </c>
      <c r="E177" s="11"/>
      <c r="F177" s="6" t="s">
        <v>8838</v>
      </c>
      <c r="G177" s="44"/>
      <c r="H177" s="6"/>
      <c r="I177" s="6"/>
      <c r="J177" s="1" t="s">
        <v>13</v>
      </c>
      <c r="K177" s="6"/>
      <c r="L177" s="6"/>
      <c r="M177" s="39"/>
      <c r="N177" s="50"/>
      <c r="V177" s="50"/>
      <c r="W177" s="64"/>
    </row>
    <row r="178" spans="1:23" ht="25.5" x14ac:dyDescent="0.25">
      <c r="A178" s="57">
        <v>177</v>
      </c>
      <c r="B178" s="2" t="s">
        <v>9013</v>
      </c>
      <c r="C178" s="10" t="s">
        <v>9014</v>
      </c>
      <c r="D178" s="10" t="s">
        <v>9014</v>
      </c>
      <c r="F178" s="2" t="s">
        <v>9013</v>
      </c>
      <c r="G178" s="45"/>
      <c r="H178" s="2"/>
      <c r="I178" s="2"/>
      <c r="J178" s="1" t="s">
        <v>13</v>
      </c>
      <c r="K178" s="2"/>
      <c r="L178" s="2"/>
      <c r="M178" s="40"/>
      <c r="N178" s="49" t="s">
        <v>13</v>
      </c>
      <c r="P178" s="10" t="s">
        <v>13</v>
      </c>
      <c r="S178" s="10" t="s">
        <v>13</v>
      </c>
      <c r="T178" s="10" t="s">
        <v>13</v>
      </c>
      <c r="U178" s="10">
        <v>2</v>
      </c>
      <c r="V178" s="50"/>
      <c r="W178" s="64"/>
    </row>
    <row r="179" spans="1:23" ht="25.5" x14ac:dyDescent="0.25">
      <c r="A179" s="57">
        <v>178</v>
      </c>
      <c r="B179" s="2" t="s">
        <v>9011</v>
      </c>
      <c r="C179" s="10" t="s">
        <v>9012</v>
      </c>
      <c r="D179" s="10" t="s">
        <v>9012</v>
      </c>
      <c r="F179" s="2" t="s">
        <v>9011</v>
      </c>
      <c r="G179" s="45"/>
      <c r="H179" s="2"/>
      <c r="I179" s="2"/>
      <c r="J179" s="1" t="s">
        <v>13</v>
      </c>
      <c r="K179" s="2"/>
      <c r="L179" s="2"/>
      <c r="M179" s="40"/>
      <c r="N179" s="49" t="s">
        <v>13</v>
      </c>
      <c r="P179" s="10" t="s">
        <v>13</v>
      </c>
      <c r="S179" s="10" t="s">
        <v>13</v>
      </c>
      <c r="V179" s="50"/>
      <c r="W179" s="64"/>
    </row>
    <row r="180" spans="1:23" ht="38.25" x14ac:dyDescent="0.25">
      <c r="A180" s="57">
        <v>179</v>
      </c>
      <c r="B180" s="2" t="s">
        <v>9009</v>
      </c>
      <c r="C180" s="10" t="s">
        <v>9010</v>
      </c>
      <c r="D180" s="10" t="s">
        <v>9010</v>
      </c>
      <c r="F180" s="2" t="s">
        <v>9009</v>
      </c>
      <c r="G180" s="45"/>
      <c r="H180" s="2"/>
      <c r="I180" s="2"/>
      <c r="J180" s="1" t="s">
        <v>13</v>
      </c>
      <c r="K180" s="2"/>
      <c r="L180" s="2"/>
      <c r="M180" s="40"/>
      <c r="N180" s="49" t="s">
        <v>13</v>
      </c>
      <c r="P180" s="10" t="s">
        <v>13</v>
      </c>
      <c r="S180" s="10" t="s">
        <v>13</v>
      </c>
      <c r="V180" s="50"/>
      <c r="W180" s="64"/>
    </row>
    <row r="181" spans="1:23" ht="38.25" x14ac:dyDescent="0.25">
      <c r="A181" s="57">
        <v>180</v>
      </c>
      <c r="B181" s="2" t="s">
        <v>9007</v>
      </c>
      <c r="C181" s="10" t="s">
        <v>9008</v>
      </c>
      <c r="D181" s="10" t="s">
        <v>9008</v>
      </c>
      <c r="F181" s="2" t="s">
        <v>9007</v>
      </c>
      <c r="G181" s="45"/>
      <c r="H181" s="2"/>
      <c r="I181" s="2"/>
      <c r="J181" s="1" t="s">
        <v>13</v>
      </c>
      <c r="K181" s="2"/>
      <c r="L181" s="2"/>
      <c r="M181" s="40"/>
      <c r="N181" s="49" t="s">
        <v>13</v>
      </c>
      <c r="P181" s="10" t="s">
        <v>13</v>
      </c>
      <c r="S181" s="10" t="s">
        <v>13</v>
      </c>
      <c r="T181" s="10" t="s">
        <v>13</v>
      </c>
      <c r="U181" s="10">
        <v>2</v>
      </c>
      <c r="V181" s="50"/>
      <c r="W181" s="64"/>
    </row>
    <row r="182" spans="1:23" ht="63.75" x14ac:dyDescent="0.25">
      <c r="A182" s="57">
        <v>181</v>
      </c>
      <c r="B182" s="2" t="s">
        <v>9005</v>
      </c>
      <c r="C182" s="10" t="s">
        <v>9006</v>
      </c>
      <c r="D182" s="10" t="s">
        <v>9006</v>
      </c>
      <c r="F182" s="2" t="s">
        <v>9005</v>
      </c>
      <c r="G182" s="45"/>
      <c r="H182" s="2"/>
      <c r="I182" s="2"/>
      <c r="J182" s="1" t="s">
        <v>13</v>
      </c>
      <c r="K182" s="2"/>
      <c r="L182" s="2"/>
      <c r="M182" s="40"/>
      <c r="N182" s="49" t="s">
        <v>13</v>
      </c>
      <c r="P182" s="10" t="s">
        <v>13</v>
      </c>
      <c r="S182" s="10" t="s">
        <v>13</v>
      </c>
      <c r="V182" s="50"/>
      <c r="W182" s="64"/>
    </row>
    <row r="183" spans="1:23" ht="76.5" x14ac:dyDescent="0.25">
      <c r="A183" s="57">
        <v>182</v>
      </c>
      <c r="B183" s="2" t="s">
        <v>9003</v>
      </c>
      <c r="C183" s="10" t="s">
        <v>9004</v>
      </c>
      <c r="D183" s="10" t="s">
        <v>9004</v>
      </c>
      <c r="F183" s="2" t="s">
        <v>9003</v>
      </c>
      <c r="G183" s="45"/>
      <c r="H183" s="2"/>
      <c r="I183" s="2"/>
      <c r="J183" s="1" t="s">
        <v>13</v>
      </c>
      <c r="K183" s="2"/>
      <c r="L183" s="2"/>
      <c r="M183" s="40"/>
      <c r="N183" s="49" t="s">
        <v>13</v>
      </c>
      <c r="P183" s="10" t="s">
        <v>13</v>
      </c>
      <c r="S183" s="10" t="s">
        <v>13</v>
      </c>
      <c r="T183" s="10" t="s">
        <v>13</v>
      </c>
      <c r="U183" s="10">
        <v>2</v>
      </c>
      <c r="V183" s="50"/>
      <c r="W183" s="64"/>
    </row>
    <row r="184" spans="1:23" ht="38.25" x14ac:dyDescent="0.25">
      <c r="A184" s="57">
        <v>183</v>
      </c>
      <c r="B184" s="2" t="s">
        <v>9001</v>
      </c>
      <c r="C184" s="10" t="s">
        <v>9002</v>
      </c>
      <c r="D184" s="10" t="s">
        <v>9002</v>
      </c>
      <c r="F184" s="2" t="s">
        <v>9001</v>
      </c>
      <c r="G184" s="45"/>
      <c r="H184" s="2"/>
      <c r="I184" s="2"/>
      <c r="J184" s="1" t="s">
        <v>13</v>
      </c>
      <c r="K184" s="2"/>
      <c r="L184" s="2"/>
      <c r="M184" s="40"/>
      <c r="N184" s="49" t="s">
        <v>13</v>
      </c>
      <c r="P184" s="10" t="s">
        <v>13</v>
      </c>
      <c r="S184" s="10" t="s">
        <v>13</v>
      </c>
      <c r="U184" s="10">
        <v>2</v>
      </c>
      <c r="V184" s="50"/>
      <c r="W184" s="64"/>
    </row>
    <row r="185" spans="1:23" ht="51" x14ac:dyDescent="0.25">
      <c r="A185" s="57">
        <v>184</v>
      </c>
      <c r="B185" s="2" t="s">
        <v>8999</v>
      </c>
      <c r="C185" s="10" t="s">
        <v>9000</v>
      </c>
      <c r="D185" s="10" t="s">
        <v>9000</v>
      </c>
      <c r="F185" s="2" t="s">
        <v>8999</v>
      </c>
      <c r="G185" s="45"/>
      <c r="H185" s="2"/>
      <c r="I185" s="2"/>
      <c r="J185" s="1" t="s">
        <v>13</v>
      </c>
      <c r="K185" s="2"/>
      <c r="L185" s="2"/>
      <c r="M185" s="40"/>
      <c r="N185" s="49" t="s">
        <v>13</v>
      </c>
      <c r="P185" s="10" t="s">
        <v>13</v>
      </c>
      <c r="S185" s="10" t="s">
        <v>13</v>
      </c>
      <c r="U185" s="10">
        <v>2</v>
      </c>
      <c r="V185" s="50"/>
      <c r="W185" s="64"/>
    </row>
    <row r="186" spans="1:23" x14ac:dyDescent="0.25">
      <c r="A186" s="57">
        <v>185</v>
      </c>
      <c r="B186" s="6" t="s">
        <v>8906</v>
      </c>
      <c r="C186" s="12" t="s">
        <v>8998</v>
      </c>
      <c r="D186" s="12" t="s">
        <v>8998</v>
      </c>
      <c r="E186" s="11"/>
      <c r="F186" s="6" t="s">
        <v>8906</v>
      </c>
      <c r="G186" s="44"/>
      <c r="H186" s="6"/>
      <c r="I186" s="6"/>
      <c r="J186" s="1" t="s">
        <v>13</v>
      </c>
      <c r="K186" s="6"/>
      <c r="L186" s="6"/>
      <c r="M186" s="39"/>
      <c r="N186" s="50"/>
      <c r="V186" s="50"/>
      <c r="W186" s="64"/>
    </row>
    <row r="187" spans="1:23" ht="114.75" x14ac:dyDescent="0.25">
      <c r="A187" s="57">
        <v>186</v>
      </c>
      <c r="B187" s="2" t="s">
        <v>8996</v>
      </c>
      <c r="C187" s="10" t="s">
        <v>8997</v>
      </c>
      <c r="D187" s="10" t="s">
        <v>8997</v>
      </c>
      <c r="F187" s="2" t="s">
        <v>8996</v>
      </c>
      <c r="G187" s="45"/>
      <c r="H187" s="2"/>
      <c r="I187" s="2"/>
      <c r="J187" s="1" t="s">
        <v>13</v>
      </c>
      <c r="K187" s="2"/>
      <c r="L187" s="2"/>
      <c r="M187" s="40"/>
      <c r="N187" s="49" t="s">
        <v>13</v>
      </c>
      <c r="P187" s="10" t="s">
        <v>13</v>
      </c>
      <c r="S187" s="10" t="s">
        <v>13</v>
      </c>
      <c r="T187" s="10" t="s">
        <v>13</v>
      </c>
      <c r="U187" s="10">
        <v>2</v>
      </c>
      <c r="V187" s="50"/>
      <c r="W187" s="64"/>
    </row>
    <row r="188" spans="1:23" x14ac:dyDescent="0.25">
      <c r="A188" s="57">
        <v>187</v>
      </c>
      <c r="B188" s="6" t="s">
        <v>8994</v>
      </c>
      <c r="C188" s="12" t="s">
        <v>8995</v>
      </c>
      <c r="D188" s="12" t="s">
        <v>8995</v>
      </c>
      <c r="E188" s="11"/>
      <c r="F188" s="6" t="s">
        <v>8994</v>
      </c>
      <c r="G188" s="44"/>
      <c r="H188" s="6"/>
      <c r="I188" s="6"/>
      <c r="J188" s="1" t="s">
        <v>13</v>
      </c>
      <c r="K188" s="6"/>
      <c r="L188" s="6"/>
      <c r="M188" s="39"/>
      <c r="N188" s="50"/>
      <c r="V188" s="50"/>
      <c r="W188" s="64"/>
    </row>
    <row r="189" spans="1:23" ht="38.25" x14ac:dyDescent="0.25">
      <c r="A189" s="57">
        <v>188</v>
      </c>
      <c r="B189" s="2" t="s">
        <v>8992</v>
      </c>
      <c r="C189" s="10" t="s">
        <v>8993</v>
      </c>
      <c r="D189" s="10" t="s">
        <v>8993</v>
      </c>
      <c r="F189" s="2" t="s">
        <v>8992</v>
      </c>
      <c r="G189" s="45"/>
      <c r="H189" s="2"/>
      <c r="I189" s="2"/>
      <c r="J189" s="1" t="s">
        <v>13</v>
      </c>
      <c r="K189" s="2"/>
      <c r="L189" s="2"/>
      <c r="M189" s="40"/>
      <c r="N189" s="49" t="s">
        <v>13</v>
      </c>
      <c r="P189" s="10" t="s">
        <v>13</v>
      </c>
      <c r="S189" s="10" t="s">
        <v>13</v>
      </c>
      <c r="T189" s="10" t="s">
        <v>13</v>
      </c>
      <c r="V189" s="50"/>
      <c r="W189" s="64"/>
    </row>
    <row r="190" spans="1:23" ht="38.25" x14ac:dyDescent="0.25">
      <c r="A190" s="57">
        <v>189</v>
      </c>
      <c r="B190" s="2" t="s">
        <v>8990</v>
      </c>
      <c r="C190" s="10" t="s">
        <v>8991</v>
      </c>
      <c r="D190" s="10" t="s">
        <v>8991</v>
      </c>
      <c r="F190" s="2" t="s">
        <v>8990</v>
      </c>
      <c r="G190" s="45"/>
      <c r="H190" s="2"/>
      <c r="I190" s="2"/>
      <c r="J190" s="1" t="s">
        <v>13</v>
      </c>
      <c r="K190" s="2"/>
      <c r="L190" s="2"/>
      <c r="M190" s="40"/>
      <c r="N190" s="49" t="s">
        <v>13</v>
      </c>
      <c r="P190" s="10" t="s">
        <v>13</v>
      </c>
      <c r="S190" s="10" t="s">
        <v>13</v>
      </c>
      <c r="V190" s="50"/>
      <c r="W190" s="64"/>
    </row>
    <row r="191" spans="1:23" ht="51" x14ac:dyDescent="0.25">
      <c r="A191" s="57">
        <v>190</v>
      </c>
      <c r="B191" s="2" t="s">
        <v>8988</v>
      </c>
      <c r="C191" s="10" t="s">
        <v>8989</v>
      </c>
      <c r="D191" s="10" t="s">
        <v>8989</v>
      </c>
      <c r="F191" s="2" t="s">
        <v>8988</v>
      </c>
      <c r="G191" s="45"/>
      <c r="H191" s="2"/>
      <c r="I191" s="2"/>
      <c r="J191" s="1" t="s">
        <v>13</v>
      </c>
      <c r="K191" s="2"/>
      <c r="L191" s="2"/>
      <c r="M191" s="40"/>
      <c r="N191" s="49" t="s">
        <v>13</v>
      </c>
      <c r="P191" s="10" t="s">
        <v>13</v>
      </c>
      <c r="S191" s="10" t="s">
        <v>13</v>
      </c>
      <c r="V191" s="50"/>
      <c r="W191" s="64"/>
    </row>
    <row r="192" spans="1:23" ht="38.25" x14ac:dyDescent="0.25">
      <c r="A192" s="57">
        <v>191</v>
      </c>
      <c r="B192" s="2" t="s">
        <v>8986</v>
      </c>
      <c r="C192" s="10" t="s">
        <v>8987</v>
      </c>
      <c r="D192" s="10" t="s">
        <v>8987</v>
      </c>
      <c r="F192" s="2" t="s">
        <v>8986</v>
      </c>
      <c r="G192" s="45"/>
      <c r="H192" s="2"/>
      <c r="I192" s="2"/>
      <c r="J192" s="1" t="s">
        <v>13</v>
      </c>
      <c r="K192" s="2"/>
      <c r="L192" s="2"/>
      <c r="M192" s="40"/>
      <c r="N192" s="49" t="s">
        <v>13</v>
      </c>
      <c r="P192" s="10" t="s">
        <v>13</v>
      </c>
      <c r="S192" s="10" t="s">
        <v>13</v>
      </c>
      <c r="V192" s="50"/>
      <c r="W192" s="64"/>
    </row>
    <row r="193" spans="1:23" ht="114.75" x14ac:dyDescent="0.25">
      <c r="A193" s="57">
        <v>192</v>
      </c>
      <c r="B193" s="2" t="s">
        <v>8984</v>
      </c>
      <c r="C193" s="10" t="s">
        <v>8985</v>
      </c>
      <c r="D193" s="10" t="s">
        <v>8985</v>
      </c>
      <c r="F193" s="2" t="s">
        <v>8984</v>
      </c>
      <c r="G193" s="45"/>
      <c r="H193" s="2"/>
      <c r="I193" s="2"/>
      <c r="J193" s="1" t="s">
        <v>13</v>
      </c>
      <c r="K193" s="2"/>
      <c r="L193" s="2"/>
      <c r="M193" s="40"/>
      <c r="N193" s="49" t="s">
        <v>13</v>
      </c>
      <c r="P193" s="10" t="s">
        <v>13</v>
      </c>
      <c r="S193" s="10" t="s">
        <v>13</v>
      </c>
      <c r="T193" s="10" t="s">
        <v>13</v>
      </c>
      <c r="U193" s="10">
        <v>2</v>
      </c>
      <c r="V193" s="50"/>
      <c r="W193" s="64"/>
    </row>
    <row r="194" spans="1:23" ht="63.75" x14ac:dyDescent="0.25">
      <c r="A194" s="57">
        <v>193</v>
      </c>
      <c r="B194" s="2" t="s">
        <v>8982</v>
      </c>
      <c r="C194" s="10" t="s">
        <v>8983</v>
      </c>
      <c r="D194" s="10" t="s">
        <v>8983</v>
      </c>
      <c r="F194" s="2" t="s">
        <v>8982</v>
      </c>
      <c r="G194" s="45"/>
      <c r="H194" s="2"/>
      <c r="I194" s="2"/>
      <c r="J194" s="1" t="s">
        <v>13</v>
      </c>
      <c r="K194" s="2"/>
      <c r="L194" s="2"/>
      <c r="M194" s="40"/>
      <c r="N194" s="49" t="s">
        <v>13</v>
      </c>
      <c r="P194" s="10" t="s">
        <v>13</v>
      </c>
      <c r="S194" s="10" t="s">
        <v>13</v>
      </c>
      <c r="T194" s="10" t="s">
        <v>13</v>
      </c>
      <c r="U194" s="10">
        <v>2</v>
      </c>
      <c r="V194" s="50"/>
      <c r="W194" s="64"/>
    </row>
    <row r="195" spans="1:23" ht="38.25" x14ac:dyDescent="0.25">
      <c r="A195" s="57">
        <v>194</v>
      </c>
      <c r="B195" s="2" t="s">
        <v>8980</v>
      </c>
      <c r="C195" s="10" t="s">
        <v>8981</v>
      </c>
      <c r="D195" s="10" t="s">
        <v>8981</v>
      </c>
      <c r="F195" s="2" t="s">
        <v>8980</v>
      </c>
      <c r="G195" s="45"/>
      <c r="H195" s="2"/>
      <c r="I195" s="2"/>
      <c r="J195" s="1" t="s">
        <v>13</v>
      </c>
      <c r="K195" s="2"/>
      <c r="L195" s="2"/>
      <c r="M195" s="40"/>
      <c r="N195" s="49" t="s">
        <v>13</v>
      </c>
      <c r="P195" s="10" t="s">
        <v>13</v>
      </c>
      <c r="S195" s="10" t="s">
        <v>13</v>
      </c>
      <c r="V195" s="50"/>
      <c r="W195" s="64"/>
    </row>
    <row r="196" spans="1:23" ht="38.25" x14ac:dyDescent="0.25">
      <c r="A196" s="57">
        <v>195</v>
      </c>
      <c r="B196" s="2" t="s">
        <v>8978</v>
      </c>
      <c r="C196" s="10" t="s">
        <v>8979</v>
      </c>
      <c r="D196" s="10" t="s">
        <v>8979</v>
      </c>
      <c r="F196" s="2" t="s">
        <v>8978</v>
      </c>
      <c r="G196" s="45"/>
      <c r="H196" s="2"/>
      <c r="I196" s="2"/>
      <c r="J196" s="1" t="s">
        <v>13</v>
      </c>
      <c r="K196" s="2"/>
      <c r="L196" s="2"/>
      <c r="M196" s="40"/>
      <c r="N196" s="49" t="s">
        <v>13</v>
      </c>
      <c r="P196" s="10" t="s">
        <v>13</v>
      </c>
      <c r="S196" s="10" t="s">
        <v>13</v>
      </c>
      <c r="V196" s="50"/>
      <c r="W196" s="64"/>
    </row>
    <row r="197" spans="1:23" x14ac:dyDescent="0.25">
      <c r="A197" s="57">
        <v>196</v>
      </c>
      <c r="B197" s="6" t="s">
        <v>8898</v>
      </c>
      <c r="C197" s="12" t="s">
        <v>8977</v>
      </c>
      <c r="D197" s="12" t="s">
        <v>8977</v>
      </c>
      <c r="E197" s="11"/>
      <c r="F197" s="6" t="s">
        <v>8898</v>
      </c>
      <c r="G197" s="44"/>
      <c r="H197" s="6"/>
      <c r="I197" s="6"/>
      <c r="J197" s="1" t="s">
        <v>13</v>
      </c>
      <c r="K197" s="6"/>
      <c r="L197" s="6"/>
      <c r="M197" s="39"/>
      <c r="N197" s="50"/>
      <c r="V197" s="50"/>
      <c r="W197" s="64"/>
    </row>
    <row r="198" spans="1:23" ht="51" x14ac:dyDescent="0.25">
      <c r="A198" s="57">
        <v>197</v>
      </c>
      <c r="B198" s="2" t="s">
        <v>8975</v>
      </c>
      <c r="C198" s="10" t="s">
        <v>8976</v>
      </c>
      <c r="D198" s="10" t="s">
        <v>8976</v>
      </c>
      <c r="F198" s="2" t="s">
        <v>8975</v>
      </c>
      <c r="G198" s="45"/>
      <c r="H198" s="2"/>
      <c r="I198" s="2"/>
      <c r="J198" s="1" t="s">
        <v>13</v>
      </c>
      <c r="K198" s="2"/>
      <c r="L198" s="2"/>
      <c r="M198" s="40"/>
      <c r="N198" s="49" t="s">
        <v>13</v>
      </c>
      <c r="P198" s="10" t="s">
        <v>13</v>
      </c>
      <c r="S198" s="10" t="s">
        <v>13</v>
      </c>
      <c r="T198" s="10" t="s">
        <v>13</v>
      </c>
      <c r="V198" s="50"/>
      <c r="W198" s="64"/>
    </row>
    <row r="199" spans="1:23" ht="76.5" x14ac:dyDescent="0.25">
      <c r="A199" s="57">
        <v>198</v>
      </c>
      <c r="B199" s="2" t="s">
        <v>8973</v>
      </c>
      <c r="C199" s="10" t="s">
        <v>8974</v>
      </c>
      <c r="D199" s="10" t="s">
        <v>8974</v>
      </c>
      <c r="F199" s="2" t="s">
        <v>8973</v>
      </c>
      <c r="G199" s="45"/>
      <c r="H199" s="2"/>
      <c r="I199" s="2"/>
      <c r="J199" s="1" t="s">
        <v>13</v>
      </c>
      <c r="K199" s="2"/>
      <c r="L199" s="2"/>
      <c r="M199" s="40"/>
      <c r="N199" s="49" t="s">
        <v>13</v>
      </c>
      <c r="P199" s="10" t="s">
        <v>13</v>
      </c>
      <c r="S199" s="10" t="s">
        <v>13</v>
      </c>
      <c r="T199" s="10" t="s">
        <v>13</v>
      </c>
      <c r="V199" s="50"/>
      <c r="W199" s="64"/>
    </row>
    <row r="200" spans="1:23" x14ac:dyDescent="0.25">
      <c r="A200" s="57">
        <v>199</v>
      </c>
      <c r="B200" s="4" t="s">
        <v>8971</v>
      </c>
      <c r="C200" s="14" t="s">
        <v>8972</v>
      </c>
      <c r="D200" s="14" t="s">
        <v>8972</v>
      </c>
      <c r="E200" s="13"/>
      <c r="F200" s="4" t="s">
        <v>8971</v>
      </c>
      <c r="G200" s="43"/>
      <c r="H200" s="4"/>
      <c r="I200" s="4"/>
      <c r="J200" s="1"/>
      <c r="K200" s="4"/>
      <c r="L200" s="4"/>
      <c r="M200" s="38"/>
      <c r="N200" s="50"/>
      <c r="V200" s="50"/>
      <c r="W200" s="64"/>
    </row>
    <row r="201" spans="1:23" x14ac:dyDescent="0.25">
      <c r="A201" s="57">
        <v>200</v>
      </c>
      <c r="B201" s="6" t="s">
        <v>8878</v>
      </c>
      <c r="C201" s="12" t="s">
        <v>8970</v>
      </c>
      <c r="D201" s="12" t="s">
        <v>8970</v>
      </c>
      <c r="E201" s="11"/>
      <c r="F201" s="6" t="s">
        <v>8878</v>
      </c>
      <c r="G201" s="44"/>
      <c r="H201" s="6"/>
      <c r="I201" s="6"/>
      <c r="J201" s="1" t="s">
        <v>13</v>
      </c>
      <c r="K201" s="6"/>
      <c r="L201" s="6"/>
      <c r="M201" s="39"/>
      <c r="N201" s="50"/>
      <c r="V201" s="50"/>
      <c r="W201" s="64"/>
    </row>
    <row r="202" spans="1:23" ht="89.25" x14ac:dyDescent="0.25">
      <c r="A202" s="57">
        <v>201</v>
      </c>
      <c r="B202" s="2" t="s">
        <v>8968</v>
      </c>
      <c r="C202" s="10" t="s">
        <v>8969</v>
      </c>
      <c r="D202" s="10" t="s">
        <v>8969</v>
      </c>
      <c r="F202" s="2" t="s">
        <v>8968</v>
      </c>
      <c r="G202" s="45"/>
      <c r="H202" s="2"/>
      <c r="I202" s="2"/>
      <c r="J202" s="1" t="s">
        <v>13</v>
      </c>
      <c r="K202" s="2"/>
      <c r="L202" s="2"/>
      <c r="M202" s="40"/>
      <c r="N202" s="49" t="s">
        <v>13</v>
      </c>
      <c r="P202" s="10" t="s">
        <v>13</v>
      </c>
      <c r="S202" s="10" t="s">
        <v>13</v>
      </c>
      <c r="V202" s="50"/>
      <c r="W202" s="64"/>
    </row>
    <row r="203" spans="1:23" ht="25.5" x14ac:dyDescent="0.25">
      <c r="A203" s="57">
        <v>202</v>
      </c>
      <c r="B203" s="2" t="s">
        <v>8966</v>
      </c>
      <c r="C203" s="10" t="s">
        <v>8967</v>
      </c>
      <c r="D203" s="10" t="s">
        <v>8967</v>
      </c>
      <c r="F203" s="2" t="s">
        <v>8966</v>
      </c>
      <c r="G203" s="45"/>
      <c r="H203" s="2"/>
      <c r="I203" s="2"/>
      <c r="J203" s="1" t="s">
        <v>13</v>
      </c>
      <c r="K203" s="2"/>
      <c r="L203" s="2"/>
      <c r="M203" s="40"/>
      <c r="N203" s="49" t="s">
        <v>13</v>
      </c>
      <c r="P203" s="10" t="s">
        <v>13</v>
      </c>
      <c r="S203" s="10" t="s">
        <v>13</v>
      </c>
      <c r="V203" s="50"/>
      <c r="W203" s="64"/>
    </row>
    <row r="204" spans="1:23" ht="51" x14ac:dyDescent="0.25">
      <c r="A204" s="57">
        <v>203</v>
      </c>
      <c r="B204" s="2" t="s">
        <v>8964</v>
      </c>
      <c r="C204" s="10" t="s">
        <v>8965</v>
      </c>
      <c r="D204" s="10" t="s">
        <v>8965</v>
      </c>
      <c r="F204" s="2" t="s">
        <v>8964</v>
      </c>
      <c r="G204" s="45"/>
      <c r="H204" s="2"/>
      <c r="I204" s="2"/>
      <c r="J204" s="1" t="s">
        <v>13</v>
      </c>
      <c r="K204" s="2"/>
      <c r="L204" s="2"/>
      <c r="M204" s="40"/>
      <c r="N204" s="49" t="s">
        <v>13</v>
      </c>
      <c r="P204" s="10" t="s">
        <v>13</v>
      </c>
      <c r="S204" s="10" t="s">
        <v>13</v>
      </c>
      <c r="V204" s="50"/>
      <c r="W204" s="64"/>
    </row>
    <row r="205" spans="1:23" x14ac:dyDescent="0.25">
      <c r="A205" s="57">
        <v>204</v>
      </c>
      <c r="B205" s="6" t="s">
        <v>8838</v>
      </c>
      <c r="C205" s="12" t="s">
        <v>8963</v>
      </c>
      <c r="D205" s="12" t="s">
        <v>8963</v>
      </c>
      <c r="E205" s="11"/>
      <c r="F205" s="6" t="s">
        <v>8838</v>
      </c>
      <c r="G205" s="44"/>
      <c r="H205" s="6"/>
      <c r="I205" s="6"/>
      <c r="J205" s="1" t="s">
        <v>13</v>
      </c>
      <c r="K205" s="6"/>
      <c r="L205" s="6"/>
      <c r="M205" s="39"/>
      <c r="N205" s="50"/>
      <c r="V205" s="50"/>
      <c r="W205" s="64"/>
    </row>
    <row r="206" spans="1:23" ht="63.75" x14ac:dyDescent="0.25">
      <c r="A206" s="57">
        <v>205</v>
      </c>
      <c r="B206" s="2" t="s">
        <v>8961</v>
      </c>
      <c r="C206" s="10" t="s">
        <v>8962</v>
      </c>
      <c r="D206" s="10" t="s">
        <v>8962</v>
      </c>
      <c r="F206" s="2" t="s">
        <v>8961</v>
      </c>
      <c r="G206" s="45"/>
      <c r="H206" s="2"/>
      <c r="I206" s="2"/>
      <c r="J206" s="1" t="s">
        <v>13</v>
      </c>
      <c r="K206" s="2"/>
      <c r="L206" s="2"/>
      <c r="M206" s="40"/>
      <c r="N206" s="49" t="s">
        <v>13</v>
      </c>
      <c r="P206" s="10" t="s">
        <v>13</v>
      </c>
      <c r="S206" s="10" t="s">
        <v>13</v>
      </c>
      <c r="V206" s="50"/>
      <c r="W206" s="64"/>
    </row>
    <row r="207" spans="1:23" ht="51" x14ac:dyDescent="0.25">
      <c r="A207" s="57">
        <v>206</v>
      </c>
      <c r="B207" s="2" t="s">
        <v>8959</v>
      </c>
      <c r="C207" s="10" t="s">
        <v>8960</v>
      </c>
      <c r="D207" s="10" t="s">
        <v>8960</v>
      </c>
      <c r="F207" s="2" t="s">
        <v>8959</v>
      </c>
      <c r="G207" s="45"/>
      <c r="H207" s="2"/>
      <c r="I207" s="2"/>
      <c r="J207" s="1" t="s">
        <v>13</v>
      </c>
      <c r="K207" s="2"/>
      <c r="L207" s="2"/>
      <c r="M207" s="40"/>
      <c r="N207" s="49" t="s">
        <v>13</v>
      </c>
      <c r="P207" s="10" t="s">
        <v>13</v>
      </c>
      <c r="S207" s="10" t="s">
        <v>13</v>
      </c>
      <c r="V207" s="50"/>
      <c r="W207" s="64"/>
    </row>
    <row r="208" spans="1:23" ht="25.5" x14ac:dyDescent="0.25">
      <c r="A208" s="57">
        <v>207</v>
      </c>
      <c r="B208" s="2" t="s">
        <v>8957</v>
      </c>
      <c r="C208" s="10" t="s">
        <v>8958</v>
      </c>
      <c r="D208" s="10" t="s">
        <v>8958</v>
      </c>
      <c r="F208" s="2" t="s">
        <v>8957</v>
      </c>
      <c r="G208" s="45"/>
      <c r="H208" s="2"/>
      <c r="I208" s="2"/>
      <c r="J208" s="1" t="s">
        <v>13</v>
      </c>
      <c r="K208" s="2"/>
      <c r="L208" s="2"/>
      <c r="M208" s="40"/>
      <c r="N208" s="49" t="s">
        <v>13</v>
      </c>
      <c r="P208" s="10" t="s">
        <v>13</v>
      </c>
      <c r="S208" s="10" t="s">
        <v>13</v>
      </c>
      <c r="V208" s="50"/>
      <c r="W208" s="64"/>
    </row>
    <row r="209" spans="1:23" ht="38.25" x14ac:dyDescent="0.25">
      <c r="A209" s="57">
        <v>208</v>
      </c>
      <c r="B209" s="2" t="s">
        <v>8955</v>
      </c>
      <c r="C209" s="10" t="s">
        <v>8956</v>
      </c>
      <c r="D209" s="10" t="s">
        <v>8956</v>
      </c>
      <c r="F209" s="2" t="s">
        <v>8955</v>
      </c>
      <c r="G209" s="45"/>
      <c r="H209" s="2"/>
      <c r="I209" s="2"/>
      <c r="J209" s="1" t="s">
        <v>13</v>
      </c>
      <c r="K209" s="2"/>
      <c r="L209" s="2"/>
      <c r="M209" s="40"/>
      <c r="N209" s="49" t="s">
        <v>13</v>
      </c>
      <c r="P209" s="10" t="s">
        <v>13</v>
      </c>
      <c r="S209" s="10" t="s">
        <v>13</v>
      </c>
      <c r="V209" s="50"/>
      <c r="W209" s="64"/>
    </row>
    <row r="210" spans="1:23" ht="25.5" x14ac:dyDescent="0.25">
      <c r="A210" s="57">
        <v>209</v>
      </c>
      <c r="B210" s="2" t="s">
        <v>8953</v>
      </c>
      <c r="C210" s="10" t="s">
        <v>8954</v>
      </c>
      <c r="D210" s="10" t="s">
        <v>8954</v>
      </c>
      <c r="F210" s="2" t="s">
        <v>8953</v>
      </c>
      <c r="G210" s="45"/>
      <c r="H210" s="2"/>
      <c r="I210" s="2"/>
      <c r="J210" s="1" t="s">
        <v>13</v>
      </c>
      <c r="K210" s="2"/>
      <c r="L210" s="2"/>
      <c r="M210" s="40"/>
      <c r="N210" s="49" t="s">
        <v>13</v>
      </c>
      <c r="P210" s="10" t="s">
        <v>13</v>
      </c>
      <c r="S210" s="10" t="s">
        <v>13</v>
      </c>
      <c r="V210" s="50"/>
      <c r="W210" s="64"/>
    </row>
    <row r="211" spans="1:23" x14ac:dyDescent="0.25">
      <c r="A211" s="57">
        <v>210</v>
      </c>
      <c r="B211" s="6" t="s">
        <v>8951</v>
      </c>
      <c r="C211" s="12" t="s">
        <v>8952</v>
      </c>
      <c r="D211" s="12" t="s">
        <v>8952</v>
      </c>
      <c r="E211" s="11"/>
      <c r="F211" s="6" t="s">
        <v>8951</v>
      </c>
      <c r="G211" s="44"/>
      <c r="H211" s="6"/>
      <c r="I211" s="6"/>
      <c r="J211" s="1" t="s">
        <v>13</v>
      </c>
      <c r="K211" s="6"/>
      <c r="L211" s="6"/>
      <c r="M211" s="39"/>
      <c r="N211" s="50"/>
      <c r="V211" s="50"/>
      <c r="W211" s="64"/>
    </row>
    <row r="212" spans="1:23" ht="63.75" x14ac:dyDescent="0.25">
      <c r="A212" s="57">
        <v>211</v>
      </c>
      <c r="B212" s="2" t="s">
        <v>8949</v>
      </c>
      <c r="C212" s="10" t="s">
        <v>8950</v>
      </c>
      <c r="D212" s="10" t="s">
        <v>8950</v>
      </c>
      <c r="F212" s="2" t="s">
        <v>8949</v>
      </c>
      <c r="G212" s="45"/>
      <c r="H212" s="2"/>
      <c r="I212" s="2"/>
      <c r="J212" s="1" t="s">
        <v>13</v>
      </c>
      <c r="K212" s="2"/>
      <c r="L212" s="2"/>
      <c r="M212" s="40"/>
      <c r="N212" s="49" t="s">
        <v>13</v>
      </c>
      <c r="P212" s="10" t="s">
        <v>13</v>
      </c>
      <c r="S212" s="10" t="s">
        <v>13</v>
      </c>
      <c r="V212" s="50"/>
      <c r="W212" s="64"/>
    </row>
    <row r="213" spans="1:23" x14ac:dyDescent="0.25">
      <c r="A213" s="57">
        <v>212</v>
      </c>
      <c r="B213" s="4" t="s">
        <v>8947</v>
      </c>
      <c r="C213" s="14" t="s">
        <v>8948</v>
      </c>
      <c r="D213" s="14" t="s">
        <v>8948</v>
      </c>
      <c r="E213" s="13"/>
      <c r="F213" s="4" t="s">
        <v>8947</v>
      </c>
      <c r="G213" s="43"/>
      <c r="H213" s="4"/>
      <c r="I213" s="4"/>
      <c r="J213" s="1"/>
      <c r="K213" s="4"/>
      <c r="L213" s="4"/>
      <c r="M213" s="38"/>
      <c r="N213" s="50"/>
      <c r="V213" s="50"/>
      <c r="W213" s="64"/>
    </row>
    <row r="214" spans="1:23" x14ac:dyDescent="0.25">
      <c r="A214" s="57">
        <v>213</v>
      </c>
      <c r="B214" s="4" t="s">
        <v>8945</v>
      </c>
      <c r="C214" s="14" t="s">
        <v>8946</v>
      </c>
      <c r="D214" s="14" t="s">
        <v>8946</v>
      </c>
      <c r="E214" s="13"/>
      <c r="F214" s="4" t="s">
        <v>8945</v>
      </c>
      <c r="G214" s="43"/>
      <c r="H214" s="4"/>
      <c r="I214" s="4"/>
      <c r="J214" s="1"/>
      <c r="K214" s="4"/>
      <c r="L214" s="4"/>
      <c r="M214" s="38"/>
      <c r="N214" s="50"/>
      <c r="V214" s="50"/>
      <c r="W214" s="64"/>
    </row>
    <row r="215" spans="1:23" x14ac:dyDescent="0.25">
      <c r="A215" s="57">
        <v>214</v>
      </c>
      <c r="B215" s="6" t="s">
        <v>8943</v>
      </c>
      <c r="C215" s="12" t="s">
        <v>8944</v>
      </c>
      <c r="D215" s="12" t="s">
        <v>8944</v>
      </c>
      <c r="E215" s="11"/>
      <c r="F215" s="6" t="s">
        <v>8943</v>
      </c>
      <c r="G215" s="44"/>
      <c r="H215" s="6"/>
      <c r="I215" s="6"/>
      <c r="J215" s="1" t="s">
        <v>13</v>
      </c>
      <c r="K215" s="6"/>
      <c r="L215" s="6"/>
      <c r="M215" s="39"/>
      <c r="N215" s="50"/>
      <c r="V215" s="50"/>
      <c r="W215" s="64"/>
    </row>
    <row r="216" spans="1:23" ht="38.25" x14ac:dyDescent="0.25">
      <c r="A216" s="57">
        <v>215</v>
      </c>
      <c r="B216" s="2" t="s">
        <v>8941</v>
      </c>
      <c r="C216" s="10" t="s">
        <v>8942</v>
      </c>
      <c r="D216" s="10" t="s">
        <v>8942</v>
      </c>
      <c r="F216" s="2" t="s">
        <v>8941</v>
      </c>
      <c r="G216" s="45"/>
      <c r="H216" s="2"/>
      <c r="I216" s="2"/>
      <c r="J216" s="1" t="s">
        <v>13</v>
      </c>
      <c r="K216" s="2"/>
      <c r="L216" s="2"/>
      <c r="M216" s="40"/>
      <c r="N216" s="49" t="s">
        <v>13</v>
      </c>
      <c r="O216" s="10" t="s">
        <v>13</v>
      </c>
      <c r="P216" s="10" t="s">
        <v>13</v>
      </c>
      <c r="Q216" s="10" t="s">
        <v>13</v>
      </c>
      <c r="R216" s="10" t="s">
        <v>13</v>
      </c>
      <c r="S216" s="10" t="s">
        <v>13</v>
      </c>
      <c r="T216" s="10" t="s">
        <v>13</v>
      </c>
      <c r="U216" s="10">
        <v>2</v>
      </c>
      <c r="V216" s="50"/>
      <c r="W216" s="64"/>
    </row>
    <row r="217" spans="1:23" ht="25.5" x14ac:dyDescent="0.25">
      <c r="A217" s="57">
        <v>216</v>
      </c>
      <c r="B217" s="2" t="s">
        <v>8939</v>
      </c>
      <c r="C217" s="10" t="s">
        <v>8940</v>
      </c>
      <c r="D217" s="10" t="s">
        <v>8940</v>
      </c>
      <c r="E217" s="10"/>
      <c r="F217" s="2" t="s">
        <v>8939</v>
      </c>
      <c r="G217" s="40"/>
      <c r="H217" s="1"/>
      <c r="I217" s="1"/>
      <c r="J217" s="1" t="s">
        <v>13</v>
      </c>
      <c r="K217" s="1"/>
      <c r="L217" s="1"/>
      <c r="M217" s="40" t="s">
        <v>13</v>
      </c>
      <c r="N217" s="49" t="s">
        <v>13</v>
      </c>
      <c r="O217" s="10" t="s">
        <v>13</v>
      </c>
      <c r="P217" s="10" t="s">
        <v>13</v>
      </c>
      <c r="Q217" s="10" t="s">
        <v>13</v>
      </c>
      <c r="R217" s="10" t="s">
        <v>13</v>
      </c>
      <c r="S217" s="10" t="s">
        <v>13</v>
      </c>
      <c r="V217" s="54">
        <v>2</v>
      </c>
      <c r="W217" s="64"/>
    </row>
    <row r="218" spans="1:23" ht="51" x14ac:dyDescent="0.25">
      <c r="A218" s="57">
        <v>217</v>
      </c>
      <c r="B218" s="2" t="s">
        <v>8937</v>
      </c>
      <c r="C218" s="10" t="s">
        <v>8938</v>
      </c>
      <c r="D218" s="10" t="s">
        <v>8938</v>
      </c>
      <c r="E218" s="10"/>
      <c r="F218" s="2" t="s">
        <v>8937</v>
      </c>
      <c r="G218" s="40"/>
      <c r="H218" s="1"/>
      <c r="I218" s="1"/>
      <c r="J218" s="1" t="s">
        <v>13</v>
      </c>
      <c r="K218" s="1"/>
      <c r="L218" s="1"/>
      <c r="M218" s="40" t="s">
        <v>13</v>
      </c>
      <c r="N218" s="49" t="s">
        <v>13</v>
      </c>
      <c r="O218" s="10" t="s">
        <v>13</v>
      </c>
      <c r="P218" s="10" t="s">
        <v>13</v>
      </c>
      <c r="Q218" s="10" t="s">
        <v>13</v>
      </c>
      <c r="R218" s="10" t="s">
        <v>13</v>
      </c>
      <c r="S218" s="10" t="s">
        <v>13</v>
      </c>
      <c r="V218" s="50"/>
      <c r="W218" s="64"/>
    </row>
    <row r="219" spans="1:23" x14ac:dyDescent="0.25">
      <c r="A219" s="57">
        <v>218</v>
      </c>
      <c r="B219" s="4" t="s">
        <v>8935</v>
      </c>
      <c r="C219" s="14" t="s">
        <v>8936</v>
      </c>
      <c r="D219" s="14" t="s">
        <v>8936</v>
      </c>
      <c r="E219" s="13"/>
      <c r="F219" s="4" t="s">
        <v>8935</v>
      </c>
      <c r="G219" s="43"/>
      <c r="H219" s="4"/>
      <c r="I219" s="4"/>
      <c r="J219" s="1"/>
      <c r="K219" s="4"/>
      <c r="L219" s="4"/>
      <c r="M219" s="38"/>
      <c r="N219" s="50"/>
      <c r="V219" s="50"/>
      <c r="W219" s="64"/>
    </row>
    <row r="220" spans="1:23" x14ac:dyDescent="0.25">
      <c r="A220" s="57">
        <v>219</v>
      </c>
      <c r="B220" s="6" t="s">
        <v>8878</v>
      </c>
      <c r="C220" s="12" t="s">
        <v>8934</v>
      </c>
      <c r="D220" s="12" t="s">
        <v>8934</v>
      </c>
      <c r="E220" s="11"/>
      <c r="F220" s="6" t="s">
        <v>8878</v>
      </c>
      <c r="G220" s="44"/>
      <c r="H220" s="6"/>
      <c r="I220" s="6"/>
      <c r="J220" s="1" t="s">
        <v>13</v>
      </c>
      <c r="K220" s="6"/>
      <c r="L220" s="6"/>
      <c r="M220" s="39"/>
      <c r="N220" s="50"/>
      <c r="V220" s="50"/>
      <c r="W220" s="64"/>
    </row>
    <row r="221" spans="1:23" ht="25.5" x14ac:dyDescent="0.25">
      <c r="A221" s="57">
        <v>220</v>
      </c>
      <c r="B221" s="2" t="s">
        <v>8932</v>
      </c>
      <c r="C221" s="10" t="s">
        <v>8933</v>
      </c>
      <c r="D221" s="10" t="s">
        <v>8933</v>
      </c>
      <c r="F221" s="2" t="s">
        <v>8932</v>
      </c>
      <c r="G221" s="45"/>
      <c r="H221" s="2"/>
      <c r="I221" s="2"/>
      <c r="J221" s="1" t="s">
        <v>13</v>
      </c>
      <c r="K221" s="2"/>
      <c r="L221" s="2"/>
      <c r="M221" s="40"/>
      <c r="N221" s="49" t="s">
        <v>13</v>
      </c>
      <c r="P221" s="10" t="s">
        <v>13</v>
      </c>
      <c r="Q221" s="10" t="s">
        <v>13</v>
      </c>
      <c r="S221" s="10" t="s">
        <v>13</v>
      </c>
      <c r="T221" s="10" t="s">
        <v>13</v>
      </c>
      <c r="U221" s="10">
        <v>2</v>
      </c>
      <c r="V221" s="50"/>
      <c r="W221" s="64"/>
    </row>
    <row r="222" spans="1:23" ht="38.25" x14ac:dyDescent="0.25">
      <c r="A222" s="57">
        <v>221</v>
      </c>
      <c r="B222" s="2" t="s">
        <v>8930</v>
      </c>
      <c r="C222" s="10" t="s">
        <v>8931</v>
      </c>
      <c r="D222" s="10" t="s">
        <v>8931</v>
      </c>
      <c r="E222" s="10"/>
      <c r="F222" s="2" t="s">
        <v>8930</v>
      </c>
      <c r="G222" s="40"/>
      <c r="H222" s="1"/>
      <c r="I222" s="1"/>
      <c r="J222" s="1" t="s">
        <v>13</v>
      </c>
      <c r="K222" s="1"/>
      <c r="L222" s="1"/>
      <c r="M222" s="40" t="s">
        <v>13</v>
      </c>
      <c r="N222" s="49" t="s">
        <v>13</v>
      </c>
      <c r="P222" s="10" t="s">
        <v>13</v>
      </c>
      <c r="Q222" s="10" t="s">
        <v>13</v>
      </c>
      <c r="S222" s="10" t="s">
        <v>13</v>
      </c>
      <c r="T222" s="10" t="s">
        <v>13</v>
      </c>
      <c r="V222" s="54">
        <v>2</v>
      </c>
      <c r="W222" s="64"/>
    </row>
    <row r="223" spans="1:23" x14ac:dyDescent="0.25">
      <c r="A223" s="57">
        <v>222</v>
      </c>
      <c r="B223" s="6" t="s">
        <v>8928</v>
      </c>
      <c r="C223" s="12" t="s">
        <v>8929</v>
      </c>
      <c r="D223" s="12" t="s">
        <v>8929</v>
      </c>
      <c r="E223" s="11"/>
      <c r="F223" s="6" t="s">
        <v>8928</v>
      </c>
      <c r="G223" s="44"/>
      <c r="H223" s="6"/>
      <c r="I223" s="6"/>
      <c r="J223" s="1" t="s">
        <v>13</v>
      </c>
      <c r="K223" s="6"/>
      <c r="L223" s="6"/>
      <c r="M223" s="39"/>
      <c r="N223" s="50"/>
      <c r="V223" s="50"/>
      <c r="W223" s="64"/>
    </row>
    <row r="224" spans="1:23" ht="25.5" x14ac:dyDescent="0.25">
      <c r="A224" s="57">
        <v>223</v>
      </c>
      <c r="B224" s="2" t="s">
        <v>8926</v>
      </c>
      <c r="C224" s="10" t="s">
        <v>8927</v>
      </c>
      <c r="D224" s="10" t="s">
        <v>8927</v>
      </c>
      <c r="F224" s="2" t="s">
        <v>8926</v>
      </c>
      <c r="G224" s="45"/>
      <c r="H224" s="2"/>
      <c r="I224" s="2"/>
      <c r="J224" s="1" t="s">
        <v>13</v>
      </c>
      <c r="K224" s="2"/>
      <c r="L224" s="2"/>
      <c r="M224" s="40"/>
      <c r="N224" s="49" t="s">
        <v>13</v>
      </c>
      <c r="P224" s="10" t="s">
        <v>13</v>
      </c>
      <c r="Q224" s="10" t="s">
        <v>13</v>
      </c>
      <c r="S224" s="10" t="s">
        <v>13</v>
      </c>
      <c r="T224" s="10" t="s">
        <v>13</v>
      </c>
      <c r="V224" s="49">
        <v>2</v>
      </c>
      <c r="W224" s="64"/>
    </row>
    <row r="225" spans="1:23" x14ac:dyDescent="0.25">
      <c r="A225" s="57">
        <v>224</v>
      </c>
      <c r="B225" s="4" t="s">
        <v>8924</v>
      </c>
      <c r="C225" s="14" t="s">
        <v>8925</v>
      </c>
      <c r="D225" s="14" t="s">
        <v>8925</v>
      </c>
      <c r="E225" s="13"/>
      <c r="F225" s="4" t="s">
        <v>8924</v>
      </c>
      <c r="G225" s="43"/>
      <c r="H225" s="4"/>
      <c r="I225" s="4"/>
      <c r="J225" s="1"/>
      <c r="K225" s="4"/>
      <c r="L225" s="4"/>
      <c r="M225" s="38"/>
      <c r="N225" s="50"/>
      <c r="V225" s="50"/>
      <c r="W225" s="64"/>
    </row>
    <row r="226" spans="1:23" x14ac:dyDescent="0.25">
      <c r="A226" s="57">
        <v>225</v>
      </c>
      <c r="B226" s="6" t="s">
        <v>8878</v>
      </c>
      <c r="C226" s="12" t="s">
        <v>8923</v>
      </c>
      <c r="D226" s="12" t="s">
        <v>8923</v>
      </c>
      <c r="E226" s="11"/>
      <c r="F226" s="6" t="s">
        <v>8878</v>
      </c>
      <c r="G226" s="44"/>
      <c r="H226" s="6"/>
      <c r="I226" s="6"/>
      <c r="J226" s="1" t="s">
        <v>13</v>
      </c>
      <c r="K226" s="6"/>
      <c r="L226" s="6"/>
      <c r="M226" s="39"/>
      <c r="N226" s="50"/>
      <c r="V226" s="50"/>
      <c r="W226" s="64"/>
    </row>
    <row r="227" spans="1:23" ht="25.5" x14ac:dyDescent="0.25">
      <c r="A227" s="57">
        <v>226</v>
      </c>
      <c r="B227" s="2" t="s">
        <v>8921</v>
      </c>
      <c r="C227" s="10" t="s">
        <v>8922</v>
      </c>
      <c r="D227" s="10" t="s">
        <v>8922</v>
      </c>
      <c r="F227" s="2" t="s">
        <v>8921</v>
      </c>
      <c r="G227" s="45"/>
      <c r="H227" s="2"/>
      <c r="I227" s="2"/>
      <c r="J227" s="1" t="s">
        <v>13</v>
      </c>
      <c r="K227" s="2"/>
      <c r="L227" s="2"/>
      <c r="M227" s="40"/>
      <c r="N227" s="49" t="s">
        <v>13</v>
      </c>
      <c r="P227" s="10" t="s">
        <v>13</v>
      </c>
      <c r="Q227" s="10" t="s">
        <v>13</v>
      </c>
      <c r="S227" s="10" t="s">
        <v>13</v>
      </c>
      <c r="T227" s="10" t="s">
        <v>13</v>
      </c>
      <c r="V227" s="50"/>
      <c r="W227" s="64"/>
    </row>
    <row r="228" spans="1:23" ht="38.25" x14ac:dyDescent="0.25">
      <c r="A228" s="57">
        <v>227</v>
      </c>
      <c r="B228" s="2" t="s">
        <v>8919</v>
      </c>
      <c r="C228" s="10" t="s">
        <v>8920</v>
      </c>
      <c r="D228" s="10" t="s">
        <v>8920</v>
      </c>
      <c r="F228" s="2" t="s">
        <v>8919</v>
      </c>
      <c r="G228" s="45"/>
      <c r="H228" s="2"/>
      <c r="I228" s="2"/>
      <c r="J228" s="1" t="s">
        <v>13</v>
      </c>
      <c r="K228" s="2"/>
      <c r="L228" s="2"/>
      <c r="M228" s="40"/>
      <c r="N228" s="49" t="s">
        <v>13</v>
      </c>
      <c r="P228" s="10" t="s">
        <v>13</v>
      </c>
      <c r="Q228" s="10" t="s">
        <v>13</v>
      </c>
      <c r="S228" s="10" t="s">
        <v>13</v>
      </c>
      <c r="T228" s="10" t="s">
        <v>13</v>
      </c>
      <c r="V228" s="50"/>
      <c r="W228" s="64"/>
    </row>
    <row r="229" spans="1:23" ht="38.25" x14ac:dyDescent="0.25">
      <c r="A229" s="57">
        <v>228</v>
      </c>
      <c r="B229" s="2" t="s">
        <v>8917</v>
      </c>
      <c r="C229" s="10" t="s">
        <v>8918</v>
      </c>
      <c r="D229" s="10" t="s">
        <v>8918</v>
      </c>
      <c r="E229" s="10"/>
      <c r="F229" s="2" t="s">
        <v>8917</v>
      </c>
      <c r="G229" s="40"/>
      <c r="H229" s="1"/>
      <c r="I229" s="1"/>
      <c r="J229" s="1" t="s">
        <v>13</v>
      </c>
      <c r="K229" s="1"/>
      <c r="L229" s="1"/>
      <c r="M229" s="40" t="s">
        <v>13</v>
      </c>
      <c r="N229" s="49" t="s">
        <v>13</v>
      </c>
      <c r="P229" s="10" t="s">
        <v>13</v>
      </c>
      <c r="Q229" s="10" t="s">
        <v>13</v>
      </c>
      <c r="S229" s="10" t="s">
        <v>13</v>
      </c>
      <c r="T229" s="10" t="s">
        <v>13</v>
      </c>
      <c r="V229" s="50"/>
      <c r="W229" s="64"/>
    </row>
    <row r="230" spans="1:23" ht="38.25" x14ac:dyDescent="0.25">
      <c r="A230" s="57">
        <v>229</v>
      </c>
      <c r="B230" s="2" t="s">
        <v>8915</v>
      </c>
      <c r="C230" s="10" t="s">
        <v>8916</v>
      </c>
      <c r="D230" s="10" t="s">
        <v>8916</v>
      </c>
      <c r="E230" s="10"/>
      <c r="F230" s="2" t="s">
        <v>8915</v>
      </c>
      <c r="G230" s="40"/>
      <c r="H230" s="1"/>
      <c r="I230" s="1"/>
      <c r="J230" s="1" t="s">
        <v>13</v>
      </c>
      <c r="K230" s="1"/>
      <c r="L230" s="1"/>
      <c r="M230" s="40" t="s">
        <v>13</v>
      </c>
      <c r="N230" s="49" t="s">
        <v>13</v>
      </c>
      <c r="P230" s="10" t="s">
        <v>13</v>
      </c>
      <c r="Q230" s="10" t="s">
        <v>13</v>
      </c>
      <c r="S230" s="10" t="s">
        <v>13</v>
      </c>
      <c r="T230" s="10" t="s">
        <v>13</v>
      </c>
      <c r="V230" s="50"/>
      <c r="W230" s="64"/>
    </row>
    <row r="231" spans="1:23" x14ac:dyDescent="0.25">
      <c r="A231" s="57">
        <v>230</v>
      </c>
      <c r="B231" s="6" t="s">
        <v>8838</v>
      </c>
      <c r="C231" s="12" t="s">
        <v>8914</v>
      </c>
      <c r="D231" s="12" t="s">
        <v>8914</v>
      </c>
      <c r="E231" s="11"/>
      <c r="F231" s="6" t="s">
        <v>8838</v>
      </c>
      <c r="G231" s="44"/>
      <c r="H231" s="6"/>
      <c r="I231" s="6"/>
      <c r="J231" s="1" t="s">
        <v>13</v>
      </c>
      <c r="K231" s="6"/>
      <c r="L231" s="6"/>
      <c r="M231" s="39"/>
      <c r="N231" s="50"/>
      <c r="V231" s="50"/>
      <c r="W231" s="64"/>
    </row>
    <row r="232" spans="1:23" ht="63.75" x14ac:dyDescent="0.25">
      <c r="A232" s="57">
        <v>231</v>
      </c>
      <c r="B232" s="2" t="s">
        <v>8912</v>
      </c>
      <c r="C232" s="10" t="s">
        <v>8913</v>
      </c>
      <c r="D232" s="10" t="s">
        <v>8913</v>
      </c>
      <c r="F232" s="2" t="s">
        <v>8912</v>
      </c>
      <c r="G232" s="45"/>
      <c r="H232" s="2"/>
      <c r="I232" s="2"/>
      <c r="J232" s="1" t="s">
        <v>13</v>
      </c>
      <c r="K232" s="2"/>
      <c r="L232" s="2"/>
      <c r="M232" s="40"/>
      <c r="N232" s="49" t="s">
        <v>13</v>
      </c>
      <c r="P232" s="10" t="s">
        <v>13</v>
      </c>
      <c r="Q232" s="10" t="s">
        <v>13</v>
      </c>
      <c r="S232" s="10" t="s">
        <v>13</v>
      </c>
      <c r="T232" s="10" t="s">
        <v>13</v>
      </c>
      <c r="V232" s="50"/>
      <c r="W232" s="64"/>
    </row>
    <row r="233" spans="1:23" ht="51" x14ac:dyDescent="0.25">
      <c r="A233" s="57">
        <v>232</v>
      </c>
      <c r="B233" s="2" t="s">
        <v>8910</v>
      </c>
      <c r="C233" s="10" t="s">
        <v>8911</v>
      </c>
      <c r="D233" s="10" t="s">
        <v>8911</v>
      </c>
      <c r="F233" s="2" t="s">
        <v>8910</v>
      </c>
      <c r="G233" s="45"/>
      <c r="H233" s="2"/>
      <c r="I233" s="2"/>
      <c r="J233" s="1" t="s">
        <v>13</v>
      </c>
      <c r="K233" s="2"/>
      <c r="L233" s="2"/>
      <c r="M233" s="40"/>
      <c r="N233" s="49" t="s">
        <v>13</v>
      </c>
      <c r="P233" s="10" t="s">
        <v>13</v>
      </c>
      <c r="Q233" s="10" t="s">
        <v>13</v>
      </c>
      <c r="S233" s="10" t="s">
        <v>13</v>
      </c>
      <c r="T233" s="10" t="s">
        <v>13</v>
      </c>
      <c r="V233" s="50"/>
      <c r="W233" s="64"/>
    </row>
    <row r="234" spans="1:23" ht="38.25" x14ac:dyDescent="0.25">
      <c r="A234" s="57">
        <v>233</v>
      </c>
      <c r="B234" s="2" t="s">
        <v>8908</v>
      </c>
      <c r="C234" s="10" t="s">
        <v>8909</v>
      </c>
      <c r="D234" s="10" t="s">
        <v>8909</v>
      </c>
      <c r="E234" s="10"/>
      <c r="F234" s="2" t="s">
        <v>8908</v>
      </c>
      <c r="G234" s="40"/>
      <c r="H234" s="1"/>
      <c r="I234" s="1"/>
      <c r="J234" s="1" t="s">
        <v>13</v>
      </c>
      <c r="K234" s="1"/>
      <c r="L234" s="1"/>
      <c r="M234" s="40" t="s">
        <v>13</v>
      </c>
      <c r="N234" s="49" t="s">
        <v>13</v>
      </c>
      <c r="P234" s="10" t="s">
        <v>13</v>
      </c>
      <c r="Q234" s="10" t="s">
        <v>13</v>
      </c>
      <c r="S234" s="10" t="s">
        <v>13</v>
      </c>
      <c r="T234" s="10" t="s">
        <v>13</v>
      </c>
      <c r="V234" s="50"/>
      <c r="W234" s="64"/>
    </row>
    <row r="235" spans="1:23" x14ac:dyDescent="0.25">
      <c r="A235" s="57">
        <v>234</v>
      </c>
      <c r="B235" s="6" t="s">
        <v>8906</v>
      </c>
      <c r="C235" s="12" t="s">
        <v>8907</v>
      </c>
      <c r="D235" s="12" t="s">
        <v>8907</v>
      </c>
      <c r="E235" s="11"/>
      <c r="F235" s="6" t="s">
        <v>8906</v>
      </c>
      <c r="G235" s="44"/>
      <c r="H235" s="6"/>
      <c r="I235" s="6"/>
      <c r="J235" s="1" t="s">
        <v>13</v>
      </c>
      <c r="K235" s="6"/>
      <c r="L235" s="6"/>
      <c r="M235" s="39"/>
      <c r="N235" s="50"/>
      <c r="V235" s="50"/>
      <c r="W235" s="64"/>
    </row>
    <row r="236" spans="1:23" ht="38.25" x14ac:dyDescent="0.25">
      <c r="A236" s="57">
        <v>235</v>
      </c>
      <c r="B236" s="2" t="s">
        <v>8904</v>
      </c>
      <c r="C236" s="10" t="s">
        <v>8905</v>
      </c>
      <c r="D236" s="10" t="s">
        <v>8905</v>
      </c>
      <c r="F236" s="2" t="s">
        <v>8904</v>
      </c>
      <c r="G236" s="45"/>
      <c r="H236" s="2"/>
      <c r="I236" s="2"/>
      <c r="J236" s="1" t="s">
        <v>13</v>
      </c>
      <c r="K236" s="2"/>
      <c r="L236" s="2"/>
      <c r="M236" s="40"/>
      <c r="N236" s="49" t="s">
        <v>13</v>
      </c>
      <c r="P236" s="10" t="s">
        <v>13</v>
      </c>
      <c r="Q236" s="10" t="s">
        <v>13</v>
      </c>
      <c r="S236" s="10" t="s">
        <v>13</v>
      </c>
      <c r="T236" s="10" t="s">
        <v>13</v>
      </c>
      <c r="V236" s="50"/>
      <c r="W236" s="64"/>
    </row>
    <row r="237" spans="1:23" x14ac:dyDescent="0.25">
      <c r="A237" s="57">
        <v>236</v>
      </c>
      <c r="B237" s="6" t="s">
        <v>8902</v>
      </c>
      <c r="C237" s="12" t="s">
        <v>8903</v>
      </c>
      <c r="D237" s="12" t="s">
        <v>8903</v>
      </c>
      <c r="E237" s="11"/>
      <c r="F237" s="6" t="s">
        <v>8902</v>
      </c>
      <c r="G237" s="44"/>
      <c r="H237" s="6"/>
      <c r="I237" s="6"/>
      <c r="J237" s="1" t="s">
        <v>13</v>
      </c>
      <c r="K237" s="6"/>
      <c r="L237" s="6"/>
      <c r="M237" s="39"/>
      <c r="N237" s="50"/>
      <c r="V237" s="50"/>
      <c r="W237" s="64"/>
    </row>
    <row r="238" spans="1:23" ht="25.5" x14ac:dyDescent="0.25">
      <c r="A238" s="57">
        <v>237</v>
      </c>
      <c r="B238" s="2" t="s">
        <v>8900</v>
      </c>
      <c r="C238" s="10" t="s">
        <v>8901</v>
      </c>
      <c r="D238" s="10" t="s">
        <v>8901</v>
      </c>
      <c r="F238" s="2" t="s">
        <v>8900</v>
      </c>
      <c r="G238" s="45"/>
      <c r="H238" s="2"/>
      <c r="I238" s="2"/>
      <c r="J238" s="1" t="s">
        <v>13</v>
      </c>
      <c r="K238" s="2"/>
      <c r="L238" s="2"/>
      <c r="M238" s="40"/>
      <c r="N238" s="49" t="s">
        <v>13</v>
      </c>
      <c r="P238" s="10" t="s">
        <v>13</v>
      </c>
      <c r="Q238" s="10" t="s">
        <v>13</v>
      </c>
      <c r="S238" s="10" t="s">
        <v>13</v>
      </c>
      <c r="T238" s="10" t="s">
        <v>13</v>
      </c>
      <c r="V238" s="50"/>
      <c r="W238" s="64"/>
    </row>
    <row r="239" spans="1:23" x14ac:dyDescent="0.25">
      <c r="A239" s="57">
        <v>238</v>
      </c>
      <c r="B239" s="6" t="s">
        <v>8898</v>
      </c>
      <c r="C239" s="12" t="s">
        <v>8899</v>
      </c>
      <c r="D239" s="12" t="s">
        <v>8899</v>
      </c>
      <c r="E239" s="11"/>
      <c r="F239" s="6" t="s">
        <v>8898</v>
      </c>
      <c r="G239" s="44"/>
      <c r="H239" s="6"/>
      <c r="I239" s="6"/>
      <c r="J239" s="1" t="s">
        <v>13</v>
      </c>
      <c r="K239" s="6"/>
      <c r="L239" s="6"/>
      <c r="M239" s="39"/>
      <c r="N239" s="50"/>
      <c r="V239" s="50"/>
      <c r="W239" s="64"/>
    </row>
    <row r="240" spans="1:23" ht="38.25" x14ac:dyDescent="0.25">
      <c r="A240" s="57">
        <v>239</v>
      </c>
      <c r="B240" s="2" t="s">
        <v>8896</v>
      </c>
      <c r="C240" s="10" t="s">
        <v>8897</v>
      </c>
      <c r="D240" s="10" t="s">
        <v>8897</v>
      </c>
      <c r="F240" s="2" t="s">
        <v>8896</v>
      </c>
      <c r="G240" s="45"/>
      <c r="H240" s="2"/>
      <c r="I240" s="2"/>
      <c r="J240" s="1" t="s">
        <v>13</v>
      </c>
      <c r="K240" s="2"/>
      <c r="L240" s="2"/>
      <c r="M240" s="40"/>
      <c r="N240" s="49" t="s">
        <v>13</v>
      </c>
      <c r="P240" s="10" t="s">
        <v>13</v>
      </c>
      <c r="Q240" s="10" t="s">
        <v>13</v>
      </c>
      <c r="S240" s="10" t="s">
        <v>13</v>
      </c>
      <c r="T240" s="10" t="s">
        <v>13</v>
      </c>
      <c r="V240" s="50"/>
      <c r="W240" s="64"/>
    </row>
    <row r="241" spans="1:23" ht="25.5" x14ac:dyDescent="0.25">
      <c r="A241" s="57">
        <v>240</v>
      </c>
      <c r="B241" s="2" t="s">
        <v>8894</v>
      </c>
      <c r="C241" s="10" t="s">
        <v>8895</v>
      </c>
      <c r="D241" s="10" t="s">
        <v>8895</v>
      </c>
      <c r="F241" s="2" t="s">
        <v>8894</v>
      </c>
      <c r="G241" s="45"/>
      <c r="H241" s="2"/>
      <c r="I241" s="2"/>
      <c r="J241" s="1" t="s">
        <v>13</v>
      </c>
      <c r="K241" s="2"/>
      <c r="L241" s="2"/>
      <c r="M241" s="40"/>
      <c r="N241" s="49" t="s">
        <v>13</v>
      </c>
      <c r="P241" s="10" t="s">
        <v>13</v>
      </c>
      <c r="Q241" s="10" t="s">
        <v>13</v>
      </c>
      <c r="S241" s="10" t="s">
        <v>13</v>
      </c>
      <c r="T241" s="10" t="s">
        <v>13</v>
      </c>
      <c r="V241" s="50"/>
      <c r="W241" s="64"/>
    </row>
    <row r="242" spans="1:23" ht="25.5" x14ac:dyDescent="0.25">
      <c r="A242" s="57">
        <v>241</v>
      </c>
      <c r="B242" s="2" t="s">
        <v>8892</v>
      </c>
      <c r="C242" s="10" t="s">
        <v>8893</v>
      </c>
      <c r="D242" s="10" t="s">
        <v>8893</v>
      </c>
      <c r="F242" s="2" t="s">
        <v>8892</v>
      </c>
      <c r="G242" s="45"/>
      <c r="H242" s="2"/>
      <c r="I242" s="2"/>
      <c r="J242" s="1" t="s">
        <v>13</v>
      </c>
      <c r="K242" s="2"/>
      <c r="L242" s="2"/>
      <c r="M242" s="40"/>
      <c r="N242" s="49" t="s">
        <v>13</v>
      </c>
      <c r="P242" s="10" t="s">
        <v>13</v>
      </c>
      <c r="Q242" s="10" t="s">
        <v>13</v>
      </c>
      <c r="S242" s="10" t="s">
        <v>13</v>
      </c>
      <c r="T242" s="10" t="s">
        <v>13</v>
      </c>
      <c r="V242" s="50"/>
      <c r="W242" s="64"/>
    </row>
    <row r="243" spans="1:23" x14ac:dyDescent="0.25">
      <c r="A243" s="57">
        <v>242</v>
      </c>
      <c r="B243" s="6" t="s">
        <v>8890</v>
      </c>
      <c r="C243" s="12" t="s">
        <v>8891</v>
      </c>
      <c r="D243" s="12" t="s">
        <v>8891</v>
      </c>
      <c r="E243" s="11"/>
      <c r="F243" s="6" t="s">
        <v>8890</v>
      </c>
      <c r="G243" s="44"/>
      <c r="H243" s="6"/>
      <c r="I243" s="6"/>
      <c r="J243" s="1" t="s">
        <v>13</v>
      </c>
      <c r="K243" s="6"/>
      <c r="L243" s="6"/>
      <c r="M243" s="39"/>
      <c r="N243" s="50"/>
      <c r="V243" s="50"/>
      <c r="W243" s="64"/>
    </row>
    <row r="244" spans="1:23" ht="25.5" x14ac:dyDescent="0.25">
      <c r="A244" s="57">
        <v>243</v>
      </c>
      <c r="B244" s="2" t="s">
        <v>8888</v>
      </c>
      <c r="C244" s="10" t="s">
        <v>8889</v>
      </c>
      <c r="D244" s="10" t="s">
        <v>8889</v>
      </c>
      <c r="F244" s="2" t="s">
        <v>8888</v>
      </c>
      <c r="G244" s="45"/>
      <c r="H244" s="2"/>
      <c r="I244" s="2"/>
      <c r="J244" s="1" t="s">
        <v>13</v>
      </c>
      <c r="K244" s="2"/>
      <c r="L244" s="2"/>
      <c r="M244" s="40"/>
      <c r="N244" s="49" t="s">
        <v>13</v>
      </c>
      <c r="P244" s="10" t="s">
        <v>13</v>
      </c>
      <c r="Q244" s="10" t="s">
        <v>13</v>
      </c>
      <c r="S244" s="10" t="s">
        <v>13</v>
      </c>
      <c r="T244" s="10" t="s">
        <v>13</v>
      </c>
      <c r="V244" s="50"/>
      <c r="W244" s="64"/>
    </row>
    <row r="245" spans="1:23" ht="25.5" x14ac:dyDescent="0.25">
      <c r="A245" s="57">
        <v>244</v>
      </c>
      <c r="B245" s="2" t="s">
        <v>8886</v>
      </c>
      <c r="C245" s="10" t="s">
        <v>8887</v>
      </c>
      <c r="D245" s="10" t="s">
        <v>8887</v>
      </c>
      <c r="F245" s="2" t="s">
        <v>8886</v>
      </c>
      <c r="G245" s="45"/>
      <c r="H245" s="2"/>
      <c r="I245" s="2"/>
      <c r="J245" s="1" t="s">
        <v>13</v>
      </c>
      <c r="K245" s="2"/>
      <c r="L245" s="2"/>
      <c r="M245" s="40"/>
      <c r="N245" s="49" t="s">
        <v>13</v>
      </c>
      <c r="P245" s="10" t="s">
        <v>13</v>
      </c>
      <c r="Q245" s="10" t="s">
        <v>13</v>
      </c>
      <c r="S245" s="10" t="s">
        <v>13</v>
      </c>
      <c r="T245" s="10" t="s">
        <v>13</v>
      </c>
      <c r="V245" s="50"/>
      <c r="W245" s="64"/>
    </row>
    <row r="246" spans="1:23" ht="25.5" x14ac:dyDescent="0.25">
      <c r="A246" s="57">
        <v>245</v>
      </c>
      <c r="B246" s="2" t="s">
        <v>8884</v>
      </c>
      <c r="C246" s="10" t="s">
        <v>8885</v>
      </c>
      <c r="D246" s="10" t="s">
        <v>8885</v>
      </c>
      <c r="F246" s="2" t="s">
        <v>8884</v>
      </c>
      <c r="G246" s="45"/>
      <c r="H246" s="2"/>
      <c r="I246" s="2"/>
      <c r="J246" s="1" t="s">
        <v>13</v>
      </c>
      <c r="K246" s="2"/>
      <c r="L246" s="2"/>
      <c r="M246" s="40"/>
      <c r="N246" s="49" t="s">
        <v>13</v>
      </c>
      <c r="P246" s="10" t="s">
        <v>13</v>
      </c>
      <c r="Q246" s="10" t="s">
        <v>13</v>
      </c>
      <c r="S246" s="10" t="s">
        <v>13</v>
      </c>
      <c r="T246" s="10" t="s">
        <v>13</v>
      </c>
      <c r="V246" s="50"/>
      <c r="W246" s="64"/>
    </row>
    <row r="247" spans="1:23" ht="25.5" x14ac:dyDescent="0.25">
      <c r="A247" s="57">
        <v>246</v>
      </c>
      <c r="B247" s="2" t="s">
        <v>8882</v>
      </c>
      <c r="C247" s="10" t="s">
        <v>8883</v>
      </c>
      <c r="D247" s="10" t="s">
        <v>8883</v>
      </c>
      <c r="F247" s="2" t="s">
        <v>8882</v>
      </c>
      <c r="G247" s="45"/>
      <c r="H247" s="2"/>
      <c r="I247" s="2"/>
      <c r="J247" s="1" t="s">
        <v>13</v>
      </c>
      <c r="K247" s="2"/>
      <c r="L247" s="2"/>
      <c r="M247" s="40"/>
      <c r="N247" s="49" t="s">
        <v>13</v>
      </c>
      <c r="P247" s="10" t="s">
        <v>13</v>
      </c>
      <c r="Q247" s="10" t="s">
        <v>13</v>
      </c>
      <c r="S247" s="10" t="s">
        <v>13</v>
      </c>
      <c r="T247" s="10" t="s">
        <v>13</v>
      </c>
      <c r="V247" s="50"/>
      <c r="W247" s="64"/>
    </row>
    <row r="248" spans="1:23" x14ac:dyDescent="0.25">
      <c r="A248" s="57">
        <v>247</v>
      </c>
      <c r="B248" s="4" t="s">
        <v>8880</v>
      </c>
      <c r="C248" s="14" t="s">
        <v>8881</v>
      </c>
      <c r="D248" s="14" t="s">
        <v>8881</v>
      </c>
      <c r="E248" s="13"/>
      <c r="F248" s="4" t="s">
        <v>8880</v>
      </c>
      <c r="G248" s="43"/>
      <c r="H248" s="4"/>
      <c r="I248" s="4"/>
      <c r="J248" s="1"/>
      <c r="K248" s="4"/>
      <c r="L248" s="4"/>
      <c r="M248" s="38"/>
      <c r="N248" s="50"/>
      <c r="V248" s="50"/>
      <c r="W248" s="64"/>
    </row>
    <row r="249" spans="1:23" x14ac:dyDescent="0.25">
      <c r="A249" s="57">
        <v>248</v>
      </c>
      <c r="B249" s="6" t="s">
        <v>8878</v>
      </c>
      <c r="C249" s="12" t="s">
        <v>8879</v>
      </c>
      <c r="D249" s="12" t="s">
        <v>8879</v>
      </c>
      <c r="E249" s="11"/>
      <c r="F249" s="6" t="s">
        <v>8878</v>
      </c>
      <c r="G249" s="44"/>
      <c r="H249" s="6"/>
      <c r="I249" s="6"/>
      <c r="J249" s="1" t="s">
        <v>13</v>
      </c>
      <c r="K249" s="6"/>
      <c r="L249" s="6"/>
      <c r="M249" s="39"/>
      <c r="N249" s="50"/>
      <c r="V249" s="50"/>
      <c r="W249" s="64"/>
    </row>
    <row r="250" spans="1:23" ht="51" x14ac:dyDescent="0.25">
      <c r="A250" s="57">
        <v>249</v>
      </c>
      <c r="B250" s="2" t="s">
        <v>8876</v>
      </c>
      <c r="C250" s="10" t="s">
        <v>8877</v>
      </c>
      <c r="D250" s="10" t="s">
        <v>8877</v>
      </c>
      <c r="F250" s="2" t="s">
        <v>8876</v>
      </c>
      <c r="G250" s="45"/>
      <c r="H250" s="2"/>
      <c r="I250" s="2"/>
      <c r="J250" s="1" t="s">
        <v>13</v>
      </c>
      <c r="K250" s="2"/>
      <c r="L250" s="2"/>
      <c r="M250" s="40"/>
      <c r="N250" s="49" t="s">
        <v>13</v>
      </c>
      <c r="O250" s="10" t="s">
        <v>13</v>
      </c>
      <c r="P250" s="10" t="s">
        <v>13</v>
      </c>
      <c r="Q250" s="10" t="s">
        <v>13</v>
      </c>
      <c r="R250" s="10" t="s">
        <v>13</v>
      </c>
      <c r="S250" s="10" t="s">
        <v>13</v>
      </c>
      <c r="T250" s="10" t="s">
        <v>13</v>
      </c>
      <c r="U250" s="10">
        <v>2</v>
      </c>
      <c r="V250" s="50"/>
      <c r="W250" s="64"/>
    </row>
    <row r="251" spans="1:23" ht="51" x14ac:dyDescent="0.25">
      <c r="A251" s="57">
        <v>250</v>
      </c>
      <c r="B251" s="2" t="s">
        <v>8874</v>
      </c>
      <c r="C251" s="10" t="s">
        <v>8875</v>
      </c>
      <c r="D251" s="10" t="s">
        <v>8875</v>
      </c>
      <c r="E251" s="10"/>
      <c r="F251" s="2" t="s">
        <v>8874</v>
      </c>
      <c r="G251" s="40"/>
      <c r="H251" s="1"/>
      <c r="I251" s="1"/>
      <c r="J251" s="1" t="s">
        <v>13</v>
      </c>
      <c r="K251" s="1"/>
      <c r="L251" s="1"/>
      <c r="M251" s="40" t="s">
        <v>13</v>
      </c>
      <c r="N251" s="49" t="s">
        <v>13</v>
      </c>
      <c r="O251" s="10" t="s">
        <v>13</v>
      </c>
      <c r="P251" s="10" t="s">
        <v>13</v>
      </c>
      <c r="Q251" s="10" t="s">
        <v>13</v>
      </c>
      <c r="R251" s="10" t="s">
        <v>13</v>
      </c>
      <c r="S251" s="10" t="s">
        <v>13</v>
      </c>
      <c r="T251" s="10" t="s">
        <v>13</v>
      </c>
      <c r="V251" s="54">
        <v>2</v>
      </c>
      <c r="W251" s="64"/>
    </row>
    <row r="252" spans="1:23" ht="63.75" x14ac:dyDescent="0.25">
      <c r="A252" s="57">
        <v>251</v>
      </c>
      <c r="B252" s="2" t="s">
        <v>8872</v>
      </c>
      <c r="C252" s="10" t="s">
        <v>8873</v>
      </c>
      <c r="D252" s="10" t="s">
        <v>8873</v>
      </c>
      <c r="E252" s="10"/>
      <c r="F252" s="2" t="s">
        <v>8872</v>
      </c>
      <c r="G252" s="40"/>
      <c r="H252" s="1"/>
      <c r="I252" s="1"/>
      <c r="J252" s="1" t="s">
        <v>13</v>
      </c>
      <c r="K252" s="1"/>
      <c r="L252" s="1"/>
      <c r="M252" s="40" t="s">
        <v>13</v>
      </c>
      <c r="N252" s="49" t="s">
        <v>13</v>
      </c>
      <c r="O252" s="10" t="s">
        <v>13</v>
      </c>
      <c r="P252" s="10" t="s">
        <v>13</v>
      </c>
      <c r="Q252" s="10" t="s">
        <v>13</v>
      </c>
      <c r="R252" s="10" t="s">
        <v>13</v>
      </c>
      <c r="S252" s="10" t="s">
        <v>13</v>
      </c>
      <c r="T252" s="10" t="s">
        <v>13</v>
      </c>
      <c r="V252" s="54">
        <v>2</v>
      </c>
      <c r="W252" s="64"/>
    </row>
    <row r="253" spans="1:23" ht="63.75" x14ac:dyDescent="0.25">
      <c r="A253" s="57">
        <v>252</v>
      </c>
      <c r="B253" s="2" t="s">
        <v>8870</v>
      </c>
      <c r="C253" s="10" t="s">
        <v>8871</v>
      </c>
      <c r="D253" s="10" t="s">
        <v>8871</v>
      </c>
      <c r="F253" s="2" t="s">
        <v>8870</v>
      </c>
      <c r="G253" s="45"/>
      <c r="H253" s="2"/>
      <c r="I253" s="2"/>
      <c r="J253" s="1" t="s">
        <v>13</v>
      </c>
      <c r="K253" s="2"/>
      <c r="L253" s="2"/>
      <c r="M253" s="40"/>
      <c r="N253" s="49" t="s">
        <v>13</v>
      </c>
      <c r="O253" s="10" t="s">
        <v>13</v>
      </c>
      <c r="P253" s="10" t="s">
        <v>13</v>
      </c>
      <c r="Q253" s="10" t="s">
        <v>13</v>
      </c>
      <c r="R253" s="10" t="s">
        <v>13</v>
      </c>
      <c r="S253" s="10" t="s">
        <v>13</v>
      </c>
      <c r="T253" s="10" t="s">
        <v>13</v>
      </c>
      <c r="U253" s="10">
        <v>2</v>
      </c>
      <c r="V253" s="50"/>
      <c r="W253" s="64"/>
    </row>
    <row r="254" spans="1:23" x14ac:dyDescent="0.25">
      <c r="A254" s="57">
        <v>253</v>
      </c>
      <c r="B254" s="6" t="s">
        <v>8868</v>
      </c>
      <c r="C254" s="12" t="s">
        <v>8869</v>
      </c>
      <c r="D254" s="12" t="s">
        <v>8869</v>
      </c>
      <c r="E254" s="11"/>
      <c r="F254" s="6" t="s">
        <v>8868</v>
      </c>
      <c r="G254" s="44"/>
      <c r="H254" s="6"/>
      <c r="I254" s="6"/>
      <c r="J254" s="1" t="s">
        <v>13</v>
      </c>
      <c r="K254" s="6"/>
      <c r="L254" s="6"/>
      <c r="M254" s="39"/>
      <c r="N254" s="50"/>
      <c r="V254" s="50"/>
      <c r="W254" s="64"/>
    </row>
    <row r="255" spans="1:23" ht="38.25" x14ac:dyDescent="0.25">
      <c r="A255" s="57">
        <v>254</v>
      </c>
      <c r="B255" s="2" t="s">
        <v>8866</v>
      </c>
      <c r="C255" s="10" t="s">
        <v>8867</v>
      </c>
      <c r="D255" s="10" t="s">
        <v>8867</v>
      </c>
      <c r="E255" s="10"/>
      <c r="F255" s="2" t="s">
        <v>8866</v>
      </c>
      <c r="G255" s="40"/>
      <c r="H255" s="1"/>
      <c r="I255" s="1"/>
      <c r="J255" s="1" t="s">
        <v>13</v>
      </c>
      <c r="K255" s="1"/>
      <c r="L255" s="1"/>
      <c r="M255" s="40" t="s">
        <v>13</v>
      </c>
      <c r="N255" s="49" t="s">
        <v>13</v>
      </c>
      <c r="O255" s="10" t="s">
        <v>13</v>
      </c>
      <c r="P255" s="10" t="s">
        <v>13</v>
      </c>
      <c r="Q255" s="10" t="s">
        <v>13</v>
      </c>
      <c r="R255" s="10" t="s">
        <v>13</v>
      </c>
      <c r="S255" s="10" t="s">
        <v>13</v>
      </c>
      <c r="T255" s="10" t="s">
        <v>13</v>
      </c>
      <c r="V255" s="49">
        <v>2</v>
      </c>
      <c r="W255" s="64"/>
    </row>
    <row r="256" spans="1:23" ht="25.5" x14ac:dyDescent="0.25">
      <c r="A256" s="57">
        <v>255</v>
      </c>
      <c r="B256" s="2" t="s">
        <v>8864</v>
      </c>
      <c r="C256" s="10" t="s">
        <v>8865</v>
      </c>
      <c r="D256" s="10" t="s">
        <v>8865</v>
      </c>
      <c r="F256" s="2" t="s">
        <v>8864</v>
      </c>
      <c r="G256" s="45"/>
      <c r="H256" s="2"/>
      <c r="I256" s="2"/>
      <c r="J256" s="1" t="s">
        <v>13</v>
      </c>
      <c r="K256" s="2"/>
      <c r="L256" s="2"/>
      <c r="M256" s="40"/>
      <c r="N256" s="49" t="s">
        <v>13</v>
      </c>
      <c r="O256" s="10" t="s">
        <v>13</v>
      </c>
      <c r="P256" s="10" t="s">
        <v>13</v>
      </c>
      <c r="Q256" s="10" t="s">
        <v>13</v>
      </c>
      <c r="R256" s="10" t="s">
        <v>13</v>
      </c>
      <c r="S256" s="10" t="s">
        <v>13</v>
      </c>
      <c r="T256" s="10" t="s">
        <v>13</v>
      </c>
      <c r="V256" s="49">
        <v>2</v>
      </c>
      <c r="W256" s="64"/>
    </row>
    <row r="257" spans="1:23" ht="25.5" x14ac:dyDescent="0.25">
      <c r="A257" s="57">
        <v>256</v>
      </c>
      <c r="B257" s="2" t="s">
        <v>8862</v>
      </c>
      <c r="C257" s="10" t="s">
        <v>8863</v>
      </c>
      <c r="D257" s="10" t="s">
        <v>8863</v>
      </c>
      <c r="F257" s="2" t="s">
        <v>8862</v>
      </c>
      <c r="G257" s="45"/>
      <c r="H257" s="2"/>
      <c r="I257" s="2"/>
      <c r="J257" s="1" t="s">
        <v>13</v>
      </c>
      <c r="K257" s="2"/>
      <c r="L257" s="2"/>
      <c r="M257" s="40"/>
      <c r="N257" s="49" t="s">
        <v>13</v>
      </c>
      <c r="O257" s="10" t="s">
        <v>13</v>
      </c>
      <c r="P257" s="10" t="s">
        <v>13</v>
      </c>
      <c r="Q257" s="10" t="s">
        <v>13</v>
      </c>
      <c r="R257" s="10" t="s">
        <v>13</v>
      </c>
      <c r="V257" s="50"/>
      <c r="W257" s="64"/>
    </row>
    <row r="258" spans="1:23" ht="89.25" x14ac:dyDescent="0.25">
      <c r="A258" s="57">
        <v>257</v>
      </c>
      <c r="B258" s="2" t="s">
        <v>8860</v>
      </c>
      <c r="C258" s="10" t="s">
        <v>8861</v>
      </c>
      <c r="D258" s="10" t="s">
        <v>8861</v>
      </c>
      <c r="F258" s="2" t="s">
        <v>8860</v>
      </c>
      <c r="G258" s="45"/>
      <c r="H258" s="2"/>
      <c r="I258" s="2"/>
      <c r="J258" s="1" t="s">
        <v>13</v>
      </c>
      <c r="K258" s="2"/>
      <c r="L258" s="2"/>
      <c r="M258" s="40"/>
      <c r="N258" s="49" t="s">
        <v>13</v>
      </c>
      <c r="O258" s="10" t="s">
        <v>13</v>
      </c>
      <c r="P258" s="10" t="s">
        <v>13</v>
      </c>
      <c r="Q258" s="10" t="s">
        <v>13</v>
      </c>
      <c r="R258" s="10" t="s">
        <v>13</v>
      </c>
      <c r="V258" s="50"/>
      <c r="W258" s="64"/>
    </row>
    <row r="259" spans="1:23" ht="38.25" x14ac:dyDescent="0.25">
      <c r="A259" s="57">
        <v>258</v>
      </c>
      <c r="B259" s="2" t="s">
        <v>8858</v>
      </c>
      <c r="C259" s="10" t="s">
        <v>8859</v>
      </c>
      <c r="D259" s="10" t="s">
        <v>8859</v>
      </c>
      <c r="F259" s="2" t="s">
        <v>8858</v>
      </c>
      <c r="G259" s="45"/>
      <c r="H259" s="2"/>
      <c r="I259" s="2"/>
      <c r="J259" s="1" t="s">
        <v>13</v>
      </c>
      <c r="K259" s="2"/>
      <c r="L259" s="2"/>
      <c r="M259" s="40"/>
      <c r="N259" s="49" t="s">
        <v>13</v>
      </c>
      <c r="O259" s="10" t="s">
        <v>13</v>
      </c>
      <c r="P259" s="10" t="s">
        <v>13</v>
      </c>
      <c r="Q259" s="10" t="s">
        <v>13</v>
      </c>
      <c r="R259" s="10" t="s">
        <v>13</v>
      </c>
      <c r="S259" s="10" t="s">
        <v>13</v>
      </c>
      <c r="T259" s="10" t="s">
        <v>13</v>
      </c>
      <c r="V259" s="49">
        <v>2</v>
      </c>
      <c r="W259" s="64"/>
    </row>
    <row r="260" spans="1:23" ht="25.5" x14ac:dyDescent="0.25">
      <c r="A260" s="57">
        <v>259</v>
      </c>
      <c r="B260" s="2" t="s">
        <v>8856</v>
      </c>
      <c r="C260" s="10" t="s">
        <v>8857</v>
      </c>
      <c r="D260" s="10" t="s">
        <v>8857</v>
      </c>
      <c r="F260" s="2" t="s">
        <v>8856</v>
      </c>
      <c r="G260" s="45"/>
      <c r="H260" s="2"/>
      <c r="I260" s="2"/>
      <c r="J260" s="1" t="s">
        <v>13</v>
      </c>
      <c r="K260" s="2"/>
      <c r="L260" s="2"/>
      <c r="M260" s="40"/>
      <c r="N260" s="49" t="s">
        <v>13</v>
      </c>
      <c r="O260" s="10" t="s">
        <v>13</v>
      </c>
      <c r="P260" s="10" t="s">
        <v>13</v>
      </c>
      <c r="Q260" s="10" t="s">
        <v>13</v>
      </c>
      <c r="R260" s="10" t="s">
        <v>13</v>
      </c>
      <c r="S260" s="10" t="s">
        <v>13</v>
      </c>
      <c r="V260" s="49">
        <v>2</v>
      </c>
      <c r="W260" s="64"/>
    </row>
    <row r="261" spans="1:23" ht="63.75" x14ac:dyDescent="0.25">
      <c r="A261" s="57">
        <v>260</v>
      </c>
      <c r="B261" s="2" t="s">
        <v>8854</v>
      </c>
      <c r="C261" s="10" t="s">
        <v>8855</v>
      </c>
      <c r="D261" s="10" t="s">
        <v>8855</v>
      </c>
      <c r="F261" s="2" t="s">
        <v>8854</v>
      </c>
      <c r="G261" s="45"/>
      <c r="H261" s="2"/>
      <c r="I261" s="2"/>
      <c r="J261" s="1" t="s">
        <v>13</v>
      </c>
      <c r="K261" s="2"/>
      <c r="L261" s="2"/>
      <c r="M261" s="40"/>
      <c r="N261" s="49" t="s">
        <v>13</v>
      </c>
      <c r="O261" s="10" t="s">
        <v>13</v>
      </c>
      <c r="P261" s="10" t="s">
        <v>13</v>
      </c>
      <c r="Q261" s="10" t="s">
        <v>13</v>
      </c>
      <c r="R261" s="10" t="s">
        <v>13</v>
      </c>
      <c r="S261" s="10" t="s">
        <v>13</v>
      </c>
      <c r="V261" s="49">
        <v>2</v>
      </c>
      <c r="W261" s="64"/>
    </row>
    <row r="262" spans="1:23" ht="25.5" x14ac:dyDescent="0.25">
      <c r="A262" s="57">
        <v>261</v>
      </c>
      <c r="B262" s="2" t="s">
        <v>8852</v>
      </c>
      <c r="C262" s="10" t="s">
        <v>8853</v>
      </c>
      <c r="D262" s="10" t="s">
        <v>8853</v>
      </c>
      <c r="E262" s="10"/>
      <c r="F262" s="2" t="s">
        <v>8852</v>
      </c>
      <c r="G262" s="40"/>
      <c r="H262" s="1"/>
      <c r="I262" s="1"/>
      <c r="J262" s="1" t="s">
        <v>13</v>
      </c>
      <c r="K262" s="1"/>
      <c r="L262" s="1"/>
      <c r="M262" s="40" t="s">
        <v>13</v>
      </c>
      <c r="N262" s="49" t="s">
        <v>13</v>
      </c>
      <c r="O262" s="10" t="s">
        <v>13</v>
      </c>
      <c r="P262" s="10" t="s">
        <v>13</v>
      </c>
      <c r="Q262" s="10" t="s">
        <v>13</v>
      </c>
      <c r="R262" s="10" t="s">
        <v>13</v>
      </c>
      <c r="S262" s="10" t="s">
        <v>13</v>
      </c>
      <c r="V262" s="49">
        <v>2</v>
      </c>
      <c r="W262" s="64"/>
    </row>
    <row r="263" spans="1:23" ht="25.5" x14ac:dyDescent="0.25">
      <c r="A263" s="57">
        <v>262</v>
      </c>
      <c r="B263" s="2" t="s">
        <v>8850</v>
      </c>
      <c r="C263" s="10" t="s">
        <v>8851</v>
      </c>
      <c r="D263" s="10" t="s">
        <v>8851</v>
      </c>
      <c r="F263" s="2" t="s">
        <v>8850</v>
      </c>
      <c r="G263" s="45"/>
      <c r="H263" s="2"/>
      <c r="I263" s="2"/>
      <c r="J263" s="1" t="s">
        <v>13</v>
      </c>
      <c r="K263" s="2"/>
      <c r="L263" s="2"/>
      <c r="M263" s="40"/>
      <c r="N263" s="49" t="s">
        <v>13</v>
      </c>
      <c r="O263" s="10" t="s">
        <v>13</v>
      </c>
      <c r="P263" s="10" t="s">
        <v>13</v>
      </c>
      <c r="Q263" s="10" t="s">
        <v>13</v>
      </c>
      <c r="R263" s="10" t="s">
        <v>13</v>
      </c>
      <c r="S263" s="10" t="s">
        <v>13</v>
      </c>
      <c r="V263" s="49">
        <v>2</v>
      </c>
      <c r="W263" s="64"/>
    </row>
    <row r="264" spans="1:23" ht="25.5" x14ac:dyDescent="0.25">
      <c r="A264" s="57">
        <v>263</v>
      </c>
      <c r="B264" s="2" t="s">
        <v>8848</v>
      </c>
      <c r="C264" s="10" t="s">
        <v>8849</v>
      </c>
      <c r="D264" s="10" t="s">
        <v>8849</v>
      </c>
      <c r="E264" s="10"/>
      <c r="F264" s="2" t="s">
        <v>8848</v>
      </c>
      <c r="G264" s="40"/>
      <c r="H264" s="1"/>
      <c r="I264" s="1"/>
      <c r="J264" s="1" t="s">
        <v>13</v>
      </c>
      <c r="K264" s="1"/>
      <c r="L264" s="1"/>
      <c r="M264" s="40" t="s">
        <v>13</v>
      </c>
      <c r="N264" s="49" t="s">
        <v>13</v>
      </c>
      <c r="O264" s="10" t="s">
        <v>13</v>
      </c>
      <c r="P264" s="10" t="s">
        <v>13</v>
      </c>
      <c r="Q264" s="10" t="s">
        <v>13</v>
      </c>
      <c r="R264" s="10" t="s">
        <v>13</v>
      </c>
      <c r="S264" s="10" t="s">
        <v>13</v>
      </c>
      <c r="V264" s="49">
        <v>2</v>
      </c>
      <c r="W264" s="64"/>
    </row>
    <row r="265" spans="1:23" ht="38.25" x14ac:dyDescent="0.25">
      <c r="A265" s="57">
        <v>264</v>
      </c>
      <c r="B265" s="2" t="s">
        <v>8846</v>
      </c>
      <c r="C265" s="10" t="s">
        <v>8847</v>
      </c>
      <c r="D265" s="10" t="s">
        <v>8847</v>
      </c>
      <c r="F265" s="2" t="s">
        <v>8846</v>
      </c>
      <c r="G265" s="45"/>
      <c r="H265" s="2"/>
      <c r="I265" s="2"/>
      <c r="J265" s="1" t="s">
        <v>13</v>
      </c>
      <c r="K265" s="2"/>
      <c r="L265" s="2"/>
      <c r="M265" s="40"/>
      <c r="N265" s="49" t="s">
        <v>13</v>
      </c>
      <c r="O265" s="10" t="s">
        <v>13</v>
      </c>
      <c r="P265" s="10" t="s">
        <v>13</v>
      </c>
      <c r="Q265" s="10" t="s">
        <v>13</v>
      </c>
      <c r="R265" s="10" t="s">
        <v>13</v>
      </c>
      <c r="S265" s="10" t="s">
        <v>13</v>
      </c>
      <c r="T265" s="10" t="s">
        <v>13</v>
      </c>
      <c r="V265" s="49">
        <v>2</v>
      </c>
      <c r="W265" s="64"/>
    </row>
    <row r="266" spans="1:23" ht="38.25" x14ac:dyDescent="0.25">
      <c r="A266" s="57">
        <v>265</v>
      </c>
      <c r="B266" s="2" t="s">
        <v>8844</v>
      </c>
      <c r="C266" s="10" t="s">
        <v>8845</v>
      </c>
      <c r="D266" s="10" t="s">
        <v>8845</v>
      </c>
      <c r="F266" s="2" t="s">
        <v>8844</v>
      </c>
      <c r="G266" s="45"/>
      <c r="H266" s="2"/>
      <c r="I266" s="2"/>
      <c r="J266" s="1" t="s">
        <v>13</v>
      </c>
      <c r="K266" s="2"/>
      <c r="L266" s="2"/>
      <c r="M266" s="40"/>
      <c r="N266" s="49" t="s">
        <v>13</v>
      </c>
      <c r="O266" s="10" t="s">
        <v>13</v>
      </c>
      <c r="P266" s="10" t="s">
        <v>13</v>
      </c>
      <c r="Q266" s="10" t="s">
        <v>13</v>
      </c>
      <c r="R266" s="10" t="s">
        <v>13</v>
      </c>
      <c r="S266" s="10" t="s">
        <v>13</v>
      </c>
      <c r="V266" s="50"/>
      <c r="W266" s="64"/>
    </row>
    <row r="267" spans="1:23" ht="25.5" x14ac:dyDescent="0.25">
      <c r="A267" s="57">
        <v>266</v>
      </c>
      <c r="B267" s="2" t="s">
        <v>8842</v>
      </c>
      <c r="C267" s="10" t="s">
        <v>8843</v>
      </c>
      <c r="D267" s="10" t="s">
        <v>8843</v>
      </c>
      <c r="F267" s="2" t="s">
        <v>8842</v>
      </c>
      <c r="G267" s="45"/>
      <c r="H267" s="2"/>
      <c r="I267" s="2"/>
      <c r="J267" s="1" t="s">
        <v>13</v>
      </c>
      <c r="K267" s="2"/>
      <c r="L267" s="2"/>
      <c r="M267" s="40"/>
      <c r="N267" s="49" t="s">
        <v>13</v>
      </c>
      <c r="O267" s="10" t="s">
        <v>13</v>
      </c>
      <c r="P267" s="10" t="s">
        <v>13</v>
      </c>
      <c r="Q267" s="10" t="s">
        <v>13</v>
      </c>
      <c r="R267" s="10" t="s">
        <v>13</v>
      </c>
      <c r="S267" s="10" t="s">
        <v>13</v>
      </c>
      <c r="V267" s="50"/>
      <c r="W267" s="64"/>
    </row>
    <row r="268" spans="1:23" ht="25.5" x14ac:dyDescent="0.25">
      <c r="A268" s="57">
        <v>267</v>
      </c>
      <c r="B268" s="2" t="s">
        <v>8840</v>
      </c>
      <c r="C268" s="10" t="s">
        <v>8841</v>
      </c>
      <c r="D268" s="10" t="s">
        <v>8841</v>
      </c>
      <c r="F268" s="2" t="s">
        <v>8840</v>
      </c>
      <c r="G268" s="45"/>
      <c r="H268" s="2"/>
      <c r="I268" s="2"/>
      <c r="J268" s="1" t="s">
        <v>13</v>
      </c>
      <c r="K268" s="2"/>
      <c r="L268" s="2"/>
      <c r="M268" s="40"/>
      <c r="N268" s="49" t="s">
        <v>13</v>
      </c>
      <c r="O268" s="10" t="s">
        <v>13</v>
      </c>
      <c r="P268" s="10" t="s">
        <v>13</v>
      </c>
      <c r="Q268" s="10" t="s">
        <v>13</v>
      </c>
      <c r="R268" s="10" t="s">
        <v>13</v>
      </c>
      <c r="S268" s="10" t="s">
        <v>13</v>
      </c>
      <c r="V268" s="50"/>
      <c r="W268" s="64"/>
    </row>
    <row r="269" spans="1:23" x14ac:dyDescent="0.25">
      <c r="A269" s="57">
        <v>268</v>
      </c>
      <c r="B269" s="6" t="s">
        <v>8838</v>
      </c>
      <c r="C269" s="12" t="s">
        <v>8839</v>
      </c>
      <c r="D269" s="12" t="s">
        <v>8839</v>
      </c>
      <c r="E269" s="11"/>
      <c r="F269" s="6" t="s">
        <v>8838</v>
      </c>
      <c r="G269" s="44"/>
      <c r="H269" s="6"/>
      <c r="I269" s="6"/>
      <c r="J269" s="1" t="s">
        <v>13</v>
      </c>
      <c r="K269" s="6"/>
      <c r="L269" s="6"/>
      <c r="M269" s="39"/>
      <c r="N269" s="50"/>
      <c r="V269" s="50"/>
      <c r="W269" s="64"/>
    </row>
    <row r="270" spans="1:23" ht="25.5" x14ac:dyDescent="0.25">
      <c r="A270" s="57">
        <v>269</v>
      </c>
      <c r="B270" s="2" t="s">
        <v>8836</v>
      </c>
      <c r="C270" s="10" t="s">
        <v>8837</v>
      </c>
      <c r="D270" s="10" t="s">
        <v>8837</v>
      </c>
      <c r="F270" s="2" t="s">
        <v>8836</v>
      </c>
      <c r="G270" s="45"/>
      <c r="H270" s="2"/>
      <c r="I270" s="2"/>
      <c r="J270" s="1" t="s">
        <v>13</v>
      </c>
      <c r="K270" s="2"/>
      <c r="L270" s="2"/>
      <c r="M270" s="40"/>
      <c r="N270" s="49" t="s">
        <v>13</v>
      </c>
      <c r="O270" s="10" t="s">
        <v>13</v>
      </c>
      <c r="P270" s="10" t="s">
        <v>13</v>
      </c>
      <c r="Q270" s="10" t="s">
        <v>13</v>
      </c>
      <c r="R270" s="10" t="s">
        <v>13</v>
      </c>
      <c r="S270" s="10" t="s">
        <v>13</v>
      </c>
      <c r="T270" s="10" t="s">
        <v>13</v>
      </c>
      <c r="U270" s="10">
        <v>2</v>
      </c>
      <c r="V270" s="50"/>
      <c r="W270" s="64"/>
    </row>
    <row r="271" spans="1:23" ht="38.25" x14ac:dyDescent="0.25">
      <c r="A271" s="57">
        <v>270</v>
      </c>
      <c r="B271" s="2" t="s">
        <v>8834</v>
      </c>
      <c r="C271" s="10" t="s">
        <v>8835</v>
      </c>
      <c r="D271" s="10" t="s">
        <v>8835</v>
      </c>
      <c r="F271" s="2" t="s">
        <v>8834</v>
      </c>
      <c r="G271" s="45"/>
      <c r="H271" s="2"/>
      <c r="I271" s="2"/>
      <c r="J271" s="1" t="s">
        <v>13</v>
      </c>
      <c r="K271" s="2"/>
      <c r="L271" s="2"/>
      <c r="M271" s="40"/>
      <c r="N271" s="49" t="s">
        <v>13</v>
      </c>
      <c r="O271" s="10" t="s">
        <v>13</v>
      </c>
      <c r="P271" s="10" t="s">
        <v>13</v>
      </c>
      <c r="Q271" s="10" t="s">
        <v>13</v>
      </c>
      <c r="R271" s="10" t="s">
        <v>13</v>
      </c>
      <c r="S271" s="10" t="s">
        <v>13</v>
      </c>
      <c r="T271" s="10" t="s">
        <v>13</v>
      </c>
      <c r="U271" s="10">
        <v>2</v>
      </c>
      <c r="V271" s="50"/>
      <c r="W271" s="64"/>
    </row>
    <row r="272" spans="1:23" ht="38.25" x14ac:dyDescent="0.25">
      <c r="A272" s="57">
        <v>271</v>
      </c>
      <c r="B272" s="2" t="s">
        <v>8832</v>
      </c>
      <c r="C272" s="10" t="s">
        <v>8833</v>
      </c>
      <c r="D272" s="10" t="s">
        <v>8833</v>
      </c>
      <c r="E272" s="10"/>
      <c r="F272" s="2" t="s">
        <v>8832</v>
      </c>
      <c r="G272" s="40"/>
      <c r="H272" s="1"/>
      <c r="I272" s="1"/>
      <c r="J272" s="1" t="s">
        <v>13</v>
      </c>
      <c r="K272" s="1"/>
      <c r="L272" s="1"/>
      <c r="M272" s="40" t="s">
        <v>13</v>
      </c>
      <c r="N272" s="49" t="s">
        <v>13</v>
      </c>
      <c r="O272" s="10" t="s">
        <v>13</v>
      </c>
      <c r="P272" s="10" t="s">
        <v>13</v>
      </c>
      <c r="Q272" s="10" t="s">
        <v>13</v>
      </c>
      <c r="R272" s="10" t="s">
        <v>13</v>
      </c>
      <c r="S272" s="10" t="s">
        <v>13</v>
      </c>
      <c r="T272" s="10" t="s">
        <v>13</v>
      </c>
      <c r="V272" s="54">
        <v>2</v>
      </c>
      <c r="W272" s="64"/>
    </row>
    <row r="273" spans="1:23" x14ac:dyDescent="0.25">
      <c r="A273" s="57">
        <v>272</v>
      </c>
      <c r="B273" s="4" t="s">
        <v>4654</v>
      </c>
      <c r="C273" s="14" t="s">
        <v>8831</v>
      </c>
      <c r="D273" s="14" t="s">
        <v>8831</v>
      </c>
      <c r="E273" s="13"/>
      <c r="F273" s="4" t="s">
        <v>4654</v>
      </c>
      <c r="G273" s="43"/>
      <c r="H273" s="4"/>
      <c r="I273" s="4"/>
      <c r="J273" s="1"/>
      <c r="K273" s="4"/>
      <c r="L273" s="4"/>
      <c r="M273" s="38"/>
      <c r="N273" s="50"/>
      <c r="V273" s="50"/>
      <c r="W273" s="64"/>
    </row>
    <row r="274" spans="1:23" x14ac:dyDescent="0.25">
      <c r="A274" s="57">
        <v>273</v>
      </c>
      <c r="B274" s="4" t="s">
        <v>4654</v>
      </c>
      <c r="C274" s="14" t="s">
        <v>8830</v>
      </c>
      <c r="D274" s="14" t="s">
        <v>8830</v>
      </c>
      <c r="E274" s="13"/>
      <c r="F274" s="4" t="s">
        <v>4654</v>
      </c>
      <c r="G274" s="43"/>
      <c r="H274" s="4"/>
      <c r="I274" s="4"/>
      <c r="J274" s="1"/>
      <c r="K274" s="4"/>
      <c r="L274" s="4"/>
      <c r="M274" s="38"/>
      <c r="N274" s="50"/>
      <c r="V274" s="50"/>
      <c r="W274" s="64"/>
    </row>
    <row r="275" spans="1:23" x14ac:dyDescent="0.25">
      <c r="A275" s="57">
        <v>274</v>
      </c>
      <c r="B275" s="4" t="s">
        <v>8828</v>
      </c>
      <c r="C275" s="14" t="s">
        <v>8829</v>
      </c>
      <c r="D275" s="14" t="s">
        <v>8829</v>
      </c>
      <c r="E275" s="13"/>
      <c r="F275" s="4" t="s">
        <v>8828</v>
      </c>
      <c r="G275" s="43"/>
      <c r="H275" s="4"/>
      <c r="I275" s="4"/>
      <c r="J275" s="1"/>
      <c r="K275" s="4"/>
      <c r="L275" s="4"/>
      <c r="M275" s="38"/>
      <c r="N275" s="50"/>
      <c r="V275" s="50"/>
      <c r="W275" s="64"/>
    </row>
    <row r="276" spans="1:23" x14ac:dyDescent="0.25">
      <c r="A276" s="57">
        <v>275</v>
      </c>
      <c r="B276" s="4" t="s">
        <v>8826</v>
      </c>
      <c r="C276" s="14" t="s">
        <v>8827</v>
      </c>
      <c r="D276" s="14" t="s">
        <v>8827</v>
      </c>
      <c r="E276" s="13"/>
      <c r="F276" s="4" t="s">
        <v>8826</v>
      </c>
      <c r="G276" s="43"/>
      <c r="H276" s="4"/>
      <c r="I276" s="4"/>
      <c r="J276" s="1"/>
      <c r="K276" s="4"/>
      <c r="L276" s="4"/>
      <c r="M276" s="38"/>
      <c r="N276" s="50"/>
      <c r="V276" s="50"/>
      <c r="W276" s="64"/>
    </row>
    <row r="277" spans="1:23" x14ac:dyDescent="0.25">
      <c r="A277" s="57">
        <v>276</v>
      </c>
      <c r="B277" s="6" t="s">
        <v>296</v>
      </c>
      <c r="C277" s="12" t="s">
        <v>8825</v>
      </c>
      <c r="D277" s="12" t="s">
        <v>8825</v>
      </c>
      <c r="E277" s="11"/>
      <c r="F277" s="6" t="s">
        <v>296</v>
      </c>
      <c r="G277" s="44"/>
      <c r="H277" s="6"/>
      <c r="I277" s="6"/>
      <c r="J277" s="1" t="s">
        <v>13</v>
      </c>
      <c r="K277" s="6"/>
      <c r="L277" s="6"/>
      <c r="M277" s="39"/>
      <c r="N277" s="50"/>
      <c r="V277" s="50"/>
      <c r="W277" s="64"/>
    </row>
    <row r="278" spans="1:23" ht="76.5" x14ac:dyDescent="0.25">
      <c r="A278" s="57">
        <v>277</v>
      </c>
      <c r="B278" s="2" t="s">
        <v>8823</v>
      </c>
      <c r="C278" s="10" t="s">
        <v>8824</v>
      </c>
      <c r="D278" s="10" t="s">
        <v>8824</v>
      </c>
      <c r="F278" s="2" t="s">
        <v>8823</v>
      </c>
      <c r="G278" s="45"/>
      <c r="H278" s="2"/>
      <c r="I278" s="2"/>
      <c r="J278" s="1" t="s">
        <v>13</v>
      </c>
      <c r="K278" s="2"/>
      <c r="L278" s="2"/>
      <c r="M278" s="40"/>
      <c r="N278" s="49" t="s">
        <v>13</v>
      </c>
      <c r="O278" s="10" t="s">
        <v>13</v>
      </c>
      <c r="P278" s="10" t="s">
        <v>13</v>
      </c>
      <c r="Q278" s="10" t="s">
        <v>13</v>
      </c>
      <c r="R278" s="10" t="s">
        <v>13</v>
      </c>
      <c r="S278" s="10" t="s">
        <v>13</v>
      </c>
      <c r="T278" s="10" t="s">
        <v>13</v>
      </c>
      <c r="U278" s="10">
        <v>2</v>
      </c>
      <c r="V278" s="50"/>
      <c r="W278" s="64"/>
    </row>
    <row r="279" spans="1:23" ht="38.25" x14ac:dyDescent="0.25">
      <c r="A279" s="57">
        <v>278</v>
      </c>
      <c r="B279" s="2" t="s">
        <v>8821</v>
      </c>
      <c r="C279" s="10" t="s">
        <v>8822</v>
      </c>
      <c r="D279" s="10" t="s">
        <v>8822</v>
      </c>
      <c r="E279" s="10"/>
      <c r="F279" s="2" t="s">
        <v>8821</v>
      </c>
      <c r="G279" s="40"/>
      <c r="H279" s="1"/>
      <c r="I279" s="1"/>
      <c r="J279" s="1" t="s">
        <v>13</v>
      </c>
      <c r="K279" s="1"/>
      <c r="L279" s="1"/>
      <c r="M279" s="40" t="s">
        <v>13</v>
      </c>
      <c r="N279" s="49" t="s">
        <v>13</v>
      </c>
      <c r="O279" s="10" t="s">
        <v>13</v>
      </c>
      <c r="P279" s="10" t="s">
        <v>13</v>
      </c>
      <c r="Q279" s="10" t="s">
        <v>13</v>
      </c>
      <c r="R279" s="10" t="s">
        <v>13</v>
      </c>
      <c r="S279" s="10" t="s">
        <v>13</v>
      </c>
      <c r="T279" s="10" t="s">
        <v>13</v>
      </c>
      <c r="V279" s="54">
        <v>2</v>
      </c>
      <c r="W279" s="64"/>
    </row>
    <row r="280" spans="1:23" x14ac:dyDescent="0.25">
      <c r="A280" s="57">
        <v>279</v>
      </c>
      <c r="B280" s="6" t="s">
        <v>3807</v>
      </c>
      <c r="C280" s="12" t="s">
        <v>8820</v>
      </c>
      <c r="D280" s="12" t="s">
        <v>8820</v>
      </c>
      <c r="E280" s="11"/>
      <c r="F280" s="6" t="s">
        <v>3807</v>
      </c>
      <c r="G280" s="44"/>
      <c r="H280" s="6"/>
      <c r="I280" s="6"/>
      <c r="J280" s="1" t="s">
        <v>13</v>
      </c>
      <c r="K280" s="6"/>
      <c r="L280" s="6"/>
      <c r="M280" s="39"/>
      <c r="N280" s="50"/>
      <c r="V280" s="50"/>
      <c r="W280" s="64"/>
    </row>
    <row r="281" spans="1:23" x14ac:dyDescent="0.25">
      <c r="A281" s="57">
        <v>280</v>
      </c>
      <c r="B281" s="2" t="s">
        <v>8819</v>
      </c>
      <c r="D281" s="8"/>
      <c r="F281" s="2" t="s">
        <v>8819</v>
      </c>
      <c r="G281" s="45"/>
      <c r="H281" s="2"/>
      <c r="I281" s="2"/>
      <c r="J281" s="1" t="s">
        <v>13</v>
      </c>
      <c r="K281" s="2"/>
      <c r="L281" s="2"/>
      <c r="M281" s="40"/>
      <c r="N281" s="50"/>
      <c r="V281" s="50"/>
      <c r="W281" s="64"/>
    </row>
    <row r="282" spans="1:23" ht="51" x14ac:dyDescent="0.25">
      <c r="A282" s="57">
        <v>281</v>
      </c>
      <c r="B282" s="2" t="s">
        <v>8817</v>
      </c>
      <c r="C282" s="10" t="s">
        <v>8818</v>
      </c>
      <c r="D282" s="10" t="s">
        <v>8818</v>
      </c>
      <c r="F282" s="2" t="s">
        <v>8817</v>
      </c>
      <c r="G282" s="45"/>
      <c r="H282" s="2"/>
      <c r="I282" s="2"/>
      <c r="J282" s="1" t="s">
        <v>13</v>
      </c>
      <c r="K282" s="2"/>
      <c r="L282" s="2"/>
      <c r="M282" s="40"/>
      <c r="N282" s="49" t="s">
        <v>13</v>
      </c>
      <c r="O282" s="10" t="s">
        <v>13</v>
      </c>
      <c r="P282" s="10" t="s">
        <v>13</v>
      </c>
      <c r="Q282" s="10" t="s">
        <v>13</v>
      </c>
      <c r="R282" s="10" t="s">
        <v>13</v>
      </c>
      <c r="S282" s="10" t="s">
        <v>13</v>
      </c>
      <c r="T282" s="10" t="s">
        <v>13</v>
      </c>
      <c r="U282" s="10">
        <v>2</v>
      </c>
      <c r="V282" s="50"/>
      <c r="W282" s="64"/>
    </row>
    <row r="283" spans="1:23" ht="38.25" x14ac:dyDescent="0.25">
      <c r="A283" s="57">
        <v>282</v>
      </c>
      <c r="B283" s="2" t="s">
        <v>8815</v>
      </c>
      <c r="C283" s="10" t="s">
        <v>8816</v>
      </c>
      <c r="D283" s="10" t="s">
        <v>8816</v>
      </c>
      <c r="F283" s="2" t="s">
        <v>8815</v>
      </c>
      <c r="G283" s="45"/>
      <c r="H283" s="2"/>
      <c r="I283" s="2"/>
      <c r="J283" s="1" t="s">
        <v>13</v>
      </c>
      <c r="K283" s="2"/>
      <c r="L283" s="2"/>
      <c r="M283" s="40"/>
      <c r="N283" s="49" t="s">
        <v>13</v>
      </c>
      <c r="O283" s="10" t="s">
        <v>13</v>
      </c>
      <c r="P283" s="10" t="s">
        <v>13</v>
      </c>
      <c r="Q283" s="10" t="s">
        <v>13</v>
      </c>
      <c r="R283" s="10" t="s">
        <v>13</v>
      </c>
      <c r="S283" s="10" t="s">
        <v>13</v>
      </c>
      <c r="T283" s="10" t="s">
        <v>13</v>
      </c>
      <c r="U283" s="10">
        <v>2</v>
      </c>
      <c r="V283" s="50"/>
      <c r="W283" s="64"/>
    </row>
    <row r="284" spans="1:23" ht="25.5" x14ac:dyDescent="0.25">
      <c r="A284" s="57">
        <v>283</v>
      </c>
      <c r="B284" s="2" t="s">
        <v>8813</v>
      </c>
      <c r="C284" s="10" t="s">
        <v>8814</v>
      </c>
      <c r="D284" s="10" t="s">
        <v>8814</v>
      </c>
      <c r="E284" s="10"/>
      <c r="F284" s="2" t="s">
        <v>8813</v>
      </c>
      <c r="G284" s="40"/>
      <c r="H284" s="1"/>
      <c r="I284" s="1"/>
      <c r="J284" s="1" t="s">
        <v>13</v>
      </c>
      <c r="K284" s="1"/>
      <c r="L284" s="1"/>
      <c r="M284" s="40" t="s">
        <v>13</v>
      </c>
      <c r="N284" s="49" t="s">
        <v>13</v>
      </c>
      <c r="O284" s="10" t="s">
        <v>13</v>
      </c>
      <c r="P284" s="10" t="s">
        <v>13</v>
      </c>
      <c r="Q284" s="10" t="s">
        <v>13</v>
      </c>
      <c r="R284" s="10" t="s">
        <v>13</v>
      </c>
      <c r="S284" s="10" t="s">
        <v>13</v>
      </c>
      <c r="T284" s="10" t="s">
        <v>13</v>
      </c>
      <c r="V284" s="54">
        <v>2</v>
      </c>
      <c r="W284" s="64"/>
    </row>
    <row r="285" spans="1:23" x14ac:dyDescent="0.25">
      <c r="A285" s="57">
        <v>284</v>
      </c>
      <c r="B285" s="2" t="s">
        <v>8812</v>
      </c>
      <c r="D285" s="8"/>
      <c r="F285" s="2" t="s">
        <v>8812</v>
      </c>
      <c r="G285" s="45"/>
      <c r="H285" s="2"/>
      <c r="I285" s="2"/>
      <c r="J285" s="1" t="s">
        <v>13</v>
      </c>
      <c r="K285" s="2"/>
      <c r="L285" s="2"/>
      <c r="M285" s="40"/>
      <c r="N285" s="50"/>
      <c r="V285" s="50"/>
      <c r="W285" s="64"/>
    </row>
    <row r="286" spans="1:23" ht="25.5" x14ac:dyDescent="0.25">
      <c r="A286" s="57">
        <v>285</v>
      </c>
      <c r="B286" s="2" t="s">
        <v>8810</v>
      </c>
      <c r="C286" s="10" t="s">
        <v>8811</v>
      </c>
      <c r="D286" s="10" t="s">
        <v>8811</v>
      </c>
      <c r="F286" s="2" t="s">
        <v>8810</v>
      </c>
      <c r="G286" s="45"/>
      <c r="H286" s="2"/>
      <c r="I286" s="2"/>
      <c r="J286" s="1" t="s">
        <v>13</v>
      </c>
      <c r="K286" s="2"/>
      <c r="L286" s="2"/>
      <c r="M286" s="40"/>
      <c r="N286" s="49" t="s">
        <v>13</v>
      </c>
      <c r="O286" s="10" t="s">
        <v>13</v>
      </c>
      <c r="P286" s="10" t="s">
        <v>13</v>
      </c>
      <c r="Q286" s="10" t="s">
        <v>13</v>
      </c>
      <c r="R286" s="10" t="s">
        <v>13</v>
      </c>
      <c r="S286" s="10" t="s">
        <v>13</v>
      </c>
      <c r="V286" s="50"/>
      <c r="W286" s="64"/>
    </row>
    <row r="287" spans="1:23" ht="25.5" x14ac:dyDescent="0.25">
      <c r="A287" s="57">
        <v>286</v>
      </c>
      <c r="B287" s="2" t="s">
        <v>8808</v>
      </c>
      <c r="C287" s="10" t="s">
        <v>8809</v>
      </c>
      <c r="D287" s="10" t="s">
        <v>8809</v>
      </c>
      <c r="F287" s="2" t="s">
        <v>8808</v>
      </c>
      <c r="G287" s="45"/>
      <c r="H287" s="2"/>
      <c r="I287" s="2"/>
      <c r="J287" s="1" t="s">
        <v>13</v>
      </c>
      <c r="K287" s="2"/>
      <c r="L287" s="2"/>
      <c r="M287" s="40"/>
      <c r="N287" s="49" t="s">
        <v>13</v>
      </c>
      <c r="O287" s="10" t="s">
        <v>13</v>
      </c>
      <c r="P287" s="10" t="s">
        <v>13</v>
      </c>
      <c r="Q287" s="10" t="s">
        <v>13</v>
      </c>
      <c r="R287" s="10" t="s">
        <v>13</v>
      </c>
      <c r="S287" s="10" t="s">
        <v>13</v>
      </c>
      <c r="V287" s="50"/>
      <c r="W287" s="64"/>
    </row>
    <row r="288" spans="1:23" x14ac:dyDescent="0.25">
      <c r="A288" s="57">
        <v>287</v>
      </c>
      <c r="B288" s="2" t="s">
        <v>8806</v>
      </c>
      <c r="C288" s="10" t="s">
        <v>8807</v>
      </c>
      <c r="D288" s="10" t="s">
        <v>8807</v>
      </c>
      <c r="F288" s="2" t="s">
        <v>8806</v>
      </c>
      <c r="G288" s="45"/>
      <c r="H288" s="2"/>
      <c r="I288" s="2"/>
      <c r="J288" s="1" t="s">
        <v>13</v>
      </c>
      <c r="K288" s="2"/>
      <c r="L288" s="2"/>
      <c r="M288" s="40"/>
      <c r="N288" s="49" t="s">
        <v>13</v>
      </c>
      <c r="O288" s="10" t="s">
        <v>13</v>
      </c>
      <c r="P288" s="10" t="s">
        <v>13</v>
      </c>
      <c r="Q288" s="10" t="s">
        <v>13</v>
      </c>
      <c r="R288" s="10" t="s">
        <v>13</v>
      </c>
      <c r="S288" s="10" t="s">
        <v>13</v>
      </c>
      <c r="V288" s="50"/>
      <c r="W288" s="64"/>
    </row>
    <row r="289" spans="1:23" ht="38.25" x14ac:dyDescent="0.25">
      <c r="A289" s="57">
        <v>288</v>
      </c>
      <c r="B289" s="2" t="s">
        <v>8804</v>
      </c>
      <c r="C289" s="10" t="s">
        <v>8805</v>
      </c>
      <c r="D289" s="10" t="s">
        <v>8805</v>
      </c>
      <c r="E289" s="10"/>
      <c r="F289" s="2" t="s">
        <v>8804</v>
      </c>
      <c r="G289" s="40"/>
      <c r="H289" s="1"/>
      <c r="I289" s="1"/>
      <c r="J289" s="1" t="s">
        <v>13</v>
      </c>
      <c r="K289" s="1"/>
      <c r="L289" s="1"/>
      <c r="M289" s="40" t="s">
        <v>13</v>
      </c>
      <c r="N289" s="49" t="s">
        <v>13</v>
      </c>
      <c r="O289" s="10" t="s">
        <v>13</v>
      </c>
      <c r="P289" s="10" t="s">
        <v>13</v>
      </c>
      <c r="Q289" s="10" t="s">
        <v>13</v>
      </c>
      <c r="R289" s="10" t="s">
        <v>13</v>
      </c>
      <c r="S289" s="10" t="s">
        <v>13</v>
      </c>
      <c r="V289" s="50"/>
      <c r="W289" s="64"/>
    </row>
    <row r="290" spans="1:23" ht="51" x14ac:dyDescent="0.25">
      <c r="A290" s="57">
        <v>289</v>
      </c>
      <c r="B290" s="2" t="s">
        <v>8802</v>
      </c>
      <c r="C290" s="10" t="s">
        <v>8803</v>
      </c>
      <c r="D290" s="10" t="s">
        <v>8803</v>
      </c>
      <c r="E290" s="10"/>
      <c r="F290" s="2" t="s">
        <v>8802</v>
      </c>
      <c r="G290" s="40"/>
      <c r="H290" s="1"/>
      <c r="I290" s="1"/>
      <c r="J290" s="1" t="s">
        <v>13</v>
      </c>
      <c r="K290" s="1"/>
      <c r="L290" s="1"/>
      <c r="M290" s="40" t="s">
        <v>13</v>
      </c>
      <c r="N290" s="49" t="s">
        <v>13</v>
      </c>
      <c r="O290" s="10" t="s">
        <v>13</v>
      </c>
      <c r="P290" s="10" t="s">
        <v>13</v>
      </c>
      <c r="Q290" s="10" t="s">
        <v>13</v>
      </c>
      <c r="R290" s="10" t="s">
        <v>13</v>
      </c>
      <c r="S290" s="10" t="s">
        <v>13</v>
      </c>
      <c r="V290" s="50"/>
      <c r="W290" s="64"/>
    </row>
    <row r="291" spans="1:23" ht="38.25" x14ac:dyDescent="0.25">
      <c r="A291" s="57">
        <v>290</v>
      </c>
      <c r="B291" s="2" t="s">
        <v>8800</v>
      </c>
      <c r="C291" s="10" t="s">
        <v>8801</v>
      </c>
      <c r="D291" s="10" t="s">
        <v>8801</v>
      </c>
      <c r="E291" s="10"/>
      <c r="F291" s="2" t="s">
        <v>8800</v>
      </c>
      <c r="G291" s="40"/>
      <c r="H291" s="1"/>
      <c r="I291" s="1"/>
      <c r="J291" s="1" t="s">
        <v>13</v>
      </c>
      <c r="K291" s="1"/>
      <c r="L291" s="1"/>
      <c r="M291" s="40" t="s">
        <v>13</v>
      </c>
      <c r="N291" s="49" t="s">
        <v>13</v>
      </c>
      <c r="O291" s="10" t="s">
        <v>13</v>
      </c>
      <c r="P291" s="10" t="s">
        <v>13</v>
      </c>
      <c r="Q291" s="10" t="s">
        <v>13</v>
      </c>
      <c r="R291" s="10" t="s">
        <v>13</v>
      </c>
      <c r="S291" s="10" t="s">
        <v>13</v>
      </c>
      <c r="T291" s="10" t="s">
        <v>13</v>
      </c>
      <c r="V291" s="54">
        <v>2</v>
      </c>
      <c r="W291" s="64"/>
    </row>
    <row r="292" spans="1:23" ht="51" x14ac:dyDescent="0.25">
      <c r="A292" s="57">
        <v>291</v>
      </c>
      <c r="B292" s="2" t="s">
        <v>8798</v>
      </c>
      <c r="C292" s="10" t="s">
        <v>8799</v>
      </c>
      <c r="D292" s="10" t="s">
        <v>8799</v>
      </c>
      <c r="E292" s="10"/>
      <c r="F292" s="2" t="s">
        <v>8798</v>
      </c>
      <c r="G292" s="40"/>
      <c r="H292" s="1"/>
      <c r="I292" s="1"/>
      <c r="J292" s="1" t="s">
        <v>13</v>
      </c>
      <c r="K292" s="1"/>
      <c r="L292" s="1"/>
      <c r="M292" s="40" t="s">
        <v>13</v>
      </c>
      <c r="N292" s="49" t="s">
        <v>13</v>
      </c>
      <c r="O292" s="10" t="s">
        <v>13</v>
      </c>
      <c r="P292" s="10" t="s">
        <v>13</v>
      </c>
      <c r="Q292" s="10" t="s">
        <v>13</v>
      </c>
      <c r="R292" s="10" t="s">
        <v>13</v>
      </c>
      <c r="S292" s="10" t="s">
        <v>13</v>
      </c>
      <c r="V292" s="50"/>
      <c r="W292" s="64"/>
    </row>
    <row r="293" spans="1:23" ht="38.25" x14ac:dyDescent="0.25">
      <c r="A293" s="57">
        <v>292</v>
      </c>
      <c r="B293" s="2" t="s">
        <v>8796</v>
      </c>
      <c r="C293" s="10" t="s">
        <v>8797</v>
      </c>
      <c r="D293" s="10" t="s">
        <v>8797</v>
      </c>
      <c r="E293" s="10"/>
      <c r="F293" s="2" t="s">
        <v>8796</v>
      </c>
      <c r="G293" s="40"/>
      <c r="H293" s="1"/>
      <c r="I293" s="1"/>
      <c r="J293" s="1" t="s">
        <v>13</v>
      </c>
      <c r="K293" s="1"/>
      <c r="L293" s="1"/>
      <c r="M293" s="40" t="s">
        <v>13</v>
      </c>
      <c r="N293" s="49" t="s">
        <v>13</v>
      </c>
      <c r="O293" s="10" t="s">
        <v>13</v>
      </c>
      <c r="P293" s="10" t="s">
        <v>13</v>
      </c>
      <c r="Q293" s="10" t="s">
        <v>13</v>
      </c>
      <c r="R293" s="10" t="s">
        <v>13</v>
      </c>
      <c r="S293" s="10" t="s">
        <v>13</v>
      </c>
      <c r="T293" s="10" t="s">
        <v>13</v>
      </c>
      <c r="V293" s="54">
        <v>2</v>
      </c>
      <c r="W293" s="64"/>
    </row>
    <row r="294" spans="1:23" x14ac:dyDescent="0.25">
      <c r="A294" s="57">
        <v>293</v>
      </c>
      <c r="B294" s="2" t="s">
        <v>8795</v>
      </c>
      <c r="D294" s="8"/>
      <c r="F294" s="2" t="s">
        <v>8795</v>
      </c>
      <c r="G294" s="45"/>
      <c r="H294" s="2"/>
      <c r="I294" s="2"/>
      <c r="J294" s="1" t="s">
        <v>13</v>
      </c>
      <c r="K294" s="2"/>
      <c r="L294" s="2"/>
      <c r="M294" s="40"/>
      <c r="N294" s="50"/>
      <c r="V294" s="50"/>
      <c r="W294" s="64"/>
    </row>
    <row r="295" spans="1:23" ht="38.25" x14ac:dyDescent="0.25">
      <c r="A295" s="57">
        <v>294</v>
      </c>
      <c r="B295" s="2" t="s">
        <v>8793</v>
      </c>
      <c r="C295" s="10" t="s">
        <v>8794</v>
      </c>
      <c r="D295" s="10" t="s">
        <v>8794</v>
      </c>
      <c r="E295" s="10"/>
      <c r="F295" s="2" t="s">
        <v>8793</v>
      </c>
      <c r="G295" s="40"/>
      <c r="H295" s="1"/>
      <c r="I295" s="1"/>
      <c r="J295" s="1" t="s">
        <v>13</v>
      </c>
      <c r="K295" s="1"/>
      <c r="L295" s="1"/>
      <c r="M295" s="40" t="s">
        <v>13</v>
      </c>
      <c r="N295" s="49" t="s">
        <v>13</v>
      </c>
      <c r="O295" s="10" t="s">
        <v>13</v>
      </c>
      <c r="P295" s="10" t="s">
        <v>13</v>
      </c>
      <c r="Q295" s="10" t="s">
        <v>13</v>
      </c>
      <c r="R295" s="10" t="s">
        <v>13</v>
      </c>
      <c r="S295" s="10" t="s">
        <v>13</v>
      </c>
      <c r="T295" s="10" t="s">
        <v>13</v>
      </c>
      <c r="V295" s="54">
        <v>2</v>
      </c>
      <c r="W295" s="64"/>
    </row>
    <row r="296" spans="1:23" ht="38.25" x14ac:dyDescent="0.25">
      <c r="A296" s="57">
        <v>295</v>
      </c>
      <c r="B296" s="2" t="s">
        <v>8791</v>
      </c>
      <c r="C296" s="10" t="s">
        <v>8792</v>
      </c>
      <c r="D296" s="10" t="s">
        <v>8792</v>
      </c>
      <c r="E296" s="10"/>
      <c r="F296" s="2" t="s">
        <v>8791</v>
      </c>
      <c r="G296" s="40"/>
      <c r="H296" s="1"/>
      <c r="I296" s="1"/>
      <c r="J296" s="1" t="s">
        <v>13</v>
      </c>
      <c r="K296" s="1"/>
      <c r="L296" s="1"/>
      <c r="M296" s="40" t="s">
        <v>13</v>
      </c>
      <c r="N296" s="49" t="s">
        <v>13</v>
      </c>
      <c r="O296" s="10" t="s">
        <v>13</v>
      </c>
      <c r="P296" s="10" t="s">
        <v>13</v>
      </c>
      <c r="Q296" s="10" t="s">
        <v>13</v>
      </c>
      <c r="R296" s="10" t="s">
        <v>13</v>
      </c>
      <c r="S296" s="10" t="s">
        <v>13</v>
      </c>
      <c r="T296" s="10" t="s">
        <v>13</v>
      </c>
      <c r="V296" s="50"/>
      <c r="W296" s="64"/>
    </row>
    <row r="297" spans="1:23" x14ac:dyDescent="0.25">
      <c r="A297" s="57">
        <v>296</v>
      </c>
      <c r="B297" s="2" t="s">
        <v>8790</v>
      </c>
      <c r="D297" s="8"/>
      <c r="F297" s="2" t="s">
        <v>8790</v>
      </c>
      <c r="G297" s="45"/>
      <c r="H297" s="2"/>
      <c r="I297" s="2"/>
      <c r="J297" s="1" t="s">
        <v>13</v>
      </c>
      <c r="K297" s="2"/>
      <c r="L297" s="2"/>
      <c r="M297" s="40"/>
      <c r="N297" s="50"/>
      <c r="V297" s="50"/>
      <c r="W297" s="64"/>
    </row>
    <row r="298" spans="1:23" ht="38.25" x14ac:dyDescent="0.25">
      <c r="A298" s="57">
        <v>297</v>
      </c>
      <c r="B298" s="2" t="s">
        <v>8788</v>
      </c>
      <c r="C298" s="10" t="s">
        <v>8789</v>
      </c>
      <c r="D298" s="10" t="s">
        <v>8789</v>
      </c>
      <c r="E298" s="10"/>
      <c r="F298" s="2" t="s">
        <v>8788</v>
      </c>
      <c r="G298" s="40"/>
      <c r="H298" s="1"/>
      <c r="I298" s="1"/>
      <c r="J298" s="1" t="s">
        <v>13</v>
      </c>
      <c r="K298" s="1"/>
      <c r="L298" s="1"/>
      <c r="M298" s="40" t="s">
        <v>13</v>
      </c>
      <c r="N298" s="49" t="s">
        <v>13</v>
      </c>
      <c r="O298" s="10" t="s">
        <v>13</v>
      </c>
      <c r="P298" s="10" t="s">
        <v>13</v>
      </c>
      <c r="Q298" s="10" t="s">
        <v>13</v>
      </c>
      <c r="R298" s="10" t="s">
        <v>13</v>
      </c>
      <c r="S298" s="10" t="s">
        <v>13</v>
      </c>
      <c r="T298" s="10" t="s">
        <v>13</v>
      </c>
      <c r="V298" s="54">
        <v>2</v>
      </c>
      <c r="W298" s="64"/>
    </row>
    <row r="299" spans="1:23" ht="51" x14ac:dyDescent="0.25">
      <c r="A299" s="57">
        <v>298</v>
      </c>
      <c r="B299" s="2" t="s">
        <v>8786</v>
      </c>
      <c r="C299" s="10" t="s">
        <v>8787</v>
      </c>
      <c r="D299" s="10" t="s">
        <v>8787</v>
      </c>
      <c r="E299" s="10"/>
      <c r="F299" s="2" t="s">
        <v>8786</v>
      </c>
      <c r="G299" s="40"/>
      <c r="H299" s="1"/>
      <c r="I299" s="1"/>
      <c r="J299" s="1" t="s">
        <v>13</v>
      </c>
      <c r="K299" s="1"/>
      <c r="L299" s="1"/>
      <c r="M299" s="40" t="s">
        <v>13</v>
      </c>
      <c r="N299" s="49" t="s">
        <v>13</v>
      </c>
      <c r="O299" s="10" t="s">
        <v>13</v>
      </c>
      <c r="P299" s="10" t="s">
        <v>13</v>
      </c>
      <c r="Q299" s="10" t="s">
        <v>13</v>
      </c>
      <c r="R299" s="10" t="s">
        <v>13</v>
      </c>
      <c r="S299" s="10" t="s">
        <v>13</v>
      </c>
      <c r="T299" s="10" t="s">
        <v>13</v>
      </c>
      <c r="V299" s="54">
        <v>2</v>
      </c>
      <c r="W299" s="64"/>
    </row>
    <row r="300" spans="1:23" ht="63.75" x14ac:dyDescent="0.25">
      <c r="A300" s="57">
        <v>299</v>
      </c>
      <c r="B300" s="2" t="s">
        <v>8784</v>
      </c>
      <c r="C300" s="10" t="s">
        <v>8785</v>
      </c>
      <c r="D300" s="10" t="s">
        <v>8785</v>
      </c>
      <c r="E300" s="10"/>
      <c r="F300" s="2" t="s">
        <v>8784</v>
      </c>
      <c r="G300" s="40"/>
      <c r="H300" s="1"/>
      <c r="I300" s="1"/>
      <c r="J300" s="1" t="s">
        <v>13</v>
      </c>
      <c r="K300" s="1"/>
      <c r="L300" s="1"/>
      <c r="M300" s="40" t="s">
        <v>13</v>
      </c>
      <c r="N300" s="49" t="s">
        <v>13</v>
      </c>
      <c r="O300" s="10" t="s">
        <v>13</v>
      </c>
      <c r="P300" s="10" t="s">
        <v>13</v>
      </c>
      <c r="Q300" s="10" t="s">
        <v>13</v>
      </c>
      <c r="R300" s="10" t="s">
        <v>13</v>
      </c>
      <c r="S300" s="10" t="s">
        <v>13</v>
      </c>
      <c r="V300" s="54">
        <v>2</v>
      </c>
      <c r="W300" s="64"/>
    </row>
    <row r="301" spans="1:23" ht="25.5" x14ac:dyDescent="0.25">
      <c r="A301" s="57">
        <v>300</v>
      </c>
      <c r="B301" s="2" t="s">
        <v>8782</v>
      </c>
      <c r="C301" s="10" t="s">
        <v>8783</v>
      </c>
      <c r="D301" s="10" t="s">
        <v>8783</v>
      </c>
      <c r="E301" s="10"/>
      <c r="F301" s="2" t="s">
        <v>8782</v>
      </c>
      <c r="G301" s="40"/>
      <c r="H301" s="1"/>
      <c r="I301" s="1"/>
      <c r="J301" s="1" t="s">
        <v>13</v>
      </c>
      <c r="K301" s="1"/>
      <c r="L301" s="1"/>
      <c r="M301" s="40" t="s">
        <v>13</v>
      </c>
      <c r="N301" s="49" t="s">
        <v>13</v>
      </c>
      <c r="O301" s="10" t="s">
        <v>13</v>
      </c>
      <c r="P301" s="10" t="s">
        <v>13</v>
      </c>
      <c r="Q301" s="10" t="s">
        <v>13</v>
      </c>
      <c r="R301" s="10" t="s">
        <v>13</v>
      </c>
      <c r="S301" s="10" t="s">
        <v>13</v>
      </c>
      <c r="T301" s="10" t="s">
        <v>13</v>
      </c>
      <c r="V301" s="54">
        <v>2</v>
      </c>
      <c r="W301" s="64"/>
    </row>
    <row r="302" spans="1:23" ht="51" x14ac:dyDescent="0.25">
      <c r="A302" s="57">
        <v>301</v>
      </c>
      <c r="B302" s="2" t="s">
        <v>8780</v>
      </c>
      <c r="C302" s="10" t="s">
        <v>8781</v>
      </c>
      <c r="D302" s="10" t="s">
        <v>8781</v>
      </c>
      <c r="E302" s="10"/>
      <c r="F302" s="2" t="s">
        <v>8780</v>
      </c>
      <c r="G302" s="40"/>
      <c r="H302" s="1"/>
      <c r="I302" s="1"/>
      <c r="J302" s="1" t="s">
        <v>13</v>
      </c>
      <c r="K302" s="1"/>
      <c r="L302" s="1"/>
      <c r="M302" s="40" t="s">
        <v>13</v>
      </c>
      <c r="N302" s="49" t="s">
        <v>13</v>
      </c>
      <c r="O302" s="10" t="s">
        <v>13</v>
      </c>
      <c r="P302" s="10" t="s">
        <v>13</v>
      </c>
      <c r="Q302" s="10" t="s">
        <v>13</v>
      </c>
      <c r="R302" s="10" t="s">
        <v>13</v>
      </c>
      <c r="S302" s="10" t="s">
        <v>13</v>
      </c>
      <c r="T302" s="10" t="s">
        <v>13</v>
      </c>
      <c r="V302" s="54">
        <v>2</v>
      </c>
      <c r="W302" s="64"/>
    </row>
    <row r="303" spans="1:23" ht="38.25" x14ac:dyDescent="0.25">
      <c r="A303" s="57">
        <v>302</v>
      </c>
      <c r="B303" s="2" t="s">
        <v>8778</v>
      </c>
      <c r="C303" s="10" t="s">
        <v>8779</v>
      </c>
      <c r="D303" s="10" t="s">
        <v>8779</v>
      </c>
      <c r="E303" s="10"/>
      <c r="F303" s="2" t="s">
        <v>8778</v>
      </c>
      <c r="G303" s="40"/>
      <c r="H303" s="1"/>
      <c r="I303" s="1"/>
      <c r="J303" s="1" t="s">
        <v>13</v>
      </c>
      <c r="K303" s="1"/>
      <c r="L303" s="1"/>
      <c r="M303" s="40" t="s">
        <v>13</v>
      </c>
      <c r="N303" s="49" t="s">
        <v>13</v>
      </c>
      <c r="O303" s="10" t="s">
        <v>13</v>
      </c>
      <c r="P303" s="10" t="s">
        <v>13</v>
      </c>
      <c r="Q303" s="10" t="s">
        <v>13</v>
      </c>
      <c r="R303" s="10" t="s">
        <v>13</v>
      </c>
      <c r="S303" s="10" t="s">
        <v>13</v>
      </c>
      <c r="T303" s="10" t="s">
        <v>13</v>
      </c>
      <c r="V303" s="54">
        <v>2</v>
      </c>
      <c r="W303" s="64"/>
    </row>
    <row r="304" spans="1:23" ht="51" x14ac:dyDescent="0.25">
      <c r="A304" s="57">
        <v>303</v>
      </c>
      <c r="B304" s="2" t="s">
        <v>8776</v>
      </c>
      <c r="C304" s="10" t="s">
        <v>8777</v>
      </c>
      <c r="D304" s="10" t="s">
        <v>8777</v>
      </c>
      <c r="E304" s="10"/>
      <c r="F304" s="2" t="s">
        <v>8776</v>
      </c>
      <c r="G304" s="40"/>
      <c r="H304" s="1"/>
      <c r="I304" s="1"/>
      <c r="J304" s="1" t="s">
        <v>13</v>
      </c>
      <c r="K304" s="1"/>
      <c r="L304" s="1"/>
      <c r="M304" s="40" t="s">
        <v>13</v>
      </c>
      <c r="N304" s="49" t="s">
        <v>13</v>
      </c>
      <c r="O304" s="10" t="s">
        <v>13</v>
      </c>
      <c r="P304" s="10" t="s">
        <v>13</v>
      </c>
      <c r="Q304" s="10" t="s">
        <v>13</v>
      </c>
      <c r="R304" s="10" t="s">
        <v>13</v>
      </c>
      <c r="S304" s="10" t="s">
        <v>13</v>
      </c>
      <c r="V304" s="54">
        <v>2</v>
      </c>
      <c r="W304" s="64"/>
    </row>
    <row r="305" spans="1:23" ht="25.5" x14ac:dyDescent="0.25">
      <c r="A305" s="57">
        <v>304</v>
      </c>
      <c r="B305" s="2" t="s">
        <v>8775</v>
      </c>
      <c r="D305" s="8"/>
      <c r="F305" s="2" t="s">
        <v>8775</v>
      </c>
      <c r="G305" s="45"/>
      <c r="H305" s="2"/>
      <c r="I305" s="2"/>
      <c r="J305" s="1" t="s">
        <v>13</v>
      </c>
      <c r="K305" s="2"/>
      <c r="L305" s="2"/>
      <c r="M305" s="40"/>
      <c r="N305" s="50"/>
      <c r="V305" s="50"/>
      <c r="W305" s="64"/>
    </row>
    <row r="306" spans="1:23" ht="38.25" x14ac:dyDescent="0.25">
      <c r="A306" s="57">
        <v>305</v>
      </c>
      <c r="B306" s="2" t="s">
        <v>8773</v>
      </c>
      <c r="C306" s="10" t="s">
        <v>8774</v>
      </c>
      <c r="D306" s="10" t="s">
        <v>8774</v>
      </c>
      <c r="F306" s="2" t="s">
        <v>8773</v>
      </c>
      <c r="G306" s="45"/>
      <c r="H306" s="2"/>
      <c r="I306" s="2"/>
      <c r="J306" s="1" t="s">
        <v>13</v>
      </c>
      <c r="K306" s="2"/>
      <c r="L306" s="2"/>
      <c r="M306" s="40"/>
      <c r="N306" s="49" t="s">
        <v>13</v>
      </c>
      <c r="O306" s="10" t="s">
        <v>13</v>
      </c>
      <c r="P306" s="10" t="s">
        <v>13</v>
      </c>
      <c r="Q306" s="10" t="s">
        <v>13</v>
      </c>
      <c r="R306" s="10" t="s">
        <v>13</v>
      </c>
      <c r="S306" s="10" t="s">
        <v>13</v>
      </c>
      <c r="T306" s="10" t="s">
        <v>13</v>
      </c>
      <c r="U306" s="10">
        <v>2</v>
      </c>
      <c r="V306" s="50"/>
      <c r="W306" s="64"/>
    </row>
    <row r="307" spans="1:23" ht="25.5" x14ac:dyDescent="0.25">
      <c r="A307" s="57">
        <v>306</v>
      </c>
      <c r="B307" s="2" t="s">
        <v>8771</v>
      </c>
      <c r="C307" s="10" t="s">
        <v>8772</v>
      </c>
      <c r="D307" s="10" t="s">
        <v>8772</v>
      </c>
      <c r="F307" s="2" t="s">
        <v>8771</v>
      </c>
      <c r="G307" s="45"/>
      <c r="H307" s="2"/>
      <c r="I307" s="2"/>
      <c r="J307" s="1" t="s">
        <v>13</v>
      </c>
      <c r="K307" s="2"/>
      <c r="L307" s="2"/>
      <c r="M307" s="40"/>
      <c r="N307" s="49" t="s">
        <v>13</v>
      </c>
      <c r="O307" s="10" t="s">
        <v>13</v>
      </c>
      <c r="P307" s="10" t="s">
        <v>13</v>
      </c>
      <c r="Q307" s="10" t="s">
        <v>13</v>
      </c>
      <c r="R307" s="10" t="s">
        <v>13</v>
      </c>
      <c r="S307" s="10" t="s">
        <v>13</v>
      </c>
      <c r="T307" s="10" t="s">
        <v>13</v>
      </c>
      <c r="U307" s="10">
        <v>2</v>
      </c>
      <c r="V307" s="50"/>
      <c r="W307" s="64"/>
    </row>
    <row r="308" spans="1:23" ht="38.25" x14ac:dyDescent="0.25">
      <c r="A308" s="57">
        <v>307</v>
      </c>
      <c r="B308" s="2" t="s">
        <v>8769</v>
      </c>
      <c r="C308" s="10" t="s">
        <v>8770</v>
      </c>
      <c r="D308" s="10" t="s">
        <v>8770</v>
      </c>
      <c r="F308" s="2" t="s">
        <v>8769</v>
      </c>
      <c r="G308" s="45"/>
      <c r="H308" s="2"/>
      <c r="I308" s="2"/>
      <c r="J308" s="1" t="s">
        <v>13</v>
      </c>
      <c r="K308" s="2"/>
      <c r="L308" s="2"/>
      <c r="M308" s="40"/>
      <c r="N308" s="49" t="s">
        <v>13</v>
      </c>
      <c r="O308" s="10" t="s">
        <v>13</v>
      </c>
      <c r="P308" s="10" t="s">
        <v>13</v>
      </c>
      <c r="Q308" s="10" t="s">
        <v>13</v>
      </c>
      <c r="R308" s="10" t="s">
        <v>13</v>
      </c>
      <c r="S308" s="10" t="s">
        <v>13</v>
      </c>
      <c r="T308" s="10" t="s">
        <v>13</v>
      </c>
      <c r="V308" s="50"/>
      <c r="W308" s="64"/>
    </row>
    <row r="309" spans="1:23" ht="51" x14ac:dyDescent="0.25">
      <c r="A309" s="57">
        <v>308</v>
      </c>
      <c r="B309" s="2" t="s">
        <v>8767</v>
      </c>
      <c r="C309" s="10" t="s">
        <v>8768</v>
      </c>
      <c r="D309" s="10" t="s">
        <v>8768</v>
      </c>
      <c r="F309" s="2" t="s">
        <v>8767</v>
      </c>
      <c r="G309" s="45"/>
      <c r="H309" s="2"/>
      <c r="I309" s="2"/>
      <c r="J309" s="1" t="s">
        <v>13</v>
      </c>
      <c r="K309" s="2"/>
      <c r="L309" s="2"/>
      <c r="M309" s="40"/>
      <c r="N309" s="49" t="s">
        <v>13</v>
      </c>
      <c r="O309" s="10" t="s">
        <v>13</v>
      </c>
      <c r="P309" s="10" t="s">
        <v>13</v>
      </c>
      <c r="Q309" s="10" t="s">
        <v>13</v>
      </c>
      <c r="R309" s="10" t="s">
        <v>13</v>
      </c>
      <c r="S309" s="10" t="s">
        <v>13</v>
      </c>
      <c r="V309" s="50"/>
      <c r="W309" s="64"/>
    </row>
    <row r="310" spans="1:23" ht="38.25" x14ac:dyDescent="0.25">
      <c r="A310" s="57">
        <v>309</v>
      </c>
      <c r="B310" s="2" t="s">
        <v>8765</v>
      </c>
      <c r="C310" s="10" t="s">
        <v>8766</v>
      </c>
      <c r="D310" s="10" t="s">
        <v>8766</v>
      </c>
      <c r="E310" s="10"/>
      <c r="F310" s="2" t="s">
        <v>8765</v>
      </c>
      <c r="G310" s="40"/>
      <c r="H310" s="1"/>
      <c r="I310" s="1"/>
      <c r="J310" s="1" t="s">
        <v>13</v>
      </c>
      <c r="K310" s="1"/>
      <c r="L310" s="1"/>
      <c r="M310" s="40" t="s">
        <v>13</v>
      </c>
      <c r="N310" s="49" t="s">
        <v>13</v>
      </c>
      <c r="O310" s="10" t="s">
        <v>13</v>
      </c>
      <c r="P310" s="10" t="s">
        <v>13</v>
      </c>
      <c r="Q310" s="10" t="s">
        <v>13</v>
      </c>
      <c r="R310" s="10" t="s">
        <v>13</v>
      </c>
      <c r="S310" s="10" t="s">
        <v>13</v>
      </c>
      <c r="V310" s="50"/>
      <c r="W310" s="64"/>
    </row>
    <row r="311" spans="1:23" x14ac:dyDescent="0.25">
      <c r="A311" s="57">
        <v>310</v>
      </c>
      <c r="B311" s="6" t="s">
        <v>8763</v>
      </c>
      <c r="C311" s="12" t="s">
        <v>8764</v>
      </c>
      <c r="D311" s="12" t="s">
        <v>8764</v>
      </c>
      <c r="E311" s="11"/>
      <c r="F311" s="6" t="s">
        <v>8763</v>
      </c>
      <c r="G311" s="44"/>
      <c r="H311" s="6"/>
      <c r="I311" s="6"/>
      <c r="J311" s="1" t="s">
        <v>13</v>
      </c>
      <c r="K311" s="6"/>
      <c r="L311" s="6"/>
      <c r="M311" s="39"/>
      <c r="N311" s="50"/>
      <c r="V311" s="50"/>
      <c r="W311" s="64"/>
    </row>
    <row r="312" spans="1:23" ht="51" x14ac:dyDescent="0.25">
      <c r="A312" s="57">
        <v>311</v>
      </c>
      <c r="B312" s="2" t="s">
        <v>8761</v>
      </c>
      <c r="C312" s="10" t="s">
        <v>8762</v>
      </c>
      <c r="D312" s="10" t="s">
        <v>8762</v>
      </c>
      <c r="F312" s="2" t="s">
        <v>8761</v>
      </c>
      <c r="G312" s="45"/>
      <c r="H312" s="2"/>
      <c r="I312" s="2"/>
      <c r="J312" s="1" t="s">
        <v>13</v>
      </c>
      <c r="K312" s="2"/>
      <c r="L312" s="2"/>
      <c r="M312" s="40"/>
      <c r="N312" s="49" t="s">
        <v>13</v>
      </c>
      <c r="O312" s="10" t="s">
        <v>13</v>
      </c>
      <c r="P312" s="10" t="s">
        <v>13</v>
      </c>
      <c r="Q312" s="10" t="s">
        <v>13</v>
      </c>
      <c r="R312" s="10" t="s">
        <v>13</v>
      </c>
      <c r="S312" s="10" t="s">
        <v>13</v>
      </c>
      <c r="T312" s="10" t="s">
        <v>13</v>
      </c>
      <c r="V312" s="50"/>
      <c r="W312" s="64"/>
    </row>
    <row r="313" spans="1:23" ht="25.5" x14ac:dyDescent="0.25">
      <c r="A313" s="57">
        <v>312</v>
      </c>
      <c r="B313" s="2" t="s">
        <v>8759</v>
      </c>
      <c r="C313" s="10" t="s">
        <v>8760</v>
      </c>
      <c r="D313" s="10" t="s">
        <v>8760</v>
      </c>
      <c r="F313" s="2" t="s">
        <v>8759</v>
      </c>
      <c r="G313" s="45"/>
      <c r="H313" s="2"/>
      <c r="I313" s="2"/>
      <c r="J313" s="1" t="s">
        <v>13</v>
      </c>
      <c r="K313" s="2"/>
      <c r="L313" s="2"/>
      <c r="M313" s="40"/>
      <c r="N313" s="49" t="s">
        <v>13</v>
      </c>
      <c r="O313" s="10" t="s">
        <v>13</v>
      </c>
      <c r="P313" s="10" t="s">
        <v>13</v>
      </c>
      <c r="Q313" s="10" t="s">
        <v>13</v>
      </c>
      <c r="R313" s="10" t="s">
        <v>13</v>
      </c>
      <c r="S313" s="10" t="s">
        <v>13</v>
      </c>
      <c r="V313" s="50"/>
      <c r="W313" s="64"/>
    </row>
    <row r="314" spans="1:23" ht="51" x14ac:dyDescent="0.25">
      <c r="A314" s="57">
        <v>313</v>
      </c>
      <c r="B314" s="2" t="s">
        <v>8757</v>
      </c>
      <c r="C314" s="10" t="s">
        <v>8758</v>
      </c>
      <c r="D314" s="10" t="s">
        <v>8758</v>
      </c>
      <c r="E314" s="10"/>
      <c r="F314" s="2" t="s">
        <v>8757</v>
      </c>
      <c r="G314" s="40"/>
      <c r="H314" s="1"/>
      <c r="I314" s="1"/>
      <c r="J314" s="1" t="s">
        <v>13</v>
      </c>
      <c r="K314" s="1"/>
      <c r="L314" s="1"/>
      <c r="M314" s="40" t="s">
        <v>13</v>
      </c>
      <c r="N314" s="49" t="s">
        <v>13</v>
      </c>
      <c r="O314" s="10" t="s">
        <v>13</v>
      </c>
      <c r="P314" s="10" t="s">
        <v>13</v>
      </c>
      <c r="Q314" s="10" t="s">
        <v>13</v>
      </c>
      <c r="R314" s="10" t="s">
        <v>13</v>
      </c>
      <c r="S314" s="10" t="s">
        <v>13</v>
      </c>
      <c r="V314" s="50"/>
      <c r="W314" s="64"/>
    </row>
    <row r="315" spans="1:23" ht="25.5" x14ac:dyDescent="0.25">
      <c r="A315" s="57">
        <v>314</v>
      </c>
      <c r="B315" s="2" t="s">
        <v>8755</v>
      </c>
      <c r="C315" s="10" t="s">
        <v>8756</v>
      </c>
      <c r="D315" s="10" t="s">
        <v>8756</v>
      </c>
      <c r="E315" s="10"/>
      <c r="F315" s="2" t="s">
        <v>8755</v>
      </c>
      <c r="G315" s="40"/>
      <c r="H315" s="1"/>
      <c r="I315" s="1"/>
      <c r="J315" s="1" t="s">
        <v>13</v>
      </c>
      <c r="K315" s="1"/>
      <c r="L315" s="1"/>
      <c r="M315" s="40" t="s">
        <v>13</v>
      </c>
      <c r="N315" s="49" t="s">
        <v>13</v>
      </c>
      <c r="O315" s="10" t="s">
        <v>13</v>
      </c>
      <c r="P315" s="10" t="s">
        <v>13</v>
      </c>
      <c r="Q315" s="10" t="s">
        <v>13</v>
      </c>
      <c r="R315" s="10" t="s">
        <v>13</v>
      </c>
      <c r="S315" s="10" t="s">
        <v>13</v>
      </c>
      <c r="V315" s="50"/>
      <c r="W315" s="64"/>
    </row>
    <row r="316" spans="1:23" ht="38.25" x14ac:dyDescent="0.25">
      <c r="A316" s="57">
        <v>315</v>
      </c>
      <c r="B316" s="2" t="s">
        <v>8753</v>
      </c>
      <c r="C316" s="10" t="s">
        <v>8754</v>
      </c>
      <c r="D316" s="10" t="s">
        <v>8754</v>
      </c>
      <c r="F316" s="2" t="s">
        <v>8753</v>
      </c>
      <c r="G316" s="45"/>
      <c r="H316" s="2"/>
      <c r="I316" s="2"/>
      <c r="J316" s="1" t="s">
        <v>13</v>
      </c>
      <c r="K316" s="2"/>
      <c r="L316" s="2"/>
      <c r="M316" s="40"/>
      <c r="N316" s="49" t="s">
        <v>13</v>
      </c>
      <c r="O316" s="10" t="s">
        <v>13</v>
      </c>
      <c r="P316" s="10" t="s">
        <v>13</v>
      </c>
      <c r="Q316" s="10" t="s">
        <v>13</v>
      </c>
      <c r="R316" s="10" t="s">
        <v>13</v>
      </c>
      <c r="S316" s="10" t="s">
        <v>13</v>
      </c>
      <c r="V316" s="50"/>
      <c r="W316" s="64"/>
    </row>
    <row r="317" spans="1:23" ht="38.25" x14ac:dyDescent="0.25">
      <c r="A317" s="57">
        <v>316</v>
      </c>
      <c r="B317" s="2" t="s">
        <v>8751</v>
      </c>
      <c r="C317" s="10" t="s">
        <v>8752</v>
      </c>
      <c r="D317" s="10" t="s">
        <v>8752</v>
      </c>
      <c r="F317" s="2" t="s">
        <v>8751</v>
      </c>
      <c r="G317" s="45"/>
      <c r="H317" s="2"/>
      <c r="I317" s="2"/>
      <c r="J317" s="1" t="s">
        <v>13</v>
      </c>
      <c r="K317" s="2"/>
      <c r="L317" s="2"/>
      <c r="M317" s="40"/>
      <c r="N317" s="49" t="s">
        <v>13</v>
      </c>
      <c r="O317" s="10" t="s">
        <v>13</v>
      </c>
      <c r="P317" s="10" t="s">
        <v>13</v>
      </c>
      <c r="Q317" s="10" t="s">
        <v>13</v>
      </c>
      <c r="R317" s="10" t="s">
        <v>13</v>
      </c>
      <c r="S317" s="10" t="s">
        <v>13</v>
      </c>
      <c r="V317" s="50"/>
      <c r="W317" s="64"/>
    </row>
    <row r="318" spans="1:23" ht="25.5" x14ac:dyDescent="0.25">
      <c r="A318" s="57">
        <v>317</v>
      </c>
      <c r="B318" s="2" t="s">
        <v>8749</v>
      </c>
      <c r="C318" s="10" t="s">
        <v>8750</v>
      </c>
      <c r="D318" s="10" t="s">
        <v>8750</v>
      </c>
      <c r="E318" s="10"/>
      <c r="F318" s="2" t="s">
        <v>8749</v>
      </c>
      <c r="G318" s="40"/>
      <c r="H318" s="1"/>
      <c r="I318" s="1"/>
      <c r="J318" s="1" t="s">
        <v>13</v>
      </c>
      <c r="K318" s="1"/>
      <c r="L318" s="1"/>
      <c r="M318" s="40" t="s">
        <v>13</v>
      </c>
      <c r="N318" s="49" t="s">
        <v>13</v>
      </c>
      <c r="O318" s="10" t="s">
        <v>13</v>
      </c>
      <c r="P318" s="10" t="s">
        <v>13</v>
      </c>
      <c r="Q318" s="10" t="s">
        <v>13</v>
      </c>
      <c r="R318" s="10" t="s">
        <v>13</v>
      </c>
      <c r="S318" s="10" t="s">
        <v>13</v>
      </c>
      <c r="V318" s="50"/>
      <c r="W318" s="64"/>
    </row>
    <row r="319" spans="1:23" ht="25.5" x14ac:dyDescent="0.25">
      <c r="A319" s="57">
        <v>318</v>
      </c>
      <c r="B319" s="4" t="s">
        <v>8747</v>
      </c>
      <c r="C319" s="14" t="s">
        <v>8748</v>
      </c>
      <c r="D319" s="14" t="s">
        <v>8748</v>
      </c>
      <c r="E319" s="13"/>
      <c r="F319" s="4" t="s">
        <v>8747</v>
      </c>
      <c r="G319" s="43"/>
      <c r="H319" s="4"/>
      <c r="I319" s="4"/>
      <c r="J319" s="1"/>
      <c r="K319" s="4"/>
      <c r="L319" s="4"/>
      <c r="M319" s="38"/>
      <c r="N319" s="50"/>
      <c r="V319" s="50"/>
      <c r="W319" s="64"/>
    </row>
    <row r="320" spans="1:23" x14ac:dyDescent="0.25">
      <c r="A320" s="57">
        <v>319</v>
      </c>
      <c r="B320" s="6" t="s">
        <v>8745</v>
      </c>
      <c r="C320" s="12" t="s">
        <v>8746</v>
      </c>
      <c r="D320" s="12" t="s">
        <v>8746</v>
      </c>
      <c r="E320" s="11"/>
      <c r="F320" s="6" t="s">
        <v>8745</v>
      </c>
      <c r="G320" s="44"/>
      <c r="H320" s="6"/>
      <c r="I320" s="6"/>
      <c r="J320" s="1"/>
      <c r="K320" s="6"/>
      <c r="L320" s="6"/>
      <c r="M320" s="39"/>
      <c r="N320" s="50"/>
      <c r="V320" s="50"/>
      <c r="W320" s="64"/>
    </row>
    <row r="321" spans="1:23" ht="51" x14ac:dyDescent="0.25">
      <c r="A321" s="57">
        <v>320</v>
      </c>
      <c r="B321" s="2" t="s">
        <v>8743</v>
      </c>
      <c r="C321" s="10" t="s">
        <v>8744</v>
      </c>
      <c r="D321" s="10" t="s">
        <v>8744</v>
      </c>
      <c r="F321" s="2" t="s">
        <v>8743</v>
      </c>
      <c r="G321" s="45"/>
      <c r="H321" s="2"/>
      <c r="I321" s="2"/>
      <c r="J321" s="1" t="s">
        <v>13</v>
      </c>
      <c r="K321" s="2"/>
      <c r="L321" s="2"/>
      <c r="M321" s="40"/>
      <c r="N321" s="49" t="s">
        <v>13</v>
      </c>
      <c r="O321" s="10" t="s">
        <v>13</v>
      </c>
      <c r="P321" s="10" t="s">
        <v>13</v>
      </c>
      <c r="Q321" s="10" t="s">
        <v>13</v>
      </c>
      <c r="R321" s="10" t="s">
        <v>13</v>
      </c>
      <c r="S321" s="10" t="s">
        <v>13</v>
      </c>
      <c r="T321" s="10" t="s">
        <v>13</v>
      </c>
      <c r="V321" s="50"/>
      <c r="W321" s="64"/>
    </row>
    <row r="322" spans="1:23" ht="38.25" x14ac:dyDescent="0.25">
      <c r="A322" s="57">
        <v>321</v>
      </c>
      <c r="B322" s="2" t="s">
        <v>8741</v>
      </c>
      <c r="C322" s="10" t="s">
        <v>8742</v>
      </c>
      <c r="D322" s="10" t="s">
        <v>8742</v>
      </c>
      <c r="E322" s="10"/>
      <c r="F322" s="2" t="s">
        <v>8741</v>
      </c>
      <c r="G322" s="40"/>
      <c r="H322" s="1"/>
      <c r="I322" s="1"/>
      <c r="J322" s="1" t="s">
        <v>13</v>
      </c>
      <c r="K322" s="1"/>
      <c r="L322" s="1"/>
      <c r="M322" s="40" t="s">
        <v>13</v>
      </c>
      <c r="N322" s="49" t="s">
        <v>13</v>
      </c>
      <c r="O322" s="10" t="s">
        <v>13</v>
      </c>
      <c r="P322" s="10" t="s">
        <v>13</v>
      </c>
      <c r="Q322" s="10" t="s">
        <v>13</v>
      </c>
      <c r="R322" s="10" t="s">
        <v>13</v>
      </c>
      <c r="S322" s="10" t="s">
        <v>13</v>
      </c>
      <c r="T322" s="10" t="s">
        <v>13</v>
      </c>
      <c r="V322" s="50"/>
      <c r="W322" s="64"/>
    </row>
    <row r="323" spans="1:23" ht="25.5" x14ac:dyDescent="0.25">
      <c r="A323" s="57">
        <v>322</v>
      </c>
      <c r="B323" s="2" t="s">
        <v>8739</v>
      </c>
      <c r="C323" s="10" t="s">
        <v>8740</v>
      </c>
      <c r="D323" s="10" t="s">
        <v>8740</v>
      </c>
      <c r="F323" s="2" t="s">
        <v>8739</v>
      </c>
      <c r="G323" s="45"/>
      <c r="H323" s="2"/>
      <c r="I323" s="2"/>
      <c r="J323" s="1" t="s">
        <v>13</v>
      </c>
      <c r="K323" s="2"/>
      <c r="L323" s="2"/>
      <c r="M323" s="40"/>
      <c r="N323" s="49" t="s">
        <v>13</v>
      </c>
      <c r="O323" s="10" t="s">
        <v>13</v>
      </c>
      <c r="P323" s="10" t="s">
        <v>13</v>
      </c>
      <c r="Q323" s="10" t="s">
        <v>13</v>
      </c>
      <c r="R323" s="10" t="s">
        <v>13</v>
      </c>
      <c r="S323" s="10" t="s">
        <v>13</v>
      </c>
      <c r="T323" s="10" t="s">
        <v>13</v>
      </c>
      <c r="V323" s="50"/>
      <c r="W323" s="64"/>
    </row>
    <row r="324" spans="1:23" ht="51" x14ac:dyDescent="0.25">
      <c r="A324" s="57">
        <v>323</v>
      </c>
      <c r="B324" s="2" t="s">
        <v>8737</v>
      </c>
      <c r="C324" s="10" t="s">
        <v>8738</v>
      </c>
      <c r="D324" s="10" t="s">
        <v>8738</v>
      </c>
      <c r="F324" s="2" t="s">
        <v>8737</v>
      </c>
      <c r="G324" s="45"/>
      <c r="H324" s="2"/>
      <c r="I324" s="2"/>
      <c r="J324" s="1" t="s">
        <v>13</v>
      </c>
      <c r="K324" s="2"/>
      <c r="L324" s="2"/>
      <c r="M324" s="40"/>
      <c r="N324" s="49" t="s">
        <v>13</v>
      </c>
      <c r="O324" s="10" t="s">
        <v>13</v>
      </c>
      <c r="P324" s="10" t="s">
        <v>13</v>
      </c>
      <c r="Q324" s="10" t="s">
        <v>13</v>
      </c>
      <c r="R324" s="10" t="s">
        <v>13</v>
      </c>
      <c r="S324" s="10" t="s">
        <v>13</v>
      </c>
      <c r="T324" s="10" t="s">
        <v>13</v>
      </c>
      <c r="V324" s="50"/>
      <c r="W324" s="64"/>
    </row>
    <row r="325" spans="1:23" ht="63.75" x14ac:dyDescent="0.25">
      <c r="A325" s="57">
        <v>324</v>
      </c>
      <c r="B325" s="2" t="s">
        <v>8735</v>
      </c>
      <c r="C325" s="10" t="s">
        <v>8736</v>
      </c>
      <c r="D325" s="10" t="s">
        <v>8736</v>
      </c>
      <c r="F325" s="2" t="s">
        <v>8735</v>
      </c>
      <c r="G325" s="45"/>
      <c r="H325" s="2"/>
      <c r="I325" s="2"/>
      <c r="J325" s="1" t="s">
        <v>13</v>
      </c>
      <c r="K325" s="2"/>
      <c r="L325" s="2"/>
      <c r="M325" s="40"/>
      <c r="N325" s="49" t="s">
        <v>13</v>
      </c>
      <c r="O325" s="10" t="s">
        <v>13</v>
      </c>
      <c r="P325" s="10" t="s">
        <v>13</v>
      </c>
      <c r="Q325" s="10" t="s">
        <v>13</v>
      </c>
      <c r="R325" s="10" t="s">
        <v>13</v>
      </c>
      <c r="S325" s="10" t="s">
        <v>13</v>
      </c>
      <c r="V325" s="50"/>
      <c r="W325" s="64"/>
    </row>
    <row r="326" spans="1:23" ht="63.75" x14ac:dyDescent="0.25">
      <c r="A326" s="57">
        <v>325</v>
      </c>
      <c r="B326" s="2" t="s">
        <v>8733</v>
      </c>
      <c r="C326" s="10" t="s">
        <v>8734</v>
      </c>
      <c r="D326" s="10" t="s">
        <v>8734</v>
      </c>
      <c r="E326" s="10"/>
      <c r="F326" s="2" t="s">
        <v>8733</v>
      </c>
      <c r="G326" s="40"/>
      <c r="H326" s="1"/>
      <c r="I326" s="1"/>
      <c r="J326" s="1" t="s">
        <v>13</v>
      </c>
      <c r="K326" s="1"/>
      <c r="L326" s="1"/>
      <c r="M326" s="40" t="s">
        <v>13</v>
      </c>
      <c r="N326" s="49" t="s">
        <v>13</v>
      </c>
      <c r="O326" s="10" t="s">
        <v>13</v>
      </c>
      <c r="P326" s="10" t="s">
        <v>13</v>
      </c>
      <c r="Q326" s="10" t="s">
        <v>13</v>
      </c>
      <c r="R326" s="10" t="s">
        <v>13</v>
      </c>
      <c r="S326" s="10" t="s">
        <v>13</v>
      </c>
      <c r="V326" s="50"/>
      <c r="W326" s="64"/>
    </row>
    <row r="327" spans="1:23" ht="25.5" x14ac:dyDescent="0.25">
      <c r="A327" s="57">
        <v>326</v>
      </c>
      <c r="B327" s="2" t="s">
        <v>8731</v>
      </c>
      <c r="C327" s="10" t="s">
        <v>8732</v>
      </c>
      <c r="D327" s="10" t="s">
        <v>8732</v>
      </c>
      <c r="F327" s="2" t="s">
        <v>8731</v>
      </c>
      <c r="G327" s="45"/>
      <c r="H327" s="2"/>
      <c r="I327" s="2"/>
      <c r="J327" s="1" t="s">
        <v>13</v>
      </c>
      <c r="K327" s="2"/>
      <c r="L327" s="2"/>
      <c r="M327" s="40"/>
      <c r="N327" s="49" t="s">
        <v>13</v>
      </c>
      <c r="O327" s="10" t="s">
        <v>13</v>
      </c>
      <c r="P327" s="10" t="s">
        <v>13</v>
      </c>
      <c r="Q327" s="10" t="s">
        <v>13</v>
      </c>
      <c r="R327" s="10" t="s">
        <v>13</v>
      </c>
      <c r="S327" s="10" t="s">
        <v>13</v>
      </c>
      <c r="V327" s="50"/>
      <c r="W327" s="64"/>
    </row>
    <row r="328" spans="1:23" ht="25.5" x14ac:dyDescent="0.25">
      <c r="A328" s="57">
        <v>327</v>
      </c>
      <c r="B328" s="2" t="s">
        <v>8729</v>
      </c>
      <c r="C328" s="10" t="s">
        <v>8730</v>
      </c>
      <c r="D328" s="10" t="s">
        <v>8730</v>
      </c>
      <c r="E328" s="10"/>
      <c r="F328" s="2" t="s">
        <v>8729</v>
      </c>
      <c r="G328" s="40"/>
      <c r="H328" s="1"/>
      <c r="I328" s="1"/>
      <c r="J328" s="1" t="s">
        <v>13</v>
      </c>
      <c r="K328" s="1"/>
      <c r="L328" s="1"/>
      <c r="M328" s="40" t="s">
        <v>13</v>
      </c>
      <c r="N328" s="49" t="s">
        <v>13</v>
      </c>
      <c r="O328" s="10" t="s">
        <v>13</v>
      </c>
      <c r="P328" s="10" t="s">
        <v>13</v>
      </c>
      <c r="Q328" s="10" t="s">
        <v>13</v>
      </c>
      <c r="R328" s="10" t="s">
        <v>13</v>
      </c>
      <c r="S328" s="10" t="s">
        <v>13</v>
      </c>
      <c r="V328" s="50"/>
      <c r="W328" s="64"/>
    </row>
    <row r="329" spans="1:23" ht="25.5" x14ac:dyDescent="0.25">
      <c r="A329" s="57">
        <v>328</v>
      </c>
      <c r="B329" s="2" t="s">
        <v>8727</v>
      </c>
      <c r="C329" s="10" t="s">
        <v>8728</v>
      </c>
      <c r="D329" s="10" t="s">
        <v>8728</v>
      </c>
      <c r="F329" s="2" t="s">
        <v>8727</v>
      </c>
      <c r="G329" s="45"/>
      <c r="H329" s="2"/>
      <c r="I329" s="2"/>
      <c r="J329" s="1" t="s">
        <v>13</v>
      </c>
      <c r="K329" s="2"/>
      <c r="L329" s="2"/>
      <c r="M329" s="40"/>
      <c r="N329" s="49" t="s">
        <v>13</v>
      </c>
      <c r="O329" s="10" t="s">
        <v>13</v>
      </c>
      <c r="P329" s="10" t="s">
        <v>13</v>
      </c>
      <c r="Q329" s="10" t="s">
        <v>13</v>
      </c>
      <c r="R329" s="10" t="s">
        <v>13</v>
      </c>
      <c r="S329" s="10" t="s">
        <v>13</v>
      </c>
      <c r="V329" s="50"/>
      <c r="W329" s="64"/>
    </row>
    <row r="330" spans="1:23" x14ac:dyDescent="0.25">
      <c r="A330" s="57">
        <v>329</v>
      </c>
      <c r="B330" s="6" t="s">
        <v>8725</v>
      </c>
      <c r="C330" s="12" t="s">
        <v>8726</v>
      </c>
      <c r="D330" s="12" t="s">
        <v>8726</v>
      </c>
      <c r="E330" s="11"/>
      <c r="F330" s="6" t="s">
        <v>8725</v>
      </c>
      <c r="G330" s="44"/>
      <c r="H330" s="6"/>
      <c r="I330" s="6"/>
      <c r="J330" s="1"/>
      <c r="K330" s="6"/>
      <c r="L330" s="6"/>
      <c r="M330" s="39"/>
      <c r="N330" s="50"/>
      <c r="V330" s="50"/>
      <c r="W330" s="64"/>
    </row>
    <row r="331" spans="1:23" ht="51" x14ac:dyDescent="0.25">
      <c r="A331" s="57">
        <v>330</v>
      </c>
      <c r="B331" s="2" t="s">
        <v>8723</v>
      </c>
      <c r="C331" s="10" t="s">
        <v>8724</v>
      </c>
      <c r="D331" s="10" t="s">
        <v>8724</v>
      </c>
      <c r="E331" s="10"/>
      <c r="F331" s="2" t="s">
        <v>8723</v>
      </c>
      <c r="G331" s="40"/>
      <c r="H331" s="1"/>
      <c r="I331" s="1"/>
      <c r="J331" s="1" t="s">
        <v>13</v>
      </c>
      <c r="K331" s="1"/>
      <c r="L331" s="1"/>
      <c r="M331" s="40" t="s">
        <v>13</v>
      </c>
      <c r="N331" s="49" t="s">
        <v>13</v>
      </c>
      <c r="O331" s="10" t="s">
        <v>13</v>
      </c>
      <c r="P331" s="10" t="s">
        <v>13</v>
      </c>
      <c r="Q331" s="10" t="s">
        <v>13</v>
      </c>
      <c r="R331" s="10" t="s">
        <v>13</v>
      </c>
      <c r="S331" s="10" t="s">
        <v>13</v>
      </c>
      <c r="T331" s="10" t="s">
        <v>13</v>
      </c>
      <c r="V331" s="54">
        <v>2</v>
      </c>
      <c r="W331" s="64"/>
    </row>
    <row r="332" spans="1:23" ht="25.5" x14ac:dyDescent="0.25">
      <c r="A332" s="57">
        <v>331</v>
      </c>
      <c r="B332" s="2" t="s">
        <v>8721</v>
      </c>
      <c r="C332" s="10" t="s">
        <v>8722</v>
      </c>
      <c r="D332" s="10" t="s">
        <v>8722</v>
      </c>
      <c r="E332" s="10"/>
      <c r="F332" s="2" t="s">
        <v>8721</v>
      </c>
      <c r="G332" s="40"/>
      <c r="H332" s="1"/>
      <c r="I332" s="1"/>
      <c r="J332" s="1" t="s">
        <v>13</v>
      </c>
      <c r="K332" s="1"/>
      <c r="L332" s="1"/>
      <c r="M332" s="40" t="s">
        <v>13</v>
      </c>
      <c r="N332" s="49" t="s">
        <v>13</v>
      </c>
      <c r="O332" s="10" t="s">
        <v>13</v>
      </c>
      <c r="P332" s="10" t="s">
        <v>13</v>
      </c>
      <c r="Q332" s="10" t="s">
        <v>13</v>
      </c>
      <c r="R332" s="10" t="s">
        <v>13</v>
      </c>
      <c r="S332" s="10" t="s">
        <v>13</v>
      </c>
      <c r="T332" s="10" t="s">
        <v>13</v>
      </c>
      <c r="V332" s="54">
        <v>2</v>
      </c>
      <c r="W332" s="64"/>
    </row>
    <row r="333" spans="1:23" ht="38.25" x14ac:dyDescent="0.25">
      <c r="A333" s="57">
        <v>332</v>
      </c>
      <c r="B333" s="2" t="s">
        <v>8719</v>
      </c>
      <c r="C333" s="10" t="s">
        <v>8720</v>
      </c>
      <c r="D333" s="10" t="s">
        <v>8720</v>
      </c>
      <c r="E333" s="10"/>
      <c r="F333" s="2" t="s">
        <v>8719</v>
      </c>
      <c r="G333" s="40"/>
      <c r="H333" s="1"/>
      <c r="I333" s="1"/>
      <c r="J333" s="1" t="s">
        <v>13</v>
      </c>
      <c r="K333" s="1"/>
      <c r="L333" s="1"/>
      <c r="M333" s="40" t="s">
        <v>13</v>
      </c>
      <c r="N333" s="49" t="s">
        <v>13</v>
      </c>
      <c r="O333" s="10" t="s">
        <v>13</v>
      </c>
      <c r="P333" s="10" t="s">
        <v>13</v>
      </c>
      <c r="Q333" s="10" t="s">
        <v>13</v>
      </c>
      <c r="R333" s="10" t="s">
        <v>13</v>
      </c>
      <c r="S333" s="10" t="s">
        <v>13</v>
      </c>
      <c r="T333" s="10" t="s">
        <v>13</v>
      </c>
      <c r="V333" s="54">
        <v>2</v>
      </c>
      <c r="W333" s="64"/>
    </row>
    <row r="334" spans="1:23" ht="38.25" x14ac:dyDescent="0.25">
      <c r="A334" s="57">
        <v>333</v>
      </c>
      <c r="B334" s="2" t="s">
        <v>8717</v>
      </c>
      <c r="C334" s="10" t="s">
        <v>8718</v>
      </c>
      <c r="D334" s="10" t="s">
        <v>8718</v>
      </c>
      <c r="E334" s="10"/>
      <c r="F334" s="2" t="s">
        <v>8717</v>
      </c>
      <c r="G334" s="40"/>
      <c r="H334" s="1"/>
      <c r="I334" s="1"/>
      <c r="J334" s="1" t="s">
        <v>13</v>
      </c>
      <c r="K334" s="1"/>
      <c r="L334" s="1"/>
      <c r="M334" s="40" t="s">
        <v>13</v>
      </c>
      <c r="N334" s="49" t="s">
        <v>13</v>
      </c>
      <c r="O334" s="10" t="s">
        <v>13</v>
      </c>
      <c r="P334" s="10" t="s">
        <v>13</v>
      </c>
      <c r="Q334" s="10" t="s">
        <v>13</v>
      </c>
      <c r="R334" s="10" t="s">
        <v>13</v>
      </c>
      <c r="S334" s="10" t="s">
        <v>13</v>
      </c>
      <c r="T334" s="10" t="s">
        <v>13</v>
      </c>
      <c r="V334" s="54">
        <v>2</v>
      </c>
      <c r="W334" s="64"/>
    </row>
    <row r="335" spans="1:23" ht="38.25" x14ac:dyDescent="0.25">
      <c r="A335" s="57">
        <v>334</v>
      </c>
      <c r="B335" s="2" t="s">
        <v>8715</v>
      </c>
      <c r="C335" s="10" t="s">
        <v>8716</v>
      </c>
      <c r="D335" s="10" t="s">
        <v>8716</v>
      </c>
      <c r="E335" s="10"/>
      <c r="F335" s="2" t="s">
        <v>8715</v>
      </c>
      <c r="G335" s="40"/>
      <c r="H335" s="1"/>
      <c r="I335" s="1"/>
      <c r="J335" s="1" t="s">
        <v>13</v>
      </c>
      <c r="K335" s="1"/>
      <c r="L335" s="1"/>
      <c r="M335" s="40" t="s">
        <v>13</v>
      </c>
      <c r="N335" s="49" t="s">
        <v>13</v>
      </c>
      <c r="O335" s="10" t="s">
        <v>13</v>
      </c>
      <c r="P335" s="10" t="s">
        <v>13</v>
      </c>
      <c r="Q335" s="10" t="s">
        <v>13</v>
      </c>
      <c r="R335" s="10" t="s">
        <v>13</v>
      </c>
      <c r="S335" s="10" t="s">
        <v>13</v>
      </c>
      <c r="T335" s="10" t="s">
        <v>13</v>
      </c>
      <c r="V335" s="54">
        <v>2</v>
      </c>
      <c r="W335" s="64"/>
    </row>
    <row r="336" spans="1:23" ht="25.5" x14ac:dyDescent="0.25">
      <c r="A336" s="57">
        <v>335</v>
      </c>
      <c r="B336" s="2" t="s">
        <v>8713</v>
      </c>
      <c r="C336" s="10" t="s">
        <v>8714</v>
      </c>
      <c r="D336" s="10" t="s">
        <v>8714</v>
      </c>
      <c r="F336" s="2" t="s">
        <v>8713</v>
      </c>
      <c r="G336" s="45"/>
      <c r="H336" s="2"/>
      <c r="I336" s="2"/>
      <c r="J336" s="1" t="s">
        <v>13</v>
      </c>
      <c r="K336" s="2"/>
      <c r="L336" s="2"/>
      <c r="M336" s="40"/>
      <c r="N336" s="49" t="s">
        <v>13</v>
      </c>
      <c r="O336" s="10" t="s">
        <v>13</v>
      </c>
      <c r="P336" s="10" t="s">
        <v>13</v>
      </c>
      <c r="Q336" s="10" t="s">
        <v>13</v>
      </c>
      <c r="R336" s="10" t="s">
        <v>13</v>
      </c>
      <c r="S336" s="10" t="s">
        <v>13</v>
      </c>
      <c r="T336" s="10" t="s">
        <v>13</v>
      </c>
      <c r="U336" s="10">
        <v>2</v>
      </c>
      <c r="V336" s="50"/>
      <c r="W336" s="64"/>
    </row>
    <row r="337" spans="1:23" ht="102" x14ac:dyDescent="0.25">
      <c r="A337" s="57">
        <v>336</v>
      </c>
      <c r="B337" s="2" t="s">
        <v>8711</v>
      </c>
      <c r="C337" s="10" t="s">
        <v>8712</v>
      </c>
      <c r="D337" s="10" t="s">
        <v>8712</v>
      </c>
      <c r="E337" s="10"/>
      <c r="F337" s="2" t="s">
        <v>8711</v>
      </c>
      <c r="G337" s="40"/>
      <c r="H337" s="1"/>
      <c r="I337" s="1"/>
      <c r="J337" s="1" t="s">
        <v>13</v>
      </c>
      <c r="K337" s="1"/>
      <c r="L337" s="1"/>
      <c r="M337" s="40" t="s">
        <v>13</v>
      </c>
      <c r="N337" s="49" t="s">
        <v>13</v>
      </c>
      <c r="O337" s="10" t="s">
        <v>13</v>
      </c>
      <c r="P337" s="10" t="s">
        <v>13</v>
      </c>
      <c r="Q337" s="10" t="s">
        <v>13</v>
      </c>
      <c r="R337" s="10" t="s">
        <v>13</v>
      </c>
      <c r="S337" s="10" t="s">
        <v>13</v>
      </c>
      <c r="T337" s="10" t="s">
        <v>13</v>
      </c>
      <c r="V337" s="54">
        <v>2</v>
      </c>
      <c r="W337" s="64"/>
    </row>
    <row r="338" spans="1:23" ht="25.5" x14ac:dyDescent="0.25">
      <c r="A338" s="57">
        <v>337</v>
      </c>
      <c r="B338" s="2" t="s">
        <v>8709</v>
      </c>
      <c r="C338" s="10" t="s">
        <v>8710</v>
      </c>
      <c r="D338" s="10" t="s">
        <v>8710</v>
      </c>
      <c r="E338" s="10"/>
      <c r="F338" s="2" t="s">
        <v>8709</v>
      </c>
      <c r="G338" s="40"/>
      <c r="H338" s="1"/>
      <c r="I338" s="1"/>
      <c r="J338" s="1" t="s">
        <v>13</v>
      </c>
      <c r="K338" s="1"/>
      <c r="L338" s="1"/>
      <c r="M338" s="40" t="s">
        <v>13</v>
      </c>
      <c r="N338" s="49" t="s">
        <v>13</v>
      </c>
      <c r="O338" s="10" t="s">
        <v>13</v>
      </c>
      <c r="P338" s="10" t="s">
        <v>13</v>
      </c>
      <c r="Q338" s="10" t="s">
        <v>13</v>
      </c>
      <c r="R338" s="10" t="s">
        <v>13</v>
      </c>
      <c r="S338" s="10" t="s">
        <v>13</v>
      </c>
      <c r="T338" s="10" t="s">
        <v>13</v>
      </c>
      <c r="V338" s="54">
        <v>2</v>
      </c>
      <c r="W338" s="64"/>
    </row>
    <row r="339" spans="1:23" ht="38.25" x14ac:dyDescent="0.25">
      <c r="A339" s="57">
        <v>338</v>
      </c>
      <c r="B339" s="2" t="s">
        <v>8707</v>
      </c>
      <c r="C339" s="10" t="s">
        <v>8708</v>
      </c>
      <c r="D339" s="10" t="s">
        <v>8708</v>
      </c>
      <c r="F339" s="2" t="s">
        <v>8707</v>
      </c>
      <c r="G339" s="45"/>
      <c r="H339" s="2"/>
      <c r="I339" s="2"/>
      <c r="J339" s="1" t="s">
        <v>13</v>
      </c>
      <c r="K339" s="2"/>
      <c r="L339" s="2"/>
      <c r="M339" s="40"/>
      <c r="N339" s="49" t="s">
        <v>13</v>
      </c>
      <c r="O339" s="10" t="s">
        <v>13</v>
      </c>
      <c r="P339" s="10" t="s">
        <v>13</v>
      </c>
      <c r="Q339" s="10" t="s">
        <v>13</v>
      </c>
      <c r="R339" s="10" t="s">
        <v>13</v>
      </c>
      <c r="S339" s="10" t="s">
        <v>13</v>
      </c>
      <c r="T339" s="10" t="s">
        <v>13</v>
      </c>
      <c r="U339" s="10">
        <v>2</v>
      </c>
      <c r="V339" s="50"/>
      <c r="W339" s="64"/>
    </row>
    <row r="340" spans="1:23" x14ac:dyDescent="0.25">
      <c r="A340" s="57">
        <v>339</v>
      </c>
      <c r="B340" s="6" t="s">
        <v>30</v>
      </c>
      <c r="C340" s="12" t="s">
        <v>8706</v>
      </c>
      <c r="D340" s="12" t="s">
        <v>8706</v>
      </c>
      <c r="E340" s="11"/>
      <c r="F340" s="6" t="s">
        <v>30</v>
      </c>
      <c r="G340" s="44"/>
      <c r="H340" s="6"/>
      <c r="I340" s="6"/>
      <c r="J340" s="1"/>
      <c r="K340" s="6"/>
      <c r="L340" s="6"/>
      <c r="M340" s="39"/>
      <c r="N340" s="50"/>
      <c r="V340" s="50"/>
      <c r="W340" s="64"/>
    </row>
    <row r="341" spans="1:23" x14ac:dyDescent="0.25">
      <c r="A341" s="57">
        <v>340</v>
      </c>
      <c r="B341" s="6" t="s">
        <v>8704</v>
      </c>
      <c r="C341" s="12" t="s">
        <v>8705</v>
      </c>
      <c r="D341" s="12" t="s">
        <v>8705</v>
      </c>
      <c r="E341" s="11"/>
      <c r="F341" s="6" t="s">
        <v>8704</v>
      </c>
      <c r="G341" s="44"/>
      <c r="H341" s="6"/>
      <c r="I341" s="6"/>
      <c r="J341" s="1"/>
      <c r="K341" s="6"/>
      <c r="L341" s="6"/>
      <c r="M341" s="39"/>
      <c r="N341" s="50"/>
      <c r="V341" s="50"/>
      <c r="W341" s="64"/>
    </row>
    <row r="342" spans="1:23" ht="89.25" x14ac:dyDescent="0.25">
      <c r="A342" s="57">
        <v>341</v>
      </c>
      <c r="B342" s="2" t="s">
        <v>8702</v>
      </c>
      <c r="C342" s="10" t="s">
        <v>8703</v>
      </c>
      <c r="D342" s="10" t="s">
        <v>8703</v>
      </c>
      <c r="F342" s="2" t="s">
        <v>8702</v>
      </c>
      <c r="G342" s="45"/>
      <c r="H342" s="2"/>
      <c r="I342" s="2"/>
      <c r="J342" s="1" t="s">
        <v>13</v>
      </c>
      <c r="K342" s="2"/>
      <c r="L342" s="2"/>
      <c r="M342" s="40"/>
      <c r="N342" s="49" t="s">
        <v>13</v>
      </c>
      <c r="O342" s="10" t="s">
        <v>13</v>
      </c>
      <c r="P342" s="10" t="s">
        <v>13</v>
      </c>
      <c r="Q342" s="10" t="s">
        <v>13</v>
      </c>
      <c r="R342" s="10" t="s">
        <v>13</v>
      </c>
      <c r="S342" s="10" t="s">
        <v>13</v>
      </c>
      <c r="T342" s="10" t="s">
        <v>13</v>
      </c>
      <c r="U342" s="10">
        <v>2</v>
      </c>
      <c r="V342" s="50"/>
      <c r="W342" s="64"/>
    </row>
    <row r="343" spans="1:23" ht="38.25" x14ac:dyDescent="0.25">
      <c r="A343" s="57">
        <v>342</v>
      </c>
      <c r="B343" s="2" t="s">
        <v>8700</v>
      </c>
      <c r="C343" s="10" t="s">
        <v>8701</v>
      </c>
      <c r="D343" s="10" t="s">
        <v>8701</v>
      </c>
      <c r="F343" s="2" t="s">
        <v>8700</v>
      </c>
      <c r="G343" s="45"/>
      <c r="H343" s="2"/>
      <c r="I343" s="2"/>
      <c r="J343" s="1" t="s">
        <v>13</v>
      </c>
      <c r="K343" s="2"/>
      <c r="L343" s="2"/>
      <c r="M343" s="40"/>
      <c r="N343" s="49" t="s">
        <v>13</v>
      </c>
      <c r="O343" s="10" t="s">
        <v>13</v>
      </c>
      <c r="P343" s="10" t="s">
        <v>13</v>
      </c>
      <c r="Q343" s="10" t="s">
        <v>13</v>
      </c>
      <c r="R343" s="10" t="s">
        <v>13</v>
      </c>
      <c r="S343" s="10" t="s">
        <v>13</v>
      </c>
      <c r="T343" s="10" t="s">
        <v>13</v>
      </c>
      <c r="U343" s="10">
        <v>2</v>
      </c>
      <c r="V343" s="50"/>
      <c r="W343" s="64"/>
    </row>
    <row r="344" spans="1:23" ht="38.25" x14ac:dyDescent="0.25">
      <c r="A344" s="57">
        <v>343</v>
      </c>
      <c r="B344" s="2" t="s">
        <v>8698</v>
      </c>
      <c r="C344" s="10" t="s">
        <v>8699</v>
      </c>
      <c r="D344" s="10" t="s">
        <v>8699</v>
      </c>
      <c r="F344" s="2" t="s">
        <v>8698</v>
      </c>
      <c r="G344" s="45"/>
      <c r="H344" s="2"/>
      <c r="I344" s="2"/>
      <c r="J344" s="1" t="s">
        <v>13</v>
      </c>
      <c r="K344" s="2"/>
      <c r="L344" s="2"/>
      <c r="M344" s="40"/>
      <c r="N344" s="49" t="s">
        <v>13</v>
      </c>
      <c r="O344" s="10" t="s">
        <v>13</v>
      </c>
      <c r="P344" s="10" t="s">
        <v>13</v>
      </c>
      <c r="Q344" s="10" t="s">
        <v>13</v>
      </c>
      <c r="R344" s="10" t="s">
        <v>13</v>
      </c>
      <c r="S344" s="10" t="s">
        <v>13</v>
      </c>
      <c r="T344" s="10" t="s">
        <v>13</v>
      </c>
      <c r="U344" s="10">
        <v>2</v>
      </c>
      <c r="V344" s="50"/>
      <c r="W344" s="64"/>
    </row>
    <row r="345" spans="1:23" ht="38.25" x14ac:dyDescent="0.25">
      <c r="A345" s="57">
        <v>344</v>
      </c>
      <c r="B345" s="2" t="s">
        <v>8696</v>
      </c>
      <c r="C345" s="10" t="s">
        <v>8697</v>
      </c>
      <c r="D345" s="10" t="s">
        <v>8697</v>
      </c>
      <c r="F345" s="2" t="s">
        <v>8696</v>
      </c>
      <c r="G345" s="45"/>
      <c r="H345" s="2"/>
      <c r="I345" s="2"/>
      <c r="J345" s="1" t="s">
        <v>13</v>
      </c>
      <c r="K345" s="2"/>
      <c r="L345" s="2"/>
      <c r="M345" s="40"/>
      <c r="N345" s="49" t="s">
        <v>13</v>
      </c>
      <c r="O345" s="10" t="s">
        <v>13</v>
      </c>
      <c r="P345" s="10" t="s">
        <v>13</v>
      </c>
      <c r="Q345" s="10" t="s">
        <v>13</v>
      </c>
      <c r="R345" s="10" t="s">
        <v>13</v>
      </c>
      <c r="S345" s="10" t="s">
        <v>13</v>
      </c>
      <c r="T345" s="10" t="s">
        <v>13</v>
      </c>
      <c r="U345" s="10">
        <v>2</v>
      </c>
      <c r="V345" s="50"/>
      <c r="W345" s="64"/>
    </row>
    <row r="346" spans="1:23" x14ac:dyDescent="0.25">
      <c r="A346" s="57">
        <v>345</v>
      </c>
      <c r="B346" s="4" t="s">
        <v>8694</v>
      </c>
      <c r="C346" s="14" t="s">
        <v>8695</v>
      </c>
      <c r="D346" s="14" t="s">
        <v>8695</v>
      </c>
      <c r="E346" s="13"/>
      <c r="F346" s="4" t="s">
        <v>8694</v>
      </c>
      <c r="G346" s="43"/>
      <c r="H346" s="4"/>
      <c r="I346" s="4"/>
      <c r="J346" s="1"/>
      <c r="K346" s="4"/>
      <c r="L346" s="4"/>
      <c r="M346" s="38"/>
      <c r="N346" s="50"/>
      <c r="V346" s="50"/>
      <c r="W346" s="64"/>
    </row>
    <row r="347" spans="1:23" ht="25.5" x14ac:dyDescent="0.25">
      <c r="A347" s="57">
        <v>346</v>
      </c>
      <c r="B347" s="4" t="s">
        <v>8692</v>
      </c>
      <c r="C347" s="14" t="s">
        <v>8693</v>
      </c>
      <c r="D347" s="14" t="s">
        <v>8693</v>
      </c>
      <c r="E347" s="13"/>
      <c r="F347" s="4" t="s">
        <v>8692</v>
      </c>
      <c r="G347" s="43"/>
      <c r="H347" s="4"/>
      <c r="I347" s="4"/>
      <c r="J347" s="1"/>
      <c r="K347" s="4"/>
      <c r="L347" s="4"/>
      <c r="M347" s="38"/>
      <c r="N347" s="50"/>
      <c r="V347" s="50"/>
      <c r="W347" s="64"/>
    </row>
    <row r="348" spans="1:23" x14ac:dyDescent="0.25">
      <c r="A348" s="57">
        <v>347</v>
      </c>
      <c r="B348" s="6" t="s">
        <v>8690</v>
      </c>
      <c r="C348" s="12" t="s">
        <v>8691</v>
      </c>
      <c r="D348" s="12" t="s">
        <v>8691</v>
      </c>
      <c r="E348" s="11"/>
      <c r="F348" s="6" t="s">
        <v>8690</v>
      </c>
      <c r="G348" s="44"/>
      <c r="H348" s="6"/>
      <c r="I348" s="6"/>
      <c r="J348" s="1"/>
      <c r="K348" s="6"/>
      <c r="L348" s="6"/>
      <c r="M348" s="39"/>
      <c r="N348" s="50"/>
      <c r="V348" s="50"/>
      <c r="W348" s="64"/>
    </row>
    <row r="349" spans="1:23" ht="51" x14ac:dyDescent="0.25">
      <c r="A349" s="57">
        <v>348</v>
      </c>
      <c r="B349" s="2" t="s">
        <v>8688</v>
      </c>
      <c r="C349" s="10" t="s">
        <v>8689</v>
      </c>
      <c r="D349" s="10" t="s">
        <v>8689</v>
      </c>
      <c r="F349" s="2" t="s">
        <v>8688</v>
      </c>
      <c r="G349" s="45"/>
      <c r="H349" s="2"/>
      <c r="I349" s="2"/>
      <c r="J349" s="1" t="s">
        <v>13</v>
      </c>
      <c r="K349" s="2"/>
      <c r="L349" s="2"/>
      <c r="M349" s="40"/>
      <c r="N349" s="49" t="s">
        <v>13</v>
      </c>
      <c r="P349" s="10" t="s">
        <v>13</v>
      </c>
      <c r="S349" s="10" t="s">
        <v>13</v>
      </c>
      <c r="T349" s="10" t="s">
        <v>13</v>
      </c>
      <c r="V349" s="54">
        <v>3</v>
      </c>
      <c r="W349" s="64"/>
    </row>
    <row r="350" spans="1:23" ht="38.25" x14ac:dyDescent="0.25">
      <c r="A350" s="57">
        <v>349</v>
      </c>
      <c r="B350" s="2" t="s">
        <v>8686</v>
      </c>
      <c r="C350" s="10" t="s">
        <v>8687</v>
      </c>
      <c r="D350" s="10" t="s">
        <v>8687</v>
      </c>
      <c r="E350" s="10"/>
      <c r="F350" s="2" t="s">
        <v>8686</v>
      </c>
      <c r="G350" s="40"/>
      <c r="H350" s="1"/>
      <c r="I350" s="1"/>
      <c r="J350" s="1" t="s">
        <v>13</v>
      </c>
      <c r="K350" s="1"/>
      <c r="L350" s="1"/>
      <c r="M350" s="40" t="s">
        <v>13</v>
      </c>
      <c r="N350" s="49" t="s">
        <v>13</v>
      </c>
      <c r="P350" s="10" t="s">
        <v>13</v>
      </c>
      <c r="S350" s="10" t="s">
        <v>13</v>
      </c>
      <c r="V350" s="49" t="s">
        <v>317</v>
      </c>
      <c r="W350" s="64"/>
    </row>
    <row r="351" spans="1:23" ht="76.5" x14ac:dyDescent="0.25">
      <c r="A351" s="57">
        <v>350</v>
      </c>
      <c r="B351" s="2" t="s">
        <v>8684</v>
      </c>
      <c r="C351" s="10" t="s">
        <v>8685</v>
      </c>
      <c r="D351" s="10" t="s">
        <v>8685</v>
      </c>
      <c r="F351" s="2" t="s">
        <v>8684</v>
      </c>
      <c r="G351" s="45"/>
      <c r="H351" s="2"/>
      <c r="I351" s="2"/>
      <c r="J351" s="1" t="s">
        <v>13</v>
      </c>
      <c r="K351" s="2"/>
      <c r="L351" s="2"/>
      <c r="M351" s="40"/>
      <c r="N351" s="49" t="s">
        <v>13</v>
      </c>
      <c r="P351" s="10" t="s">
        <v>13</v>
      </c>
      <c r="S351" s="10" t="s">
        <v>13</v>
      </c>
      <c r="V351" s="49" t="s">
        <v>317</v>
      </c>
      <c r="W351" s="64"/>
    </row>
    <row r="352" spans="1:23" ht="25.5" x14ac:dyDescent="0.25">
      <c r="A352" s="57">
        <v>351</v>
      </c>
      <c r="B352" s="2" t="s">
        <v>8682</v>
      </c>
      <c r="C352" s="10" t="s">
        <v>8683</v>
      </c>
      <c r="D352" s="10" t="s">
        <v>8683</v>
      </c>
      <c r="F352" s="2" t="s">
        <v>8682</v>
      </c>
      <c r="G352" s="45"/>
      <c r="H352" s="2"/>
      <c r="I352" s="2"/>
      <c r="J352" s="1" t="s">
        <v>13</v>
      </c>
      <c r="K352" s="2"/>
      <c r="L352" s="2"/>
      <c r="M352" s="40"/>
      <c r="N352" s="49" t="s">
        <v>13</v>
      </c>
      <c r="P352" s="10" t="s">
        <v>13</v>
      </c>
      <c r="S352" s="10" t="s">
        <v>13</v>
      </c>
      <c r="V352" s="49" t="s">
        <v>317</v>
      </c>
      <c r="W352" s="64"/>
    </row>
    <row r="353" spans="1:23" ht="38.25" x14ac:dyDescent="0.25">
      <c r="A353" s="57">
        <v>352</v>
      </c>
      <c r="B353" s="2" t="s">
        <v>8680</v>
      </c>
      <c r="C353" s="10" t="s">
        <v>8681</v>
      </c>
      <c r="D353" s="10" t="s">
        <v>8681</v>
      </c>
      <c r="F353" s="2" t="s">
        <v>8680</v>
      </c>
      <c r="G353" s="45"/>
      <c r="H353" s="2"/>
      <c r="I353" s="2"/>
      <c r="J353" s="1" t="s">
        <v>13</v>
      </c>
      <c r="K353" s="2"/>
      <c r="L353" s="2"/>
      <c r="M353" s="40"/>
      <c r="N353" s="49" t="s">
        <v>13</v>
      </c>
      <c r="P353" s="10" t="s">
        <v>13</v>
      </c>
      <c r="S353" s="10" t="s">
        <v>13</v>
      </c>
      <c r="T353" s="10" t="s">
        <v>13</v>
      </c>
      <c r="U353" s="16">
        <v>2</v>
      </c>
      <c r="V353" s="54">
        <v>3</v>
      </c>
      <c r="W353" s="64"/>
    </row>
    <row r="354" spans="1:23" ht="63.75" x14ac:dyDescent="0.25">
      <c r="A354" s="57">
        <v>353</v>
      </c>
      <c r="B354" s="2" t="s">
        <v>8678</v>
      </c>
      <c r="C354" s="10" t="s">
        <v>8679</v>
      </c>
      <c r="D354" s="10" t="s">
        <v>8679</v>
      </c>
      <c r="F354" s="2" t="s">
        <v>8678</v>
      </c>
      <c r="G354" s="45"/>
      <c r="H354" s="2"/>
      <c r="I354" s="2"/>
      <c r="J354" s="1" t="s">
        <v>13</v>
      </c>
      <c r="K354" s="2"/>
      <c r="L354" s="2"/>
      <c r="M354" s="40"/>
      <c r="N354" s="49" t="s">
        <v>13</v>
      </c>
      <c r="P354" s="10" t="s">
        <v>13</v>
      </c>
      <c r="S354" s="10" t="s">
        <v>13</v>
      </c>
      <c r="T354" s="10" t="s">
        <v>13</v>
      </c>
      <c r="U354" s="16">
        <v>2</v>
      </c>
      <c r="V354" s="54">
        <v>3</v>
      </c>
      <c r="W354" s="64"/>
    </row>
    <row r="355" spans="1:23" ht="25.5" x14ac:dyDescent="0.25">
      <c r="A355" s="57">
        <v>354</v>
      </c>
      <c r="B355" s="2" t="s">
        <v>8676</v>
      </c>
      <c r="C355" s="10" t="s">
        <v>8677</v>
      </c>
      <c r="D355" s="10" t="s">
        <v>8677</v>
      </c>
      <c r="F355" s="2" t="s">
        <v>8676</v>
      </c>
      <c r="G355" s="45"/>
      <c r="H355" s="2"/>
      <c r="I355" s="2"/>
      <c r="J355" s="1" t="s">
        <v>13</v>
      </c>
      <c r="K355" s="2"/>
      <c r="L355" s="2"/>
      <c r="M355" s="40"/>
      <c r="N355" s="49" t="s">
        <v>13</v>
      </c>
      <c r="P355" s="10" t="s">
        <v>13</v>
      </c>
      <c r="S355" s="10" t="s">
        <v>13</v>
      </c>
      <c r="T355" s="10" t="s">
        <v>13</v>
      </c>
      <c r="U355" s="16">
        <v>2</v>
      </c>
      <c r="V355" s="54">
        <v>3</v>
      </c>
      <c r="W355" s="64"/>
    </row>
    <row r="356" spans="1:23" ht="25.5" x14ac:dyDescent="0.25">
      <c r="A356" s="57">
        <v>355</v>
      </c>
      <c r="B356" s="2" t="s">
        <v>8674</v>
      </c>
      <c r="C356" s="10" t="s">
        <v>8675</v>
      </c>
      <c r="D356" s="10" t="s">
        <v>8675</v>
      </c>
      <c r="F356" s="2" t="s">
        <v>8674</v>
      </c>
      <c r="G356" s="45"/>
      <c r="H356" s="2"/>
      <c r="I356" s="2"/>
      <c r="J356" s="1" t="s">
        <v>13</v>
      </c>
      <c r="K356" s="2"/>
      <c r="L356" s="2"/>
      <c r="M356" s="40"/>
      <c r="N356" s="49" t="s">
        <v>13</v>
      </c>
      <c r="P356" s="10" t="s">
        <v>13</v>
      </c>
      <c r="S356" s="10" t="s">
        <v>13</v>
      </c>
      <c r="T356" s="10" t="s">
        <v>13</v>
      </c>
      <c r="U356" s="16">
        <v>2</v>
      </c>
      <c r="V356" s="54">
        <v>3</v>
      </c>
      <c r="W356" s="64"/>
    </row>
    <row r="357" spans="1:23" ht="38.25" x14ac:dyDescent="0.25">
      <c r="A357" s="57">
        <v>356</v>
      </c>
      <c r="B357" s="2" t="s">
        <v>8672</v>
      </c>
      <c r="C357" s="10" t="s">
        <v>8673</v>
      </c>
      <c r="D357" s="10" t="s">
        <v>8673</v>
      </c>
      <c r="F357" s="2" t="s">
        <v>8672</v>
      </c>
      <c r="G357" s="45"/>
      <c r="H357" s="2"/>
      <c r="I357" s="2"/>
      <c r="J357" s="1" t="s">
        <v>13</v>
      </c>
      <c r="K357" s="2"/>
      <c r="L357" s="2"/>
      <c r="M357" s="40"/>
      <c r="N357" s="49" t="s">
        <v>13</v>
      </c>
      <c r="P357" s="10" t="s">
        <v>13</v>
      </c>
      <c r="S357" s="10" t="s">
        <v>13</v>
      </c>
      <c r="T357" s="10" t="s">
        <v>13</v>
      </c>
      <c r="U357" s="16">
        <v>2</v>
      </c>
      <c r="V357" s="54">
        <v>3</v>
      </c>
      <c r="W357" s="64"/>
    </row>
    <row r="358" spans="1:23" x14ac:dyDescent="0.25">
      <c r="A358" s="57">
        <v>357</v>
      </c>
      <c r="B358" s="6" t="s">
        <v>8670</v>
      </c>
      <c r="C358" s="12" t="s">
        <v>8671</v>
      </c>
      <c r="D358" s="12" t="s">
        <v>8671</v>
      </c>
      <c r="E358" s="11"/>
      <c r="F358" s="6" t="s">
        <v>8670</v>
      </c>
      <c r="G358" s="44"/>
      <c r="H358" s="6"/>
      <c r="I358" s="6"/>
      <c r="J358" s="1"/>
      <c r="K358" s="6"/>
      <c r="L358" s="6"/>
      <c r="M358" s="39"/>
      <c r="N358" s="50"/>
      <c r="V358" s="50"/>
      <c r="W358" s="64"/>
    </row>
    <row r="359" spans="1:23" ht="38.25" x14ac:dyDescent="0.25">
      <c r="A359" s="57">
        <v>358</v>
      </c>
      <c r="B359" s="2" t="s">
        <v>8668</v>
      </c>
      <c r="C359" s="10" t="s">
        <v>8669</v>
      </c>
      <c r="D359" s="10" t="s">
        <v>8669</v>
      </c>
      <c r="F359" s="2" t="s">
        <v>8668</v>
      </c>
      <c r="G359" s="45"/>
      <c r="H359" s="2"/>
      <c r="I359" s="2"/>
      <c r="J359" s="1" t="s">
        <v>13</v>
      </c>
      <c r="K359" s="2"/>
      <c r="L359" s="2"/>
      <c r="M359" s="40"/>
      <c r="N359" s="49" t="s">
        <v>13</v>
      </c>
      <c r="P359" s="10" t="s">
        <v>13</v>
      </c>
      <c r="S359" s="10" t="s">
        <v>13</v>
      </c>
      <c r="V359" s="50"/>
      <c r="W359" s="64"/>
    </row>
    <row r="360" spans="1:23" x14ac:dyDescent="0.25">
      <c r="A360" s="57">
        <v>359</v>
      </c>
      <c r="B360" s="6" t="s">
        <v>8666</v>
      </c>
      <c r="C360" s="12" t="s">
        <v>8667</v>
      </c>
      <c r="D360" s="12" t="s">
        <v>8667</v>
      </c>
      <c r="E360" s="11"/>
      <c r="F360" s="6" t="s">
        <v>8666</v>
      </c>
      <c r="G360" s="44"/>
      <c r="H360" s="6"/>
      <c r="I360" s="6"/>
      <c r="J360" s="1"/>
      <c r="K360" s="6"/>
      <c r="L360" s="6"/>
      <c r="M360" s="39"/>
      <c r="N360" s="50"/>
      <c r="V360" s="50"/>
      <c r="W360" s="64"/>
    </row>
    <row r="361" spans="1:23" ht="51" x14ac:dyDescent="0.25">
      <c r="A361" s="57">
        <v>360</v>
      </c>
      <c r="B361" s="2" t="s">
        <v>8664</v>
      </c>
      <c r="C361" s="10" t="s">
        <v>8665</v>
      </c>
      <c r="D361" s="10" t="s">
        <v>8665</v>
      </c>
      <c r="F361" s="2" t="s">
        <v>8664</v>
      </c>
      <c r="G361" s="45"/>
      <c r="H361" s="2"/>
      <c r="I361" s="2"/>
      <c r="J361" s="1" t="s">
        <v>13</v>
      </c>
      <c r="K361" s="2"/>
      <c r="L361" s="2"/>
      <c r="M361" s="40"/>
      <c r="N361" s="49" t="s">
        <v>13</v>
      </c>
      <c r="P361" s="10" t="s">
        <v>13</v>
      </c>
      <c r="S361" s="10" t="s">
        <v>13</v>
      </c>
      <c r="V361" s="50"/>
      <c r="W361" s="64"/>
    </row>
    <row r="362" spans="1:23" ht="51" x14ac:dyDescent="0.25">
      <c r="A362" s="57">
        <v>361</v>
      </c>
      <c r="B362" s="2" t="s">
        <v>8662</v>
      </c>
      <c r="C362" s="10" t="s">
        <v>8663</v>
      </c>
      <c r="D362" s="10" t="s">
        <v>8663</v>
      </c>
      <c r="F362" s="2" t="s">
        <v>8662</v>
      </c>
      <c r="G362" s="45"/>
      <c r="H362" s="2"/>
      <c r="I362" s="2"/>
      <c r="J362" s="1" t="s">
        <v>13</v>
      </c>
      <c r="K362" s="2"/>
      <c r="L362" s="2"/>
      <c r="M362" s="40"/>
      <c r="N362" s="49" t="s">
        <v>13</v>
      </c>
      <c r="P362" s="10" t="s">
        <v>13</v>
      </c>
      <c r="S362" s="10" t="s">
        <v>13</v>
      </c>
      <c r="V362" s="50"/>
      <c r="W362" s="64"/>
    </row>
    <row r="363" spans="1:23" x14ac:dyDescent="0.25">
      <c r="A363" s="57">
        <v>362</v>
      </c>
      <c r="B363" s="4" t="s">
        <v>8660</v>
      </c>
      <c r="C363" s="14" t="s">
        <v>8661</v>
      </c>
      <c r="D363" s="14" t="s">
        <v>8661</v>
      </c>
      <c r="E363" s="13"/>
      <c r="F363" s="4" t="s">
        <v>8660</v>
      </c>
      <c r="G363" s="43"/>
      <c r="H363" s="4"/>
      <c r="I363" s="4"/>
      <c r="J363" s="1"/>
      <c r="K363" s="4"/>
      <c r="L363" s="4"/>
      <c r="M363" s="38"/>
      <c r="N363" s="50"/>
      <c r="V363" s="50"/>
      <c r="W363" s="64"/>
    </row>
    <row r="364" spans="1:23" ht="25.5" x14ac:dyDescent="0.25">
      <c r="A364" s="57">
        <v>363</v>
      </c>
      <c r="B364" s="6" t="s">
        <v>8658</v>
      </c>
      <c r="C364" s="12" t="s">
        <v>8659</v>
      </c>
      <c r="D364" s="12" t="s">
        <v>8659</v>
      </c>
      <c r="E364" s="11"/>
      <c r="F364" s="6" t="s">
        <v>8658</v>
      </c>
      <c r="G364" s="44"/>
      <c r="H364" s="6"/>
      <c r="I364" s="6"/>
      <c r="J364" s="1"/>
      <c r="K364" s="6"/>
      <c r="L364" s="6"/>
      <c r="M364" s="39"/>
      <c r="N364" s="50"/>
      <c r="V364" s="50"/>
      <c r="W364" s="64"/>
    </row>
    <row r="365" spans="1:23" ht="38.25" x14ac:dyDescent="0.25">
      <c r="A365" s="57">
        <v>364</v>
      </c>
      <c r="B365" s="2" t="s">
        <v>8656</v>
      </c>
      <c r="C365" s="10" t="s">
        <v>8657</v>
      </c>
      <c r="D365" s="10" t="s">
        <v>8657</v>
      </c>
      <c r="F365" s="2" t="s">
        <v>8656</v>
      </c>
      <c r="G365" s="45"/>
      <c r="H365" s="2"/>
      <c r="I365" s="2"/>
      <c r="J365" s="1" t="s">
        <v>13</v>
      </c>
      <c r="K365" s="2"/>
      <c r="L365" s="2"/>
      <c r="M365" s="40"/>
      <c r="N365" s="49" t="s">
        <v>13</v>
      </c>
      <c r="P365" s="10" t="s">
        <v>13</v>
      </c>
      <c r="S365" s="10" t="s">
        <v>13</v>
      </c>
      <c r="T365" s="10" t="s">
        <v>13</v>
      </c>
      <c r="U365" s="16">
        <v>2</v>
      </c>
      <c r="V365" s="54">
        <v>3</v>
      </c>
      <c r="W365" s="64"/>
    </row>
    <row r="366" spans="1:23" x14ac:dyDescent="0.25">
      <c r="A366" s="57">
        <v>365</v>
      </c>
      <c r="B366" s="6" t="s">
        <v>8654</v>
      </c>
      <c r="C366" s="12" t="s">
        <v>8655</v>
      </c>
      <c r="D366" s="12" t="s">
        <v>8655</v>
      </c>
      <c r="E366" s="11"/>
      <c r="F366" s="6" t="s">
        <v>8654</v>
      </c>
      <c r="G366" s="44"/>
      <c r="H366" s="6"/>
      <c r="I366" s="6"/>
      <c r="J366" s="1"/>
      <c r="K366" s="6"/>
      <c r="L366" s="6"/>
      <c r="M366" s="39"/>
      <c r="N366" s="50"/>
      <c r="V366" s="50"/>
      <c r="W366" s="64"/>
    </row>
    <row r="367" spans="1:23" ht="63.75" x14ac:dyDescent="0.25">
      <c r="A367" s="57">
        <v>366</v>
      </c>
      <c r="B367" s="2" t="s">
        <v>8652</v>
      </c>
      <c r="C367" s="10" t="s">
        <v>8653</v>
      </c>
      <c r="D367" s="10" t="s">
        <v>8653</v>
      </c>
      <c r="E367" s="10"/>
      <c r="F367" s="2" t="s">
        <v>8652</v>
      </c>
      <c r="G367" s="40"/>
      <c r="H367" s="1"/>
      <c r="I367" s="1"/>
      <c r="J367" s="1" t="s">
        <v>13</v>
      </c>
      <c r="K367" s="1"/>
      <c r="L367" s="1"/>
      <c r="M367" s="40" t="s">
        <v>13</v>
      </c>
      <c r="N367" s="49" t="s">
        <v>13</v>
      </c>
      <c r="P367" s="10" t="s">
        <v>13</v>
      </c>
      <c r="S367" s="10" t="s">
        <v>13</v>
      </c>
      <c r="V367" s="50"/>
      <c r="W367" s="64"/>
    </row>
    <row r="368" spans="1:23" x14ac:dyDescent="0.25">
      <c r="A368" s="57">
        <v>367</v>
      </c>
      <c r="B368" s="6" t="s">
        <v>8650</v>
      </c>
      <c r="C368" s="12" t="s">
        <v>8651</v>
      </c>
      <c r="D368" s="12" t="s">
        <v>8651</v>
      </c>
      <c r="E368" s="11"/>
      <c r="F368" s="6" t="s">
        <v>8650</v>
      </c>
      <c r="G368" s="44"/>
      <c r="H368" s="6"/>
      <c r="I368" s="6"/>
      <c r="J368" s="1"/>
      <c r="K368" s="6"/>
      <c r="L368" s="6"/>
      <c r="M368" s="39"/>
      <c r="N368" s="50"/>
      <c r="V368" s="50"/>
      <c r="W368" s="64"/>
    </row>
    <row r="369" spans="1:23" ht="76.5" x14ac:dyDescent="0.25">
      <c r="A369" s="57">
        <v>368</v>
      </c>
      <c r="B369" s="2" t="s">
        <v>8648</v>
      </c>
      <c r="C369" s="10" t="s">
        <v>8649</v>
      </c>
      <c r="D369" s="10" t="s">
        <v>8649</v>
      </c>
      <c r="F369" s="2" t="s">
        <v>8648</v>
      </c>
      <c r="G369" s="45"/>
      <c r="H369" s="2"/>
      <c r="I369" s="2"/>
      <c r="J369" s="1" t="s">
        <v>13</v>
      </c>
      <c r="K369" s="2"/>
      <c r="L369" s="2"/>
      <c r="M369" s="40"/>
      <c r="N369" s="49" t="s">
        <v>13</v>
      </c>
      <c r="P369" s="10" t="s">
        <v>13</v>
      </c>
      <c r="S369" s="10" t="s">
        <v>13</v>
      </c>
      <c r="U369" s="16">
        <v>2</v>
      </c>
      <c r="V369" s="54">
        <v>3</v>
      </c>
      <c r="W369" s="64"/>
    </row>
    <row r="370" spans="1:23" ht="63.75" x14ac:dyDescent="0.25">
      <c r="A370" s="57">
        <v>369</v>
      </c>
      <c r="B370" s="2" t="s">
        <v>8646</v>
      </c>
      <c r="C370" s="10" t="s">
        <v>8647</v>
      </c>
      <c r="D370" s="10" t="s">
        <v>8647</v>
      </c>
      <c r="F370" s="2" t="s">
        <v>8646</v>
      </c>
      <c r="G370" s="45"/>
      <c r="H370" s="2"/>
      <c r="I370" s="2"/>
      <c r="J370" s="1" t="s">
        <v>13</v>
      </c>
      <c r="K370" s="2"/>
      <c r="L370" s="2"/>
      <c r="M370" s="40"/>
      <c r="N370" s="49" t="s">
        <v>13</v>
      </c>
      <c r="P370" s="10" t="s">
        <v>13</v>
      </c>
      <c r="S370" s="10" t="s">
        <v>13</v>
      </c>
      <c r="T370" s="10" t="s">
        <v>13</v>
      </c>
      <c r="U370" s="16">
        <v>2</v>
      </c>
      <c r="V370" s="54">
        <v>3</v>
      </c>
      <c r="W370" s="64"/>
    </row>
    <row r="371" spans="1:23" ht="25.5" x14ac:dyDescent="0.25">
      <c r="A371" s="57">
        <v>370</v>
      </c>
      <c r="B371" s="2" t="s">
        <v>8644</v>
      </c>
      <c r="C371" s="10" t="s">
        <v>8645</v>
      </c>
      <c r="D371" s="10" t="s">
        <v>8645</v>
      </c>
      <c r="F371" s="2" t="s">
        <v>8644</v>
      </c>
      <c r="G371" s="45"/>
      <c r="H371" s="2"/>
      <c r="I371" s="2"/>
      <c r="J371" s="1" t="s">
        <v>13</v>
      </c>
      <c r="K371" s="2"/>
      <c r="L371" s="2"/>
      <c r="M371" s="40"/>
      <c r="N371" s="49" t="s">
        <v>13</v>
      </c>
      <c r="P371" s="10" t="s">
        <v>13</v>
      </c>
      <c r="S371" s="10" t="s">
        <v>13</v>
      </c>
      <c r="V371" s="50"/>
      <c r="W371" s="64"/>
    </row>
    <row r="372" spans="1:23" ht="25.5" x14ac:dyDescent="0.25">
      <c r="A372" s="57">
        <v>371</v>
      </c>
      <c r="B372" s="2" t="s">
        <v>8642</v>
      </c>
      <c r="C372" s="10" t="s">
        <v>8643</v>
      </c>
      <c r="D372" s="10" t="s">
        <v>8643</v>
      </c>
      <c r="F372" s="2" t="s">
        <v>8642</v>
      </c>
      <c r="G372" s="45"/>
      <c r="H372" s="2"/>
      <c r="I372" s="2"/>
      <c r="J372" s="1" t="s">
        <v>13</v>
      </c>
      <c r="K372" s="2"/>
      <c r="L372" s="2"/>
      <c r="M372" s="40"/>
      <c r="N372" s="49" t="s">
        <v>13</v>
      </c>
      <c r="P372" s="10" t="s">
        <v>13</v>
      </c>
      <c r="S372" s="10" t="s">
        <v>13</v>
      </c>
      <c r="T372" s="10" t="s">
        <v>13</v>
      </c>
      <c r="U372" s="16">
        <v>2</v>
      </c>
      <c r="V372" s="54">
        <v>3</v>
      </c>
      <c r="W372" s="64"/>
    </row>
    <row r="373" spans="1:23" ht="25.5" x14ac:dyDescent="0.25">
      <c r="A373" s="57">
        <v>372</v>
      </c>
      <c r="B373" s="2" t="s">
        <v>8640</v>
      </c>
      <c r="C373" s="10" t="s">
        <v>8641</v>
      </c>
      <c r="D373" s="10" t="s">
        <v>8641</v>
      </c>
      <c r="F373" s="2" t="s">
        <v>8640</v>
      </c>
      <c r="G373" s="45"/>
      <c r="H373" s="2"/>
      <c r="I373" s="2"/>
      <c r="J373" s="1" t="s">
        <v>13</v>
      </c>
      <c r="K373" s="2"/>
      <c r="L373" s="2"/>
      <c r="M373" s="40"/>
      <c r="N373" s="49" t="s">
        <v>13</v>
      </c>
      <c r="P373" s="10" t="s">
        <v>13</v>
      </c>
      <c r="S373" s="10" t="s">
        <v>13</v>
      </c>
      <c r="V373" s="50"/>
      <c r="W373" s="64"/>
    </row>
    <row r="374" spans="1:23" ht="25.5" x14ac:dyDescent="0.25">
      <c r="A374" s="57">
        <v>373</v>
      </c>
      <c r="B374" s="2" t="s">
        <v>8638</v>
      </c>
      <c r="C374" s="10" t="s">
        <v>8639</v>
      </c>
      <c r="D374" s="10" t="s">
        <v>8639</v>
      </c>
      <c r="F374" s="2" t="s">
        <v>8638</v>
      </c>
      <c r="G374" s="45"/>
      <c r="H374" s="2"/>
      <c r="I374" s="2"/>
      <c r="J374" s="1" t="s">
        <v>13</v>
      </c>
      <c r="K374" s="2"/>
      <c r="L374" s="2"/>
      <c r="M374" s="40"/>
      <c r="N374" s="49" t="s">
        <v>13</v>
      </c>
      <c r="P374" s="10" t="s">
        <v>13</v>
      </c>
      <c r="S374" s="10" t="s">
        <v>13</v>
      </c>
      <c r="V374" s="50"/>
      <c r="W374" s="64"/>
    </row>
    <row r="375" spans="1:23" ht="38.25" x14ac:dyDescent="0.25">
      <c r="A375" s="57">
        <v>374</v>
      </c>
      <c r="B375" s="2" t="s">
        <v>8636</v>
      </c>
      <c r="C375" s="10" t="s">
        <v>8637</v>
      </c>
      <c r="D375" s="10" t="s">
        <v>8637</v>
      </c>
      <c r="F375" s="2" t="s">
        <v>8636</v>
      </c>
      <c r="G375" s="45"/>
      <c r="H375" s="2"/>
      <c r="I375" s="2"/>
      <c r="J375" s="1" t="s">
        <v>13</v>
      </c>
      <c r="K375" s="2"/>
      <c r="L375" s="2"/>
      <c r="M375" s="40"/>
      <c r="N375" s="49" t="s">
        <v>13</v>
      </c>
      <c r="P375" s="10" t="s">
        <v>13</v>
      </c>
      <c r="S375" s="10" t="s">
        <v>13</v>
      </c>
      <c r="V375" s="50"/>
      <c r="W375" s="64"/>
    </row>
    <row r="376" spans="1:23" ht="25.5" x14ac:dyDescent="0.25">
      <c r="A376" s="57">
        <v>375</v>
      </c>
      <c r="B376" s="2" t="s">
        <v>8634</v>
      </c>
      <c r="C376" s="10" t="s">
        <v>8635</v>
      </c>
      <c r="D376" s="10" t="s">
        <v>8635</v>
      </c>
      <c r="F376" s="2" t="s">
        <v>8634</v>
      </c>
      <c r="G376" s="45"/>
      <c r="H376" s="2"/>
      <c r="I376" s="2"/>
      <c r="J376" s="1" t="s">
        <v>13</v>
      </c>
      <c r="K376" s="2"/>
      <c r="L376" s="2"/>
      <c r="M376" s="40"/>
      <c r="N376" s="49" t="s">
        <v>13</v>
      </c>
      <c r="P376" s="10" t="s">
        <v>13</v>
      </c>
      <c r="S376" s="10" t="s">
        <v>13</v>
      </c>
      <c r="T376" s="10" t="s">
        <v>13</v>
      </c>
      <c r="U376" s="10">
        <v>2</v>
      </c>
      <c r="V376" s="50"/>
      <c r="W376" s="64"/>
    </row>
    <row r="377" spans="1:23" ht="38.25" x14ac:dyDescent="0.25">
      <c r="A377" s="57">
        <v>376</v>
      </c>
      <c r="B377" s="2" t="s">
        <v>8632</v>
      </c>
      <c r="C377" s="10" t="s">
        <v>8633</v>
      </c>
      <c r="D377" s="10" t="s">
        <v>8633</v>
      </c>
      <c r="F377" s="2" t="s">
        <v>8632</v>
      </c>
      <c r="G377" s="45"/>
      <c r="H377" s="2"/>
      <c r="I377" s="2"/>
      <c r="J377" s="1" t="s">
        <v>13</v>
      </c>
      <c r="K377" s="2"/>
      <c r="L377" s="2"/>
      <c r="M377" s="40"/>
      <c r="N377" s="49" t="s">
        <v>13</v>
      </c>
      <c r="P377" s="10" t="s">
        <v>13</v>
      </c>
      <c r="S377" s="10" t="s">
        <v>13</v>
      </c>
      <c r="T377" s="10" t="s">
        <v>13</v>
      </c>
      <c r="U377" s="10">
        <v>2</v>
      </c>
      <c r="V377" s="50"/>
      <c r="W377" s="64"/>
    </row>
    <row r="378" spans="1:23" ht="38.25" x14ac:dyDescent="0.25">
      <c r="A378" s="57">
        <v>377</v>
      </c>
      <c r="B378" s="2" t="s">
        <v>8630</v>
      </c>
      <c r="C378" s="10" t="s">
        <v>8631</v>
      </c>
      <c r="D378" s="10" t="s">
        <v>8631</v>
      </c>
      <c r="F378" s="2" t="s">
        <v>8630</v>
      </c>
      <c r="G378" s="45"/>
      <c r="H378" s="2"/>
      <c r="I378" s="2"/>
      <c r="J378" s="1" t="s">
        <v>13</v>
      </c>
      <c r="K378" s="2"/>
      <c r="L378" s="2"/>
      <c r="M378" s="40"/>
      <c r="N378" s="49" t="s">
        <v>13</v>
      </c>
      <c r="P378" s="10" t="s">
        <v>13</v>
      </c>
      <c r="S378" s="10" t="s">
        <v>13</v>
      </c>
      <c r="T378" s="10" t="s">
        <v>13</v>
      </c>
      <c r="U378" s="10">
        <v>2</v>
      </c>
      <c r="V378" s="50"/>
      <c r="W378" s="64"/>
    </row>
    <row r="379" spans="1:23" ht="38.25" x14ac:dyDescent="0.25">
      <c r="A379" s="57">
        <v>378</v>
      </c>
      <c r="B379" s="2" t="s">
        <v>8628</v>
      </c>
      <c r="C379" s="10" t="s">
        <v>8629</v>
      </c>
      <c r="D379" s="10" t="s">
        <v>8629</v>
      </c>
      <c r="F379" s="2" t="s">
        <v>8628</v>
      </c>
      <c r="G379" s="45"/>
      <c r="H379" s="2"/>
      <c r="I379" s="2"/>
      <c r="J379" s="1" t="s">
        <v>13</v>
      </c>
      <c r="K379" s="2"/>
      <c r="L379" s="2"/>
      <c r="M379" s="40"/>
      <c r="N379" s="49" t="s">
        <v>13</v>
      </c>
      <c r="P379" s="10" t="s">
        <v>13</v>
      </c>
      <c r="S379" s="10" t="s">
        <v>13</v>
      </c>
      <c r="V379" s="50"/>
      <c r="W379" s="64"/>
    </row>
    <row r="380" spans="1:23" ht="38.25" x14ac:dyDescent="0.25">
      <c r="A380" s="57">
        <v>379</v>
      </c>
      <c r="B380" s="2" t="s">
        <v>8626</v>
      </c>
      <c r="C380" s="10" t="s">
        <v>8627</v>
      </c>
      <c r="D380" s="10" t="s">
        <v>8627</v>
      </c>
      <c r="F380" s="2" t="s">
        <v>8626</v>
      </c>
      <c r="G380" s="45"/>
      <c r="H380" s="2"/>
      <c r="I380" s="2"/>
      <c r="J380" s="1" t="s">
        <v>13</v>
      </c>
      <c r="K380" s="2"/>
      <c r="L380" s="2"/>
      <c r="M380" s="40"/>
      <c r="N380" s="49" t="s">
        <v>13</v>
      </c>
      <c r="P380" s="10" t="s">
        <v>13</v>
      </c>
      <c r="S380" s="10" t="s">
        <v>13</v>
      </c>
      <c r="V380" s="50"/>
      <c r="W380" s="64"/>
    </row>
    <row r="381" spans="1:23" x14ac:dyDescent="0.25">
      <c r="A381" s="57">
        <v>380</v>
      </c>
      <c r="B381" s="4" t="s">
        <v>8624</v>
      </c>
      <c r="C381" s="14" t="s">
        <v>8625</v>
      </c>
      <c r="D381" s="14" t="s">
        <v>8625</v>
      </c>
      <c r="E381" s="13"/>
      <c r="F381" s="4" t="s">
        <v>8624</v>
      </c>
      <c r="G381" s="43"/>
      <c r="H381" s="4"/>
      <c r="I381" s="4"/>
      <c r="J381" s="1"/>
      <c r="K381" s="4"/>
      <c r="L381" s="4"/>
      <c r="M381" s="38"/>
      <c r="N381" s="50"/>
      <c r="V381" s="50"/>
      <c r="W381" s="64"/>
    </row>
    <row r="382" spans="1:23" x14ac:dyDescent="0.25">
      <c r="A382" s="57">
        <v>381</v>
      </c>
      <c r="B382" s="6" t="s">
        <v>30</v>
      </c>
      <c r="C382" s="12" t="s">
        <v>8623</v>
      </c>
      <c r="D382" s="12" t="s">
        <v>8623</v>
      </c>
      <c r="E382" s="11"/>
      <c r="F382" s="6" t="s">
        <v>30</v>
      </c>
      <c r="G382" s="44"/>
      <c r="H382" s="6"/>
      <c r="I382" s="6"/>
      <c r="J382" s="1"/>
      <c r="K382" s="6"/>
      <c r="L382" s="6"/>
      <c r="M382" s="39"/>
      <c r="N382" s="50"/>
      <c r="V382" s="50"/>
      <c r="W382" s="64"/>
    </row>
    <row r="383" spans="1:23" x14ac:dyDescent="0.25">
      <c r="A383" s="57">
        <v>382</v>
      </c>
      <c r="B383" s="6" t="s">
        <v>30</v>
      </c>
      <c r="C383" s="12" t="s">
        <v>8622</v>
      </c>
      <c r="D383" s="12" t="s">
        <v>8622</v>
      </c>
      <c r="E383" s="11"/>
      <c r="F383" s="6" t="s">
        <v>30</v>
      </c>
      <c r="G383" s="44"/>
      <c r="H383" s="6"/>
      <c r="I383" s="6"/>
      <c r="J383" s="1"/>
      <c r="K383" s="6"/>
      <c r="L383" s="6"/>
      <c r="M383" s="39"/>
      <c r="N383" s="50"/>
      <c r="V383" s="50"/>
      <c r="W383" s="64"/>
    </row>
    <row r="384" spans="1:23" x14ac:dyDescent="0.25">
      <c r="A384" s="57">
        <v>383</v>
      </c>
      <c r="B384" s="6" t="s">
        <v>8620</v>
      </c>
      <c r="C384" s="12" t="s">
        <v>8621</v>
      </c>
      <c r="D384" s="12" t="s">
        <v>8621</v>
      </c>
      <c r="E384" s="11"/>
      <c r="F384" s="6" t="s">
        <v>8620</v>
      </c>
      <c r="G384" s="44"/>
      <c r="H384" s="6"/>
      <c r="I384" s="6"/>
      <c r="J384" s="1"/>
      <c r="K384" s="6"/>
      <c r="L384" s="6"/>
      <c r="M384" s="39"/>
      <c r="N384" s="50"/>
      <c r="V384" s="50"/>
      <c r="W384" s="64"/>
    </row>
    <row r="385" spans="1:23" x14ac:dyDescent="0.25">
      <c r="A385" s="57">
        <v>384</v>
      </c>
      <c r="B385" s="2" t="s">
        <v>8618</v>
      </c>
      <c r="C385" s="10" t="s">
        <v>8619</v>
      </c>
      <c r="D385" s="10" t="s">
        <v>8619</v>
      </c>
      <c r="F385" s="2" t="s">
        <v>8618</v>
      </c>
      <c r="G385" s="45"/>
      <c r="H385" s="2"/>
      <c r="I385" s="2"/>
      <c r="J385" s="1" t="s">
        <v>13</v>
      </c>
      <c r="K385" s="2"/>
      <c r="L385" s="2"/>
      <c r="M385" s="40"/>
      <c r="N385" s="49" t="s">
        <v>13</v>
      </c>
      <c r="P385" s="10" t="s">
        <v>13</v>
      </c>
      <c r="S385" s="10" t="s">
        <v>13</v>
      </c>
      <c r="T385" s="10" t="s">
        <v>13</v>
      </c>
      <c r="U385" s="16">
        <v>2</v>
      </c>
      <c r="V385" s="54">
        <v>3</v>
      </c>
      <c r="W385" s="64"/>
    </row>
    <row r="386" spans="1:23" ht="25.5" x14ac:dyDescent="0.25">
      <c r="A386" s="57">
        <v>385</v>
      </c>
      <c r="B386" s="2" t="s">
        <v>8616</v>
      </c>
      <c r="C386" s="10" t="s">
        <v>8617</v>
      </c>
      <c r="D386" s="10" t="s">
        <v>8617</v>
      </c>
      <c r="F386" s="2" t="s">
        <v>8616</v>
      </c>
      <c r="G386" s="45"/>
      <c r="H386" s="2"/>
      <c r="I386" s="2"/>
      <c r="J386" s="1" t="s">
        <v>13</v>
      </c>
      <c r="K386" s="2"/>
      <c r="L386" s="2"/>
      <c r="M386" s="40"/>
      <c r="N386" s="49" t="s">
        <v>13</v>
      </c>
      <c r="P386" s="10" t="s">
        <v>13</v>
      </c>
      <c r="S386" s="10" t="s">
        <v>13</v>
      </c>
      <c r="T386" s="10" t="s">
        <v>13</v>
      </c>
      <c r="U386" s="16">
        <v>2</v>
      </c>
      <c r="V386" s="54">
        <v>3</v>
      </c>
      <c r="W386" s="64"/>
    </row>
    <row r="387" spans="1:23" ht="38.25" x14ac:dyDescent="0.25">
      <c r="A387" s="57">
        <v>386</v>
      </c>
      <c r="B387" s="2" t="s">
        <v>8614</v>
      </c>
      <c r="C387" s="10" t="s">
        <v>8615</v>
      </c>
      <c r="D387" s="10" t="s">
        <v>8615</v>
      </c>
      <c r="F387" s="2" t="s">
        <v>8614</v>
      </c>
      <c r="G387" s="45"/>
      <c r="H387" s="2"/>
      <c r="I387" s="2"/>
      <c r="J387" s="1" t="s">
        <v>13</v>
      </c>
      <c r="K387" s="2"/>
      <c r="L387" s="2"/>
      <c r="M387" s="40"/>
      <c r="N387" s="49" t="s">
        <v>13</v>
      </c>
      <c r="P387" s="10" t="s">
        <v>13</v>
      </c>
      <c r="S387" s="10" t="s">
        <v>13</v>
      </c>
      <c r="T387" s="10" t="s">
        <v>13</v>
      </c>
      <c r="U387" s="16">
        <v>2</v>
      </c>
      <c r="V387" s="54">
        <v>3</v>
      </c>
      <c r="W387" s="64"/>
    </row>
    <row r="388" spans="1:23" ht="25.5" x14ac:dyDescent="0.25">
      <c r="A388" s="57">
        <v>387</v>
      </c>
      <c r="B388" s="2" t="s">
        <v>8612</v>
      </c>
      <c r="C388" s="10" t="s">
        <v>8613</v>
      </c>
      <c r="D388" s="10" t="s">
        <v>8613</v>
      </c>
      <c r="F388" s="2" t="s">
        <v>8612</v>
      </c>
      <c r="G388" s="45"/>
      <c r="H388" s="2"/>
      <c r="I388" s="2"/>
      <c r="J388" s="1" t="s">
        <v>13</v>
      </c>
      <c r="K388" s="2"/>
      <c r="L388" s="2"/>
      <c r="M388" s="40"/>
      <c r="N388" s="49" t="s">
        <v>13</v>
      </c>
      <c r="P388" s="10" t="s">
        <v>13</v>
      </c>
      <c r="S388" s="10" t="s">
        <v>13</v>
      </c>
      <c r="T388" s="10" t="s">
        <v>13</v>
      </c>
      <c r="U388" s="10">
        <v>2</v>
      </c>
      <c r="V388" s="54">
        <v>3</v>
      </c>
      <c r="W388" s="64"/>
    </row>
    <row r="389" spans="1:23" ht="76.5" x14ac:dyDescent="0.25">
      <c r="A389" s="57">
        <v>388</v>
      </c>
      <c r="B389" s="2" t="s">
        <v>8610</v>
      </c>
      <c r="C389" s="10" t="s">
        <v>8611</v>
      </c>
      <c r="D389" s="10" t="s">
        <v>8611</v>
      </c>
      <c r="F389" s="2" t="s">
        <v>8610</v>
      </c>
      <c r="G389" s="45"/>
      <c r="H389" s="2"/>
      <c r="I389" s="2"/>
      <c r="J389" s="1" t="s">
        <v>13</v>
      </c>
      <c r="K389" s="2"/>
      <c r="L389" s="2"/>
      <c r="M389" s="40"/>
      <c r="N389" s="49" t="s">
        <v>13</v>
      </c>
      <c r="P389" s="10" t="s">
        <v>13</v>
      </c>
      <c r="S389" s="10" t="s">
        <v>13</v>
      </c>
      <c r="V389" s="50"/>
      <c r="W389" s="64"/>
    </row>
    <row r="390" spans="1:23" ht="25.5" x14ac:dyDescent="0.25">
      <c r="A390" s="57">
        <v>389</v>
      </c>
      <c r="B390" s="2" t="s">
        <v>8608</v>
      </c>
      <c r="C390" s="10" t="s">
        <v>8609</v>
      </c>
      <c r="D390" s="10" t="s">
        <v>8609</v>
      </c>
      <c r="F390" s="2" t="s">
        <v>8608</v>
      </c>
      <c r="G390" s="45"/>
      <c r="H390" s="2"/>
      <c r="I390" s="2"/>
      <c r="J390" s="1" t="s">
        <v>13</v>
      </c>
      <c r="K390" s="2"/>
      <c r="L390" s="2"/>
      <c r="M390" s="40"/>
      <c r="N390" s="49" t="s">
        <v>13</v>
      </c>
      <c r="P390" s="10" t="s">
        <v>13</v>
      </c>
      <c r="S390" s="10" t="s">
        <v>13</v>
      </c>
      <c r="V390" s="50"/>
      <c r="W390" s="64"/>
    </row>
    <row r="391" spans="1:23" x14ac:dyDescent="0.25">
      <c r="A391" s="57">
        <v>390</v>
      </c>
      <c r="B391" s="2" t="s">
        <v>8606</v>
      </c>
      <c r="C391" s="10" t="s">
        <v>8607</v>
      </c>
      <c r="D391" s="10" t="s">
        <v>8607</v>
      </c>
      <c r="F391" s="2" t="s">
        <v>8606</v>
      </c>
      <c r="G391" s="45"/>
      <c r="H391" s="2"/>
      <c r="I391" s="2"/>
      <c r="J391" s="1" t="s">
        <v>13</v>
      </c>
      <c r="K391" s="2"/>
      <c r="L391" s="2"/>
      <c r="M391" s="40"/>
      <c r="N391" s="49" t="s">
        <v>13</v>
      </c>
      <c r="P391" s="10" t="s">
        <v>13</v>
      </c>
      <c r="S391" s="10" t="s">
        <v>13</v>
      </c>
      <c r="T391" s="10" t="s">
        <v>13</v>
      </c>
      <c r="U391" s="16">
        <v>2</v>
      </c>
      <c r="V391" s="54">
        <v>3</v>
      </c>
      <c r="W391" s="64"/>
    </row>
    <row r="392" spans="1:23" x14ac:dyDescent="0.25">
      <c r="A392" s="57">
        <v>391</v>
      </c>
      <c r="B392" s="6" t="s">
        <v>30</v>
      </c>
      <c r="C392" s="12" t="s">
        <v>8605</v>
      </c>
      <c r="D392" s="12" t="s">
        <v>8605</v>
      </c>
      <c r="E392" s="11"/>
      <c r="F392" s="6" t="s">
        <v>30</v>
      </c>
      <c r="G392" s="44"/>
      <c r="H392" s="6"/>
      <c r="I392" s="6"/>
      <c r="J392" s="1"/>
      <c r="K392" s="6"/>
      <c r="L392" s="6"/>
      <c r="M392" s="39"/>
      <c r="N392" s="50"/>
      <c r="V392" s="50"/>
      <c r="W392" s="64"/>
    </row>
    <row r="393" spans="1:23" x14ac:dyDescent="0.25">
      <c r="A393" s="57">
        <v>392</v>
      </c>
      <c r="B393" s="4" t="s">
        <v>8603</v>
      </c>
      <c r="C393" s="14" t="s">
        <v>8604</v>
      </c>
      <c r="D393" s="14" t="s">
        <v>8604</v>
      </c>
      <c r="E393" s="13"/>
      <c r="F393" s="4" t="s">
        <v>8603</v>
      </c>
      <c r="G393" s="43"/>
      <c r="H393" s="4"/>
      <c r="I393" s="4"/>
      <c r="J393" s="1"/>
      <c r="K393" s="4"/>
      <c r="L393" s="4"/>
      <c r="M393" s="38"/>
      <c r="N393" s="50"/>
      <c r="V393" s="50"/>
      <c r="W393" s="64"/>
    </row>
    <row r="394" spans="1:23" x14ac:dyDescent="0.25">
      <c r="A394" s="57">
        <v>393</v>
      </c>
      <c r="B394" s="6" t="s">
        <v>8601</v>
      </c>
      <c r="C394" s="12" t="s">
        <v>8602</v>
      </c>
      <c r="D394" s="12" t="s">
        <v>8602</v>
      </c>
      <c r="E394" s="11"/>
      <c r="F394" s="6" t="s">
        <v>8601</v>
      </c>
      <c r="G394" s="44"/>
      <c r="H394" s="6"/>
      <c r="I394" s="6"/>
      <c r="J394" s="1"/>
      <c r="K394" s="6"/>
      <c r="L394" s="6"/>
      <c r="M394" s="39"/>
      <c r="N394" s="50"/>
      <c r="V394" s="50"/>
      <c r="W394" s="64"/>
    </row>
    <row r="395" spans="1:23" x14ac:dyDescent="0.25">
      <c r="A395" s="57">
        <v>394</v>
      </c>
      <c r="B395" s="2" t="s">
        <v>8599</v>
      </c>
      <c r="C395" s="10" t="s">
        <v>8600</v>
      </c>
      <c r="D395" s="10" t="s">
        <v>8600</v>
      </c>
      <c r="F395" s="2" t="s">
        <v>8599</v>
      </c>
      <c r="G395" s="45"/>
      <c r="H395" s="2"/>
      <c r="I395" s="2"/>
      <c r="J395" s="1" t="s">
        <v>13</v>
      </c>
      <c r="K395" s="2"/>
      <c r="L395" s="2"/>
      <c r="M395" s="40"/>
      <c r="N395" s="49" t="s">
        <v>13</v>
      </c>
      <c r="P395" s="10" t="s">
        <v>13</v>
      </c>
      <c r="S395" s="10" t="s">
        <v>13</v>
      </c>
      <c r="T395" s="10" t="s">
        <v>13</v>
      </c>
      <c r="U395" s="16">
        <v>2</v>
      </c>
      <c r="V395" s="54">
        <v>3</v>
      </c>
      <c r="W395" s="64"/>
    </row>
    <row r="396" spans="1:23" ht="51" x14ac:dyDescent="0.25">
      <c r="A396" s="57">
        <v>395</v>
      </c>
      <c r="B396" s="2" t="s">
        <v>8597</v>
      </c>
      <c r="C396" s="10" t="s">
        <v>8598</v>
      </c>
      <c r="D396" s="10" t="s">
        <v>8598</v>
      </c>
      <c r="F396" s="2" t="s">
        <v>8597</v>
      </c>
      <c r="G396" s="45"/>
      <c r="H396" s="2"/>
      <c r="I396" s="2"/>
      <c r="J396" s="1" t="s">
        <v>13</v>
      </c>
      <c r="K396" s="2"/>
      <c r="L396" s="2"/>
      <c r="M396" s="40"/>
      <c r="N396" s="49" t="s">
        <v>13</v>
      </c>
      <c r="P396" s="10" t="s">
        <v>13</v>
      </c>
      <c r="S396" s="10" t="s">
        <v>13</v>
      </c>
      <c r="T396" s="10" t="s">
        <v>13</v>
      </c>
      <c r="U396" s="16">
        <v>2</v>
      </c>
      <c r="V396" s="54">
        <v>3</v>
      </c>
      <c r="W396" s="64"/>
    </row>
    <row r="397" spans="1:23" ht="38.25" x14ac:dyDescent="0.25">
      <c r="A397" s="57">
        <v>396</v>
      </c>
      <c r="B397" s="2" t="s">
        <v>8595</v>
      </c>
      <c r="C397" s="10" t="s">
        <v>8596</v>
      </c>
      <c r="D397" s="10" t="s">
        <v>8596</v>
      </c>
      <c r="F397" s="2" t="s">
        <v>8595</v>
      </c>
      <c r="G397" s="45"/>
      <c r="H397" s="2"/>
      <c r="I397" s="2"/>
      <c r="J397" s="1" t="s">
        <v>13</v>
      </c>
      <c r="K397" s="2"/>
      <c r="L397" s="2"/>
      <c r="M397" s="40"/>
      <c r="N397" s="49" t="s">
        <v>13</v>
      </c>
      <c r="P397" s="10" t="s">
        <v>13</v>
      </c>
      <c r="S397" s="10" t="s">
        <v>13</v>
      </c>
      <c r="T397" s="10" t="s">
        <v>13</v>
      </c>
      <c r="U397" s="16">
        <v>2</v>
      </c>
      <c r="V397" s="54">
        <v>3</v>
      </c>
      <c r="W397" s="64"/>
    </row>
    <row r="398" spans="1:23" ht="38.25" x14ac:dyDescent="0.25">
      <c r="A398" s="57">
        <v>397</v>
      </c>
      <c r="B398" s="2" t="s">
        <v>8593</v>
      </c>
      <c r="C398" s="10" t="s">
        <v>8594</v>
      </c>
      <c r="D398" s="10" t="s">
        <v>8594</v>
      </c>
      <c r="F398" s="2" t="s">
        <v>8593</v>
      </c>
      <c r="G398" s="45"/>
      <c r="H398" s="2"/>
      <c r="I398" s="2"/>
      <c r="J398" s="1" t="s">
        <v>13</v>
      </c>
      <c r="K398" s="2"/>
      <c r="L398" s="2"/>
      <c r="M398" s="40"/>
      <c r="N398" s="49" t="s">
        <v>13</v>
      </c>
      <c r="P398" s="10" t="s">
        <v>13</v>
      </c>
      <c r="S398" s="10" t="s">
        <v>13</v>
      </c>
      <c r="T398" s="10" t="s">
        <v>13</v>
      </c>
      <c r="U398" s="16">
        <v>2</v>
      </c>
      <c r="V398" s="54">
        <v>3</v>
      </c>
      <c r="W398" s="64"/>
    </row>
    <row r="399" spans="1:23" x14ac:dyDescent="0.25">
      <c r="A399" s="57">
        <v>398</v>
      </c>
      <c r="B399" s="2" t="s">
        <v>8591</v>
      </c>
      <c r="C399" s="10" t="s">
        <v>8592</v>
      </c>
      <c r="D399" s="10" t="s">
        <v>8592</v>
      </c>
      <c r="F399" s="2" t="s">
        <v>8591</v>
      </c>
      <c r="G399" s="45"/>
      <c r="H399" s="2"/>
      <c r="I399" s="2"/>
      <c r="J399" s="1" t="s">
        <v>13</v>
      </c>
      <c r="K399" s="2"/>
      <c r="L399" s="2"/>
      <c r="M399" s="40"/>
      <c r="N399" s="49" t="s">
        <v>13</v>
      </c>
      <c r="P399" s="10" t="s">
        <v>13</v>
      </c>
      <c r="S399" s="10" t="s">
        <v>13</v>
      </c>
      <c r="V399" s="50"/>
      <c r="W399" s="64"/>
    </row>
    <row r="400" spans="1:23" x14ac:dyDescent="0.25">
      <c r="A400" s="57">
        <v>399</v>
      </c>
      <c r="B400" s="6" t="s">
        <v>8589</v>
      </c>
      <c r="C400" s="12" t="s">
        <v>8590</v>
      </c>
      <c r="D400" s="12" t="s">
        <v>8590</v>
      </c>
      <c r="E400" s="11"/>
      <c r="F400" s="6" t="s">
        <v>8589</v>
      </c>
      <c r="G400" s="44"/>
      <c r="H400" s="6"/>
      <c r="I400" s="6"/>
      <c r="J400" s="1"/>
      <c r="K400" s="6"/>
      <c r="L400" s="6"/>
      <c r="M400" s="39"/>
      <c r="N400" s="50"/>
      <c r="V400" s="50"/>
      <c r="W400" s="64"/>
    </row>
    <row r="401" spans="1:23" ht="38.25" x14ac:dyDescent="0.25">
      <c r="A401" s="57">
        <v>400</v>
      </c>
      <c r="B401" s="2" t="s">
        <v>8587</v>
      </c>
      <c r="C401" s="10" t="s">
        <v>8588</v>
      </c>
      <c r="D401" s="10" t="s">
        <v>8588</v>
      </c>
      <c r="F401" s="2" t="s">
        <v>8587</v>
      </c>
      <c r="G401" s="45"/>
      <c r="H401" s="2"/>
      <c r="I401" s="2"/>
      <c r="J401" s="1" t="s">
        <v>13</v>
      </c>
      <c r="K401" s="2"/>
      <c r="L401" s="2"/>
      <c r="M401" s="40"/>
      <c r="N401" s="49" t="s">
        <v>13</v>
      </c>
      <c r="P401" s="10" t="s">
        <v>13</v>
      </c>
      <c r="S401" s="10" t="s">
        <v>13</v>
      </c>
      <c r="T401" s="10" t="s">
        <v>13</v>
      </c>
      <c r="U401" s="16">
        <v>2</v>
      </c>
      <c r="V401" s="54">
        <v>3</v>
      </c>
      <c r="W401" s="64"/>
    </row>
    <row r="402" spans="1:23" ht="38.25" x14ac:dyDescent="0.25">
      <c r="A402" s="57">
        <v>401</v>
      </c>
      <c r="B402" s="2" t="s">
        <v>8585</v>
      </c>
      <c r="C402" s="10" t="s">
        <v>8586</v>
      </c>
      <c r="D402" s="10" t="s">
        <v>8586</v>
      </c>
      <c r="F402" s="2" t="s">
        <v>8585</v>
      </c>
      <c r="G402" s="45"/>
      <c r="H402" s="2"/>
      <c r="I402" s="2"/>
      <c r="J402" s="1" t="s">
        <v>13</v>
      </c>
      <c r="K402" s="2"/>
      <c r="L402" s="2"/>
      <c r="M402" s="40"/>
      <c r="N402" s="49" t="s">
        <v>13</v>
      </c>
      <c r="P402" s="10" t="s">
        <v>13</v>
      </c>
      <c r="S402" s="10" t="s">
        <v>13</v>
      </c>
      <c r="T402" s="10" t="s">
        <v>13</v>
      </c>
      <c r="U402" s="16">
        <v>2</v>
      </c>
      <c r="V402" s="54">
        <v>3</v>
      </c>
      <c r="W402" s="64"/>
    </row>
    <row r="403" spans="1:23" ht="38.25" x14ac:dyDescent="0.25">
      <c r="A403" s="57">
        <v>402</v>
      </c>
      <c r="B403" s="2" t="s">
        <v>8583</v>
      </c>
      <c r="C403" s="10" t="s">
        <v>8584</v>
      </c>
      <c r="D403" s="10" t="s">
        <v>8584</v>
      </c>
      <c r="F403" s="2" t="s">
        <v>8583</v>
      </c>
      <c r="G403" s="45"/>
      <c r="H403" s="2"/>
      <c r="I403" s="2"/>
      <c r="J403" s="1" t="s">
        <v>13</v>
      </c>
      <c r="K403" s="2"/>
      <c r="L403" s="2"/>
      <c r="M403" s="40"/>
      <c r="N403" s="49" t="s">
        <v>13</v>
      </c>
      <c r="P403" s="10" t="s">
        <v>13</v>
      </c>
      <c r="S403" s="10" t="s">
        <v>13</v>
      </c>
      <c r="V403" s="50"/>
      <c r="W403" s="64"/>
    </row>
    <row r="404" spans="1:23" x14ac:dyDescent="0.25">
      <c r="A404" s="57">
        <v>403</v>
      </c>
      <c r="B404" s="2" t="s">
        <v>8581</v>
      </c>
      <c r="C404" s="10" t="s">
        <v>8582</v>
      </c>
      <c r="D404" s="10" t="s">
        <v>8582</v>
      </c>
      <c r="F404" s="2" t="s">
        <v>8581</v>
      </c>
      <c r="G404" s="45"/>
      <c r="H404" s="2"/>
      <c r="I404" s="2"/>
      <c r="J404" s="1" t="s">
        <v>13</v>
      </c>
      <c r="K404" s="2"/>
      <c r="L404" s="2"/>
      <c r="M404" s="40"/>
      <c r="N404" s="49" t="s">
        <v>13</v>
      </c>
      <c r="P404" s="10" t="s">
        <v>13</v>
      </c>
      <c r="S404" s="10" t="s">
        <v>13</v>
      </c>
      <c r="V404" s="50"/>
      <c r="W404" s="64"/>
    </row>
    <row r="405" spans="1:23" ht="38.25" x14ac:dyDescent="0.25">
      <c r="A405" s="57">
        <v>404</v>
      </c>
      <c r="B405" s="2" t="s">
        <v>8579</v>
      </c>
      <c r="C405" s="10" t="s">
        <v>8580</v>
      </c>
      <c r="D405" s="10" t="s">
        <v>8580</v>
      </c>
      <c r="F405" s="2" t="s">
        <v>8579</v>
      </c>
      <c r="G405" s="45"/>
      <c r="H405" s="2"/>
      <c r="I405" s="2"/>
      <c r="J405" s="1" t="s">
        <v>13</v>
      </c>
      <c r="K405" s="2"/>
      <c r="L405" s="2"/>
      <c r="M405" s="40"/>
      <c r="N405" s="49" t="s">
        <v>13</v>
      </c>
      <c r="P405" s="10" t="s">
        <v>13</v>
      </c>
      <c r="S405" s="10" t="s">
        <v>13</v>
      </c>
      <c r="V405" s="50"/>
      <c r="W405" s="64"/>
    </row>
    <row r="406" spans="1:23" ht="38.25" x14ac:dyDescent="0.25">
      <c r="A406" s="57">
        <v>405</v>
      </c>
      <c r="B406" s="2" t="s">
        <v>8577</v>
      </c>
      <c r="C406" s="10" t="s">
        <v>8578</v>
      </c>
      <c r="D406" s="10" t="s">
        <v>8578</v>
      </c>
      <c r="F406" s="2" t="s">
        <v>8577</v>
      </c>
      <c r="G406" s="45"/>
      <c r="H406" s="2"/>
      <c r="I406" s="2"/>
      <c r="J406" s="1" t="s">
        <v>13</v>
      </c>
      <c r="K406" s="2"/>
      <c r="L406" s="2"/>
      <c r="M406" s="40"/>
      <c r="N406" s="49" t="s">
        <v>13</v>
      </c>
      <c r="P406" s="10" t="s">
        <v>13</v>
      </c>
      <c r="S406" s="10" t="s">
        <v>13</v>
      </c>
      <c r="T406" s="10" t="s">
        <v>13</v>
      </c>
      <c r="U406" s="16">
        <v>2</v>
      </c>
      <c r="V406" s="54">
        <v>3</v>
      </c>
      <c r="W406" s="64"/>
    </row>
    <row r="407" spans="1:23" x14ac:dyDescent="0.25">
      <c r="A407" s="57">
        <v>406</v>
      </c>
      <c r="B407" s="6" t="s">
        <v>8575</v>
      </c>
      <c r="C407" s="12" t="s">
        <v>8576</v>
      </c>
      <c r="D407" s="12" t="s">
        <v>8576</v>
      </c>
      <c r="E407" s="11"/>
      <c r="F407" s="6" t="s">
        <v>8575</v>
      </c>
      <c r="G407" s="44"/>
      <c r="H407" s="6"/>
      <c r="I407" s="6"/>
      <c r="J407" s="1"/>
      <c r="K407" s="6"/>
      <c r="L407" s="6"/>
      <c r="M407" s="39"/>
      <c r="N407" s="50"/>
      <c r="V407" s="50"/>
      <c r="W407" s="64"/>
    </row>
    <row r="408" spans="1:23" ht="38.25" x14ac:dyDescent="0.25">
      <c r="A408" s="57">
        <v>407</v>
      </c>
      <c r="B408" s="2" t="s">
        <v>8573</v>
      </c>
      <c r="C408" s="10" t="s">
        <v>8574</v>
      </c>
      <c r="D408" s="10" t="s">
        <v>8574</v>
      </c>
      <c r="F408" s="2" t="s">
        <v>8573</v>
      </c>
      <c r="G408" s="45"/>
      <c r="H408" s="2"/>
      <c r="I408" s="2"/>
      <c r="J408" s="1" t="s">
        <v>13</v>
      </c>
      <c r="K408" s="2"/>
      <c r="L408" s="2"/>
      <c r="M408" s="40"/>
      <c r="N408" s="49" t="s">
        <v>13</v>
      </c>
      <c r="P408" s="10" t="s">
        <v>13</v>
      </c>
      <c r="S408" s="10" t="s">
        <v>13</v>
      </c>
      <c r="T408" s="10" t="s">
        <v>13</v>
      </c>
      <c r="U408" s="16">
        <v>2</v>
      </c>
      <c r="V408" s="54">
        <v>3</v>
      </c>
      <c r="W408" s="64"/>
    </row>
    <row r="409" spans="1:23" x14ac:dyDescent="0.25">
      <c r="A409" s="57">
        <v>408</v>
      </c>
      <c r="B409" s="6" t="s">
        <v>8571</v>
      </c>
      <c r="C409" s="12" t="s">
        <v>8572</v>
      </c>
      <c r="D409" s="12" t="s">
        <v>8572</v>
      </c>
      <c r="E409" s="11"/>
      <c r="F409" s="6" t="s">
        <v>8571</v>
      </c>
      <c r="G409" s="44"/>
      <c r="H409" s="6"/>
      <c r="I409" s="6"/>
      <c r="J409" s="1"/>
      <c r="K409" s="6"/>
      <c r="L409" s="6"/>
      <c r="M409" s="39"/>
      <c r="N409" s="50"/>
      <c r="V409" s="50"/>
      <c r="W409" s="64"/>
    </row>
    <row r="410" spans="1:23" ht="63.75" x14ac:dyDescent="0.25">
      <c r="A410" s="57">
        <v>409</v>
      </c>
      <c r="B410" s="2" t="s">
        <v>8569</v>
      </c>
      <c r="C410" s="10" t="s">
        <v>8570</v>
      </c>
      <c r="D410" s="10" t="s">
        <v>8570</v>
      </c>
      <c r="F410" s="2" t="s">
        <v>8569</v>
      </c>
      <c r="G410" s="45"/>
      <c r="H410" s="2"/>
      <c r="I410" s="2"/>
      <c r="J410" s="1" t="s">
        <v>13</v>
      </c>
      <c r="K410" s="2"/>
      <c r="L410" s="2"/>
      <c r="M410" s="40"/>
      <c r="N410" s="49" t="s">
        <v>13</v>
      </c>
      <c r="P410" s="10" t="s">
        <v>13</v>
      </c>
      <c r="S410" s="10" t="s">
        <v>13</v>
      </c>
      <c r="T410" s="10" t="s">
        <v>13</v>
      </c>
      <c r="U410" s="16">
        <v>2</v>
      </c>
      <c r="V410" s="54">
        <v>3</v>
      </c>
      <c r="W410" s="64"/>
    </row>
    <row r="411" spans="1:23" ht="25.5" x14ac:dyDescent="0.25">
      <c r="A411" s="57">
        <v>410</v>
      </c>
      <c r="B411" s="4" t="s">
        <v>8567</v>
      </c>
      <c r="C411" s="14" t="s">
        <v>8568</v>
      </c>
      <c r="D411" s="14" t="s">
        <v>8568</v>
      </c>
      <c r="E411" s="13"/>
      <c r="F411" s="4" t="s">
        <v>8567</v>
      </c>
      <c r="G411" s="43"/>
      <c r="H411" s="4"/>
      <c r="I411" s="4"/>
      <c r="J411" s="1"/>
      <c r="K411" s="4"/>
      <c r="L411" s="4"/>
      <c r="M411" s="38"/>
      <c r="N411" s="50"/>
      <c r="V411" s="50"/>
      <c r="W411" s="64"/>
    </row>
    <row r="412" spans="1:23" x14ac:dyDescent="0.25">
      <c r="A412" s="57">
        <v>411</v>
      </c>
      <c r="B412" s="6" t="s">
        <v>8565</v>
      </c>
      <c r="C412" s="12" t="s">
        <v>8566</v>
      </c>
      <c r="D412" s="12" t="s">
        <v>8566</v>
      </c>
      <c r="E412" s="11"/>
      <c r="F412" s="6" t="s">
        <v>8565</v>
      </c>
      <c r="G412" s="44"/>
      <c r="H412" s="6"/>
      <c r="I412" s="6"/>
      <c r="J412" s="1"/>
      <c r="K412" s="6"/>
      <c r="L412" s="6"/>
      <c r="M412" s="39"/>
      <c r="N412" s="50"/>
      <c r="V412" s="50"/>
      <c r="W412" s="64"/>
    </row>
    <row r="413" spans="1:23" ht="76.5" x14ac:dyDescent="0.25">
      <c r="A413" s="57">
        <v>412</v>
      </c>
      <c r="B413" s="2" t="s">
        <v>8563</v>
      </c>
      <c r="C413" s="10" t="s">
        <v>8564</v>
      </c>
      <c r="D413" s="10" t="s">
        <v>8564</v>
      </c>
      <c r="F413" s="2" t="s">
        <v>8563</v>
      </c>
      <c r="G413" s="45"/>
      <c r="H413" s="2"/>
      <c r="I413" s="2"/>
      <c r="J413" s="1" t="s">
        <v>13</v>
      </c>
      <c r="K413" s="2"/>
      <c r="L413" s="2"/>
      <c r="M413" s="40"/>
      <c r="N413" s="49" t="s">
        <v>13</v>
      </c>
      <c r="P413" s="10" t="s">
        <v>13</v>
      </c>
      <c r="S413" s="10" t="s">
        <v>13</v>
      </c>
      <c r="V413" s="50"/>
      <c r="W413" s="64"/>
    </row>
    <row r="414" spans="1:23" ht="25.5" x14ac:dyDescent="0.25">
      <c r="A414" s="57">
        <v>413</v>
      </c>
      <c r="B414" s="2" t="s">
        <v>8561</v>
      </c>
      <c r="C414" s="10" t="s">
        <v>8562</v>
      </c>
      <c r="D414" s="10" t="s">
        <v>8562</v>
      </c>
      <c r="F414" s="2" t="s">
        <v>8561</v>
      </c>
      <c r="G414" s="45"/>
      <c r="H414" s="2"/>
      <c r="I414" s="2"/>
      <c r="J414" s="1" t="s">
        <v>13</v>
      </c>
      <c r="K414" s="2"/>
      <c r="L414" s="2"/>
      <c r="M414" s="40"/>
      <c r="N414" s="49" t="s">
        <v>13</v>
      </c>
      <c r="P414" s="10" t="s">
        <v>13</v>
      </c>
      <c r="S414" s="10" t="s">
        <v>13</v>
      </c>
      <c r="V414" s="50"/>
      <c r="W414" s="64"/>
    </row>
    <row r="415" spans="1:23" x14ac:dyDescent="0.25">
      <c r="A415" s="57">
        <v>414</v>
      </c>
      <c r="B415" s="6" t="s">
        <v>8559</v>
      </c>
      <c r="C415" s="12" t="s">
        <v>8560</v>
      </c>
      <c r="D415" s="12" t="s">
        <v>8560</v>
      </c>
      <c r="E415" s="11"/>
      <c r="F415" s="6" t="s">
        <v>8559</v>
      </c>
      <c r="G415" s="44"/>
      <c r="H415" s="6"/>
      <c r="I415" s="6"/>
      <c r="J415" s="1"/>
      <c r="K415" s="6"/>
      <c r="L415" s="6"/>
      <c r="M415" s="39"/>
      <c r="N415" s="50"/>
      <c r="V415" s="50"/>
      <c r="W415" s="64"/>
    </row>
    <row r="416" spans="1:23" ht="25.5" x14ac:dyDescent="0.25">
      <c r="A416" s="57">
        <v>415</v>
      </c>
      <c r="B416" s="2" t="s">
        <v>8557</v>
      </c>
      <c r="C416" s="10" t="s">
        <v>8558</v>
      </c>
      <c r="D416" s="10" t="s">
        <v>8558</v>
      </c>
      <c r="F416" s="2" t="s">
        <v>8557</v>
      </c>
      <c r="G416" s="45"/>
      <c r="H416" s="2"/>
      <c r="I416" s="2"/>
      <c r="J416" s="1" t="s">
        <v>13</v>
      </c>
      <c r="K416" s="2"/>
      <c r="L416" s="2"/>
      <c r="M416" s="40"/>
      <c r="N416" s="49" t="s">
        <v>13</v>
      </c>
      <c r="P416" s="10" t="s">
        <v>13</v>
      </c>
      <c r="S416" s="10" t="s">
        <v>13</v>
      </c>
      <c r="T416" s="10" t="s">
        <v>13</v>
      </c>
      <c r="U416" s="16">
        <v>2</v>
      </c>
      <c r="V416" s="54">
        <v>3</v>
      </c>
      <c r="W416" s="64"/>
    </row>
    <row r="417" spans="1:23" x14ac:dyDescent="0.25">
      <c r="A417" s="57">
        <v>416</v>
      </c>
      <c r="B417" s="6" t="s">
        <v>8555</v>
      </c>
      <c r="C417" s="12" t="s">
        <v>8556</v>
      </c>
      <c r="D417" s="12" t="s">
        <v>8556</v>
      </c>
      <c r="E417" s="11"/>
      <c r="F417" s="6" t="s">
        <v>8555</v>
      </c>
      <c r="G417" s="44"/>
      <c r="H417" s="6"/>
      <c r="I417" s="6"/>
      <c r="J417" s="1"/>
      <c r="K417" s="6"/>
      <c r="L417" s="6"/>
      <c r="M417" s="39"/>
      <c r="N417" s="50"/>
      <c r="V417" s="50"/>
      <c r="W417" s="64"/>
    </row>
    <row r="418" spans="1:23" ht="76.5" x14ac:dyDescent="0.25">
      <c r="A418" s="57">
        <v>417</v>
      </c>
      <c r="B418" s="2" t="s">
        <v>8553</v>
      </c>
      <c r="C418" s="10" t="s">
        <v>8554</v>
      </c>
      <c r="D418" s="10" t="s">
        <v>8554</v>
      </c>
      <c r="F418" s="2" t="s">
        <v>8553</v>
      </c>
      <c r="G418" s="45"/>
      <c r="H418" s="2"/>
      <c r="I418" s="2"/>
      <c r="J418" s="1" t="s">
        <v>13</v>
      </c>
      <c r="K418" s="2"/>
      <c r="L418" s="2"/>
      <c r="M418" s="40"/>
      <c r="N418" s="49" t="s">
        <v>13</v>
      </c>
      <c r="P418" s="10" t="s">
        <v>13</v>
      </c>
      <c r="S418" s="10" t="s">
        <v>13</v>
      </c>
      <c r="T418" s="10" t="s">
        <v>13</v>
      </c>
      <c r="U418" s="16">
        <v>2</v>
      </c>
      <c r="V418" s="54">
        <v>3</v>
      </c>
      <c r="W418" s="64"/>
    </row>
    <row r="419" spans="1:23" ht="51" x14ac:dyDescent="0.25">
      <c r="A419" s="57">
        <v>418</v>
      </c>
      <c r="B419" s="2" t="s">
        <v>8551</v>
      </c>
      <c r="C419" s="10" t="s">
        <v>8552</v>
      </c>
      <c r="D419" s="10" t="s">
        <v>8552</v>
      </c>
      <c r="F419" s="2" t="s">
        <v>8551</v>
      </c>
      <c r="G419" s="45"/>
      <c r="H419" s="2"/>
      <c r="I419" s="2"/>
      <c r="J419" s="1" t="s">
        <v>13</v>
      </c>
      <c r="K419" s="2"/>
      <c r="L419" s="2"/>
      <c r="M419" s="40"/>
      <c r="N419" s="49" t="s">
        <v>13</v>
      </c>
      <c r="P419" s="10" t="s">
        <v>13</v>
      </c>
      <c r="S419" s="10" t="s">
        <v>13</v>
      </c>
      <c r="T419" s="10" t="s">
        <v>13</v>
      </c>
      <c r="U419" s="16">
        <v>2</v>
      </c>
      <c r="V419" s="54">
        <v>3</v>
      </c>
      <c r="W419" s="64"/>
    </row>
    <row r="420" spans="1:23" ht="51" x14ac:dyDescent="0.25">
      <c r="A420" s="57">
        <v>419</v>
      </c>
      <c r="B420" s="2" t="s">
        <v>8549</v>
      </c>
      <c r="C420" s="10" t="s">
        <v>8550</v>
      </c>
      <c r="D420" s="10" t="s">
        <v>8550</v>
      </c>
      <c r="F420" s="2" t="s">
        <v>8549</v>
      </c>
      <c r="G420" s="45"/>
      <c r="H420" s="2"/>
      <c r="I420" s="2"/>
      <c r="J420" s="1" t="s">
        <v>13</v>
      </c>
      <c r="K420" s="2"/>
      <c r="L420" s="2"/>
      <c r="M420" s="40"/>
      <c r="N420" s="49" t="s">
        <v>13</v>
      </c>
      <c r="P420" s="10" t="s">
        <v>13</v>
      </c>
      <c r="S420" s="10" t="s">
        <v>13</v>
      </c>
      <c r="T420" s="10" t="s">
        <v>13</v>
      </c>
      <c r="U420" s="16">
        <v>2</v>
      </c>
      <c r="V420" s="54">
        <v>3</v>
      </c>
      <c r="W420" s="64"/>
    </row>
    <row r="421" spans="1:23" x14ac:dyDescent="0.25">
      <c r="A421" s="57">
        <v>420</v>
      </c>
      <c r="B421" s="6" t="s">
        <v>30</v>
      </c>
      <c r="C421" s="12" t="s">
        <v>8548</v>
      </c>
      <c r="D421" s="12" t="s">
        <v>8548</v>
      </c>
      <c r="E421" s="11"/>
      <c r="F421" s="6" t="s">
        <v>30</v>
      </c>
      <c r="G421" s="44"/>
      <c r="H421" s="6"/>
      <c r="I421" s="6"/>
      <c r="J421" s="1"/>
      <c r="K421" s="6"/>
      <c r="L421" s="6"/>
      <c r="M421" s="39"/>
      <c r="N421" s="50"/>
      <c r="V421" s="50"/>
      <c r="W421" s="64"/>
    </row>
    <row r="422" spans="1:23" ht="25.5" x14ac:dyDescent="0.25">
      <c r="A422" s="57">
        <v>421</v>
      </c>
      <c r="B422" s="6" t="s">
        <v>8546</v>
      </c>
      <c r="C422" s="12" t="s">
        <v>8547</v>
      </c>
      <c r="D422" s="12" t="s">
        <v>8547</v>
      </c>
      <c r="E422" s="11"/>
      <c r="F422" s="6" t="s">
        <v>8546</v>
      </c>
      <c r="G422" s="44"/>
      <c r="H422" s="6"/>
      <c r="I422" s="6"/>
      <c r="J422" s="1"/>
      <c r="K422" s="6"/>
      <c r="L422" s="6"/>
      <c r="M422" s="39"/>
      <c r="N422" s="50"/>
      <c r="V422" s="50"/>
      <c r="W422" s="64"/>
    </row>
    <row r="423" spans="1:23" ht="51" x14ac:dyDescent="0.25">
      <c r="A423" s="57">
        <v>422</v>
      </c>
      <c r="B423" s="2" t="s">
        <v>8544</v>
      </c>
      <c r="C423" s="10" t="s">
        <v>8545</v>
      </c>
      <c r="D423" s="10" t="s">
        <v>8545</v>
      </c>
      <c r="F423" s="2" t="s">
        <v>8544</v>
      </c>
      <c r="G423" s="45"/>
      <c r="H423" s="2"/>
      <c r="I423" s="2"/>
      <c r="J423" s="1" t="s">
        <v>13</v>
      </c>
      <c r="K423" s="2"/>
      <c r="L423" s="2"/>
      <c r="M423" s="40"/>
      <c r="N423" s="49" t="s">
        <v>13</v>
      </c>
      <c r="P423" s="10" t="s">
        <v>13</v>
      </c>
      <c r="S423" s="10" t="s">
        <v>13</v>
      </c>
      <c r="T423" s="10" t="s">
        <v>13</v>
      </c>
      <c r="U423" s="10">
        <v>2</v>
      </c>
      <c r="V423" s="50"/>
      <c r="W423" s="64"/>
    </row>
    <row r="424" spans="1:23" ht="38.25" x14ac:dyDescent="0.25">
      <c r="A424" s="57">
        <v>423</v>
      </c>
      <c r="B424" s="2" t="s">
        <v>8542</v>
      </c>
      <c r="C424" s="10" t="s">
        <v>8543</v>
      </c>
      <c r="D424" s="10" t="s">
        <v>8543</v>
      </c>
      <c r="F424" s="2" t="s">
        <v>8542</v>
      </c>
      <c r="G424" s="45"/>
      <c r="H424" s="2"/>
      <c r="I424" s="2"/>
      <c r="J424" s="1" t="s">
        <v>13</v>
      </c>
      <c r="K424" s="2"/>
      <c r="L424" s="2"/>
      <c r="M424" s="40"/>
      <c r="N424" s="49" t="s">
        <v>13</v>
      </c>
      <c r="P424" s="10" t="s">
        <v>13</v>
      </c>
      <c r="S424" s="10" t="s">
        <v>13</v>
      </c>
      <c r="T424" s="10" t="s">
        <v>13</v>
      </c>
      <c r="U424" s="10">
        <v>2</v>
      </c>
      <c r="V424" s="50"/>
      <c r="W424" s="64"/>
    </row>
    <row r="425" spans="1:23" ht="63.75" x14ac:dyDescent="0.25">
      <c r="A425" s="57">
        <v>424</v>
      </c>
      <c r="B425" s="2" t="s">
        <v>8540</v>
      </c>
      <c r="C425" s="10" t="s">
        <v>8541</v>
      </c>
      <c r="D425" s="10" t="s">
        <v>8541</v>
      </c>
      <c r="F425" s="2" t="s">
        <v>8540</v>
      </c>
      <c r="G425" s="45"/>
      <c r="H425" s="2"/>
      <c r="I425" s="2"/>
      <c r="J425" s="1" t="s">
        <v>13</v>
      </c>
      <c r="K425" s="2"/>
      <c r="L425" s="2"/>
      <c r="M425" s="40"/>
      <c r="N425" s="49" t="s">
        <v>13</v>
      </c>
      <c r="P425" s="10" t="s">
        <v>13</v>
      </c>
      <c r="S425" s="10" t="s">
        <v>13</v>
      </c>
      <c r="T425" s="10" t="s">
        <v>13</v>
      </c>
      <c r="U425" s="10">
        <v>2</v>
      </c>
      <c r="V425" s="50"/>
      <c r="W425" s="64"/>
    </row>
    <row r="426" spans="1:23" ht="38.25" x14ac:dyDescent="0.25">
      <c r="A426" s="57">
        <v>425</v>
      </c>
      <c r="B426" s="2" t="s">
        <v>8538</v>
      </c>
      <c r="C426" s="10" t="s">
        <v>8539</v>
      </c>
      <c r="D426" s="10" t="s">
        <v>8539</v>
      </c>
      <c r="F426" s="2" t="s">
        <v>8538</v>
      </c>
      <c r="G426" s="45"/>
      <c r="H426" s="2"/>
      <c r="I426" s="2"/>
      <c r="J426" s="1" t="s">
        <v>13</v>
      </c>
      <c r="K426" s="2"/>
      <c r="L426" s="2"/>
      <c r="M426" s="40"/>
      <c r="N426" s="49" t="s">
        <v>13</v>
      </c>
      <c r="P426" s="10" t="s">
        <v>13</v>
      </c>
      <c r="S426" s="10" t="s">
        <v>13</v>
      </c>
      <c r="T426" s="10" t="s">
        <v>13</v>
      </c>
      <c r="U426" s="10">
        <v>2</v>
      </c>
      <c r="V426" s="50"/>
      <c r="W426" s="64"/>
    </row>
    <row r="427" spans="1:23" ht="63.75" x14ac:dyDescent="0.25">
      <c r="A427" s="57">
        <v>426</v>
      </c>
      <c r="B427" s="2" t="s">
        <v>8536</v>
      </c>
      <c r="C427" s="10" t="s">
        <v>8537</v>
      </c>
      <c r="D427" s="10" t="s">
        <v>8537</v>
      </c>
      <c r="F427" s="2" t="s">
        <v>8536</v>
      </c>
      <c r="G427" s="45"/>
      <c r="H427" s="2"/>
      <c r="I427" s="2"/>
      <c r="J427" s="1" t="s">
        <v>13</v>
      </c>
      <c r="K427" s="2"/>
      <c r="L427" s="2"/>
      <c r="M427" s="40"/>
      <c r="N427" s="49" t="s">
        <v>13</v>
      </c>
      <c r="P427" s="10" t="s">
        <v>13</v>
      </c>
      <c r="S427" s="10" t="s">
        <v>13</v>
      </c>
      <c r="T427" s="10" t="s">
        <v>13</v>
      </c>
      <c r="U427" s="10">
        <v>2</v>
      </c>
      <c r="V427" s="50"/>
      <c r="W427" s="64"/>
    </row>
    <row r="428" spans="1:23" ht="38.25" x14ac:dyDescent="0.25">
      <c r="A428" s="57">
        <v>427</v>
      </c>
      <c r="B428" s="2" t="s">
        <v>8534</v>
      </c>
      <c r="C428" s="10" t="s">
        <v>8535</v>
      </c>
      <c r="D428" s="10" t="s">
        <v>8535</v>
      </c>
      <c r="F428" s="2" t="s">
        <v>8534</v>
      </c>
      <c r="G428" s="45"/>
      <c r="H428" s="2"/>
      <c r="I428" s="2"/>
      <c r="J428" s="1" t="s">
        <v>13</v>
      </c>
      <c r="K428" s="2"/>
      <c r="L428" s="2"/>
      <c r="M428" s="40"/>
      <c r="N428" s="49" t="s">
        <v>13</v>
      </c>
      <c r="P428" s="10" t="s">
        <v>13</v>
      </c>
      <c r="S428" s="10" t="s">
        <v>13</v>
      </c>
      <c r="T428" s="10" t="s">
        <v>13</v>
      </c>
      <c r="U428" s="10">
        <v>2</v>
      </c>
      <c r="V428" s="50"/>
      <c r="W428" s="64"/>
    </row>
    <row r="429" spans="1:23" ht="25.5" x14ac:dyDescent="0.25">
      <c r="A429" s="57">
        <v>428</v>
      </c>
      <c r="B429" s="2" t="s">
        <v>8532</v>
      </c>
      <c r="C429" s="10" t="s">
        <v>8533</v>
      </c>
      <c r="D429" s="10" t="s">
        <v>8533</v>
      </c>
      <c r="F429" s="2" t="s">
        <v>8532</v>
      </c>
      <c r="G429" s="45"/>
      <c r="H429" s="2"/>
      <c r="I429" s="2"/>
      <c r="J429" s="1" t="s">
        <v>13</v>
      </c>
      <c r="K429" s="2"/>
      <c r="L429" s="2"/>
      <c r="M429" s="40"/>
      <c r="N429" s="49" t="s">
        <v>13</v>
      </c>
      <c r="P429" s="10" t="s">
        <v>13</v>
      </c>
      <c r="S429" s="10" t="s">
        <v>13</v>
      </c>
      <c r="T429" s="10" t="s">
        <v>13</v>
      </c>
      <c r="U429" s="10">
        <v>2</v>
      </c>
      <c r="V429" s="50"/>
      <c r="W429" s="64"/>
    </row>
    <row r="430" spans="1:23" ht="38.25" x14ac:dyDescent="0.25">
      <c r="A430" s="57">
        <v>429</v>
      </c>
      <c r="B430" s="2" t="s">
        <v>8530</v>
      </c>
      <c r="C430" s="10" t="s">
        <v>8531</v>
      </c>
      <c r="D430" s="10" t="s">
        <v>8531</v>
      </c>
      <c r="F430" s="2" t="s">
        <v>8530</v>
      </c>
      <c r="G430" s="45"/>
      <c r="H430" s="2"/>
      <c r="I430" s="2"/>
      <c r="J430" s="1" t="s">
        <v>13</v>
      </c>
      <c r="K430" s="2"/>
      <c r="L430" s="2"/>
      <c r="M430" s="40"/>
      <c r="N430" s="49" t="s">
        <v>13</v>
      </c>
      <c r="P430" s="10" t="s">
        <v>13</v>
      </c>
      <c r="S430" s="10" t="s">
        <v>13</v>
      </c>
      <c r="T430" s="10" t="s">
        <v>13</v>
      </c>
      <c r="U430" s="10">
        <v>2</v>
      </c>
      <c r="V430" s="50"/>
      <c r="W430" s="64"/>
    </row>
    <row r="431" spans="1:23" ht="25.5" x14ac:dyDescent="0.25">
      <c r="A431" s="57">
        <v>430</v>
      </c>
      <c r="B431" s="2" t="s">
        <v>8528</v>
      </c>
      <c r="C431" s="10" t="s">
        <v>8529</v>
      </c>
      <c r="D431" s="10" t="s">
        <v>8529</v>
      </c>
      <c r="F431" s="2" t="s">
        <v>8528</v>
      </c>
      <c r="G431" s="45"/>
      <c r="H431" s="2"/>
      <c r="I431" s="2"/>
      <c r="J431" s="1" t="s">
        <v>13</v>
      </c>
      <c r="K431" s="2"/>
      <c r="L431" s="2"/>
      <c r="M431" s="40"/>
      <c r="N431" s="49" t="s">
        <v>13</v>
      </c>
      <c r="P431" s="10" t="s">
        <v>13</v>
      </c>
      <c r="S431" s="10" t="s">
        <v>13</v>
      </c>
      <c r="T431" s="10" t="s">
        <v>13</v>
      </c>
      <c r="U431" s="10">
        <v>2</v>
      </c>
      <c r="V431" s="50"/>
      <c r="W431" s="64"/>
    </row>
    <row r="432" spans="1:23" ht="25.5" x14ac:dyDescent="0.25">
      <c r="A432" s="57">
        <v>431</v>
      </c>
      <c r="B432" s="2" t="s">
        <v>8526</v>
      </c>
      <c r="C432" s="10" t="s">
        <v>8527</v>
      </c>
      <c r="D432" s="10" t="s">
        <v>8527</v>
      </c>
      <c r="F432" s="2" t="s">
        <v>8526</v>
      </c>
      <c r="G432" s="45"/>
      <c r="H432" s="2"/>
      <c r="I432" s="2"/>
      <c r="J432" s="1" t="s">
        <v>13</v>
      </c>
      <c r="K432" s="2"/>
      <c r="L432" s="2"/>
      <c r="M432" s="40"/>
      <c r="N432" s="49" t="s">
        <v>13</v>
      </c>
      <c r="P432" s="10" t="s">
        <v>13</v>
      </c>
      <c r="S432" s="10" t="s">
        <v>13</v>
      </c>
      <c r="T432" s="10" t="s">
        <v>13</v>
      </c>
      <c r="U432" s="10">
        <v>2</v>
      </c>
      <c r="V432" s="50"/>
      <c r="W432" s="64"/>
    </row>
    <row r="433" spans="1:23" ht="25.5" x14ac:dyDescent="0.25">
      <c r="A433" s="57">
        <v>432</v>
      </c>
      <c r="B433" s="2" t="s">
        <v>8524</v>
      </c>
      <c r="C433" s="10" t="s">
        <v>8525</v>
      </c>
      <c r="D433" s="10" t="s">
        <v>8525</v>
      </c>
      <c r="F433" s="2" t="s">
        <v>8524</v>
      </c>
      <c r="G433" s="45"/>
      <c r="H433" s="2"/>
      <c r="I433" s="2"/>
      <c r="J433" s="1" t="s">
        <v>13</v>
      </c>
      <c r="K433" s="2"/>
      <c r="L433" s="2"/>
      <c r="M433" s="40"/>
      <c r="N433" s="49" t="s">
        <v>13</v>
      </c>
      <c r="P433" s="10" t="s">
        <v>13</v>
      </c>
      <c r="S433" s="10" t="s">
        <v>13</v>
      </c>
      <c r="T433" s="10" t="s">
        <v>13</v>
      </c>
      <c r="U433" s="10">
        <v>2</v>
      </c>
      <c r="V433" s="50"/>
      <c r="W433" s="64"/>
    </row>
    <row r="434" spans="1:23" ht="25.5" x14ac:dyDescent="0.25">
      <c r="A434" s="57">
        <v>433</v>
      </c>
      <c r="B434" s="6" t="s">
        <v>8522</v>
      </c>
      <c r="C434" s="12" t="s">
        <v>8523</v>
      </c>
      <c r="D434" s="12" t="s">
        <v>8523</v>
      </c>
      <c r="E434" s="11"/>
      <c r="F434" s="6" t="s">
        <v>8522</v>
      </c>
      <c r="G434" s="44"/>
      <c r="H434" s="6"/>
      <c r="I434" s="6"/>
      <c r="J434" s="1"/>
      <c r="K434" s="6"/>
      <c r="L434" s="6"/>
      <c r="M434" s="39"/>
      <c r="N434" s="50"/>
      <c r="V434" s="50"/>
      <c r="W434" s="64"/>
    </row>
    <row r="435" spans="1:23" x14ac:dyDescent="0.25">
      <c r="A435" s="57">
        <v>434</v>
      </c>
      <c r="B435" s="2" t="s">
        <v>8520</v>
      </c>
      <c r="C435" s="10" t="s">
        <v>8521</v>
      </c>
      <c r="D435" s="10" t="s">
        <v>8521</v>
      </c>
      <c r="F435" s="2" t="s">
        <v>8520</v>
      </c>
      <c r="G435" s="45"/>
      <c r="H435" s="2"/>
      <c r="I435" s="2"/>
      <c r="J435" s="1" t="s">
        <v>13</v>
      </c>
      <c r="K435" s="2"/>
      <c r="L435" s="2"/>
      <c r="M435" s="40"/>
      <c r="N435" s="49" t="s">
        <v>13</v>
      </c>
      <c r="P435" s="10" t="s">
        <v>13</v>
      </c>
      <c r="S435" s="10" t="s">
        <v>13</v>
      </c>
      <c r="T435" s="10" t="s">
        <v>13</v>
      </c>
      <c r="U435" s="10">
        <v>2</v>
      </c>
      <c r="V435" s="50"/>
      <c r="W435" s="64"/>
    </row>
    <row r="436" spans="1:23" ht="25.5" x14ac:dyDescent="0.25">
      <c r="A436" s="57">
        <v>435</v>
      </c>
      <c r="B436" s="6" t="s">
        <v>8518</v>
      </c>
      <c r="C436" s="12" t="s">
        <v>8519</v>
      </c>
      <c r="D436" s="12" t="s">
        <v>8519</v>
      </c>
      <c r="E436" s="11"/>
      <c r="F436" s="6" t="s">
        <v>8518</v>
      </c>
      <c r="G436" s="44"/>
      <c r="H436" s="6"/>
      <c r="I436" s="6"/>
      <c r="J436" s="1"/>
      <c r="K436" s="6"/>
      <c r="L436" s="6"/>
      <c r="M436" s="39"/>
      <c r="N436" s="50"/>
      <c r="V436" s="50"/>
      <c r="W436" s="64"/>
    </row>
    <row r="437" spans="1:23" ht="38.25" x14ac:dyDescent="0.25">
      <c r="A437" s="57">
        <v>436</v>
      </c>
      <c r="B437" s="2" t="s">
        <v>8516</v>
      </c>
      <c r="C437" s="10" t="s">
        <v>8517</v>
      </c>
      <c r="D437" s="10" t="s">
        <v>8517</v>
      </c>
      <c r="F437" s="2" t="s">
        <v>8516</v>
      </c>
      <c r="G437" s="45"/>
      <c r="H437" s="2"/>
      <c r="I437" s="2"/>
      <c r="J437" s="1" t="s">
        <v>13</v>
      </c>
      <c r="K437" s="2"/>
      <c r="L437" s="2"/>
      <c r="M437" s="40"/>
      <c r="N437" s="49" t="s">
        <v>13</v>
      </c>
      <c r="P437" s="10" t="s">
        <v>13</v>
      </c>
      <c r="S437" s="10" t="s">
        <v>13</v>
      </c>
      <c r="V437" s="50"/>
      <c r="W437" s="64"/>
    </row>
    <row r="438" spans="1:23" x14ac:dyDescent="0.25">
      <c r="A438" s="57">
        <v>437</v>
      </c>
      <c r="B438" s="6" t="s">
        <v>8514</v>
      </c>
      <c r="C438" s="12" t="s">
        <v>8515</v>
      </c>
      <c r="D438" s="12" t="s">
        <v>8515</v>
      </c>
      <c r="E438" s="11"/>
      <c r="F438" s="6" t="s">
        <v>8514</v>
      </c>
      <c r="G438" s="44"/>
      <c r="H438" s="6"/>
      <c r="I438" s="6"/>
      <c r="J438" s="1"/>
      <c r="K438" s="6"/>
      <c r="L438" s="6"/>
      <c r="M438" s="39"/>
      <c r="N438" s="50"/>
      <c r="V438" s="50"/>
      <c r="W438" s="64"/>
    </row>
    <row r="439" spans="1:23" ht="25.5" x14ac:dyDescent="0.25">
      <c r="A439" s="57">
        <v>438</v>
      </c>
      <c r="B439" s="2" t="s">
        <v>8512</v>
      </c>
      <c r="C439" s="10" t="s">
        <v>8513</v>
      </c>
      <c r="D439" s="10" t="s">
        <v>8513</v>
      </c>
      <c r="F439" s="2" t="s">
        <v>8512</v>
      </c>
      <c r="G439" s="45"/>
      <c r="H439" s="2"/>
      <c r="I439" s="2"/>
      <c r="J439" s="1" t="s">
        <v>13</v>
      </c>
      <c r="K439" s="2"/>
      <c r="L439" s="2"/>
      <c r="M439" s="40"/>
      <c r="N439" s="50"/>
      <c r="P439" s="10" t="s">
        <v>13</v>
      </c>
      <c r="S439" s="10" t="s">
        <v>13</v>
      </c>
      <c r="V439" s="50"/>
      <c r="W439" s="64"/>
    </row>
    <row r="440" spans="1:23" ht="51" x14ac:dyDescent="0.25">
      <c r="A440" s="57">
        <v>439</v>
      </c>
      <c r="B440" s="2" t="s">
        <v>8510</v>
      </c>
      <c r="C440" s="10" t="s">
        <v>8511</v>
      </c>
      <c r="D440" s="10" t="s">
        <v>8511</v>
      </c>
      <c r="F440" s="2" t="s">
        <v>8510</v>
      </c>
      <c r="G440" s="45"/>
      <c r="H440" s="2"/>
      <c r="I440" s="2"/>
      <c r="J440" s="1" t="s">
        <v>13</v>
      </c>
      <c r="K440" s="2"/>
      <c r="L440" s="2"/>
      <c r="M440" s="40"/>
      <c r="N440" s="50"/>
      <c r="P440" s="10" t="s">
        <v>13</v>
      </c>
      <c r="S440" s="10" t="s">
        <v>13</v>
      </c>
      <c r="V440" s="50"/>
      <c r="W440" s="64"/>
    </row>
    <row r="441" spans="1:23" ht="25.5" x14ac:dyDescent="0.25">
      <c r="A441" s="57">
        <v>440</v>
      </c>
      <c r="B441" s="2" t="s">
        <v>8508</v>
      </c>
      <c r="C441" s="10" t="s">
        <v>8509</v>
      </c>
      <c r="D441" s="10" t="s">
        <v>8509</v>
      </c>
      <c r="F441" s="2" t="s">
        <v>8508</v>
      </c>
      <c r="G441" s="45"/>
      <c r="H441" s="2"/>
      <c r="I441" s="2"/>
      <c r="J441" s="1" t="s">
        <v>13</v>
      </c>
      <c r="K441" s="2"/>
      <c r="L441" s="2"/>
      <c r="M441" s="40"/>
      <c r="N441" s="50"/>
      <c r="P441" s="10" t="s">
        <v>13</v>
      </c>
      <c r="S441" s="10" t="s">
        <v>13</v>
      </c>
      <c r="V441" s="50"/>
      <c r="W441" s="64"/>
    </row>
    <row r="442" spans="1:23" x14ac:dyDescent="0.25">
      <c r="A442" s="57">
        <v>441</v>
      </c>
      <c r="B442" s="6" t="s">
        <v>8506</v>
      </c>
      <c r="C442" s="12" t="s">
        <v>8507</v>
      </c>
      <c r="D442" s="12" t="s">
        <v>8507</v>
      </c>
      <c r="E442" s="11"/>
      <c r="F442" s="6" t="s">
        <v>8506</v>
      </c>
      <c r="G442" s="44"/>
      <c r="H442" s="6"/>
      <c r="I442" s="6"/>
      <c r="J442" s="1"/>
      <c r="K442" s="6"/>
      <c r="L442" s="6"/>
      <c r="M442" s="39"/>
      <c r="N442" s="50"/>
      <c r="V442" s="50"/>
      <c r="W442" s="64"/>
    </row>
    <row r="443" spans="1:23" ht="51" x14ac:dyDescent="0.25">
      <c r="A443" s="57">
        <v>442</v>
      </c>
      <c r="B443" s="2" t="s">
        <v>8504</v>
      </c>
      <c r="C443" s="10" t="s">
        <v>8505</v>
      </c>
      <c r="D443" s="10" t="s">
        <v>8505</v>
      </c>
      <c r="F443" s="2" t="s">
        <v>8504</v>
      </c>
      <c r="G443" s="45"/>
      <c r="H443" s="2"/>
      <c r="I443" s="2"/>
      <c r="J443" s="1" t="s">
        <v>13</v>
      </c>
      <c r="K443" s="2"/>
      <c r="L443" s="2"/>
      <c r="M443" s="40"/>
      <c r="N443" s="50"/>
      <c r="P443" s="10" t="s">
        <v>13</v>
      </c>
      <c r="S443" s="10" t="s">
        <v>13</v>
      </c>
      <c r="V443" s="50"/>
      <c r="W443" s="64"/>
    </row>
    <row r="444" spans="1:23" ht="51" x14ac:dyDescent="0.25">
      <c r="A444" s="57">
        <v>443</v>
      </c>
      <c r="B444" s="2" t="s">
        <v>8502</v>
      </c>
      <c r="C444" s="10" t="s">
        <v>8503</v>
      </c>
      <c r="D444" s="10" t="s">
        <v>8503</v>
      </c>
      <c r="F444" s="2" t="s">
        <v>8502</v>
      </c>
      <c r="G444" s="45"/>
      <c r="H444" s="2"/>
      <c r="I444" s="2"/>
      <c r="J444" s="1" t="s">
        <v>13</v>
      </c>
      <c r="K444" s="2"/>
      <c r="L444" s="2"/>
      <c r="M444" s="40"/>
      <c r="N444" s="50"/>
      <c r="P444" s="10" t="s">
        <v>13</v>
      </c>
      <c r="S444" s="10" t="s">
        <v>13</v>
      </c>
      <c r="V444" s="50"/>
      <c r="W444" s="64"/>
    </row>
    <row r="445" spans="1:23" ht="25.5" x14ac:dyDescent="0.25">
      <c r="A445" s="57">
        <v>444</v>
      </c>
      <c r="B445" s="2" t="s">
        <v>8500</v>
      </c>
      <c r="C445" s="10" t="s">
        <v>8501</v>
      </c>
      <c r="D445" s="10" t="s">
        <v>8501</v>
      </c>
      <c r="F445" s="2" t="s">
        <v>8500</v>
      </c>
      <c r="G445" s="45"/>
      <c r="H445" s="2"/>
      <c r="I445" s="2"/>
      <c r="J445" s="1" t="s">
        <v>13</v>
      </c>
      <c r="K445" s="2"/>
      <c r="L445" s="2"/>
      <c r="M445" s="40"/>
      <c r="N445" s="50"/>
      <c r="P445" s="10" t="s">
        <v>13</v>
      </c>
      <c r="S445" s="10" t="s">
        <v>13</v>
      </c>
      <c r="V445" s="50"/>
      <c r="W445" s="64"/>
    </row>
    <row r="446" spans="1:23" x14ac:dyDescent="0.25">
      <c r="A446" s="56" t="s">
        <v>14302</v>
      </c>
      <c r="B446" s="2"/>
      <c r="C446" s="10"/>
      <c r="D446" s="10"/>
      <c r="E446" s="56"/>
      <c r="F446" s="2"/>
      <c r="G446" s="40">
        <f>SUBTOTAL(103,Table112[Renumbered])</f>
        <v>0</v>
      </c>
      <c r="H446" s="1">
        <f>SUBTOTAL(103,Table112[New])</f>
        <v>0</v>
      </c>
      <c r="I446" s="1">
        <f>SUBTOTAL(103,Table112[Deleted])</f>
        <v>0</v>
      </c>
      <c r="J446" s="1">
        <f>SUBTOTAL(103,Table112[Text unmodified])</f>
        <v>387</v>
      </c>
      <c r="K446" s="1">
        <f>SUBTOTAL(103,Table112[Reworded, intent the same])</f>
        <v>0</v>
      </c>
      <c r="L446" s="1">
        <f>SUBTOTAL(103,Table112[Reworded, intent modified])</f>
        <v>0</v>
      </c>
      <c r="M446" s="40">
        <f>SUBTOTAL(103,Table112[BK])</f>
        <v>101</v>
      </c>
      <c r="N446" s="49">
        <f>SUBTOTAL(103,Table112[ATPL(A)])</f>
        <v>322</v>
      </c>
      <c r="O446" s="10">
        <f>SUBTOTAL(103,Table112[CPL(A)])</f>
        <v>197</v>
      </c>
      <c r="P446" s="10">
        <f>SUBTOTAL(103,Table112[ATPL(H)/IR])</f>
        <v>328</v>
      </c>
      <c r="Q446" s="10">
        <f>SUBTOTAL(103,Table112[ATPL(H)/VFR])</f>
        <v>216</v>
      </c>
      <c r="R446" s="10">
        <f>SUBTOTAL(103,Table112[CPL(H)])</f>
        <v>197</v>
      </c>
      <c r="S446" s="10">
        <f>SUBTOTAL(103,Table112[IR])</f>
        <v>324</v>
      </c>
      <c r="T446" s="10">
        <f>SUBTOTAL(103,Table112[CBIR(A)])</f>
        <v>189</v>
      </c>
      <c r="U446" s="10">
        <f>SUBTOTAL(103,Table112[BIR exam])</f>
        <v>114</v>
      </c>
      <c r="V446" s="49">
        <f>SUBTOTAL(103,Table112[BIR BK])</f>
        <v>91</v>
      </c>
      <c r="W446" s="49"/>
    </row>
  </sheetData>
  <pageMargins left="0.7" right="0.7" top="0.75" bottom="0.75" header="0.3" footer="0.3"/>
  <pageSetup paperSize="9" orientation="portrait"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97EEE-210A-47A5-80AE-3DB857B72594}">
  <dimension ref="A1:W500"/>
  <sheetViews>
    <sheetView workbookViewId="0">
      <pane ySplit="1" topLeftCell="A2" activePane="bottomLeft" state="frozen"/>
      <selection activeCell="D1" sqref="D1"/>
      <selection pane="bottomLeft" activeCell="B2" sqref="B2"/>
    </sheetView>
  </sheetViews>
  <sheetFormatPr defaultColWidth="9" defaultRowHeight="15" x14ac:dyDescent="0.25"/>
  <cols>
    <col min="1" max="1" width="4.42578125" style="8" customWidth="1"/>
    <col min="2" max="2" width="41.7109375" style="19" customWidth="1"/>
    <col min="3" max="3" width="13.7109375" style="8" customWidth="1"/>
    <col min="4" max="4" width="13.7109375" style="9" customWidth="1"/>
    <col min="5" max="5" width="8.140625" style="8" customWidth="1"/>
    <col min="6" max="6" width="41.7109375" style="19" customWidth="1"/>
    <col min="7" max="22" width="3.85546875" style="8" customWidth="1"/>
    <col min="23" max="23" width="25.7109375" style="1" customWidth="1"/>
    <col min="24" max="16384" width="9" style="8"/>
  </cols>
  <sheetData>
    <row r="1" spans="1:23" s="19" customFormat="1" ht="8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x14ac:dyDescent="0.25">
      <c r="A2" s="52">
        <v>1</v>
      </c>
      <c r="B2" s="4" t="s">
        <v>10319</v>
      </c>
      <c r="C2" s="14" t="s">
        <v>10320</v>
      </c>
      <c r="D2" s="14" t="s">
        <v>10320</v>
      </c>
      <c r="E2" s="13"/>
      <c r="F2" s="4" t="s">
        <v>10319</v>
      </c>
      <c r="G2" s="37"/>
      <c r="H2" s="3"/>
      <c r="I2" s="3"/>
      <c r="J2" s="3"/>
      <c r="K2" s="3"/>
      <c r="L2" s="3"/>
      <c r="M2" s="37"/>
      <c r="N2" s="51"/>
      <c r="V2" s="51"/>
      <c r="W2" s="62"/>
    </row>
    <row r="3" spans="1:23" x14ac:dyDescent="0.25">
      <c r="A3" s="52">
        <v>2</v>
      </c>
      <c r="B3" s="4" t="s">
        <v>13217</v>
      </c>
      <c r="C3" s="14" t="s">
        <v>10318</v>
      </c>
      <c r="D3" s="14" t="s">
        <v>10318</v>
      </c>
      <c r="E3" s="13"/>
      <c r="F3" s="4" t="s">
        <v>10317</v>
      </c>
      <c r="G3" s="38"/>
      <c r="H3" s="3"/>
      <c r="I3" s="3"/>
      <c r="J3" s="3"/>
      <c r="K3" s="3"/>
      <c r="L3" s="3"/>
      <c r="M3" s="38"/>
      <c r="N3" s="50"/>
      <c r="V3" s="50"/>
      <c r="W3" s="62" t="s">
        <v>13991</v>
      </c>
    </row>
    <row r="4" spans="1:23" x14ac:dyDescent="0.25">
      <c r="A4" s="52">
        <v>3</v>
      </c>
      <c r="B4" s="4" t="s">
        <v>10315</v>
      </c>
      <c r="C4" s="14" t="s">
        <v>10316</v>
      </c>
      <c r="D4" s="14" t="s">
        <v>10316</v>
      </c>
      <c r="E4" s="13"/>
      <c r="F4" s="4" t="s">
        <v>10315</v>
      </c>
      <c r="G4" s="38"/>
      <c r="H4" s="3"/>
      <c r="I4" s="3"/>
      <c r="J4" s="3"/>
      <c r="K4" s="3"/>
      <c r="L4" s="3"/>
      <c r="M4" s="38"/>
      <c r="N4" s="50"/>
      <c r="V4" s="50"/>
      <c r="W4" s="62"/>
    </row>
    <row r="5" spans="1:23" x14ac:dyDescent="0.25">
      <c r="A5" s="52">
        <v>4</v>
      </c>
      <c r="B5" s="6" t="s">
        <v>66</v>
      </c>
      <c r="C5" s="12" t="s">
        <v>10314</v>
      </c>
      <c r="D5" s="12" t="s">
        <v>10314</v>
      </c>
      <c r="E5" s="11"/>
      <c r="F5" s="6" t="s">
        <v>66</v>
      </c>
      <c r="G5" s="39"/>
      <c r="H5" s="5"/>
      <c r="I5" s="5"/>
      <c r="J5" s="5"/>
      <c r="K5" s="5"/>
      <c r="L5" s="5"/>
      <c r="M5" s="39"/>
      <c r="N5" s="50"/>
      <c r="V5" s="50"/>
      <c r="W5" s="62"/>
    </row>
    <row r="6" spans="1:23" ht="51" x14ac:dyDescent="0.25">
      <c r="A6" s="52">
        <v>5</v>
      </c>
      <c r="B6" s="2" t="s">
        <v>13218</v>
      </c>
      <c r="C6" s="10" t="s">
        <v>10313</v>
      </c>
      <c r="D6" s="10" t="s">
        <v>10313</v>
      </c>
      <c r="F6" s="2" t="s">
        <v>10312</v>
      </c>
      <c r="G6" s="40"/>
      <c r="H6" s="1"/>
      <c r="I6" s="1"/>
      <c r="J6" s="1"/>
      <c r="K6" s="1" t="s">
        <v>13</v>
      </c>
      <c r="L6" s="1"/>
      <c r="M6" s="40"/>
      <c r="N6" s="49" t="s">
        <v>13</v>
      </c>
      <c r="O6" s="10" t="s">
        <v>13</v>
      </c>
      <c r="V6" s="50"/>
      <c r="W6" s="62" t="s">
        <v>14008</v>
      </c>
    </row>
    <row r="7" spans="1:23" ht="38.25" x14ac:dyDescent="0.25">
      <c r="A7" s="52">
        <v>6</v>
      </c>
      <c r="B7" s="2" t="s">
        <v>13219</v>
      </c>
      <c r="C7" s="10" t="s">
        <v>10311</v>
      </c>
      <c r="D7" s="10" t="s">
        <v>10311</v>
      </c>
      <c r="F7" s="2" t="s">
        <v>10310</v>
      </c>
      <c r="G7" s="40"/>
      <c r="H7" s="1"/>
      <c r="I7" s="1"/>
      <c r="J7" s="1"/>
      <c r="K7" s="1" t="s">
        <v>13</v>
      </c>
      <c r="L7" s="1"/>
      <c r="M7" s="40"/>
      <c r="N7" s="50"/>
      <c r="P7" s="10" t="s">
        <v>13</v>
      </c>
      <c r="Q7" s="10" t="s">
        <v>13</v>
      </c>
      <c r="R7" s="10" t="s">
        <v>13</v>
      </c>
      <c r="V7" s="50"/>
      <c r="W7" s="62" t="s">
        <v>14009</v>
      </c>
    </row>
    <row r="8" spans="1:23" x14ac:dyDescent="0.25">
      <c r="A8" s="52">
        <v>7</v>
      </c>
      <c r="B8" s="6" t="s">
        <v>10290</v>
      </c>
      <c r="C8" s="12" t="s">
        <v>10309</v>
      </c>
      <c r="D8" s="12" t="s">
        <v>10309</v>
      </c>
      <c r="E8" s="11"/>
      <c r="F8" s="6" t="s">
        <v>10290</v>
      </c>
      <c r="G8" s="39"/>
      <c r="H8" s="5"/>
      <c r="I8" s="5"/>
      <c r="J8" s="5"/>
      <c r="K8" s="5"/>
      <c r="L8" s="5"/>
      <c r="M8" s="39"/>
      <c r="N8" s="50"/>
      <c r="V8" s="50"/>
      <c r="W8" s="62"/>
    </row>
    <row r="9" spans="1:23" ht="63.75" x14ac:dyDescent="0.25">
      <c r="A9" s="52">
        <v>8</v>
      </c>
      <c r="B9" s="2" t="s">
        <v>13220</v>
      </c>
      <c r="C9" s="10" t="s">
        <v>10308</v>
      </c>
      <c r="D9" s="10" t="s">
        <v>10308</v>
      </c>
      <c r="F9" s="2" t="s">
        <v>10307</v>
      </c>
      <c r="G9" s="40"/>
      <c r="H9" s="1"/>
      <c r="I9" s="1"/>
      <c r="J9" s="1"/>
      <c r="K9" s="1" t="s">
        <v>13</v>
      </c>
      <c r="L9" s="1"/>
      <c r="M9" s="40"/>
      <c r="N9" s="49" t="s">
        <v>13</v>
      </c>
      <c r="O9" s="10" t="s">
        <v>13</v>
      </c>
      <c r="V9" s="50"/>
      <c r="W9" s="62" t="s">
        <v>14010</v>
      </c>
    </row>
    <row r="10" spans="1:23" ht="76.5" x14ac:dyDescent="0.25">
      <c r="A10" s="52">
        <v>9</v>
      </c>
      <c r="B10" s="2" t="s">
        <v>13221</v>
      </c>
      <c r="C10" s="10" t="s">
        <v>10306</v>
      </c>
      <c r="D10" s="10" t="s">
        <v>10306</v>
      </c>
      <c r="F10" s="2" t="s">
        <v>10305</v>
      </c>
      <c r="G10" s="40"/>
      <c r="H10" s="1"/>
      <c r="I10" s="1"/>
      <c r="J10" s="1"/>
      <c r="K10" s="1" t="s">
        <v>13</v>
      </c>
      <c r="L10" s="1"/>
      <c r="M10" s="40"/>
      <c r="N10" s="50"/>
      <c r="P10" s="10" t="s">
        <v>13</v>
      </c>
      <c r="Q10" s="10" t="s">
        <v>13</v>
      </c>
      <c r="R10" s="10" t="s">
        <v>13</v>
      </c>
      <c r="V10" s="50"/>
      <c r="W10" s="62" t="s">
        <v>14011</v>
      </c>
    </row>
    <row r="11" spans="1:23" x14ac:dyDescent="0.25">
      <c r="A11" s="52">
        <v>10</v>
      </c>
      <c r="B11" s="6" t="s">
        <v>296</v>
      </c>
      <c r="C11" s="12" t="s">
        <v>10304</v>
      </c>
      <c r="D11" s="12" t="s">
        <v>10304</v>
      </c>
      <c r="E11" s="11"/>
      <c r="F11" s="6" t="s">
        <v>296</v>
      </c>
      <c r="G11" s="39"/>
      <c r="H11" s="5"/>
      <c r="I11" s="5"/>
      <c r="J11" s="5"/>
      <c r="K11" s="5"/>
      <c r="L11" s="5"/>
      <c r="M11" s="39"/>
      <c r="N11" s="50"/>
      <c r="V11" s="50"/>
      <c r="W11" s="62"/>
    </row>
    <row r="12" spans="1:23" ht="51" x14ac:dyDescent="0.25">
      <c r="A12" s="52">
        <v>11</v>
      </c>
      <c r="B12" s="2" t="s">
        <v>13222</v>
      </c>
      <c r="C12" s="10" t="s">
        <v>10303</v>
      </c>
      <c r="D12" s="10" t="s">
        <v>10303</v>
      </c>
      <c r="F12" s="2" t="s">
        <v>10302</v>
      </c>
      <c r="G12" s="40"/>
      <c r="H12" s="1"/>
      <c r="I12" s="1"/>
      <c r="J12" s="1"/>
      <c r="K12" s="1" t="s">
        <v>13</v>
      </c>
      <c r="L12" s="1"/>
      <c r="M12" s="40"/>
      <c r="N12" s="49" t="s">
        <v>13</v>
      </c>
      <c r="O12" s="10" t="s">
        <v>13</v>
      </c>
      <c r="P12" s="10" t="s">
        <v>13</v>
      </c>
      <c r="Q12" s="10" t="s">
        <v>13</v>
      </c>
      <c r="R12" s="10" t="s">
        <v>13</v>
      </c>
      <c r="V12" s="50"/>
      <c r="W12" s="62" t="s">
        <v>14012</v>
      </c>
    </row>
    <row r="13" spans="1:23" ht="51" x14ac:dyDescent="0.25">
      <c r="A13" s="52">
        <v>12</v>
      </c>
      <c r="B13" s="2" t="s">
        <v>13223</v>
      </c>
      <c r="C13" s="10" t="s">
        <v>10301</v>
      </c>
      <c r="D13" s="10" t="s">
        <v>10301</v>
      </c>
      <c r="F13" s="2" t="s">
        <v>10300</v>
      </c>
      <c r="G13" s="40"/>
      <c r="H13" s="1"/>
      <c r="I13" s="1"/>
      <c r="J13" s="1"/>
      <c r="K13" s="1" t="s">
        <v>13</v>
      </c>
      <c r="L13" s="1"/>
      <c r="M13" s="40"/>
      <c r="N13" s="49" t="s">
        <v>13</v>
      </c>
      <c r="O13" s="10" t="s">
        <v>13</v>
      </c>
      <c r="P13" s="10" t="s">
        <v>13</v>
      </c>
      <c r="Q13" s="10" t="s">
        <v>13</v>
      </c>
      <c r="R13" s="10" t="s">
        <v>13</v>
      </c>
      <c r="V13" s="50"/>
      <c r="W13" s="62" t="s">
        <v>14013</v>
      </c>
    </row>
    <row r="14" spans="1:23" ht="51" x14ac:dyDescent="0.25">
      <c r="A14" s="52">
        <v>13</v>
      </c>
      <c r="B14" s="2" t="s">
        <v>13224</v>
      </c>
      <c r="C14" s="10" t="s">
        <v>10299</v>
      </c>
      <c r="D14" s="10" t="s">
        <v>10299</v>
      </c>
      <c r="F14" s="2" t="s">
        <v>10298</v>
      </c>
      <c r="G14" s="40"/>
      <c r="H14" s="1"/>
      <c r="I14" s="1"/>
      <c r="J14" s="1"/>
      <c r="K14" s="1" t="s">
        <v>13</v>
      </c>
      <c r="L14" s="1"/>
      <c r="M14" s="40"/>
      <c r="N14" s="49" t="s">
        <v>13</v>
      </c>
      <c r="O14" s="10" t="s">
        <v>13</v>
      </c>
      <c r="P14" s="10" t="s">
        <v>13</v>
      </c>
      <c r="Q14" s="10" t="s">
        <v>13</v>
      </c>
      <c r="R14" s="10" t="s">
        <v>13</v>
      </c>
      <c r="V14" s="50"/>
      <c r="W14" s="62" t="s">
        <v>14013</v>
      </c>
    </row>
    <row r="15" spans="1:23" ht="51" x14ac:dyDescent="0.25">
      <c r="A15" s="52">
        <v>14</v>
      </c>
      <c r="B15" s="2" t="s">
        <v>13225</v>
      </c>
      <c r="C15" s="10" t="s">
        <v>10297</v>
      </c>
      <c r="D15" s="10" t="s">
        <v>10297</v>
      </c>
      <c r="F15" s="2" t="s">
        <v>10296</v>
      </c>
      <c r="G15" s="40"/>
      <c r="H15" s="1"/>
      <c r="I15" s="1"/>
      <c r="J15" s="1"/>
      <c r="K15" s="1" t="s">
        <v>13</v>
      </c>
      <c r="L15" s="1"/>
      <c r="M15" s="40"/>
      <c r="N15" s="49" t="s">
        <v>13</v>
      </c>
      <c r="O15" s="10" t="s">
        <v>13</v>
      </c>
      <c r="P15" s="10" t="s">
        <v>13</v>
      </c>
      <c r="Q15" s="10" t="s">
        <v>13</v>
      </c>
      <c r="R15" s="10" t="s">
        <v>13</v>
      </c>
      <c r="V15" s="50"/>
      <c r="W15" s="62" t="s">
        <v>14014</v>
      </c>
    </row>
    <row r="16" spans="1:23" ht="76.5" x14ac:dyDescent="0.25">
      <c r="A16" s="52">
        <v>15</v>
      </c>
      <c r="B16" s="2" t="s">
        <v>13226</v>
      </c>
      <c r="C16" s="10" t="s">
        <v>10295</v>
      </c>
      <c r="D16" s="10" t="s">
        <v>10295</v>
      </c>
      <c r="F16" s="2" t="s">
        <v>10294</v>
      </c>
      <c r="G16" s="40"/>
      <c r="H16" s="1"/>
      <c r="I16" s="1"/>
      <c r="J16" s="1"/>
      <c r="K16" s="1" t="s">
        <v>13</v>
      </c>
      <c r="L16" s="1"/>
      <c r="M16" s="40"/>
      <c r="N16" s="49" t="s">
        <v>13</v>
      </c>
      <c r="O16" s="10" t="s">
        <v>13</v>
      </c>
      <c r="P16" s="10" t="s">
        <v>13</v>
      </c>
      <c r="Q16" s="10" t="s">
        <v>13</v>
      </c>
      <c r="R16" s="10" t="s">
        <v>13</v>
      </c>
      <c r="V16" s="50"/>
      <c r="W16" s="62" t="s">
        <v>14015</v>
      </c>
    </row>
    <row r="17" spans="1:23" x14ac:dyDescent="0.25">
      <c r="A17" s="52">
        <v>16</v>
      </c>
      <c r="B17" s="4" t="s">
        <v>10292</v>
      </c>
      <c r="C17" s="14" t="s">
        <v>10293</v>
      </c>
      <c r="D17" s="14" t="s">
        <v>10293</v>
      </c>
      <c r="E17" s="13"/>
      <c r="F17" s="4" t="s">
        <v>10292</v>
      </c>
      <c r="G17" s="38"/>
      <c r="H17" s="3"/>
      <c r="I17" s="3"/>
      <c r="J17" s="3"/>
      <c r="K17" s="3"/>
      <c r="L17" s="3"/>
      <c r="M17" s="38"/>
      <c r="N17" s="50"/>
      <c r="V17" s="50"/>
      <c r="W17" s="62"/>
    </row>
    <row r="18" spans="1:23" x14ac:dyDescent="0.25">
      <c r="A18" s="52">
        <v>17</v>
      </c>
      <c r="B18" s="6" t="s">
        <v>10290</v>
      </c>
      <c r="C18" s="12" t="s">
        <v>10291</v>
      </c>
      <c r="D18" s="12" t="s">
        <v>10291</v>
      </c>
      <c r="E18" s="11"/>
      <c r="F18" s="6" t="s">
        <v>10290</v>
      </c>
      <c r="G18" s="39"/>
      <c r="H18" s="5"/>
      <c r="I18" s="5"/>
      <c r="J18" s="5"/>
      <c r="K18" s="5"/>
      <c r="L18" s="5"/>
      <c r="M18" s="39"/>
      <c r="N18" s="50"/>
      <c r="V18" s="50"/>
      <c r="W18" s="62"/>
    </row>
    <row r="19" spans="1:23" ht="63.75" x14ac:dyDescent="0.25">
      <c r="A19" s="52">
        <v>18</v>
      </c>
      <c r="B19" s="2" t="s">
        <v>13227</v>
      </c>
      <c r="C19" s="10" t="s">
        <v>10289</v>
      </c>
      <c r="D19" s="10" t="s">
        <v>10289</v>
      </c>
      <c r="E19" s="10"/>
      <c r="F19" s="2" t="s">
        <v>10288</v>
      </c>
      <c r="G19" s="40"/>
      <c r="H19" s="1"/>
      <c r="I19" s="1"/>
      <c r="J19" s="1"/>
      <c r="K19" s="1" t="s">
        <v>13</v>
      </c>
      <c r="L19" s="1"/>
      <c r="M19" s="40" t="s">
        <v>13</v>
      </c>
      <c r="N19" s="49" t="s">
        <v>13</v>
      </c>
      <c r="O19" s="10" t="s">
        <v>13</v>
      </c>
      <c r="P19" s="10" t="s">
        <v>13</v>
      </c>
      <c r="Q19" s="10" t="s">
        <v>13</v>
      </c>
      <c r="R19" s="10" t="s">
        <v>13</v>
      </c>
      <c r="V19" s="50"/>
      <c r="W19" s="62" t="s">
        <v>14016</v>
      </c>
    </row>
    <row r="20" spans="1:23" ht="89.25" x14ac:dyDescent="0.25">
      <c r="A20" s="52">
        <v>19</v>
      </c>
      <c r="B20" s="2" t="s">
        <v>13228</v>
      </c>
      <c r="C20" s="10" t="s">
        <v>10287</v>
      </c>
      <c r="D20" s="10" t="s">
        <v>10287</v>
      </c>
      <c r="F20" s="2" t="s">
        <v>10286</v>
      </c>
      <c r="G20" s="40"/>
      <c r="H20" s="1"/>
      <c r="I20" s="1"/>
      <c r="J20" s="1"/>
      <c r="K20" s="1" t="s">
        <v>13</v>
      </c>
      <c r="L20" s="1"/>
      <c r="M20" s="40"/>
      <c r="N20" s="49" t="s">
        <v>13</v>
      </c>
      <c r="O20" s="10" t="s">
        <v>13</v>
      </c>
      <c r="P20" s="10" t="s">
        <v>13</v>
      </c>
      <c r="Q20" s="10" t="s">
        <v>13</v>
      </c>
      <c r="R20" s="10" t="s">
        <v>13</v>
      </c>
      <c r="V20" s="50"/>
      <c r="W20" s="62" t="s">
        <v>14017</v>
      </c>
    </row>
    <row r="21" spans="1:23" x14ac:dyDescent="0.25">
      <c r="A21" s="52">
        <v>20</v>
      </c>
      <c r="B21" s="6" t="s">
        <v>296</v>
      </c>
      <c r="C21" s="12" t="s">
        <v>10285</v>
      </c>
      <c r="D21" s="12" t="s">
        <v>10285</v>
      </c>
      <c r="E21" s="11"/>
      <c r="F21" s="6" t="s">
        <v>10284</v>
      </c>
      <c r="G21" s="39"/>
      <c r="H21" s="5"/>
      <c r="I21" s="5"/>
      <c r="J21" s="5"/>
      <c r="K21" s="5"/>
      <c r="L21" s="5"/>
      <c r="M21" s="39"/>
      <c r="N21" s="50"/>
      <c r="V21" s="50"/>
      <c r="W21" s="62"/>
    </row>
    <row r="22" spans="1:23" ht="76.5" x14ac:dyDescent="0.25">
      <c r="A22" s="52">
        <v>21</v>
      </c>
      <c r="B22" s="2" t="s">
        <v>13229</v>
      </c>
      <c r="C22" s="10" t="s">
        <v>10283</v>
      </c>
      <c r="D22" s="10" t="s">
        <v>10283</v>
      </c>
      <c r="E22" s="10"/>
      <c r="F22" s="2" t="s">
        <v>10282</v>
      </c>
      <c r="G22" s="40"/>
      <c r="H22" s="1"/>
      <c r="I22" s="1"/>
      <c r="J22" s="1"/>
      <c r="K22" s="1" t="s">
        <v>13</v>
      </c>
      <c r="L22" s="1"/>
      <c r="M22" s="40" t="s">
        <v>13</v>
      </c>
      <c r="N22" s="49" t="s">
        <v>13</v>
      </c>
      <c r="O22" s="10" t="s">
        <v>13</v>
      </c>
      <c r="P22" s="10" t="s">
        <v>13</v>
      </c>
      <c r="Q22" s="10" t="s">
        <v>13</v>
      </c>
      <c r="R22" s="10" t="s">
        <v>13</v>
      </c>
      <c r="V22" s="50"/>
      <c r="W22" s="62" t="s">
        <v>14018</v>
      </c>
    </row>
    <row r="23" spans="1:23" ht="25.5" x14ac:dyDescent="0.25">
      <c r="A23" s="52">
        <v>22</v>
      </c>
      <c r="B23" s="2" t="s">
        <v>13230</v>
      </c>
      <c r="C23" s="10" t="s">
        <v>10281</v>
      </c>
      <c r="D23" s="10" t="s">
        <v>10281</v>
      </c>
      <c r="F23" s="2" t="s">
        <v>10280</v>
      </c>
      <c r="G23" s="40"/>
      <c r="H23" s="1"/>
      <c r="I23" s="1"/>
      <c r="J23" s="1" t="s">
        <v>13</v>
      </c>
      <c r="K23" s="1"/>
      <c r="L23" s="1"/>
      <c r="M23" s="40"/>
      <c r="N23" s="50"/>
      <c r="P23" s="10" t="s">
        <v>13</v>
      </c>
      <c r="Q23" s="10" t="s">
        <v>13</v>
      </c>
      <c r="R23" s="10" t="s">
        <v>13</v>
      </c>
      <c r="V23" s="50"/>
      <c r="W23" s="62"/>
    </row>
    <row r="24" spans="1:23" ht="25.5" x14ac:dyDescent="0.25">
      <c r="A24" s="52">
        <v>23</v>
      </c>
      <c r="B24" s="2" t="s">
        <v>13231</v>
      </c>
      <c r="C24" s="10" t="s">
        <v>10279</v>
      </c>
      <c r="D24" s="10" t="s">
        <v>10279</v>
      </c>
      <c r="F24" s="2" t="s">
        <v>10278</v>
      </c>
      <c r="G24" s="40"/>
      <c r="H24" s="1"/>
      <c r="I24" s="1"/>
      <c r="J24" s="1" t="s">
        <v>13</v>
      </c>
      <c r="K24" s="1"/>
      <c r="L24" s="1"/>
      <c r="M24" s="40"/>
      <c r="N24" s="50"/>
      <c r="P24" s="10" t="s">
        <v>13</v>
      </c>
      <c r="Q24" s="10" t="s">
        <v>13</v>
      </c>
      <c r="R24" s="10" t="s">
        <v>13</v>
      </c>
      <c r="V24" s="50"/>
      <c r="W24" s="62"/>
    </row>
    <row r="25" spans="1:23" ht="63.75" x14ac:dyDescent="0.25">
      <c r="A25" s="52">
        <v>24</v>
      </c>
      <c r="B25" s="2" t="s">
        <v>13232</v>
      </c>
      <c r="C25" s="10" t="s">
        <v>10277</v>
      </c>
      <c r="D25" s="10" t="s">
        <v>10277</v>
      </c>
      <c r="F25" s="2" t="s">
        <v>10276</v>
      </c>
      <c r="G25" s="40"/>
      <c r="H25" s="1"/>
      <c r="I25" s="1"/>
      <c r="J25" s="1" t="s">
        <v>13</v>
      </c>
      <c r="K25" s="1"/>
      <c r="L25" s="1"/>
      <c r="M25" s="40"/>
      <c r="N25" s="50"/>
      <c r="P25" s="10" t="s">
        <v>13</v>
      </c>
      <c r="Q25" s="10" t="s">
        <v>13</v>
      </c>
      <c r="R25" s="10" t="s">
        <v>13</v>
      </c>
      <c r="V25" s="50"/>
      <c r="W25" s="62"/>
    </row>
    <row r="26" spans="1:23" x14ac:dyDescent="0.25">
      <c r="A26" s="52">
        <v>25</v>
      </c>
      <c r="B26" s="2" t="s">
        <v>13233</v>
      </c>
      <c r="C26" s="10" t="s">
        <v>10275</v>
      </c>
      <c r="D26" s="10" t="s">
        <v>10275</v>
      </c>
      <c r="F26" s="2" t="s">
        <v>10274</v>
      </c>
      <c r="G26" s="40"/>
      <c r="H26" s="1"/>
      <c r="I26" s="1"/>
      <c r="J26" s="1" t="s">
        <v>13</v>
      </c>
      <c r="K26" s="1"/>
      <c r="L26" s="1"/>
      <c r="M26" s="40"/>
      <c r="N26" s="50"/>
      <c r="P26" s="10" t="s">
        <v>13</v>
      </c>
      <c r="Q26" s="10" t="s">
        <v>13</v>
      </c>
      <c r="R26" s="10" t="s">
        <v>13</v>
      </c>
      <c r="V26" s="50"/>
      <c r="W26" s="62"/>
    </row>
    <row r="27" spans="1:23" ht="51" x14ac:dyDescent="0.25">
      <c r="A27" s="52">
        <v>26</v>
      </c>
      <c r="B27" s="2" t="s">
        <v>13234</v>
      </c>
      <c r="C27" s="10" t="s">
        <v>10273</v>
      </c>
      <c r="D27" s="10" t="s">
        <v>10273</v>
      </c>
      <c r="F27" s="2" t="s">
        <v>10272</v>
      </c>
      <c r="G27" s="40"/>
      <c r="H27" s="1"/>
      <c r="I27" s="1"/>
      <c r="J27" s="1"/>
      <c r="K27" s="1" t="s">
        <v>13</v>
      </c>
      <c r="L27" s="1"/>
      <c r="M27" s="40"/>
      <c r="N27" s="49" t="s">
        <v>13</v>
      </c>
      <c r="O27" s="10" t="s">
        <v>13</v>
      </c>
      <c r="P27" s="10" t="s">
        <v>13</v>
      </c>
      <c r="Q27" s="10" t="s">
        <v>13</v>
      </c>
      <c r="R27" s="10" t="s">
        <v>13</v>
      </c>
      <c r="V27" s="50"/>
      <c r="W27" s="62" t="s">
        <v>14019</v>
      </c>
    </row>
    <row r="28" spans="1:23" ht="63.75" x14ac:dyDescent="0.25">
      <c r="A28" s="52">
        <v>27</v>
      </c>
      <c r="B28" s="2" t="s">
        <v>13235</v>
      </c>
      <c r="C28" s="10" t="s">
        <v>10271</v>
      </c>
      <c r="D28" s="10" t="s">
        <v>10271</v>
      </c>
      <c r="F28" s="2" t="s">
        <v>10270</v>
      </c>
      <c r="G28" s="40"/>
      <c r="H28" s="1"/>
      <c r="I28" s="1"/>
      <c r="J28" s="1"/>
      <c r="K28" s="1" t="s">
        <v>13</v>
      </c>
      <c r="L28" s="1"/>
      <c r="M28" s="40"/>
      <c r="N28" s="49" t="s">
        <v>13</v>
      </c>
      <c r="O28" s="10" t="s">
        <v>13</v>
      </c>
      <c r="P28" s="10" t="s">
        <v>13</v>
      </c>
      <c r="Q28" s="10" t="s">
        <v>13</v>
      </c>
      <c r="R28" s="10" t="s">
        <v>13</v>
      </c>
      <c r="V28" s="50"/>
      <c r="W28" s="62" t="s">
        <v>14020</v>
      </c>
    </row>
    <row r="29" spans="1:23" ht="102" x14ac:dyDescent="0.25">
      <c r="A29" s="52">
        <v>28</v>
      </c>
      <c r="B29" s="2" t="s">
        <v>13236</v>
      </c>
      <c r="C29" s="10" t="s">
        <v>10269</v>
      </c>
      <c r="D29" s="10" t="s">
        <v>10269</v>
      </c>
      <c r="F29" s="2" t="s">
        <v>10268</v>
      </c>
      <c r="G29" s="40"/>
      <c r="H29" s="1"/>
      <c r="I29" s="1"/>
      <c r="J29" s="1"/>
      <c r="K29" s="1" t="s">
        <v>13</v>
      </c>
      <c r="L29" s="1"/>
      <c r="M29" s="40"/>
      <c r="N29" s="49" t="s">
        <v>13</v>
      </c>
      <c r="O29" s="10" t="s">
        <v>13</v>
      </c>
      <c r="P29" s="10" t="s">
        <v>13</v>
      </c>
      <c r="Q29" s="10" t="s">
        <v>13</v>
      </c>
      <c r="R29" s="10" t="s">
        <v>13</v>
      </c>
      <c r="V29" s="50"/>
      <c r="W29" s="62" t="s">
        <v>14021</v>
      </c>
    </row>
    <row r="30" spans="1:23" ht="38.25" x14ac:dyDescent="0.25">
      <c r="A30" s="52">
        <v>29</v>
      </c>
      <c r="B30" s="2" t="s">
        <v>13237</v>
      </c>
      <c r="C30" s="10" t="s">
        <v>10267</v>
      </c>
      <c r="D30" s="10" t="s">
        <v>10267</v>
      </c>
      <c r="F30" s="2" t="s">
        <v>10266</v>
      </c>
      <c r="G30" s="40"/>
      <c r="H30" s="1"/>
      <c r="I30" s="1"/>
      <c r="J30" s="1"/>
      <c r="K30" s="1" t="s">
        <v>13</v>
      </c>
      <c r="L30" s="1"/>
      <c r="M30" s="40"/>
      <c r="N30" s="49" t="s">
        <v>13</v>
      </c>
      <c r="O30" s="10" t="s">
        <v>13</v>
      </c>
      <c r="P30" s="10" t="s">
        <v>13</v>
      </c>
      <c r="Q30" s="10" t="s">
        <v>13</v>
      </c>
      <c r="R30" s="10" t="s">
        <v>13</v>
      </c>
      <c r="V30" s="50"/>
      <c r="W30" s="62" t="s">
        <v>14022</v>
      </c>
    </row>
    <row r="31" spans="1:23" ht="51" x14ac:dyDescent="0.25">
      <c r="A31" s="52">
        <v>30</v>
      </c>
      <c r="B31" s="2" t="s">
        <v>13238</v>
      </c>
      <c r="C31" s="10" t="s">
        <v>10265</v>
      </c>
      <c r="D31" s="10" t="s">
        <v>10265</v>
      </c>
      <c r="F31" s="2" t="s">
        <v>10264</v>
      </c>
      <c r="G31" s="40"/>
      <c r="H31" s="1"/>
      <c r="I31" s="1"/>
      <c r="J31" s="1"/>
      <c r="K31" s="1" t="s">
        <v>13</v>
      </c>
      <c r="L31" s="1"/>
      <c r="M31" s="40"/>
      <c r="N31" s="49" t="s">
        <v>13</v>
      </c>
      <c r="O31" s="10" t="s">
        <v>13</v>
      </c>
      <c r="P31" s="10" t="s">
        <v>13</v>
      </c>
      <c r="Q31" s="10" t="s">
        <v>13</v>
      </c>
      <c r="R31" s="10" t="s">
        <v>13</v>
      </c>
      <c r="V31" s="50"/>
      <c r="W31" s="62" t="s">
        <v>14023</v>
      </c>
    </row>
    <row r="32" spans="1:23" ht="63.75" x14ac:dyDescent="0.25">
      <c r="A32" s="52">
        <v>31</v>
      </c>
      <c r="B32" s="2" t="s">
        <v>13239</v>
      </c>
      <c r="C32" s="10" t="s">
        <v>10263</v>
      </c>
      <c r="D32" s="10" t="s">
        <v>10263</v>
      </c>
      <c r="F32" s="2" t="s">
        <v>10262</v>
      </c>
      <c r="G32" s="40"/>
      <c r="H32" s="1"/>
      <c r="I32" s="1"/>
      <c r="J32" s="1"/>
      <c r="K32" s="1" t="s">
        <v>13</v>
      </c>
      <c r="L32" s="1"/>
      <c r="M32" s="40"/>
      <c r="N32" s="49" t="s">
        <v>13</v>
      </c>
      <c r="O32" s="10" t="s">
        <v>13</v>
      </c>
      <c r="P32" s="10" t="s">
        <v>13</v>
      </c>
      <c r="Q32" s="10" t="s">
        <v>13</v>
      </c>
      <c r="R32" s="10" t="s">
        <v>13</v>
      </c>
      <c r="V32" s="50"/>
      <c r="W32" s="62" t="s">
        <v>14024</v>
      </c>
    </row>
    <row r="33" spans="1:23" ht="38.25" x14ac:dyDescent="0.25">
      <c r="A33" s="52">
        <v>32</v>
      </c>
      <c r="B33" s="2" t="s">
        <v>13240</v>
      </c>
      <c r="C33" s="10" t="s">
        <v>10261</v>
      </c>
      <c r="D33" s="10" t="s">
        <v>10261</v>
      </c>
      <c r="F33" s="2" t="s">
        <v>10260</v>
      </c>
      <c r="G33" s="40"/>
      <c r="H33" s="1"/>
      <c r="I33" s="1"/>
      <c r="J33" s="1"/>
      <c r="K33" s="1" t="s">
        <v>13</v>
      </c>
      <c r="L33" s="1"/>
      <c r="M33" s="40"/>
      <c r="N33" s="49" t="s">
        <v>13</v>
      </c>
      <c r="O33" s="10" t="s">
        <v>13</v>
      </c>
      <c r="P33" s="10" t="s">
        <v>13</v>
      </c>
      <c r="Q33" s="10" t="s">
        <v>13</v>
      </c>
      <c r="R33" s="10" t="s">
        <v>13</v>
      </c>
      <c r="V33" s="50"/>
      <c r="W33" s="62" t="s">
        <v>14025</v>
      </c>
    </row>
    <row r="34" spans="1:23" ht="51" x14ac:dyDescent="0.25">
      <c r="A34" s="52">
        <v>33</v>
      </c>
      <c r="B34" s="2" t="s">
        <v>13241</v>
      </c>
      <c r="C34" s="10" t="s">
        <v>10259</v>
      </c>
      <c r="D34" s="10" t="s">
        <v>10259</v>
      </c>
      <c r="F34" s="2" t="s">
        <v>10258</v>
      </c>
      <c r="G34" s="40"/>
      <c r="H34" s="1"/>
      <c r="I34" s="1"/>
      <c r="J34" s="1"/>
      <c r="K34" s="1" t="s">
        <v>13</v>
      </c>
      <c r="L34" s="1"/>
      <c r="M34" s="40"/>
      <c r="N34" s="49" t="s">
        <v>13</v>
      </c>
      <c r="O34" s="10" t="s">
        <v>13</v>
      </c>
      <c r="P34" s="10" t="s">
        <v>13</v>
      </c>
      <c r="Q34" s="10" t="s">
        <v>13</v>
      </c>
      <c r="R34" s="10" t="s">
        <v>13</v>
      </c>
      <c r="V34" s="50"/>
      <c r="W34" s="62" t="s">
        <v>14026</v>
      </c>
    </row>
    <row r="35" spans="1:23" ht="63.75" x14ac:dyDescent="0.25">
      <c r="A35" s="52">
        <v>34</v>
      </c>
      <c r="B35" s="2" t="s">
        <v>13242</v>
      </c>
      <c r="C35" s="10" t="s">
        <v>10257</v>
      </c>
      <c r="D35" s="10" t="s">
        <v>10257</v>
      </c>
      <c r="F35" s="2" t="s">
        <v>10256</v>
      </c>
      <c r="G35" s="40"/>
      <c r="H35" s="1"/>
      <c r="I35" s="1"/>
      <c r="J35" s="1"/>
      <c r="K35" s="1" t="s">
        <v>13</v>
      </c>
      <c r="L35" s="1"/>
      <c r="M35" s="40"/>
      <c r="N35" s="49" t="s">
        <v>13</v>
      </c>
      <c r="O35" s="10" t="s">
        <v>13</v>
      </c>
      <c r="P35" s="10" t="s">
        <v>13</v>
      </c>
      <c r="Q35" s="10" t="s">
        <v>13</v>
      </c>
      <c r="R35" s="10" t="s">
        <v>13</v>
      </c>
      <c r="V35" s="50"/>
      <c r="W35" s="62" t="s">
        <v>14026</v>
      </c>
    </row>
    <row r="36" spans="1:23" ht="63.75" x14ac:dyDescent="0.25">
      <c r="A36" s="52">
        <v>35</v>
      </c>
      <c r="B36" s="2" t="s">
        <v>13243</v>
      </c>
      <c r="C36" s="10" t="s">
        <v>10255</v>
      </c>
      <c r="D36" s="10" t="s">
        <v>10255</v>
      </c>
      <c r="F36" s="2" t="s">
        <v>10254</v>
      </c>
      <c r="G36" s="40"/>
      <c r="H36" s="1"/>
      <c r="I36" s="1"/>
      <c r="J36" s="1"/>
      <c r="K36" s="1" t="s">
        <v>13</v>
      </c>
      <c r="L36" s="1"/>
      <c r="M36" s="40"/>
      <c r="N36" s="49" t="s">
        <v>13</v>
      </c>
      <c r="O36" s="10" t="s">
        <v>13</v>
      </c>
      <c r="P36" s="10" t="s">
        <v>13</v>
      </c>
      <c r="Q36" s="10" t="s">
        <v>13</v>
      </c>
      <c r="R36" s="10" t="s">
        <v>13</v>
      </c>
      <c r="V36" s="50"/>
      <c r="W36" s="62" t="s">
        <v>14027</v>
      </c>
    </row>
    <row r="37" spans="1:23" ht="51" x14ac:dyDescent="0.25">
      <c r="A37" s="52">
        <v>36</v>
      </c>
      <c r="B37" s="2" t="s">
        <v>13244</v>
      </c>
      <c r="C37" s="10" t="s">
        <v>10253</v>
      </c>
      <c r="D37" s="10" t="s">
        <v>10253</v>
      </c>
      <c r="F37" s="2" t="s">
        <v>10252</v>
      </c>
      <c r="G37" s="40"/>
      <c r="H37" s="1"/>
      <c r="I37" s="1"/>
      <c r="J37" s="1"/>
      <c r="K37" s="1" t="s">
        <v>13</v>
      </c>
      <c r="L37" s="1"/>
      <c r="M37" s="40"/>
      <c r="N37" s="49" t="s">
        <v>13</v>
      </c>
      <c r="O37" s="10" t="s">
        <v>13</v>
      </c>
      <c r="P37" s="10" t="s">
        <v>13</v>
      </c>
      <c r="Q37" s="10" t="s">
        <v>13</v>
      </c>
      <c r="R37" s="10" t="s">
        <v>13</v>
      </c>
      <c r="V37" s="50"/>
      <c r="W37" s="62" t="s">
        <v>14028</v>
      </c>
    </row>
    <row r="38" spans="1:23" ht="63.75" x14ac:dyDescent="0.25">
      <c r="A38" s="52">
        <v>37</v>
      </c>
      <c r="B38" s="2" t="s">
        <v>13245</v>
      </c>
      <c r="C38" s="10" t="s">
        <v>10251</v>
      </c>
      <c r="D38" s="10" t="s">
        <v>10251</v>
      </c>
      <c r="F38" s="2" t="s">
        <v>10250</v>
      </c>
      <c r="G38" s="40"/>
      <c r="H38" s="1"/>
      <c r="I38" s="1"/>
      <c r="J38" s="1"/>
      <c r="K38" s="1" t="s">
        <v>13</v>
      </c>
      <c r="L38" s="1"/>
      <c r="M38" s="40"/>
      <c r="N38" s="49" t="s">
        <v>13</v>
      </c>
      <c r="O38" s="10" t="s">
        <v>13</v>
      </c>
      <c r="P38" s="10" t="s">
        <v>13</v>
      </c>
      <c r="Q38" s="10" t="s">
        <v>13</v>
      </c>
      <c r="R38" s="10" t="s">
        <v>13</v>
      </c>
      <c r="V38" s="50"/>
      <c r="W38" s="62" t="s">
        <v>14029</v>
      </c>
    </row>
    <row r="39" spans="1:23" x14ac:dyDescent="0.25">
      <c r="A39" s="52">
        <v>38</v>
      </c>
      <c r="B39" s="6" t="s">
        <v>10248</v>
      </c>
      <c r="C39" s="12" t="s">
        <v>10249</v>
      </c>
      <c r="D39" s="12" t="s">
        <v>10249</v>
      </c>
      <c r="E39" s="11"/>
      <c r="F39" s="6" t="s">
        <v>10248</v>
      </c>
      <c r="G39" s="39"/>
      <c r="H39" s="5"/>
      <c r="I39" s="5"/>
      <c r="J39" s="5"/>
      <c r="K39" s="5"/>
      <c r="L39" s="5"/>
      <c r="M39" s="39"/>
      <c r="N39" s="50"/>
      <c r="V39" s="50"/>
      <c r="W39" s="62"/>
    </row>
    <row r="40" spans="1:23" ht="76.5" x14ac:dyDescent="0.25">
      <c r="A40" s="52">
        <v>39</v>
      </c>
      <c r="B40" s="2" t="s">
        <v>13246</v>
      </c>
      <c r="C40" s="10" t="s">
        <v>10247</v>
      </c>
      <c r="D40" s="10" t="s">
        <v>10247</v>
      </c>
      <c r="F40" s="2" t="s">
        <v>10246</v>
      </c>
      <c r="G40" s="40"/>
      <c r="H40" s="1"/>
      <c r="I40" s="1"/>
      <c r="J40" s="1"/>
      <c r="K40" s="1" t="s">
        <v>13</v>
      </c>
      <c r="L40" s="1"/>
      <c r="M40" s="40"/>
      <c r="N40" s="49" t="s">
        <v>13</v>
      </c>
      <c r="O40" s="10" t="s">
        <v>13</v>
      </c>
      <c r="P40" s="10" t="s">
        <v>13</v>
      </c>
      <c r="Q40" s="10" t="s">
        <v>13</v>
      </c>
      <c r="R40" s="10" t="s">
        <v>13</v>
      </c>
      <c r="V40" s="50"/>
      <c r="W40" s="62" t="s">
        <v>14030</v>
      </c>
    </row>
    <row r="41" spans="1:23" ht="63.75" x14ac:dyDescent="0.25">
      <c r="A41" s="52">
        <v>40</v>
      </c>
      <c r="B41" s="2" t="s">
        <v>13247</v>
      </c>
      <c r="C41" s="10" t="s">
        <v>10245</v>
      </c>
      <c r="D41" s="10" t="s">
        <v>10245</v>
      </c>
      <c r="F41" s="2" t="s">
        <v>10244</v>
      </c>
      <c r="G41" s="40"/>
      <c r="H41" s="1"/>
      <c r="I41" s="1"/>
      <c r="J41" s="1"/>
      <c r="K41" s="1" t="s">
        <v>13</v>
      </c>
      <c r="L41" s="1"/>
      <c r="M41" s="40"/>
      <c r="N41" s="49" t="s">
        <v>13</v>
      </c>
      <c r="O41" s="10" t="s">
        <v>13</v>
      </c>
      <c r="P41" s="10" t="s">
        <v>13</v>
      </c>
      <c r="Q41" s="10" t="s">
        <v>13</v>
      </c>
      <c r="R41" s="10" t="s">
        <v>13</v>
      </c>
      <c r="V41" s="50"/>
      <c r="W41" s="62" t="s">
        <v>14031</v>
      </c>
    </row>
    <row r="42" spans="1:23" ht="38.25" x14ac:dyDescent="0.25">
      <c r="A42" s="52">
        <v>41</v>
      </c>
      <c r="B42" s="2" t="s">
        <v>13248</v>
      </c>
      <c r="C42" s="10" t="s">
        <v>10243</v>
      </c>
      <c r="D42" s="10" t="s">
        <v>10243</v>
      </c>
      <c r="F42" s="2" t="s">
        <v>10242</v>
      </c>
      <c r="G42" s="40"/>
      <c r="H42" s="1"/>
      <c r="I42" s="1"/>
      <c r="J42" s="1"/>
      <c r="K42" s="1" t="s">
        <v>13</v>
      </c>
      <c r="L42" s="1"/>
      <c r="M42" s="40"/>
      <c r="N42" s="49" t="s">
        <v>13</v>
      </c>
      <c r="O42" s="10" t="s">
        <v>13</v>
      </c>
      <c r="P42" s="10" t="s">
        <v>13</v>
      </c>
      <c r="Q42" s="10" t="s">
        <v>13</v>
      </c>
      <c r="R42" s="10" t="s">
        <v>13</v>
      </c>
      <c r="V42" s="50"/>
      <c r="W42" s="62" t="s">
        <v>14032</v>
      </c>
    </row>
    <row r="43" spans="1:23" ht="38.25" x14ac:dyDescent="0.25">
      <c r="A43" s="52">
        <v>42</v>
      </c>
      <c r="B43" s="2" t="s">
        <v>13249</v>
      </c>
      <c r="C43" s="10" t="s">
        <v>10241</v>
      </c>
      <c r="D43" s="10" t="s">
        <v>10241</v>
      </c>
      <c r="F43" s="2" t="s">
        <v>10240</v>
      </c>
      <c r="G43" s="40"/>
      <c r="H43" s="1"/>
      <c r="I43" s="1"/>
      <c r="J43" s="1"/>
      <c r="K43" s="1" t="s">
        <v>13</v>
      </c>
      <c r="L43" s="1"/>
      <c r="M43" s="40"/>
      <c r="N43" s="49" t="s">
        <v>13</v>
      </c>
      <c r="O43" s="10" t="s">
        <v>13</v>
      </c>
      <c r="P43" s="10" t="s">
        <v>13</v>
      </c>
      <c r="Q43" s="10" t="s">
        <v>13</v>
      </c>
      <c r="R43" s="10" t="s">
        <v>13</v>
      </c>
      <c r="V43" s="50"/>
      <c r="W43" s="62" t="s">
        <v>14033</v>
      </c>
    </row>
    <row r="44" spans="1:23" ht="25.5" x14ac:dyDescent="0.25">
      <c r="A44" s="52">
        <v>43</v>
      </c>
      <c r="B44" s="6" t="s">
        <v>10238</v>
      </c>
      <c r="C44" s="12" t="s">
        <v>10239</v>
      </c>
      <c r="D44" s="12" t="s">
        <v>10239</v>
      </c>
      <c r="E44" s="11"/>
      <c r="F44" s="6" t="s">
        <v>10238</v>
      </c>
      <c r="G44" s="39"/>
      <c r="H44" s="5"/>
      <c r="I44" s="5"/>
      <c r="J44" s="5"/>
      <c r="K44" s="5"/>
      <c r="L44" s="5"/>
      <c r="M44" s="39"/>
      <c r="N44" s="50"/>
      <c r="V44" s="50"/>
      <c r="W44" s="62"/>
    </row>
    <row r="45" spans="1:23" ht="63.75" x14ac:dyDescent="0.25">
      <c r="A45" s="52">
        <v>44</v>
      </c>
      <c r="B45" s="2" t="s">
        <v>13250</v>
      </c>
      <c r="C45" s="10" t="s">
        <v>10237</v>
      </c>
      <c r="D45" s="10" t="s">
        <v>10237</v>
      </c>
      <c r="F45" s="2" t="s">
        <v>10236</v>
      </c>
      <c r="G45" s="40"/>
      <c r="H45" s="1"/>
      <c r="I45" s="1"/>
      <c r="J45" s="1"/>
      <c r="K45" s="1" t="s">
        <v>13</v>
      </c>
      <c r="L45" s="1"/>
      <c r="M45" s="40"/>
      <c r="N45" s="49" t="s">
        <v>13</v>
      </c>
      <c r="O45" s="10" t="s">
        <v>13</v>
      </c>
      <c r="V45" s="50"/>
      <c r="W45" s="62" t="s">
        <v>14034</v>
      </c>
    </row>
    <row r="46" spans="1:23" ht="38.25" x14ac:dyDescent="0.25">
      <c r="A46" s="52">
        <v>45</v>
      </c>
      <c r="B46" s="2" t="s">
        <v>13251</v>
      </c>
      <c r="C46" s="10" t="s">
        <v>10235</v>
      </c>
      <c r="D46" s="10" t="s">
        <v>10235</v>
      </c>
      <c r="F46" s="2" t="s">
        <v>10234</v>
      </c>
      <c r="G46" s="40"/>
      <c r="H46" s="1"/>
      <c r="I46" s="1"/>
      <c r="J46" s="1"/>
      <c r="K46" s="1" t="s">
        <v>13</v>
      </c>
      <c r="L46" s="1"/>
      <c r="M46" s="40"/>
      <c r="N46" s="49" t="s">
        <v>13</v>
      </c>
      <c r="O46" s="10" t="s">
        <v>13</v>
      </c>
      <c r="P46" s="10" t="s">
        <v>13</v>
      </c>
      <c r="Q46" s="10" t="s">
        <v>13</v>
      </c>
      <c r="R46" s="10" t="s">
        <v>13</v>
      </c>
      <c r="V46" s="50"/>
      <c r="W46" s="62" t="s">
        <v>14035</v>
      </c>
    </row>
    <row r="47" spans="1:23" ht="102" x14ac:dyDescent="0.25">
      <c r="A47" s="52">
        <v>46</v>
      </c>
      <c r="B47" s="2" t="s">
        <v>13252</v>
      </c>
      <c r="C47" s="10" t="s">
        <v>10233</v>
      </c>
      <c r="D47" s="10" t="s">
        <v>10233</v>
      </c>
      <c r="F47" s="2" t="s">
        <v>10232</v>
      </c>
      <c r="G47" s="40"/>
      <c r="H47" s="1"/>
      <c r="I47" s="1"/>
      <c r="J47" s="1"/>
      <c r="K47" s="1" t="s">
        <v>13</v>
      </c>
      <c r="L47" s="1"/>
      <c r="M47" s="40"/>
      <c r="N47" s="49" t="s">
        <v>13</v>
      </c>
      <c r="O47" s="10" t="s">
        <v>13</v>
      </c>
      <c r="P47" s="10" t="s">
        <v>13</v>
      </c>
      <c r="Q47" s="10" t="s">
        <v>13</v>
      </c>
      <c r="R47" s="10" t="s">
        <v>13</v>
      </c>
      <c r="V47" s="50"/>
      <c r="W47" s="62" t="s">
        <v>14036</v>
      </c>
    </row>
    <row r="48" spans="1:23" ht="127.5" x14ac:dyDescent="0.25">
      <c r="A48" s="52">
        <v>47</v>
      </c>
      <c r="B48" s="2" t="s">
        <v>13253</v>
      </c>
      <c r="C48" s="10" t="s">
        <v>10231</v>
      </c>
      <c r="D48" s="10" t="s">
        <v>10231</v>
      </c>
      <c r="F48" s="2" t="s">
        <v>10230</v>
      </c>
      <c r="G48" s="40"/>
      <c r="H48" s="1"/>
      <c r="I48" s="1"/>
      <c r="J48" s="1"/>
      <c r="K48" s="1" t="s">
        <v>13</v>
      </c>
      <c r="L48" s="1"/>
      <c r="M48" s="40"/>
      <c r="N48" s="49" t="s">
        <v>13</v>
      </c>
      <c r="O48" s="10" t="s">
        <v>13</v>
      </c>
      <c r="P48" s="10" t="s">
        <v>13</v>
      </c>
      <c r="Q48" s="10" t="s">
        <v>13</v>
      </c>
      <c r="R48" s="10" t="s">
        <v>13</v>
      </c>
      <c r="V48" s="50"/>
      <c r="W48" s="62" t="s">
        <v>14037</v>
      </c>
    </row>
    <row r="49" spans="1:23" ht="51" x14ac:dyDescent="0.25">
      <c r="A49" s="52">
        <v>48</v>
      </c>
      <c r="B49" s="2" t="s">
        <v>13254</v>
      </c>
      <c r="C49" s="10" t="s">
        <v>10229</v>
      </c>
      <c r="D49" s="10" t="s">
        <v>10229</v>
      </c>
      <c r="F49" s="2" t="s">
        <v>10228</v>
      </c>
      <c r="G49" s="40"/>
      <c r="H49" s="1"/>
      <c r="I49" s="1"/>
      <c r="J49" s="1"/>
      <c r="K49" s="1" t="s">
        <v>13</v>
      </c>
      <c r="L49" s="1"/>
      <c r="M49" s="40"/>
      <c r="N49" s="49" t="s">
        <v>13</v>
      </c>
      <c r="O49" s="10" t="s">
        <v>13</v>
      </c>
      <c r="P49" s="10" t="s">
        <v>13</v>
      </c>
      <c r="Q49" s="10" t="s">
        <v>13</v>
      </c>
      <c r="R49" s="10" t="s">
        <v>13</v>
      </c>
      <c r="V49" s="50"/>
      <c r="W49" s="62" t="s">
        <v>14038</v>
      </c>
    </row>
    <row r="50" spans="1:23" ht="63.75" x14ac:dyDescent="0.25">
      <c r="A50" s="52">
        <v>49</v>
      </c>
      <c r="B50" s="2" t="s">
        <v>13255</v>
      </c>
      <c r="C50" s="10" t="s">
        <v>10227</v>
      </c>
      <c r="D50" s="10" t="s">
        <v>10227</v>
      </c>
      <c r="F50" s="2" t="s">
        <v>10226</v>
      </c>
      <c r="G50" s="40"/>
      <c r="H50" s="1"/>
      <c r="I50" s="1"/>
      <c r="J50" s="1"/>
      <c r="K50" s="1" t="s">
        <v>13</v>
      </c>
      <c r="L50" s="1"/>
      <c r="M50" s="40"/>
      <c r="N50" s="49" t="s">
        <v>13</v>
      </c>
      <c r="O50" s="10" t="s">
        <v>13</v>
      </c>
      <c r="V50" s="50"/>
      <c r="W50" s="62" t="s">
        <v>14039</v>
      </c>
    </row>
    <row r="51" spans="1:23" ht="76.5" x14ac:dyDescent="0.25">
      <c r="A51" s="52">
        <v>50</v>
      </c>
      <c r="B51" s="2" t="s">
        <v>13256</v>
      </c>
      <c r="C51" s="10" t="s">
        <v>10225</v>
      </c>
      <c r="D51" s="10" t="s">
        <v>10225</v>
      </c>
      <c r="F51" s="2" t="s">
        <v>10224</v>
      </c>
      <c r="G51" s="40"/>
      <c r="H51" s="1"/>
      <c r="I51" s="1"/>
      <c r="J51" s="1"/>
      <c r="K51" s="1" t="s">
        <v>13</v>
      </c>
      <c r="L51" s="1"/>
      <c r="M51" s="40"/>
      <c r="N51" s="49" t="s">
        <v>13</v>
      </c>
      <c r="O51" s="10" t="s">
        <v>13</v>
      </c>
      <c r="P51" s="10" t="s">
        <v>13</v>
      </c>
      <c r="Q51" s="10" t="s">
        <v>13</v>
      </c>
      <c r="R51" s="10" t="s">
        <v>13</v>
      </c>
      <c r="V51" s="50"/>
      <c r="W51" s="62" t="s">
        <v>14040</v>
      </c>
    </row>
    <row r="52" spans="1:23" ht="114.75" x14ac:dyDescent="0.25">
      <c r="A52" s="52">
        <v>51</v>
      </c>
      <c r="B52" s="2" t="s">
        <v>13257</v>
      </c>
      <c r="C52" s="10" t="s">
        <v>10223</v>
      </c>
      <c r="D52" s="10" t="s">
        <v>10223</v>
      </c>
      <c r="F52" s="2" t="s">
        <v>10222</v>
      </c>
      <c r="G52" s="40"/>
      <c r="H52" s="1"/>
      <c r="I52" s="1"/>
      <c r="J52" s="1"/>
      <c r="K52" s="1" t="s">
        <v>13</v>
      </c>
      <c r="L52" s="1"/>
      <c r="M52" s="40"/>
      <c r="N52" s="49" t="s">
        <v>13</v>
      </c>
      <c r="O52" s="10" t="s">
        <v>13</v>
      </c>
      <c r="V52" s="50"/>
      <c r="W52" s="62" t="s">
        <v>14041</v>
      </c>
    </row>
    <row r="53" spans="1:23" ht="76.5" x14ac:dyDescent="0.25">
      <c r="A53" s="52">
        <v>52</v>
      </c>
      <c r="B53" s="2" t="s">
        <v>13258</v>
      </c>
      <c r="C53" s="10" t="s">
        <v>10221</v>
      </c>
      <c r="D53" s="10" t="s">
        <v>10221</v>
      </c>
      <c r="F53" s="2" t="s">
        <v>10220</v>
      </c>
      <c r="G53" s="40"/>
      <c r="H53" s="1"/>
      <c r="I53" s="1"/>
      <c r="J53" s="1"/>
      <c r="K53" s="1" t="s">
        <v>13</v>
      </c>
      <c r="L53" s="1"/>
      <c r="M53" s="40"/>
      <c r="N53" s="49" t="s">
        <v>13</v>
      </c>
      <c r="O53" s="10" t="s">
        <v>13</v>
      </c>
      <c r="P53" s="10" t="s">
        <v>13</v>
      </c>
      <c r="Q53" s="10" t="s">
        <v>13</v>
      </c>
      <c r="R53" s="10" t="s">
        <v>13</v>
      </c>
      <c r="V53" s="50"/>
      <c r="W53" s="62" t="s">
        <v>14042</v>
      </c>
    </row>
    <row r="54" spans="1:23" ht="51" x14ac:dyDescent="0.25">
      <c r="A54" s="52">
        <v>53</v>
      </c>
      <c r="B54" s="2" t="s">
        <v>13259</v>
      </c>
      <c r="C54" s="10" t="s">
        <v>10219</v>
      </c>
      <c r="D54" s="10" t="s">
        <v>10219</v>
      </c>
      <c r="F54" s="2" t="s">
        <v>10218</v>
      </c>
      <c r="G54" s="40"/>
      <c r="H54" s="1"/>
      <c r="I54" s="1"/>
      <c r="J54" s="1"/>
      <c r="K54" s="1" t="s">
        <v>13</v>
      </c>
      <c r="L54" s="1"/>
      <c r="M54" s="40"/>
      <c r="N54" s="49" t="s">
        <v>13</v>
      </c>
      <c r="O54" s="10" t="s">
        <v>13</v>
      </c>
      <c r="P54" s="10" t="s">
        <v>13</v>
      </c>
      <c r="Q54" s="10" t="s">
        <v>13</v>
      </c>
      <c r="R54" s="10" t="s">
        <v>13</v>
      </c>
      <c r="V54" s="50"/>
      <c r="W54" s="62" t="s">
        <v>14043</v>
      </c>
    </row>
    <row r="55" spans="1:23" ht="63.75" x14ac:dyDescent="0.25">
      <c r="A55" s="52">
        <v>54</v>
      </c>
      <c r="B55" s="2" t="s">
        <v>13260</v>
      </c>
      <c r="C55" s="10" t="s">
        <v>10217</v>
      </c>
      <c r="D55" s="10" t="s">
        <v>10217</v>
      </c>
      <c r="F55" s="2" t="s">
        <v>10216</v>
      </c>
      <c r="G55" s="40"/>
      <c r="H55" s="1"/>
      <c r="I55" s="1"/>
      <c r="J55" s="1"/>
      <c r="K55" s="1" t="s">
        <v>13</v>
      </c>
      <c r="L55" s="1"/>
      <c r="M55" s="40"/>
      <c r="N55" s="49" t="s">
        <v>13</v>
      </c>
      <c r="O55" s="10" t="s">
        <v>13</v>
      </c>
      <c r="P55" s="10" t="s">
        <v>13</v>
      </c>
      <c r="Q55" s="10" t="s">
        <v>13</v>
      </c>
      <c r="R55" s="10" t="s">
        <v>13</v>
      </c>
      <c r="V55" s="50"/>
      <c r="W55" s="62" t="s">
        <v>14043</v>
      </c>
    </row>
    <row r="56" spans="1:23" ht="51" x14ac:dyDescent="0.25">
      <c r="A56" s="52">
        <v>55</v>
      </c>
      <c r="B56" s="2" t="s">
        <v>13261</v>
      </c>
      <c r="C56" s="10" t="s">
        <v>10215</v>
      </c>
      <c r="D56" s="10" t="s">
        <v>10215</v>
      </c>
      <c r="F56" s="2" t="s">
        <v>10214</v>
      </c>
      <c r="G56" s="40"/>
      <c r="H56" s="1"/>
      <c r="I56" s="1"/>
      <c r="J56" s="1"/>
      <c r="K56" s="1" t="s">
        <v>13</v>
      </c>
      <c r="L56" s="1"/>
      <c r="M56" s="40"/>
      <c r="N56" s="49" t="s">
        <v>13</v>
      </c>
      <c r="O56" s="10" t="s">
        <v>13</v>
      </c>
      <c r="P56" s="10" t="s">
        <v>13</v>
      </c>
      <c r="Q56" s="10" t="s">
        <v>13</v>
      </c>
      <c r="R56" s="10" t="s">
        <v>13</v>
      </c>
      <c r="V56" s="50"/>
      <c r="W56" s="62" t="s">
        <v>14044</v>
      </c>
    </row>
    <row r="57" spans="1:23" ht="63.75" x14ac:dyDescent="0.25">
      <c r="A57" s="52">
        <v>56</v>
      </c>
      <c r="B57" s="2" t="s">
        <v>13262</v>
      </c>
      <c r="C57" s="10" t="s">
        <v>10213</v>
      </c>
      <c r="D57" s="10" t="s">
        <v>10213</v>
      </c>
      <c r="F57" s="2" t="s">
        <v>10212</v>
      </c>
      <c r="G57" s="40"/>
      <c r="H57" s="1"/>
      <c r="I57" s="1"/>
      <c r="J57" s="1"/>
      <c r="K57" s="1" t="s">
        <v>13</v>
      </c>
      <c r="L57" s="1"/>
      <c r="M57" s="40"/>
      <c r="N57" s="49" t="s">
        <v>13</v>
      </c>
      <c r="O57" s="10" t="s">
        <v>13</v>
      </c>
      <c r="P57" s="10" t="s">
        <v>13</v>
      </c>
      <c r="Q57" s="10" t="s">
        <v>13</v>
      </c>
      <c r="R57" s="10" t="s">
        <v>13</v>
      </c>
      <c r="V57" s="50"/>
      <c r="W57" s="62" t="s">
        <v>14045</v>
      </c>
    </row>
    <row r="58" spans="1:23" ht="51" x14ac:dyDescent="0.25">
      <c r="A58" s="52">
        <v>57</v>
      </c>
      <c r="B58" s="2" t="s">
        <v>13263</v>
      </c>
      <c r="C58" s="10" t="s">
        <v>10211</v>
      </c>
      <c r="D58" s="10" t="s">
        <v>10211</v>
      </c>
      <c r="F58" s="2" t="s">
        <v>10210</v>
      </c>
      <c r="G58" s="40"/>
      <c r="H58" s="1"/>
      <c r="I58" s="1"/>
      <c r="J58" s="1"/>
      <c r="K58" s="1" t="s">
        <v>13</v>
      </c>
      <c r="L58" s="1"/>
      <c r="M58" s="40"/>
      <c r="N58" s="49" t="s">
        <v>13</v>
      </c>
      <c r="O58" s="10" t="s">
        <v>13</v>
      </c>
      <c r="P58" s="10" t="s">
        <v>13</v>
      </c>
      <c r="Q58" s="10" t="s">
        <v>13</v>
      </c>
      <c r="R58" s="10" t="s">
        <v>13</v>
      </c>
      <c r="V58" s="50"/>
      <c r="W58" s="62" t="s">
        <v>14046</v>
      </c>
    </row>
    <row r="59" spans="1:23" ht="38.25" x14ac:dyDescent="0.25">
      <c r="A59" s="52">
        <v>58</v>
      </c>
      <c r="B59" s="2" t="s">
        <v>13264</v>
      </c>
      <c r="C59" s="10" t="s">
        <v>10209</v>
      </c>
      <c r="D59" s="10" t="s">
        <v>10209</v>
      </c>
      <c r="F59" s="2" t="s">
        <v>10208</v>
      </c>
      <c r="G59" s="40"/>
      <c r="H59" s="1"/>
      <c r="I59" s="1"/>
      <c r="J59" s="1"/>
      <c r="K59" s="1" t="s">
        <v>13</v>
      </c>
      <c r="L59" s="1"/>
      <c r="M59" s="40"/>
      <c r="N59" s="49" t="s">
        <v>13</v>
      </c>
      <c r="O59" s="10" t="s">
        <v>13</v>
      </c>
      <c r="P59" s="10" t="s">
        <v>13</v>
      </c>
      <c r="Q59" s="10" t="s">
        <v>13</v>
      </c>
      <c r="R59" s="10" t="s">
        <v>13</v>
      </c>
      <c r="V59" s="50"/>
      <c r="W59" s="62" t="s">
        <v>14047</v>
      </c>
    </row>
    <row r="60" spans="1:23" ht="63.75" x14ac:dyDescent="0.25">
      <c r="A60" s="52">
        <v>59</v>
      </c>
      <c r="B60" s="2" t="s">
        <v>13265</v>
      </c>
      <c r="C60" s="10" t="s">
        <v>10207</v>
      </c>
      <c r="D60" s="10" t="s">
        <v>10207</v>
      </c>
      <c r="F60" s="2" t="s">
        <v>10206</v>
      </c>
      <c r="G60" s="40"/>
      <c r="H60" s="1"/>
      <c r="I60" s="1"/>
      <c r="J60" s="1"/>
      <c r="K60" s="1" t="s">
        <v>13</v>
      </c>
      <c r="L60" s="1"/>
      <c r="M60" s="40"/>
      <c r="N60" s="49" t="s">
        <v>13</v>
      </c>
      <c r="O60" s="10" t="s">
        <v>13</v>
      </c>
      <c r="P60" s="10" t="s">
        <v>13</v>
      </c>
      <c r="Q60" s="10" t="s">
        <v>13</v>
      </c>
      <c r="R60" s="10" t="s">
        <v>13</v>
      </c>
      <c r="V60" s="50"/>
      <c r="W60" s="62" t="s">
        <v>14048</v>
      </c>
    </row>
    <row r="61" spans="1:23" ht="38.25" x14ac:dyDescent="0.25">
      <c r="A61" s="52">
        <v>60</v>
      </c>
      <c r="B61" s="2" t="s">
        <v>13266</v>
      </c>
      <c r="C61" s="10" t="s">
        <v>10205</v>
      </c>
      <c r="D61" s="10" t="s">
        <v>10205</v>
      </c>
      <c r="F61" s="2" t="s">
        <v>10204</v>
      </c>
      <c r="G61" s="40"/>
      <c r="H61" s="1"/>
      <c r="I61" s="1"/>
      <c r="J61" s="1"/>
      <c r="K61" s="1" t="s">
        <v>13</v>
      </c>
      <c r="L61" s="1"/>
      <c r="M61" s="40"/>
      <c r="N61" s="49" t="s">
        <v>13</v>
      </c>
      <c r="P61" s="10" t="s">
        <v>13</v>
      </c>
      <c r="V61" s="50"/>
      <c r="W61" s="62" t="s">
        <v>14049</v>
      </c>
    </row>
    <row r="62" spans="1:23" ht="127.5" x14ac:dyDescent="0.25">
      <c r="A62" s="52">
        <v>61</v>
      </c>
      <c r="B62" s="2" t="s">
        <v>13267</v>
      </c>
      <c r="C62" s="10" t="s">
        <v>10203</v>
      </c>
      <c r="D62" s="10" t="s">
        <v>10203</v>
      </c>
      <c r="F62" s="2" t="s">
        <v>10202</v>
      </c>
      <c r="G62" s="40"/>
      <c r="H62" s="1"/>
      <c r="I62" s="1"/>
      <c r="J62" s="1"/>
      <c r="K62" s="1" t="s">
        <v>13</v>
      </c>
      <c r="L62" s="1"/>
      <c r="M62" s="40"/>
      <c r="N62" s="49" t="s">
        <v>13</v>
      </c>
      <c r="O62" s="10" t="s">
        <v>13</v>
      </c>
      <c r="P62" s="10" t="s">
        <v>13</v>
      </c>
      <c r="Q62" s="10" t="s">
        <v>13</v>
      </c>
      <c r="R62" s="10" t="s">
        <v>13</v>
      </c>
      <c r="V62" s="50"/>
      <c r="W62" s="62" t="s">
        <v>14050</v>
      </c>
    </row>
    <row r="63" spans="1:23" ht="63.75" x14ac:dyDescent="0.25">
      <c r="A63" s="52">
        <v>62</v>
      </c>
      <c r="B63" s="2" t="s">
        <v>13268</v>
      </c>
      <c r="C63" s="10" t="s">
        <v>10201</v>
      </c>
      <c r="D63" s="10" t="s">
        <v>10201</v>
      </c>
      <c r="F63" s="2" t="s">
        <v>10200</v>
      </c>
      <c r="G63" s="40"/>
      <c r="H63" s="1"/>
      <c r="I63" s="1"/>
      <c r="J63" s="1"/>
      <c r="K63" s="1" t="s">
        <v>13</v>
      </c>
      <c r="L63" s="1"/>
      <c r="M63" s="40"/>
      <c r="N63" s="49" t="s">
        <v>13</v>
      </c>
      <c r="O63" s="10" t="s">
        <v>13</v>
      </c>
      <c r="P63" s="10" t="s">
        <v>13</v>
      </c>
      <c r="Q63" s="10" t="s">
        <v>13</v>
      </c>
      <c r="R63" s="10" t="s">
        <v>13</v>
      </c>
      <c r="V63" s="50"/>
      <c r="W63" s="62" t="s">
        <v>14051</v>
      </c>
    </row>
    <row r="64" spans="1:23" ht="38.25" x14ac:dyDescent="0.25">
      <c r="A64" s="52">
        <v>63</v>
      </c>
      <c r="B64" s="2" t="s">
        <v>13269</v>
      </c>
      <c r="C64" s="10" t="s">
        <v>10199</v>
      </c>
      <c r="D64" s="10" t="s">
        <v>10199</v>
      </c>
      <c r="F64" s="2" t="s">
        <v>10198</v>
      </c>
      <c r="G64" s="40"/>
      <c r="H64" s="1"/>
      <c r="I64" s="1"/>
      <c r="J64" s="1"/>
      <c r="K64" s="1" t="s">
        <v>13</v>
      </c>
      <c r="L64" s="1"/>
      <c r="M64" s="40"/>
      <c r="N64" s="49" t="s">
        <v>13</v>
      </c>
      <c r="O64" s="10" t="s">
        <v>13</v>
      </c>
      <c r="P64" s="10" t="s">
        <v>13</v>
      </c>
      <c r="Q64" s="10" t="s">
        <v>13</v>
      </c>
      <c r="R64" s="10" t="s">
        <v>13</v>
      </c>
      <c r="V64" s="50"/>
      <c r="W64" s="62" t="s">
        <v>14052</v>
      </c>
    </row>
    <row r="65" spans="1:23" ht="38.25" x14ac:dyDescent="0.25">
      <c r="A65" s="52">
        <v>64</v>
      </c>
      <c r="B65" s="2" t="s">
        <v>13270</v>
      </c>
      <c r="C65" s="10" t="s">
        <v>10197</v>
      </c>
      <c r="D65" s="10" t="s">
        <v>10197</v>
      </c>
      <c r="F65" s="2" t="s">
        <v>10196</v>
      </c>
      <c r="G65" s="40"/>
      <c r="H65" s="1"/>
      <c r="I65" s="1"/>
      <c r="J65" s="1"/>
      <c r="K65" s="1" t="s">
        <v>13</v>
      </c>
      <c r="L65" s="1"/>
      <c r="M65" s="40"/>
      <c r="N65" s="49" t="s">
        <v>13</v>
      </c>
      <c r="O65" s="10" t="s">
        <v>13</v>
      </c>
      <c r="P65" s="10" t="s">
        <v>13</v>
      </c>
      <c r="Q65" s="10" t="s">
        <v>13</v>
      </c>
      <c r="R65" s="10" t="s">
        <v>13</v>
      </c>
      <c r="V65" s="50"/>
      <c r="W65" s="62" t="s">
        <v>14053</v>
      </c>
    </row>
    <row r="66" spans="1:23" ht="38.25" x14ac:dyDescent="0.25">
      <c r="A66" s="52">
        <v>65</v>
      </c>
      <c r="B66" s="2" t="s">
        <v>13271</v>
      </c>
      <c r="C66" s="10" t="s">
        <v>10195</v>
      </c>
      <c r="D66" s="10" t="s">
        <v>10195</v>
      </c>
      <c r="F66" s="2" t="s">
        <v>10194</v>
      </c>
      <c r="G66" s="40"/>
      <c r="H66" s="1"/>
      <c r="I66" s="1"/>
      <c r="J66" s="1"/>
      <c r="K66" s="1" t="s">
        <v>13</v>
      </c>
      <c r="L66" s="1"/>
      <c r="M66" s="40"/>
      <c r="N66" s="49" t="s">
        <v>13</v>
      </c>
      <c r="O66" s="10" t="s">
        <v>13</v>
      </c>
      <c r="P66" s="10" t="s">
        <v>13</v>
      </c>
      <c r="Q66" s="10" t="s">
        <v>13</v>
      </c>
      <c r="R66" s="10" t="s">
        <v>13</v>
      </c>
      <c r="V66" s="50"/>
      <c r="W66" s="62" t="s">
        <v>14054</v>
      </c>
    </row>
    <row r="67" spans="1:23" ht="102" x14ac:dyDescent="0.25">
      <c r="A67" s="52">
        <v>66</v>
      </c>
      <c r="B67" s="2" t="s">
        <v>13272</v>
      </c>
      <c r="C67" s="10" t="s">
        <v>10193</v>
      </c>
      <c r="D67" s="10" t="s">
        <v>10193</v>
      </c>
      <c r="F67" s="2" t="s">
        <v>10192</v>
      </c>
      <c r="G67" s="40"/>
      <c r="H67" s="1"/>
      <c r="I67" s="1"/>
      <c r="J67" s="1"/>
      <c r="K67" s="1" t="s">
        <v>13</v>
      </c>
      <c r="L67" s="1"/>
      <c r="M67" s="40"/>
      <c r="N67" s="49" t="s">
        <v>13</v>
      </c>
      <c r="O67" s="10" t="s">
        <v>13</v>
      </c>
      <c r="P67" s="10" t="s">
        <v>13</v>
      </c>
      <c r="Q67" s="10" t="s">
        <v>13</v>
      </c>
      <c r="R67" s="10" t="s">
        <v>13</v>
      </c>
      <c r="V67" s="50"/>
      <c r="W67" s="62" t="s">
        <v>14055</v>
      </c>
    </row>
    <row r="68" spans="1:23" ht="191.25" x14ac:dyDescent="0.25">
      <c r="A68" s="52">
        <v>67</v>
      </c>
      <c r="B68" s="2" t="s">
        <v>13273</v>
      </c>
      <c r="C68" s="10" t="s">
        <v>10191</v>
      </c>
      <c r="D68" s="10" t="s">
        <v>10191</v>
      </c>
      <c r="F68" s="2" t="s">
        <v>10190</v>
      </c>
      <c r="G68" s="40"/>
      <c r="H68" s="1"/>
      <c r="I68" s="1"/>
      <c r="J68" s="1"/>
      <c r="K68" s="1" t="s">
        <v>13</v>
      </c>
      <c r="L68" s="1"/>
      <c r="M68" s="40"/>
      <c r="N68" s="49" t="s">
        <v>13</v>
      </c>
      <c r="O68" s="10" t="s">
        <v>13</v>
      </c>
      <c r="P68" s="10" t="s">
        <v>13</v>
      </c>
      <c r="Q68" s="10" t="s">
        <v>13</v>
      </c>
      <c r="R68" s="10" t="s">
        <v>13</v>
      </c>
      <c r="V68" s="50"/>
      <c r="W68" s="62" t="s">
        <v>14056</v>
      </c>
    </row>
    <row r="69" spans="1:23" ht="89.25" x14ac:dyDescent="0.25">
      <c r="A69" s="52">
        <v>68</v>
      </c>
      <c r="B69" s="2" t="s">
        <v>13274</v>
      </c>
      <c r="C69" s="10" t="s">
        <v>10189</v>
      </c>
      <c r="D69" s="10" t="s">
        <v>10189</v>
      </c>
      <c r="F69" s="2" t="s">
        <v>10188</v>
      </c>
      <c r="G69" s="40"/>
      <c r="H69" s="1"/>
      <c r="I69" s="1"/>
      <c r="J69" s="1"/>
      <c r="K69" s="1" t="s">
        <v>13</v>
      </c>
      <c r="L69" s="1"/>
      <c r="M69" s="40"/>
      <c r="N69" s="49" t="s">
        <v>13</v>
      </c>
      <c r="O69" s="10" t="s">
        <v>13</v>
      </c>
      <c r="P69" s="10" t="s">
        <v>13</v>
      </c>
      <c r="Q69" s="10" t="s">
        <v>13</v>
      </c>
      <c r="R69" s="10" t="s">
        <v>13</v>
      </c>
      <c r="V69" s="50"/>
      <c r="W69" s="62" t="s">
        <v>14057</v>
      </c>
    </row>
    <row r="70" spans="1:23" ht="76.5" x14ac:dyDescent="0.25">
      <c r="A70" s="52">
        <v>69</v>
      </c>
      <c r="B70" s="2" t="s">
        <v>13275</v>
      </c>
      <c r="C70" s="10" t="s">
        <v>10187</v>
      </c>
      <c r="D70" s="10" t="s">
        <v>10187</v>
      </c>
      <c r="F70" s="2" t="s">
        <v>10186</v>
      </c>
      <c r="G70" s="40"/>
      <c r="H70" s="1"/>
      <c r="I70" s="1"/>
      <c r="J70" s="1"/>
      <c r="K70" s="1" t="s">
        <v>13</v>
      </c>
      <c r="L70" s="1"/>
      <c r="M70" s="40"/>
      <c r="N70" s="49" t="s">
        <v>13</v>
      </c>
      <c r="O70" s="10" t="s">
        <v>13</v>
      </c>
      <c r="P70" s="10" t="s">
        <v>13</v>
      </c>
      <c r="Q70" s="10" t="s">
        <v>13</v>
      </c>
      <c r="R70" s="10" t="s">
        <v>13</v>
      </c>
      <c r="V70" s="50"/>
      <c r="W70" s="62" t="s">
        <v>14058</v>
      </c>
    </row>
    <row r="71" spans="1:23" x14ac:dyDescent="0.25">
      <c r="A71" s="52">
        <v>70</v>
      </c>
      <c r="B71" s="6" t="s">
        <v>10185</v>
      </c>
      <c r="D71" s="8"/>
      <c r="F71" s="6" t="s">
        <v>10185</v>
      </c>
      <c r="G71" s="40"/>
      <c r="H71" s="1"/>
      <c r="I71" s="1"/>
      <c r="J71" s="1"/>
      <c r="K71" s="1"/>
      <c r="L71" s="1"/>
      <c r="M71" s="40"/>
      <c r="N71" s="50"/>
      <c r="V71" s="50"/>
      <c r="W71" s="62"/>
    </row>
    <row r="72" spans="1:23" ht="140.25" x14ac:dyDescent="0.25">
      <c r="A72" s="52">
        <v>71</v>
      </c>
      <c r="B72" s="2" t="s">
        <v>13276</v>
      </c>
      <c r="C72" s="10" t="s">
        <v>10184</v>
      </c>
      <c r="D72" s="10" t="s">
        <v>10184</v>
      </c>
      <c r="F72" s="2" t="s">
        <v>10183</v>
      </c>
      <c r="G72" s="40"/>
      <c r="H72" s="1"/>
      <c r="I72" s="1"/>
      <c r="J72" s="1"/>
      <c r="K72" s="1" t="s">
        <v>13</v>
      </c>
      <c r="L72" s="1"/>
      <c r="M72" s="40"/>
      <c r="N72" s="49" t="s">
        <v>13</v>
      </c>
      <c r="O72" s="10" t="s">
        <v>13</v>
      </c>
      <c r="P72" s="10" t="s">
        <v>13</v>
      </c>
      <c r="Q72" s="10" t="s">
        <v>13</v>
      </c>
      <c r="R72" s="10" t="s">
        <v>13</v>
      </c>
      <c r="V72" s="50"/>
      <c r="W72" s="62" t="s">
        <v>14059</v>
      </c>
    </row>
    <row r="73" spans="1:23" ht="38.25" x14ac:dyDescent="0.25">
      <c r="A73" s="52">
        <v>72</v>
      </c>
      <c r="B73" s="2" t="s">
        <v>13277</v>
      </c>
      <c r="C73" s="10" t="s">
        <v>10182</v>
      </c>
      <c r="D73" s="10" t="s">
        <v>10182</v>
      </c>
      <c r="F73" s="2" t="s">
        <v>10181</v>
      </c>
      <c r="G73" s="40"/>
      <c r="H73" s="1"/>
      <c r="I73" s="1"/>
      <c r="J73" s="1"/>
      <c r="K73" s="1" t="s">
        <v>13</v>
      </c>
      <c r="L73" s="1"/>
      <c r="M73" s="40"/>
      <c r="N73" s="49" t="s">
        <v>13</v>
      </c>
      <c r="O73" s="10" t="s">
        <v>13</v>
      </c>
      <c r="P73" s="10" t="s">
        <v>13</v>
      </c>
      <c r="Q73" s="10" t="s">
        <v>13</v>
      </c>
      <c r="R73" s="10" t="s">
        <v>13</v>
      </c>
      <c r="V73" s="50"/>
      <c r="W73" s="62" t="s">
        <v>14060</v>
      </c>
    </row>
    <row r="74" spans="1:23" x14ac:dyDescent="0.25">
      <c r="A74" s="52">
        <v>73</v>
      </c>
      <c r="B74" s="6" t="s">
        <v>10179</v>
      </c>
      <c r="C74" s="12" t="s">
        <v>10180</v>
      </c>
      <c r="D74" s="12" t="s">
        <v>10180</v>
      </c>
      <c r="E74" s="11"/>
      <c r="F74" s="6" t="s">
        <v>10179</v>
      </c>
      <c r="G74" s="39"/>
      <c r="H74" s="5"/>
      <c r="I74" s="5"/>
      <c r="J74" s="5"/>
      <c r="K74" s="5"/>
      <c r="L74" s="5"/>
      <c r="M74" s="39"/>
      <c r="N74" s="50"/>
      <c r="V74" s="50"/>
      <c r="W74" s="62"/>
    </row>
    <row r="75" spans="1:23" ht="76.5" x14ac:dyDescent="0.25">
      <c r="A75" s="52">
        <v>74</v>
      </c>
      <c r="B75" s="2" t="s">
        <v>13278</v>
      </c>
      <c r="C75" s="10" t="s">
        <v>10178</v>
      </c>
      <c r="D75" s="10" t="s">
        <v>10178</v>
      </c>
      <c r="F75" s="2" t="s">
        <v>10177</v>
      </c>
      <c r="G75" s="40"/>
      <c r="H75" s="1"/>
      <c r="I75" s="1"/>
      <c r="J75" s="1"/>
      <c r="K75" s="1" t="s">
        <v>13</v>
      </c>
      <c r="L75" s="1"/>
      <c r="M75" s="40"/>
      <c r="N75" s="49" t="s">
        <v>13</v>
      </c>
      <c r="P75" s="10" t="s">
        <v>13</v>
      </c>
      <c r="V75" s="50"/>
      <c r="W75" s="62" t="s">
        <v>14061</v>
      </c>
    </row>
    <row r="76" spans="1:23" ht="51" x14ac:dyDescent="0.25">
      <c r="A76" s="52">
        <v>75</v>
      </c>
      <c r="B76" s="2" t="s">
        <v>13279</v>
      </c>
      <c r="C76" s="10" t="s">
        <v>10176</v>
      </c>
      <c r="D76" s="10" t="s">
        <v>10176</v>
      </c>
      <c r="F76" s="2" t="s">
        <v>10175</v>
      </c>
      <c r="G76" s="40"/>
      <c r="H76" s="1"/>
      <c r="I76" s="1"/>
      <c r="J76" s="1"/>
      <c r="K76" s="1" t="s">
        <v>13</v>
      </c>
      <c r="L76" s="1"/>
      <c r="M76" s="40"/>
      <c r="N76" s="49" t="s">
        <v>13</v>
      </c>
      <c r="P76" s="10" t="s">
        <v>13</v>
      </c>
      <c r="V76" s="50"/>
      <c r="W76" s="62" t="s">
        <v>14062</v>
      </c>
    </row>
    <row r="77" spans="1:23" ht="63.75" x14ac:dyDescent="0.25">
      <c r="A77" s="52">
        <v>76</v>
      </c>
      <c r="B77" s="2" t="s">
        <v>13280</v>
      </c>
      <c r="C77" s="10" t="s">
        <v>10174</v>
      </c>
      <c r="D77" s="10" t="s">
        <v>10174</v>
      </c>
      <c r="F77" s="2" t="s">
        <v>10173</v>
      </c>
      <c r="G77" s="40"/>
      <c r="H77" s="1"/>
      <c r="I77" s="1"/>
      <c r="J77" s="1"/>
      <c r="K77" s="1" t="s">
        <v>13</v>
      </c>
      <c r="L77" s="1"/>
      <c r="M77" s="40"/>
      <c r="N77" s="49" t="s">
        <v>13</v>
      </c>
      <c r="V77" s="50"/>
      <c r="W77" s="62" t="s">
        <v>14062</v>
      </c>
    </row>
    <row r="78" spans="1:23" ht="38.25" x14ac:dyDescent="0.25">
      <c r="A78" s="52">
        <v>77</v>
      </c>
      <c r="B78" s="2" t="s">
        <v>13281</v>
      </c>
      <c r="C78" s="10" t="s">
        <v>10172</v>
      </c>
      <c r="D78" s="10" t="s">
        <v>10172</v>
      </c>
      <c r="F78" s="2" t="s">
        <v>10171</v>
      </c>
      <c r="G78" s="40"/>
      <c r="H78" s="1"/>
      <c r="I78" s="1"/>
      <c r="J78" s="1"/>
      <c r="K78" s="1" t="s">
        <v>13</v>
      </c>
      <c r="L78" s="1"/>
      <c r="M78" s="40"/>
      <c r="N78" s="50"/>
      <c r="P78" s="10" t="s">
        <v>13</v>
      </c>
      <c r="V78" s="50"/>
      <c r="W78" s="62" t="s">
        <v>14062</v>
      </c>
    </row>
    <row r="79" spans="1:23" ht="89.25" x14ac:dyDescent="0.25">
      <c r="A79" s="52">
        <v>78</v>
      </c>
      <c r="B79" s="2" t="s">
        <v>13282</v>
      </c>
      <c r="C79" s="10" t="s">
        <v>10170</v>
      </c>
      <c r="D79" s="10" t="s">
        <v>10170</v>
      </c>
      <c r="F79" s="2" t="s">
        <v>10169</v>
      </c>
      <c r="G79" s="40"/>
      <c r="H79" s="1"/>
      <c r="I79" s="1"/>
      <c r="J79" s="1"/>
      <c r="K79" s="1" t="s">
        <v>13</v>
      </c>
      <c r="L79" s="1"/>
      <c r="M79" s="40"/>
      <c r="N79" s="49" t="s">
        <v>13</v>
      </c>
      <c r="P79" s="10" t="s">
        <v>13</v>
      </c>
      <c r="V79" s="50"/>
      <c r="W79" s="62" t="s">
        <v>14063</v>
      </c>
    </row>
    <row r="80" spans="1:23" ht="38.25" x14ac:dyDescent="0.25">
      <c r="A80" s="52">
        <v>79</v>
      </c>
      <c r="B80" s="2" t="s">
        <v>13283</v>
      </c>
      <c r="C80" s="10" t="s">
        <v>10168</v>
      </c>
      <c r="D80" s="10" t="s">
        <v>10168</v>
      </c>
      <c r="F80" s="2" t="s">
        <v>10167</v>
      </c>
      <c r="G80" s="40"/>
      <c r="H80" s="1"/>
      <c r="I80" s="1"/>
      <c r="J80" s="1"/>
      <c r="K80" s="1" t="s">
        <v>13</v>
      </c>
      <c r="L80" s="1"/>
      <c r="M80" s="40"/>
      <c r="N80" s="49" t="s">
        <v>13</v>
      </c>
      <c r="P80" s="10" t="s">
        <v>13</v>
      </c>
      <c r="V80" s="50"/>
      <c r="W80" s="62" t="s">
        <v>14064</v>
      </c>
    </row>
    <row r="81" spans="1:23" ht="63.75" x14ac:dyDescent="0.25">
      <c r="A81" s="52">
        <v>80</v>
      </c>
      <c r="B81" s="2" t="s">
        <v>13284</v>
      </c>
      <c r="C81" s="10" t="s">
        <v>10166</v>
      </c>
      <c r="D81" s="10" t="s">
        <v>10166</v>
      </c>
      <c r="F81" s="2" t="s">
        <v>10165</v>
      </c>
      <c r="G81" s="40"/>
      <c r="H81" s="1"/>
      <c r="I81" s="1"/>
      <c r="J81" s="1"/>
      <c r="K81" s="1" t="s">
        <v>13</v>
      </c>
      <c r="L81" s="1"/>
      <c r="M81" s="40"/>
      <c r="N81" s="49" t="s">
        <v>13</v>
      </c>
      <c r="P81" s="10" t="s">
        <v>13</v>
      </c>
      <c r="V81" s="50"/>
      <c r="W81" s="62" t="s">
        <v>14065</v>
      </c>
    </row>
    <row r="82" spans="1:23" ht="38.25" x14ac:dyDescent="0.25">
      <c r="A82" s="52">
        <v>81</v>
      </c>
      <c r="B82" s="2" t="s">
        <v>13285</v>
      </c>
      <c r="C82" s="10" t="s">
        <v>10164</v>
      </c>
      <c r="D82" s="10" t="s">
        <v>10164</v>
      </c>
      <c r="F82" s="2" t="s">
        <v>10163</v>
      </c>
      <c r="G82" s="40"/>
      <c r="H82" s="1"/>
      <c r="I82" s="1"/>
      <c r="J82" s="1"/>
      <c r="K82" s="1" t="s">
        <v>13</v>
      </c>
      <c r="L82" s="1"/>
      <c r="M82" s="40"/>
      <c r="N82" s="49" t="s">
        <v>13</v>
      </c>
      <c r="P82" s="10" t="s">
        <v>13</v>
      </c>
      <c r="V82" s="50"/>
      <c r="W82" s="62" t="s">
        <v>14066</v>
      </c>
    </row>
    <row r="83" spans="1:23" ht="51" x14ac:dyDescent="0.25">
      <c r="A83" s="52">
        <v>82</v>
      </c>
      <c r="B83" s="2" t="s">
        <v>13286</v>
      </c>
      <c r="C83" s="10" t="s">
        <v>10162</v>
      </c>
      <c r="D83" s="10" t="s">
        <v>10162</v>
      </c>
      <c r="F83" s="2" t="s">
        <v>10161</v>
      </c>
      <c r="G83" s="40"/>
      <c r="H83" s="1"/>
      <c r="I83" s="1"/>
      <c r="J83" s="1"/>
      <c r="K83" s="1" t="s">
        <v>13</v>
      </c>
      <c r="L83" s="1"/>
      <c r="M83" s="40"/>
      <c r="N83" s="49" t="s">
        <v>13</v>
      </c>
      <c r="P83" s="10" t="s">
        <v>13</v>
      </c>
      <c r="V83" s="50"/>
      <c r="W83" s="62" t="s">
        <v>14067</v>
      </c>
    </row>
    <row r="84" spans="1:23" ht="63.75" x14ac:dyDescent="0.25">
      <c r="A84" s="52">
        <v>83</v>
      </c>
      <c r="B84" s="2" t="s">
        <v>13287</v>
      </c>
      <c r="C84" s="10" t="s">
        <v>10160</v>
      </c>
      <c r="D84" s="10" t="s">
        <v>10160</v>
      </c>
      <c r="F84" s="2" t="s">
        <v>10159</v>
      </c>
      <c r="G84" s="40"/>
      <c r="H84" s="1"/>
      <c r="I84" s="1"/>
      <c r="J84" s="1"/>
      <c r="K84" s="1" t="s">
        <v>13</v>
      </c>
      <c r="L84" s="1"/>
      <c r="M84" s="40"/>
      <c r="N84" s="49" t="s">
        <v>13</v>
      </c>
      <c r="P84" s="10" t="s">
        <v>13</v>
      </c>
      <c r="V84" s="50"/>
      <c r="W84" s="62" t="s">
        <v>14068</v>
      </c>
    </row>
    <row r="85" spans="1:23" ht="76.5" x14ac:dyDescent="0.25">
      <c r="A85" s="52">
        <v>84</v>
      </c>
      <c r="B85" s="2" t="s">
        <v>13288</v>
      </c>
      <c r="C85" s="10" t="s">
        <v>10158</v>
      </c>
      <c r="D85" s="10" t="s">
        <v>10158</v>
      </c>
      <c r="F85" s="2" t="s">
        <v>10157</v>
      </c>
      <c r="G85" s="40"/>
      <c r="H85" s="1"/>
      <c r="I85" s="1"/>
      <c r="J85" s="1"/>
      <c r="K85" s="1" t="s">
        <v>13</v>
      </c>
      <c r="L85" s="1"/>
      <c r="M85" s="40"/>
      <c r="N85" s="49" t="s">
        <v>13</v>
      </c>
      <c r="P85" s="10" t="s">
        <v>13</v>
      </c>
      <c r="V85" s="50"/>
      <c r="W85" s="62" t="s">
        <v>14069</v>
      </c>
    </row>
    <row r="86" spans="1:23" ht="63.75" x14ac:dyDescent="0.25">
      <c r="A86" s="52">
        <v>85</v>
      </c>
      <c r="B86" s="2" t="s">
        <v>13289</v>
      </c>
      <c r="C86" s="10" t="s">
        <v>10156</v>
      </c>
      <c r="D86" s="10" t="s">
        <v>10156</v>
      </c>
      <c r="F86" s="2" t="s">
        <v>10155</v>
      </c>
      <c r="G86" s="40"/>
      <c r="H86" s="1"/>
      <c r="I86" s="1"/>
      <c r="J86" s="1"/>
      <c r="K86" s="1" t="s">
        <v>13</v>
      </c>
      <c r="L86" s="1"/>
      <c r="M86" s="40"/>
      <c r="N86" s="49" t="s">
        <v>13</v>
      </c>
      <c r="P86" s="10" t="s">
        <v>13</v>
      </c>
      <c r="V86" s="50"/>
      <c r="W86" s="62" t="s">
        <v>14070</v>
      </c>
    </row>
    <row r="87" spans="1:23" ht="76.5" x14ac:dyDescent="0.25">
      <c r="A87" s="52">
        <v>86</v>
      </c>
      <c r="B87" s="2" t="s">
        <v>13290</v>
      </c>
      <c r="C87" s="10" t="s">
        <v>10154</v>
      </c>
      <c r="D87" s="10" t="s">
        <v>10154</v>
      </c>
      <c r="F87" s="2" t="s">
        <v>10153</v>
      </c>
      <c r="G87" s="40"/>
      <c r="H87" s="1"/>
      <c r="I87" s="1"/>
      <c r="J87" s="1"/>
      <c r="K87" s="1" t="s">
        <v>13</v>
      </c>
      <c r="L87" s="1"/>
      <c r="M87" s="40"/>
      <c r="N87" s="49" t="s">
        <v>13</v>
      </c>
      <c r="P87" s="10" t="s">
        <v>13</v>
      </c>
      <c r="V87" s="50"/>
      <c r="W87" s="62" t="s">
        <v>14071</v>
      </c>
    </row>
    <row r="88" spans="1:23" ht="102" x14ac:dyDescent="0.25">
      <c r="A88" s="52">
        <v>87</v>
      </c>
      <c r="B88" s="2" t="s">
        <v>13291</v>
      </c>
      <c r="C88" s="10" t="s">
        <v>10152</v>
      </c>
      <c r="D88" s="10" t="s">
        <v>10152</v>
      </c>
      <c r="F88" s="2" t="s">
        <v>10151</v>
      </c>
      <c r="G88" s="40"/>
      <c r="H88" s="1"/>
      <c r="I88" s="1"/>
      <c r="J88" s="1"/>
      <c r="K88" s="1" t="s">
        <v>13</v>
      </c>
      <c r="L88" s="1"/>
      <c r="M88" s="40"/>
      <c r="N88" s="49" t="s">
        <v>13</v>
      </c>
      <c r="P88" s="10" t="s">
        <v>13</v>
      </c>
      <c r="V88" s="50"/>
      <c r="W88" s="62" t="s">
        <v>14072</v>
      </c>
    </row>
    <row r="89" spans="1:23" ht="76.5" x14ac:dyDescent="0.25">
      <c r="A89" s="52">
        <v>88</v>
      </c>
      <c r="B89" s="2" t="s">
        <v>13292</v>
      </c>
      <c r="C89" s="10" t="s">
        <v>10150</v>
      </c>
      <c r="D89" s="10" t="s">
        <v>10150</v>
      </c>
      <c r="F89" s="2" t="s">
        <v>10149</v>
      </c>
      <c r="G89" s="40"/>
      <c r="H89" s="1"/>
      <c r="I89" s="1"/>
      <c r="J89" s="1"/>
      <c r="K89" s="1" t="s">
        <v>13</v>
      </c>
      <c r="L89" s="1"/>
      <c r="M89" s="40"/>
      <c r="N89" s="49" t="s">
        <v>13</v>
      </c>
      <c r="P89" s="10" t="s">
        <v>13</v>
      </c>
      <c r="V89" s="50"/>
      <c r="W89" s="62" t="s">
        <v>14073</v>
      </c>
    </row>
    <row r="90" spans="1:23" ht="51" x14ac:dyDescent="0.25">
      <c r="A90" s="52">
        <v>89</v>
      </c>
      <c r="B90" s="2" t="s">
        <v>13293</v>
      </c>
      <c r="C90" s="10" t="s">
        <v>10148</v>
      </c>
      <c r="D90" s="10" t="s">
        <v>10148</v>
      </c>
      <c r="F90" s="2" t="s">
        <v>10147</v>
      </c>
      <c r="G90" s="40"/>
      <c r="H90" s="1"/>
      <c r="I90" s="1"/>
      <c r="J90" s="1"/>
      <c r="K90" s="1" t="s">
        <v>13</v>
      </c>
      <c r="L90" s="1"/>
      <c r="M90" s="40"/>
      <c r="N90" s="49" t="s">
        <v>13</v>
      </c>
      <c r="P90" s="10" t="s">
        <v>13</v>
      </c>
      <c r="V90" s="50"/>
      <c r="W90" s="62" t="s">
        <v>14074</v>
      </c>
    </row>
    <row r="91" spans="1:23" ht="51" x14ac:dyDescent="0.25">
      <c r="A91" s="52">
        <v>90</v>
      </c>
      <c r="B91" s="2" t="s">
        <v>13294</v>
      </c>
      <c r="C91" s="10" t="s">
        <v>10146</v>
      </c>
      <c r="D91" s="10" t="s">
        <v>10146</v>
      </c>
      <c r="F91" s="2" t="s">
        <v>10145</v>
      </c>
      <c r="G91" s="40"/>
      <c r="H91" s="1"/>
      <c r="I91" s="1"/>
      <c r="J91" s="1"/>
      <c r="K91" s="1" t="s">
        <v>13</v>
      </c>
      <c r="L91" s="1"/>
      <c r="M91" s="40"/>
      <c r="N91" s="49" t="s">
        <v>13</v>
      </c>
      <c r="P91" s="10" t="s">
        <v>13</v>
      </c>
      <c r="V91" s="50"/>
      <c r="W91" s="62" t="s">
        <v>14075</v>
      </c>
    </row>
    <row r="92" spans="1:23" ht="51" x14ac:dyDescent="0.25">
      <c r="A92" s="52">
        <v>91</v>
      </c>
      <c r="B92" s="2" t="s">
        <v>13295</v>
      </c>
      <c r="C92" s="10" t="s">
        <v>10144</v>
      </c>
      <c r="D92" s="10" t="s">
        <v>10144</v>
      </c>
      <c r="F92" s="2" t="s">
        <v>10143</v>
      </c>
      <c r="G92" s="40"/>
      <c r="H92" s="1"/>
      <c r="I92" s="1"/>
      <c r="J92" s="1"/>
      <c r="K92" s="1" t="s">
        <v>13</v>
      </c>
      <c r="L92" s="1"/>
      <c r="M92" s="40"/>
      <c r="N92" s="49" t="s">
        <v>13</v>
      </c>
      <c r="V92" s="50"/>
      <c r="W92" s="62" t="s">
        <v>14076</v>
      </c>
    </row>
    <row r="93" spans="1:23" ht="63.75" x14ac:dyDescent="0.25">
      <c r="A93" s="52">
        <v>92</v>
      </c>
      <c r="B93" s="2" t="s">
        <v>13296</v>
      </c>
      <c r="C93" s="10" t="s">
        <v>10142</v>
      </c>
      <c r="D93" s="10" t="s">
        <v>10142</v>
      </c>
      <c r="F93" s="2" t="s">
        <v>10141</v>
      </c>
      <c r="G93" s="40"/>
      <c r="H93" s="1"/>
      <c r="I93" s="1"/>
      <c r="J93" s="1"/>
      <c r="K93" s="1" t="s">
        <v>13</v>
      </c>
      <c r="L93" s="1"/>
      <c r="M93" s="40"/>
      <c r="N93" s="49" t="s">
        <v>13</v>
      </c>
      <c r="P93" s="10" t="s">
        <v>13</v>
      </c>
      <c r="V93" s="50"/>
      <c r="W93" s="62" t="s">
        <v>14077</v>
      </c>
    </row>
    <row r="94" spans="1:23" ht="76.5" x14ac:dyDescent="0.25">
      <c r="A94" s="52">
        <v>93</v>
      </c>
      <c r="B94" s="2" t="s">
        <v>13297</v>
      </c>
      <c r="C94" s="10" t="s">
        <v>10140</v>
      </c>
      <c r="D94" s="10" t="s">
        <v>10140</v>
      </c>
      <c r="F94" s="2" t="s">
        <v>10139</v>
      </c>
      <c r="G94" s="40"/>
      <c r="H94" s="1"/>
      <c r="I94" s="1"/>
      <c r="J94" s="1"/>
      <c r="K94" s="1" t="s">
        <v>13</v>
      </c>
      <c r="L94" s="1"/>
      <c r="M94" s="40"/>
      <c r="N94" s="50"/>
      <c r="P94" s="10" t="s">
        <v>13</v>
      </c>
      <c r="V94" s="50"/>
      <c r="W94" s="62" t="s">
        <v>14078</v>
      </c>
    </row>
    <row r="95" spans="1:23" ht="331.5" x14ac:dyDescent="0.25">
      <c r="A95" s="52">
        <v>94</v>
      </c>
      <c r="B95" s="2" t="s">
        <v>13298</v>
      </c>
      <c r="C95" s="10" t="s">
        <v>10138</v>
      </c>
      <c r="D95" s="10" t="s">
        <v>10138</v>
      </c>
      <c r="F95" s="2" t="s">
        <v>10137</v>
      </c>
      <c r="G95" s="40"/>
      <c r="H95" s="1"/>
      <c r="I95" s="1"/>
      <c r="J95" s="1"/>
      <c r="K95" s="1" t="s">
        <v>13</v>
      </c>
      <c r="L95" s="1"/>
      <c r="M95" s="40"/>
      <c r="N95" s="50"/>
      <c r="P95" s="10" t="s">
        <v>13</v>
      </c>
      <c r="V95" s="50"/>
      <c r="W95" s="62" t="s">
        <v>14079</v>
      </c>
    </row>
    <row r="96" spans="1:23" x14ac:dyDescent="0.25">
      <c r="A96" s="52">
        <v>95</v>
      </c>
      <c r="B96" s="6" t="s">
        <v>10135</v>
      </c>
      <c r="C96" s="12" t="s">
        <v>10136</v>
      </c>
      <c r="D96" s="12" t="s">
        <v>10136</v>
      </c>
      <c r="E96" s="11"/>
      <c r="F96" s="6" t="s">
        <v>10135</v>
      </c>
      <c r="G96" s="39"/>
      <c r="H96" s="5"/>
      <c r="I96" s="5"/>
      <c r="J96" s="5"/>
      <c r="K96" s="5"/>
      <c r="L96" s="5"/>
      <c r="M96" s="39"/>
      <c r="N96" s="50"/>
      <c r="V96" s="50"/>
      <c r="W96" s="62"/>
    </row>
    <row r="97" spans="1:23" ht="102" x14ac:dyDescent="0.25">
      <c r="A97" s="52">
        <v>96</v>
      </c>
      <c r="B97" s="2" t="s">
        <v>13299</v>
      </c>
      <c r="C97" s="10" t="s">
        <v>10134</v>
      </c>
      <c r="D97" s="10" t="s">
        <v>10134</v>
      </c>
      <c r="F97" s="2" t="s">
        <v>10133</v>
      </c>
      <c r="G97" s="40"/>
      <c r="H97" s="1"/>
      <c r="I97" s="1"/>
      <c r="J97" s="1"/>
      <c r="K97" s="1" t="s">
        <v>13</v>
      </c>
      <c r="L97" s="1"/>
      <c r="M97" s="40"/>
      <c r="N97" s="49" t="s">
        <v>13</v>
      </c>
      <c r="O97" s="10" t="s">
        <v>13</v>
      </c>
      <c r="P97" s="10" t="s">
        <v>13</v>
      </c>
      <c r="Q97" s="10" t="s">
        <v>13</v>
      </c>
      <c r="R97" s="10" t="s">
        <v>13</v>
      </c>
      <c r="V97" s="50"/>
      <c r="W97" s="62" t="s">
        <v>14080</v>
      </c>
    </row>
    <row r="98" spans="1:23" ht="38.25" x14ac:dyDescent="0.25">
      <c r="A98" s="52">
        <v>97</v>
      </c>
      <c r="B98" s="2" t="s">
        <v>13300</v>
      </c>
      <c r="C98" s="10" t="s">
        <v>10132</v>
      </c>
      <c r="D98" s="10" t="s">
        <v>10132</v>
      </c>
      <c r="F98" s="2" t="s">
        <v>10131</v>
      </c>
      <c r="G98" s="40"/>
      <c r="H98" s="1"/>
      <c r="I98" s="1"/>
      <c r="J98" s="1"/>
      <c r="K98" s="1" t="s">
        <v>13</v>
      </c>
      <c r="L98" s="1"/>
      <c r="M98" s="40"/>
      <c r="N98" s="49" t="s">
        <v>13</v>
      </c>
      <c r="O98" s="10" t="s">
        <v>13</v>
      </c>
      <c r="V98" s="50"/>
      <c r="W98" s="62" t="s">
        <v>14081</v>
      </c>
    </row>
    <row r="99" spans="1:23" ht="38.25" x14ac:dyDescent="0.25">
      <c r="A99" s="52">
        <v>98</v>
      </c>
      <c r="B99" s="2" t="s">
        <v>13301</v>
      </c>
      <c r="C99" s="10" t="s">
        <v>10130</v>
      </c>
      <c r="D99" s="10" t="s">
        <v>10130</v>
      </c>
      <c r="F99" s="2" t="s">
        <v>10129</v>
      </c>
      <c r="G99" s="40"/>
      <c r="H99" s="1"/>
      <c r="I99" s="1"/>
      <c r="J99" s="1"/>
      <c r="K99" s="1" t="s">
        <v>13</v>
      </c>
      <c r="L99" s="1"/>
      <c r="M99" s="40"/>
      <c r="N99" s="49" t="s">
        <v>13</v>
      </c>
      <c r="O99" s="10" t="s">
        <v>13</v>
      </c>
      <c r="V99" s="50"/>
      <c r="W99" s="62" t="s">
        <v>14082</v>
      </c>
    </row>
    <row r="100" spans="1:23" ht="76.5" x14ac:dyDescent="0.25">
      <c r="A100" s="52">
        <v>99</v>
      </c>
      <c r="B100" s="2" t="s">
        <v>13302</v>
      </c>
      <c r="C100" s="10" t="s">
        <v>10128</v>
      </c>
      <c r="D100" s="10" t="s">
        <v>10128</v>
      </c>
      <c r="F100" s="2" t="s">
        <v>10127</v>
      </c>
      <c r="G100" s="40"/>
      <c r="H100" s="1"/>
      <c r="I100" s="1"/>
      <c r="J100" s="1"/>
      <c r="K100" s="1" t="s">
        <v>13</v>
      </c>
      <c r="L100" s="1"/>
      <c r="M100" s="40"/>
      <c r="N100" s="49" t="s">
        <v>13</v>
      </c>
      <c r="O100" s="10" t="s">
        <v>13</v>
      </c>
      <c r="P100" s="10" t="s">
        <v>13</v>
      </c>
      <c r="Q100" s="10" t="s">
        <v>13</v>
      </c>
      <c r="R100" s="10" t="s">
        <v>13</v>
      </c>
      <c r="V100" s="50"/>
      <c r="W100" s="62" t="s">
        <v>14083</v>
      </c>
    </row>
    <row r="101" spans="1:23" ht="127.5" x14ac:dyDescent="0.25">
      <c r="A101" s="52">
        <v>100</v>
      </c>
      <c r="B101" s="2" t="s">
        <v>13303</v>
      </c>
      <c r="C101" s="10" t="s">
        <v>10126</v>
      </c>
      <c r="D101" s="10" t="s">
        <v>10126</v>
      </c>
      <c r="F101" s="2" t="s">
        <v>10125</v>
      </c>
      <c r="G101" s="40"/>
      <c r="H101" s="1"/>
      <c r="I101" s="1"/>
      <c r="J101" s="1"/>
      <c r="K101" s="1" t="s">
        <v>13</v>
      </c>
      <c r="L101" s="1"/>
      <c r="M101" s="40"/>
      <c r="N101" s="49" t="s">
        <v>13</v>
      </c>
      <c r="P101" s="10" t="s">
        <v>13</v>
      </c>
      <c r="V101" s="50"/>
      <c r="W101" s="62" t="s">
        <v>14084</v>
      </c>
    </row>
    <row r="102" spans="1:23" ht="51" x14ac:dyDescent="0.25">
      <c r="A102" s="52">
        <v>101</v>
      </c>
      <c r="B102" s="2" t="s">
        <v>13304</v>
      </c>
      <c r="C102" s="10" t="s">
        <v>10124</v>
      </c>
      <c r="D102" s="10" t="s">
        <v>10124</v>
      </c>
      <c r="F102" s="2" t="s">
        <v>10123</v>
      </c>
      <c r="G102" s="40"/>
      <c r="H102" s="1"/>
      <c r="I102" s="1"/>
      <c r="J102" s="1"/>
      <c r="K102" s="1" t="s">
        <v>13</v>
      </c>
      <c r="L102" s="1"/>
      <c r="M102" s="40"/>
      <c r="N102" s="49" t="s">
        <v>13</v>
      </c>
      <c r="P102" s="10" t="s">
        <v>13</v>
      </c>
      <c r="V102" s="50"/>
      <c r="W102" s="62" t="s">
        <v>14085</v>
      </c>
    </row>
    <row r="103" spans="1:23" ht="38.25" x14ac:dyDescent="0.25">
      <c r="A103" s="52">
        <v>102</v>
      </c>
      <c r="B103" s="2" t="s">
        <v>13305</v>
      </c>
      <c r="C103" s="10" t="s">
        <v>10122</v>
      </c>
      <c r="D103" s="10" t="s">
        <v>10122</v>
      </c>
      <c r="F103" s="2" t="s">
        <v>10121</v>
      </c>
      <c r="G103" s="40"/>
      <c r="H103" s="1"/>
      <c r="I103" s="1"/>
      <c r="J103" s="1"/>
      <c r="K103" s="1" t="s">
        <v>13</v>
      </c>
      <c r="L103" s="1"/>
      <c r="M103" s="40"/>
      <c r="N103" s="49" t="s">
        <v>13</v>
      </c>
      <c r="O103" s="10" t="s">
        <v>13</v>
      </c>
      <c r="V103" s="50"/>
      <c r="W103" s="62" t="s">
        <v>14086</v>
      </c>
    </row>
    <row r="104" spans="1:23" ht="25.5" x14ac:dyDescent="0.25">
      <c r="A104" s="52">
        <v>103</v>
      </c>
      <c r="B104" s="2" t="s">
        <v>13306</v>
      </c>
      <c r="C104" s="10" t="s">
        <v>10120</v>
      </c>
      <c r="D104" s="10" t="s">
        <v>10120</v>
      </c>
      <c r="F104" s="2" t="s">
        <v>10119</v>
      </c>
      <c r="G104" s="40"/>
      <c r="H104" s="1"/>
      <c r="I104" s="1"/>
      <c r="J104" s="1"/>
      <c r="K104" s="1" t="s">
        <v>13</v>
      </c>
      <c r="L104" s="1"/>
      <c r="M104" s="40"/>
      <c r="N104" s="50"/>
      <c r="P104" s="10" t="s">
        <v>13</v>
      </c>
      <c r="Q104" s="10" t="s">
        <v>13</v>
      </c>
      <c r="R104" s="10" t="s">
        <v>13</v>
      </c>
      <c r="V104" s="50"/>
      <c r="W104" s="62" t="s">
        <v>14087</v>
      </c>
    </row>
    <row r="105" spans="1:23" ht="63.75" x14ac:dyDescent="0.25">
      <c r="A105" s="52">
        <v>104</v>
      </c>
      <c r="B105" s="2" t="s">
        <v>13307</v>
      </c>
      <c r="C105" s="10" t="s">
        <v>10118</v>
      </c>
      <c r="D105" s="10" t="s">
        <v>10118</v>
      </c>
      <c r="F105" s="2" t="s">
        <v>10117</v>
      </c>
      <c r="G105" s="40"/>
      <c r="H105" s="1"/>
      <c r="I105" s="1"/>
      <c r="J105" s="1"/>
      <c r="K105" s="1" t="s">
        <v>13</v>
      </c>
      <c r="L105" s="1"/>
      <c r="M105" s="40"/>
      <c r="N105" s="49" t="s">
        <v>13</v>
      </c>
      <c r="O105" s="10" t="s">
        <v>13</v>
      </c>
      <c r="V105" s="50"/>
      <c r="W105" s="62" t="s">
        <v>14088</v>
      </c>
    </row>
    <row r="106" spans="1:23" ht="51" x14ac:dyDescent="0.25">
      <c r="A106" s="52">
        <v>105</v>
      </c>
      <c r="B106" s="2" t="s">
        <v>13308</v>
      </c>
      <c r="C106" s="10" t="s">
        <v>10116</v>
      </c>
      <c r="D106" s="10" t="s">
        <v>10116</v>
      </c>
      <c r="F106" s="2" t="s">
        <v>10115</v>
      </c>
      <c r="G106" s="40"/>
      <c r="H106" s="1"/>
      <c r="I106" s="1"/>
      <c r="J106" s="1"/>
      <c r="K106" s="1" t="s">
        <v>13</v>
      </c>
      <c r="L106" s="1"/>
      <c r="M106" s="40"/>
      <c r="N106" s="49" t="s">
        <v>13</v>
      </c>
      <c r="O106" s="10" t="s">
        <v>13</v>
      </c>
      <c r="V106" s="50"/>
      <c r="W106" s="62" t="s">
        <v>14089</v>
      </c>
    </row>
    <row r="107" spans="1:23" ht="51" x14ac:dyDescent="0.25">
      <c r="A107" s="52">
        <v>106</v>
      </c>
      <c r="B107" s="2" t="s">
        <v>13309</v>
      </c>
      <c r="C107" s="10" t="s">
        <v>10114</v>
      </c>
      <c r="D107" s="10" t="s">
        <v>10114</v>
      </c>
      <c r="F107" s="2" t="s">
        <v>10113</v>
      </c>
      <c r="G107" s="40"/>
      <c r="H107" s="1"/>
      <c r="I107" s="1"/>
      <c r="J107" s="1"/>
      <c r="K107" s="1" t="s">
        <v>13</v>
      </c>
      <c r="L107" s="1"/>
      <c r="M107" s="40"/>
      <c r="N107" s="49" t="s">
        <v>13</v>
      </c>
      <c r="O107" s="10" t="s">
        <v>13</v>
      </c>
      <c r="P107" s="10" t="s">
        <v>13</v>
      </c>
      <c r="Q107" s="10" t="s">
        <v>13</v>
      </c>
      <c r="R107" s="10" t="s">
        <v>13</v>
      </c>
      <c r="V107" s="50"/>
      <c r="W107" s="62" t="s">
        <v>14090</v>
      </c>
    </row>
    <row r="108" spans="1:23" ht="51" x14ac:dyDescent="0.25">
      <c r="A108" s="52">
        <v>107</v>
      </c>
      <c r="B108" s="2" t="s">
        <v>13310</v>
      </c>
      <c r="C108" s="10" t="s">
        <v>10112</v>
      </c>
      <c r="D108" s="10" t="s">
        <v>10112</v>
      </c>
      <c r="F108" s="2" t="s">
        <v>10111</v>
      </c>
      <c r="G108" s="40"/>
      <c r="H108" s="1"/>
      <c r="I108" s="1"/>
      <c r="J108" s="1"/>
      <c r="K108" s="1" t="s">
        <v>13</v>
      </c>
      <c r="L108" s="1"/>
      <c r="M108" s="40"/>
      <c r="N108" s="49" t="s">
        <v>13</v>
      </c>
      <c r="O108" s="10" t="s">
        <v>13</v>
      </c>
      <c r="P108" s="10" t="s">
        <v>13</v>
      </c>
      <c r="Q108" s="10" t="s">
        <v>13</v>
      </c>
      <c r="R108" s="10" t="s">
        <v>13</v>
      </c>
      <c r="V108" s="50"/>
      <c r="W108" s="62" t="s">
        <v>14091</v>
      </c>
    </row>
    <row r="109" spans="1:23" ht="63.75" x14ac:dyDescent="0.25">
      <c r="A109" s="52">
        <v>108</v>
      </c>
      <c r="B109" s="2" t="s">
        <v>13311</v>
      </c>
      <c r="C109" s="10" t="s">
        <v>10110</v>
      </c>
      <c r="D109" s="10" t="s">
        <v>10110</v>
      </c>
      <c r="F109" s="2" t="s">
        <v>10109</v>
      </c>
      <c r="G109" s="40"/>
      <c r="H109" s="1"/>
      <c r="I109" s="1"/>
      <c r="J109" s="1"/>
      <c r="K109" s="1" t="s">
        <v>13</v>
      </c>
      <c r="L109" s="1"/>
      <c r="M109" s="40"/>
      <c r="N109" s="49" t="s">
        <v>13</v>
      </c>
      <c r="O109" s="10" t="s">
        <v>13</v>
      </c>
      <c r="P109" s="10" t="s">
        <v>13</v>
      </c>
      <c r="Q109" s="10" t="s">
        <v>13</v>
      </c>
      <c r="R109" s="10" t="s">
        <v>13</v>
      </c>
      <c r="V109" s="50"/>
      <c r="W109" s="62" t="s">
        <v>14091</v>
      </c>
    </row>
    <row r="110" spans="1:23" ht="51" x14ac:dyDescent="0.25">
      <c r="A110" s="52">
        <v>109</v>
      </c>
      <c r="B110" s="2" t="s">
        <v>13312</v>
      </c>
      <c r="C110" s="10" t="s">
        <v>10108</v>
      </c>
      <c r="D110" s="10" t="s">
        <v>10108</v>
      </c>
      <c r="F110" s="2" t="s">
        <v>10107</v>
      </c>
      <c r="G110" s="40"/>
      <c r="H110" s="1"/>
      <c r="I110" s="1"/>
      <c r="J110" s="1"/>
      <c r="K110" s="1" t="s">
        <v>13</v>
      </c>
      <c r="L110" s="1"/>
      <c r="M110" s="40"/>
      <c r="N110" s="49" t="s">
        <v>13</v>
      </c>
      <c r="O110" s="10" t="s">
        <v>13</v>
      </c>
      <c r="P110" s="10" t="s">
        <v>13</v>
      </c>
      <c r="Q110" s="10" t="s">
        <v>13</v>
      </c>
      <c r="R110" s="10" t="s">
        <v>13</v>
      </c>
      <c r="V110" s="50"/>
      <c r="W110" s="62" t="s">
        <v>14092</v>
      </c>
    </row>
    <row r="111" spans="1:23" ht="63.75" x14ac:dyDescent="0.25">
      <c r="A111" s="52">
        <v>110</v>
      </c>
      <c r="B111" s="2" t="s">
        <v>13313</v>
      </c>
      <c r="C111" s="10" t="s">
        <v>10106</v>
      </c>
      <c r="D111" s="10" t="s">
        <v>10106</v>
      </c>
      <c r="F111" s="2" t="s">
        <v>10105</v>
      </c>
      <c r="G111" s="40"/>
      <c r="H111" s="1"/>
      <c r="I111" s="1"/>
      <c r="J111" s="1"/>
      <c r="K111" s="1" t="s">
        <v>13</v>
      </c>
      <c r="L111" s="1"/>
      <c r="M111" s="40"/>
      <c r="N111" s="49" t="s">
        <v>13</v>
      </c>
      <c r="O111" s="10" t="s">
        <v>13</v>
      </c>
      <c r="P111" s="10" t="s">
        <v>13</v>
      </c>
      <c r="Q111" s="10" t="s">
        <v>13</v>
      </c>
      <c r="R111" s="10" t="s">
        <v>13</v>
      </c>
      <c r="V111" s="50"/>
      <c r="W111" s="62" t="s">
        <v>14093</v>
      </c>
    </row>
    <row r="112" spans="1:23" ht="63.75" x14ac:dyDescent="0.25">
      <c r="A112" s="52">
        <v>111</v>
      </c>
      <c r="B112" s="2" t="s">
        <v>13314</v>
      </c>
      <c r="C112" s="10" t="s">
        <v>10104</v>
      </c>
      <c r="D112" s="10" t="s">
        <v>10104</v>
      </c>
      <c r="F112" s="2" t="s">
        <v>10103</v>
      </c>
      <c r="G112" s="40"/>
      <c r="H112" s="1"/>
      <c r="I112" s="1"/>
      <c r="J112" s="1"/>
      <c r="K112" s="1" t="s">
        <v>13</v>
      </c>
      <c r="L112" s="1"/>
      <c r="M112" s="40"/>
      <c r="N112" s="49" t="s">
        <v>13</v>
      </c>
      <c r="O112" s="10" t="s">
        <v>13</v>
      </c>
      <c r="P112" s="10" t="s">
        <v>13</v>
      </c>
      <c r="Q112" s="10" t="s">
        <v>13</v>
      </c>
      <c r="R112" s="10" t="s">
        <v>13</v>
      </c>
      <c r="V112" s="50"/>
      <c r="W112" s="62" t="s">
        <v>14094</v>
      </c>
    </row>
    <row r="113" spans="1:23" ht="51" x14ac:dyDescent="0.25">
      <c r="A113" s="52">
        <v>112</v>
      </c>
      <c r="B113" s="2" t="s">
        <v>13315</v>
      </c>
      <c r="C113" s="10" t="s">
        <v>10102</v>
      </c>
      <c r="D113" s="10" t="s">
        <v>10102</v>
      </c>
      <c r="F113" s="2" t="s">
        <v>10101</v>
      </c>
      <c r="G113" s="40"/>
      <c r="H113" s="1"/>
      <c r="I113" s="1"/>
      <c r="J113" s="1"/>
      <c r="K113" s="1" t="s">
        <v>13</v>
      </c>
      <c r="L113" s="1"/>
      <c r="M113" s="40"/>
      <c r="N113" s="49" t="s">
        <v>13</v>
      </c>
      <c r="O113" s="10" t="s">
        <v>13</v>
      </c>
      <c r="P113" s="10" t="s">
        <v>13</v>
      </c>
      <c r="Q113" s="10" t="s">
        <v>13</v>
      </c>
      <c r="R113" s="10" t="s">
        <v>13</v>
      </c>
      <c r="V113" s="50"/>
      <c r="W113" s="62" t="s">
        <v>14095</v>
      </c>
    </row>
    <row r="114" spans="1:23" ht="38.25" x14ac:dyDescent="0.25">
      <c r="A114" s="52">
        <v>113</v>
      </c>
      <c r="B114" s="2" t="s">
        <v>13316</v>
      </c>
      <c r="C114" s="10" t="s">
        <v>10100</v>
      </c>
      <c r="D114" s="10" t="s">
        <v>10100</v>
      </c>
      <c r="F114" s="2" t="s">
        <v>10099</v>
      </c>
      <c r="G114" s="40"/>
      <c r="H114" s="1"/>
      <c r="I114" s="1"/>
      <c r="J114" s="1"/>
      <c r="K114" s="1" t="s">
        <v>13</v>
      </c>
      <c r="L114" s="1"/>
      <c r="M114" s="40"/>
      <c r="N114" s="49" t="s">
        <v>13</v>
      </c>
      <c r="O114" s="10" t="s">
        <v>13</v>
      </c>
      <c r="V114" s="50"/>
      <c r="W114" s="62" t="s">
        <v>14096</v>
      </c>
    </row>
    <row r="115" spans="1:23" x14ac:dyDescent="0.25">
      <c r="A115" s="52">
        <v>114</v>
      </c>
      <c r="B115" s="6" t="s">
        <v>10098</v>
      </c>
      <c r="D115" s="8"/>
      <c r="F115" s="6" t="s">
        <v>10098</v>
      </c>
      <c r="G115" s="40"/>
      <c r="H115" s="1"/>
      <c r="I115" s="1"/>
      <c r="J115" s="1"/>
      <c r="K115" s="1"/>
      <c r="L115" s="1"/>
      <c r="M115" s="40"/>
      <c r="N115" s="50"/>
      <c r="V115" s="50"/>
      <c r="W115" s="62"/>
    </row>
    <row r="116" spans="1:23" ht="38.25" x14ac:dyDescent="0.25">
      <c r="A116" s="52">
        <v>115</v>
      </c>
      <c r="B116" s="2" t="s">
        <v>13317</v>
      </c>
      <c r="C116" s="10" t="s">
        <v>10097</v>
      </c>
      <c r="D116" s="10" t="s">
        <v>10097</v>
      </c>
      <c r="F116" s="2" t="s">
        <v>10096</v>
      </c>
      <c r="G116" s="40"/>
      <c r="H116" s="1"/>
      <c r="I116" s="1"/>
      <c r="J116" s="1"/>
      <c r="K116" s="1" t="s">
        <v>13</v>
      </c>
      <c r="L116" s="1"/>
      <c r="M116" s="40"/>
      <c r="N116" s="49" t="s">
        <v>13</v>
      </c>
      <c r="O116" s="10" t="s">
        <v>13</v>
      </c>
      <c r="P116" s="10" t="s">
        <v>13</v>
      </c>
      <c r="Q116" s="10" t="s">
        <v>13</v>
      </c>
      <c r="R116" s="10" t="s">
        <v>13</v>
      </c>
      <c r="V116" s="50"/>
      <c r="W116" s="62" t="s">
        <v>14097</v>
      </c>
    </row>
    <row r="117" spans="1:23" ht="114.75" x14ac:dyDescent="0.25">
      <c r="A117" s="52">
        <v>116</v>
      </c>
      <c r="B117" s="2" t="s">
        <v>13318</v>
      </c>
      <c r="C117" s="10" t="s">
        <v>10095</v>
      </c>
      <c r="D117" s="10" t="s">
        <v>10095</v>
      </c>
      <c r="F117" s="2" t="s">
        <v>10094</v>
      </c>
      <c r="G117" s="40"/>
      <c r="H117" s="1"/>
      <c r="I117" s="1"/>
      <c r="J117" s="1"/>
      <c r="K117" s="1" t="s">
        <v>13</v>
      </c>
      <c r="L117" s="1"/>
      <c r="M117" s="40"/>
      <c r="N117" s="49" t="s">
        <v>13</v>
      </c>
      <c r="O117" s="10" t="s">
        <v>13</v>
      </c>
      <c r="V117" s="50"/>
      <c r="W117" s="62" t="s">
        <v>14098</v>
      </c>
    </row>
    <row r="118" spans="1:23" ht="51" x14ac:dyDescent="0.25">
      <c r="A118" s="52">
        <v>117</v>
      </c>
      <c r="B118" s="2" t="s">
        <v>13319</v>
      </c>
      <c r="C118" s="10" t="s">
        <v>10093</v>
      </c>
      <c r="D118" s="10" t="s">
        <v>10093</v>
      </c>
      <c r="F118" s="2" t="s">
        <v>10092</v>
      </c>
      <c r="G118" s="40"/>
      <c r="H118" s="1"/>
      <c r="I118" s="1"/>
      <c r="J118" s="1"/>
      <c r="K118" s="1" t="s">
        <v>13</v>
      </c>
      <c r="L118" s="1"/>
      <c r="M118" s="40"/>
      <c r="N118" s="49" t="s">
        <v>13</v>
      </c>
      <c r="O118" s="10" t="s">
        <v>13</v>
      </c>
      <c r="V118" s="50"/>
      <c r="W118" s="62" t="s">
        <v>14099</v>
      </c>
    </row>
    <row r="119" spans="1:23" ht="51" x14ac:dyDescent="0.25">
      <c r="A119" s="52">
        <v>118</v>
      </c>
      <c r="B119" s="2" t="s">
        <v>13320</v>
      </c>
      <c r="C119" s="10" t="s">
        <v>10091</v>
      </c>
      <c r="D119" s="10" t="s">
        <v>10091</v>
      </c>
      <c r="F119" s="2" t="s">
        <v>10090</v>
      </c>
      <c r="G119" s="40"/>
      <c r="H119" s="1"/>
      <c r="I119" s="1"/>
      <c r="J119" s="1"/>
      <c r="K119" s="1" t="s">
        <v>13</v>
      </c>
      <c r="L119" s="1"/>
      <c r="M119" s="40"/>
      <c r="N119" s="49" t="s">
        <v>13</v>
      </c>
      <c r="O119" s="10" t="s">
        <v>13</v>
      </c>
      <c r="P119" s="10" t="s">
        <v>13</v>
      </c>
      <c r="Q119" s="10" t="s">
        <v>13</v>
      </c>
      <c r="R119" s="10" t="s">
        <v>13</v>
      </c>
      <c r="V119" s="50"/>
      <c r="W119" s="62" t="s">
        <v>14100</v>
      </c>
    </row>
    <row r="120" spans="1:23" ht="38.25" x14ac:dyDescent="0.25">
      <c r="A120" s="52">
        <v>119</v>
      </c>
      <c r="B120" s="2" t="s">
        <v>13321</v>
      </c>
      <c r="C120" s="10" t="s">
        <v>10089</v>
      </c>
      <c r="D120" s="10" t="s">
        <v>10089</v>
      </c>
      <c r="F120" s="2" t="s">
        <v>10088</v>
      </c>
      <c r="G120" s="40"/>
      <c r="H120" s="1"/>
      <c r="I120" s="1"/>
      <c r="J120" s="1"/>
      <c r="K120" s="1" t="s">
        <v>13</v>
      </c>
      <c r="L120" s="1"/>
      <c r="M120" s="40"/>
      <c r="N120" s="49" t="s">
        <v>13</v>
      </c>
      <c r="O120" s="10" t="s">
        <v>13</v>
      </c>
      <c r="V120" s="50"/>
      <c r="W120" s="62" t="s">
        <v>14101</v>
      </c>
    </row>
    <row r="121" spans="1:23" ht="51" x14ac:dyDescent="0.25">
      <c r="A121" s="52">
        <v>120</v>
      </c>
      <c r="B121" s="2" t="s">
        <v>13322</v>
      </c>
      <c r="C121" s="10" t="s">
        <v>10087</v>
      </c>
      <c r="D121" s="10" t="s">
        <v>10087</v>
      </c>
      <c r="F121" s="2" t="s">
        <v>10086</v>
      </c>
      <c r="G121" s="40"/>
      <c r="H121" s="1"/>
      <c r="I121" s="1"/>
      <c r="J121" s="1"/>
      <c r="K121" s="1" t="s">
        <v>13</v>
      </c>
      <c r="L121" s="1"/>
      <c r="M121" s="40"/>
      <c r="N121" s="49" t="s">
        <v>13</v>
      </c>
      <c r="O121" s="10" t="s">
        <v>13</v>
      </c>
      <c r="P121" s="10" t="s">
        <v>13</v>
      </c>
      <c r="Q121" s="10" t="s">
        <v>13</v>
      </c>
      <c r="R121" s="10" t="s">
        <v>13</v>
      </c>
      <c r="V121" s="50"/>
      <c r="W121" s="62" t="s">
        <v>14102</v>
      </c>
    </row>
    <row r="122" spans="1:23" ht="38.25" x14ac:dyDescent="0.25">
      <c r="A122" s="52">
        <v>121</v>
      </c>
      <c r="B122" s="2" t="s">
        <v>13323</v>
      </c>
      <c r="C122" s="10" t="s">
        <v>10085</v>
      </c>
      <c r="D122" s="10" t="s">
        <v>10085</v>
      </c>
      <c r="F122" s="2" t="s">
        <v>10084</v>
      </c>
      <c r="G122" s="40"/>
      <c r="H122" s="1"/>
      <c r="I122" s="1"/>
      <c r="J122" s="1"/>
      <c r="K122" s="1" t="s">
        <v>13</v>
      </c>
      <c r="L122" s="1"/>
      <c r="M122" s="40"/>
      <c r="N122" s="49" t="s">
        <v>13</v>
      </c>
      <c r="O122" s="10" t="s">
        <v>13</v>
      </c>
      <c r="V122" s="50"/>
      <c r="W122" s="62" t="s">
        <v>14103</v>
      </c>
    </row>
    <row r="123" spans="1:23" ht="38.25" x14ac:dyDescent="0.25">
      <c r="A123" s="52">
        <v>122</v>
      </c>
      <c r="B123" s="2" t="s">
        <v>13324</v>
      </c>
      <c r="C123" s="10" t="s">
        <v>10083</v>
      </c>
      <c r="D123" s="10" t="s">
        <v>10083</v>
      </c>
      <c r="F123" s="2" t="s">
        <v>10082</v>
      </c>
      <c r="G123" s="40"/>
      <c r="H123" s="1"/>
      <c r="I123" s="1"/>
      <c r="J123" s="1"/>
      <c r="K123" s="1" t="s">
        <v>13</v>
      </c>
      <c r="L123" s="1"/>
      <c r="M123" s="40"/>
      <c r="N123" s="49" t="s">
        <v>13</v>
      </c>
      <c r="O123" s="10" t="s">
        <v>13</v>
      </c>
      <c r="P123" s="10" t="s">
        <v>13</v>
      </c>
      <c r="Q123" s="10" t="s">
        <v>13</v>
      </c>
      <c r="R123" s="10" t="s">
        <v>13</v>
      </c>
      <c r="V123" s="50"/>
      <c r="W123" s="62" t="s">
        <v>14104</v>
      </c>
    </row>
    <row r="124" spans="1:23" ht="51" x14ac:dyDescent="0.25">
      <c r="A124" s="52">
        <v>123</v>
      </c>
      <c r="B124" s="2" t="s">
        <v>13325</v>
      </c>
      <c r="C124" s="10" t="s">
        <v>10081</v>
      </c>
      <c r="D124" s="10" t="s">
        <v>10081</v>
      </c>
      <c r="F124" s="2" t="s">
        <v>10080</v>
      </c>
      <c r="G124" s="40"/>
      <c r="H124" s="1"/>
      <c r="I124" s="1"/>
      <c r="J124" s="1"/>
      <c r="K124" s="1" t="s">
        <v>13</v>
      </c>
      <c r="L124" s="1"/>
      <c r="M124" s="40"/>
      <c r="N124" s="49" t="s">
        <v>13</v>
      </c>
      <c r="O124" s="10" t="s">
        <v>13</v>
      </c>
      <c r="P124" s="10" t="s">
        <v>13</v>
      </c>
      <c r="Q124" s="10" t="s">
        <v>13</v>
      </c>
      <c r="R124" s="10" t="s">
        <v>13</v>
      </c>
      <c r="V124" s="50"/>
      <c r="W124" s="62" t="s">
        <v>14105</v>
      </c>
    </row>
    <row r="125" spans="1:23" ht="51" x14ac:dyDescent="0.25">
      <c r="A125" s="52">
        <v>124</v>
      </c>
      <c r="B125" s="2" t="s">
        <v>13326</v>
      </c>
      <c r="C125" s="10" t="s">
        <v>10079</v>
      </c>
      <c r="D125" s="10" t="s">
        <v>10079</v>
      </c>
      <c r="F125" s="2" t="s">
        <v>10078</v>
      </c>
      <c r="G125" s="40"/>
      <c r="H125" s="1"/>
      <c r="I125" s="1"/>
      <c r="J125" s="1"/>
      <c r="K125" s="1" t="s">
        <v>13</v>
      </c>
      <c r="L125" s="1"/>
      <c r="M125" s="40"/>
      <c r="N125" s="49" t="s">
        <v>13</v>
      </c>
      <c r="O125" s="10" t="s">
        <v>13</v>
      </c>
      <c r="P125" s="10" t="s">
        <v>13</v>
      </c>
      <c r="Q125" s="10" t="s">
        <v>13</v>
      </c>
      <c r="R125" s="10" t="s">
        <v>13</v>
      </c>
      <c r="V125" s="50"/>
      <c r="W125" s="62" t="s">
        <v>14106</v>
      </c>
    </row>
    <row r="126" spans="1:23" ht="165.75" x14ac:dyDescent="0.25">
      <c r="A126" s="52">
        <v>125</v>
      </c>
      <c r="B126" s="2" t="s">
        <v>13327</v>
      </c>
      <c r="C126" s="10" t="s">
        <v>10077</v>
      </c>
      <c r="D126" s="10" t="s">
        <v>10077</v>
      </c>
      <c r="F126" s="2" t="s">
        <v>10076</v>
      </c>
      <c r="G126" s="40"/>
      <c r="H126" s="1"/>
      <c r="I126" s="1"/>
      <c r="J126" s="1"/>
      <c r="K126" s="1" t="s">
        <v>13</v>
      </c>
      <c r="L126" s="1"/>
      <c r="M126" s="40"/>
      <c r="N126" s="49" t="s">
        <v>13</v>
      </c>
      <c r="O126" s="10" t="s">
        <v>13</v>
      </c>
      <c r="P126" s="10" t="s">
        <v>13</v>
      </c>
      <c r="Q126" s="10" t="s">
        <v>13</v>
      </c>
      <c r="R126" s="10" t="s">
        <v>13</v>
      </c>
      <c r="V126" s="50"/>
      <c r="W126" s="62" t="s">
        <v>14107</v>
      </c>
    </row>
    <row r="127" spans="1:23" ht="38.25" x14ac:dyDescent="0.25">
      <c r="A127" s="52">
        <v>126</v>
      </c>
      <c r="B127" s="2" t="s">
        <v>13328</v>
      </c>
      <c r="C127" s="10" t="s">
        <v>10075</v>
      </c>
      <c r="D127" s="10" t="s">
        <v>10075</v>
      </c>
      <c r="F127" s="2" t="s">
        <v>10074</v>
      </c>
      <c r="G127" s="40"/>
      <c r="H127" s="1"/>
      <c r="I127" s="1"/>
      <c r="J127" s="1"/>
      <c r="K127" s="1" t="s">
        <v>13</v>
      </c>
      <c r="L127" s="1"/>
      <c r="M127" s="40"/>
      <c r="N127" s="50"/>
      <c r="P127" s="10" t="s">
        <v>13</v>
      </c>
      <c r="Q127" s="10" t="s">
        <v>13</v>
      </c>
      <c r="R127" s="10" t="s">
        <v>13</v>
      </c>
      <c r="V127" s="50"/>
      <c r="W127" s="62" t="s">
        <v>14108</v>
      </c>
    </row>
    <row r="128" spans="1:23" ht="38.25" x14ac:dyDescent="0.25">
      <c r="A128" s="52">
        <v>127</v>
      </c>
      <c r="B128" s="2" t="s">
        <v>13329</v>
      </c>
      <c r="C128" s="10" t="s">
        <v>10073</v>
      </c>
      <c r="D128" s="10" t="s">
        <v>10073</v>
      </c>
      <c r="F128" s="2" t="s">
        <v>10072</v>
      </c>
      <c r="G128" s="40"/>
      <c r="H128" s="1"/>
      <c r="I128" s="1"/>
      <c r="J128" s="1"/>
      <c r="K128" s="1" t="s">
        <v>13</v>
      </c>
      <c r="L128" s="1"/>
      <c r="M128" s="40"/>
      <c r="N128" s="49" t="s">
        <v>13</v>
      </c>
      <c r="O128" s="10" t="s">
        <v>13</v>
      </c>
      <c r="P128" s="10" t="s">
        <v>13</v>
      </c>
      <c r="Q128" s="10" t="s">
        <v>13</v>
      </c>
      <c r="R128" s="10" t="s">
        <v>13</v>
      </c>
      <c r="V128" s="50"/>
      <c r="W128" s="62" t="s">
        <v>14109</v>
      </c>
    </row>
    <row r="129" spans="1:23" ht="76.5" x14ac:dyDescent="0.25">
      <c r="A129" s="52">
        <v>128</v>
      </c>
      <c r="B129" s="2" t="s">
        <v>13330</v>
      </c>
      <c r="C129" s="10" t="s">
        <v>10071</v>
      </c>
      <c r="D129" s="10" t="s">
        <v>10071</v>
      </c>
      <c r="F129" s="2" t="s">
        <v>10070</v>
      </c>
      <c r="G129" s="40"/>
      <c r="H129" s="1"/>
      <c r="I129" s="1"/>
      <c r="J129" s="1"/>
      <c r="K129" s="1" t="s">
        <v>13</v>
      </c>
      <c r="L129" s="1"/>
      <c r="M129" s="40"/>
      <c r="N129" s="50"/>
      <c r="P129" s="10" t="s">
        <v>13</v>
      </c>
      <c r="Q129" s="10" t="s">
        <v>13</v>
      </c>
      <c r="R129" s="10" t="s">
        <v>13</v>
      </c>
      <c r="V129" s="50"/>
      <c r="W129" s="62" t="s">
        <v>14110</v>
      </c>
    </row>
    <row r="130" spans="1:23" ht="89.25" x14ac:dyDescent="0.25">
      <c r="A130" s="52">
        <v>129</v>
      </c>
      <c r="B130" s="2" t="s">
        <v>13331</v>
      </c>
      <c r="C130" s="10" t="s">
        <v>10069</v>
      </c>
      <c r="D130" s="10" t="s">
        <v>10069</v>
      </c>
      <c r="F130" s="2" t="s">
        <v>10068</v>
      </c>
      <c r="G130" s="40"/>
      <c r="H130" s="1"/>
      <c r="I130" s="1"/>
      <c r="J130" s="1"/>
      <c r="K130" s="1" t="s">
        <v>13</v>
      </c>
      <c r="L130" s="1"/>
      <c r="M130" s="40"/>
      <c r="N130" s="50"/>
      <c r="P130" s="10" t="s">
        <v>13</v>
      </c>
      <c r="Q130" s="10" t="s">
        <v>13</v>
      </c>
      <c r="R130" s="10" t="s">
        <v>13</v>
      </c>
      <c r="V130" s="50"/>
      <c r="W130" s="62" t="s">
        <v>14111</v>
      </c>
    </row>
    <row r="131" spans="1:23" x14ac:dyDescent="0.25">
      <c r="A131" s="52">
        <v>130</v>
      </c>
      <c r="B131" s="6" t="s">
        <v>10066</v>
      </c>
      <c r="C131" s="12" t="s">
        <v>10067</v>
      </c>
      <c r="D131" s="12" t="s">
        <v>10067</v>
      </c>
      <c r="E131" s="11"/>
      <c r="F131" s="6" t="s">
        <v>10066</v>
      </c>
      <c r="G131" s="39"/>
      <c r="H131" s="5"/>
      <c r="I131" s="5"/>
      <c r="J131" s="5"/>
      <c r="K131" s="5"/>
      <c r="L131" s="5"/>
      <c r="M131" s="39"/>
      <c r="N131" s="50"/>
      <c r="V131" s="50"/>
      <c r="W131" s="62"/>
    </row>
    <row r="132" spans="1:23" ht="51" x14ac:dyDescent="0.25">
      <c r="A132" s="52">
        <v>131</v>
      </c>
      <c r="B132" s="2" t="s">
        <v>13332</v>
      </c>
      <c r="C132" s="10" t="s">
        <v>10065</v>
      </c>
      <c r="D132" s="10" t="s">
        <v>10065</v>
      </c>
      <c r="F132" s="2" t="s">
        <v>10064</v>
      </c>
      <c r="G132" s="40"/>
      <c r="H132" s="1"/>
      <c r="I132" s="1"/>
      <c r="J132" s="1"/>
      <c r="K132" s="1" t="s">
        <v>13</v>
      </c>
      <c r="L132" s="1"/>
      <c r="M132" s="40"/>
      <c r="N132" s="49" t="s">
        <v>13</v>
      </c>
      <c r="O132" s="10" t="s">
        <v>13</v>
      </c>
      <c r="P132" s="10" t="s">
        <v>13</v>
      </c>
      <c r="Q132" s="10" t="s">
        <v>13</v>
      </c>
      <c r="R132" s="10" t="s">
        <v>13</v>
      </c>
      <c r="V132" s="50"/>
      <c r="W132" s="62" t="s">
        <v>14112</v>
      </c>
    </row>
    <row r="133" spans="1:23" ht="51" x14ac:dyDescent="0.25">
      <c r="A133" s="52">
        <v>132</v>
      </c>
      <c r="B133" s="2" t="s">
        <v>13333</v>
      </c>
      <c r="C133" s="10" t="s">
        <v>10063</v>
      </c>
      <c r="D133" s="10" t="s">
        <v>10063</v>
      </c>
      <c r="F133" s="2" t="s">
        <v>10062</v>
      </c>
      <c r="G133" s="40"/>
      <c r="H133" s="1"/>
      <c r="I133" s="1"/>
      <c r="J133" s="1"/>
      <c r="K133" s="1" t="s">
        <v>13</v>
      </c>
      <c r="L133" s="1"/>
      <c r="M133" s="40"/>
      <c r="N133" s="49" t="s">
        <v>13</v>
      </c>
      <c r="O133" s="10" t="s">
        <v>13</v>
      </c>
      <c r="P133" s="10" t="s">
        <v>13</v>
      </c>
      <c r="Q133" s="10" t="s">
        <v>13</v>
      </c>
      <c r="R133" s="10" t="s">
        <v>13</v>
      </c>
      <c r="V133" s="50"/>
      <c r="W133" s="62" t="s">
        <v>14113</v>
      </c>
    </row>
    <row r="134" spans="1:23" ht="38.25" x14ac:dyDescent="0.25">
      <c r="A134" s="52">
        <v>133</v>
      </c>
      <c r="B134" s="2" t="s">
        <v>13334</v>
      </c>
      <c r="C134" s="10" t="s">
        <v>10061</v>
      </c>
      <c r="D134" s="10" t="s">
        <v>10061</v>
      </c>
      <c r="F134" s="2" t="s">
        <v>10060</v>
      </c>
      <c r="G134" s="40"/>
      <c r="H134" s="1"/>
      <c r="I134" s="1"/>
      <c r="J134" s="1"/>
      <c r="K134" s="1" t="s">
        <v>13</v>
      </c>
      <c r="L134" s="1"/>
      <c r="M134" s="40"/>
      <c r="N134" s="49" t="s">
        <v>13</v>
      </c>
      <c r="O134" s="10" t="s">
        <v>13</v>
      </c>
      <c r="P134" s="10" t="s">
        <v>13</v>
      </c>
      <c r="Q134" s="10" t="s">
        <v>13</v>
      </c>
      <c r="R134" s="10" t="s">
        <v>13</v>
      </c>
      <c r="V134" s="50"/>
      <c r="W134" s="62" t="s">
        <v>14114</v>
      </c>
    </row>
    <row r="135" spans="1:23" ht="63.75" x14ac:dyDescent="0.25">
      <c r="A135" s="52">
        <v>134</v>
      </c>
      <c r="B135" s="2" t="s">
        <v>13335</v>
      </c>
      <c r="C135" s="10" t="s">
        <v>10059</v>
      </c>
      <c r="D135" s="10" t="s">
        <v>10059</v>
      </c>
      <c r="F135" s="2" t="s">
        <v>10058</v>
      </c>
      <c r="G135" s="40"/>
      <c r="H135" s="1"/>
      <c r="I135" s="1"/>
      <c r="J135" s="1"/>
      <c r="K135" s="1" t="s">
        <v>13</v>
      </c>
      <c r="L135" s="1"/>
      <c r="M135" s="40"/>
      <c r="N135" s="49" t="s">
        <v>13</v>
      </c>
      <c r="O135" s="10" t="s">
        <v>13</v>
      </c>
      <c r="P135" s="10" t="s">
        <v>13</v>
      </c>
      <c r="Q135" s="10" t="s">
        <v>13</v>
      </c>
      <c r="R135" s="10" t="s">
        <v>13</v>
      </c>
      <c r="V135" s="50"/>
      <c r="W135" s="62" t="s">
        <v>14115</v>
      </c>
    </row>
    <row r="136" spans="1:23" ht="102" x14ac:dyDescent="0.25">
      <c r="A136" s="52">
        <v>135</v>
      </c>
      <c r="B136" s="2" t="s">
        <v>13336</v>
      </c>
      <c r="C136" s="10" t="s">
        <v>10057</v>
      </c>
      <c r="D136" s="10" t="s">
        <v>10057</v>
      </c>
      <c r="F136" s="2" t="s">
        <v>10056</v>
      </c>
      <c r="G136" s="40"/>
      <c r="H136" s="1"/>
      <c r="I136" s="1"/>
      <c r="J136" s="1"/>
      <c r="K136" s="1" t="s">
        <v>13</v>
      </c>
      <c r="L136" s="1"/>
      <c r="M136" s="40"/>
      <c r="N136" s="49" t="s">
        <v>13</v>
      </c>
      <c r="O136" s="10" t="s">
        <v>13</v>
      </c>
      <c r="P136" s="10" t="s">
        <v>13</v>
      </c>
      <c r="Q136" s="10" t="s">
        <v>13</v>
      </c>
      <c r="R136" s="10" t="s">
        <v>13</v>
      </c>
      <c r="V136" s="50"/>
      <c r="W136" s="62" t="s">
        <v>14116</v>
      </c>
    </row>
    <row r="137" spans="1:23" ht="51" x14ac:dyDescent="0.25">
      <c r="A137" s="52">
        <v>136</v>
      </c>
      <c r="B137" s="2" t="s">
        <v>13337</v>
      </c>
      <c r="C137" s="10" t="s">
        <v>10055</v>
      </c>
      <c r="D137" s="10" t="s">
        <v>10055</v>
      </c>
      <c r="F137" s="2" t="s">
        <v>10054</v>
      </c>
      <c r="G137" s="40"/>
      <c r="H137" s="1"/>
      <c r="I137" s="1"/>
      <c r="J137" s="1"/>
      <c r="K137" s="1" t="s">
        <v>13</v>
      </c>
      <c r="L137" s="1"/>
      <c r="M137" s="40"/>
      <c r="N137" s="49" t="s">
        <v>13</v>
      </c>
      <c r="O137" s="10" t="s">
        <v>13</v>
      </c>
      <c r="V137" s="50"/>
      <c r="W137" s="62" t="s">
        <v>14117</v>
      </c>
    </row>
    <row r="138" spans="1:23" ht="178.5" x14ac:dyDescent="0.25">
      <c r="A138" s="52">
        <v>137</v>
      </c>
      <c r="B138" s="2" t="s">
        <v>13338</v>
      </c>
      <c r="C138" s="10" t="s">
        <v>10053</v>
      </c>
      <c r="D138" s="10" t="s">
        <v>10053</v>
      </c>
      <c r="F138" s="2" t="s">
        <v>10052</v>
      </c>
      <c r="G138" s="40"/>
      <c r="H138" s="1"/>
      <c r="I138" s="1"/>
      <c r="J138" s="1"/>
      <c r="K138" s="1" t="s">
        <v>13</v>
      </c>
      <c r="L138" s="1"/>
      <c r="M138" s="40"/>
      <c r="N138" s="49" t="s">
        <v>13</v>
      </c>
      <c r="O138" s="10" t="s">
        <v>13</v>
      </c>
      <c r="P138" s="10" t="s">
        <v>13</v>
      </c>
      <c r="Q138" s="10" t="s">
        <v>13</v>
      </c>
      <c r="R138" s="10" t="s">
        <v>13</v>
      </c>
      <c r="V138" s="50"/>
      <c r="W138" s="62" t="s">
        <v>14118</v>
      </c>
    </row>
    <row r="139" spans="1:23" ht="127.5" x14ac:dyDescent="0.25">
      <c r="A139" s="52">
        <v>138</v>
      </c>
      <c r="B139" s="2" t="s">
        <v>13339</v>
      </c>
      <c r="C139" s="10" t="s">
        <v>10051</v>
      </c>
      <c r="D139" s="10" t="s">
        <v>10051</v>
      </c>
      <c r="F139" s="2" t="s">
        <v>10050</v>
      </c>
      <c r="G139" s="40"/>
      <c r="H139" s="1"/>
      <c r="I139" s="1"/>
      <c r="J139" s="1"/>
      <c r="K139" s="1" t="s">
        <v>13</v>
      </c>
      <c r="L139" s="1"/>
      <c r="M139" s="40"/>
      <c r="N139" s="50"/>
      <c r="P139" s="10" t="s">
        <v>13</v>
      </c>
      <c r="Q139" s="10" t="s">
        <v>13</v>
      </c>
      <c r="R139" s="10" t="s">
        <v>13</v>
      </c>
      <c r="V139" s="50"/>
      <c r="W139" s="62" t="s">
        <v>14119</v>
      </c>
    </row>
    <row r="140" spans="1:23" ht="102" x14ac:dyDescent="0.25">
      <c r="A140" s="52">
        <v>139</v>
      </c>
      <c r="B140" s="2" t="s">
        <v>13340</v>
      </c>
      <c r="C140" s="10" t="s">
        <v>10049</v>
      </c>
      <c r="D140" s="10" t="s">
        <v>10049</v>
      </c>
      <c r="F140" s="2" t="s">
        <v>10048</v>
      </c>
      <c r="G140" s="40"/>
      <c r="H140" s="1"/>
      <c r="I140" s="1"/>
      <c r="J140" s="1"/>
      <c r="K140" s="1" t="s">
        <v>13</v>
      </c>
      <c r="L140" s="1"/>
      <c r="M140" s="40"/>
      <c r="N140" s="50"/>
      <c r="P140" s="10" t="s">
        <v>13</v>
      </c>
      <c r="Q140" s="10" t="s">
        <v>13</v>
      </c>
      <c r="R140" s="10" t="s">
        <v>13</v>
      </c>
      <c r="V140" s="50"/>
      <c r="W140" s="62" t="s">
        <v>14120</v>
      </c>
    </row>
    <row r="141" spans="1:23" ht="51" x14ac:dyDescent="0.25">
      <c r="A141" s="52">
        <v>140</v>
      </c>
      <c r="B141" s="2" t="s">
        <v>13341</v>
      </c>
      <c r="C141" s="10" t="s">
        <v>10047</v>
      </c>
      <c r="D141" s="10" t="s">
        <v>10047</v>
      </c>
      <c r="F141" s="2" t="s">
        <v>10046</v>
      </c>
      <c r="G141" s="40"/>
      <c r="H141" s="1"/>
      <c r="I141" s="1"/>
      <c r="J141" s="1"/>
      <c r="K141" s="1" t="s">
        <v>13</v>
      </c>
      <c r="L141" s="1"/>
      <c r="M141" s="40"/>
      <c r="N141" s="49" t="s">
        <v>13</v>
      </c>
      <c r="O141" s="10" t="s">
        <v>13</v>
      </c>
      <c r="P141" s="10" t="s">
        <v>13</v>
      </c>
      <c r="Q141" s="10" t="s">
        <v>13</v>
      </c>
      <c r="R141" s="10" t="s">
        <v>13</v>
      </c>
      <c r="V141" s="50"/>
      <c r="W141" s="62" t="s">
        <v>14121</v>
      </c>
    </row>
    <row r="142" spans="1:23" ht="76.5" x14ac:dyDescent="0.25">
      <c r="A142" s="52">
        <v>141</v>
      </c>
      <c r="B142" s="2" t="s">
        <v>13342</v>
      </c>
      <c r="C142" s="10" t="s">
        <v>10045</v>
      </c>
      <c r="D142" s="10" t="s">
        <v>10045</v>
      </c>
      <c r="F142" s="2" t="s">
        <v>10044</v>
      </c>
      <c r="G142" s="40"/>
      <c r="H142" s="1"/>
      <c r="I142" s="1"/>
      <c r="J142" s="1"/>
      <c r="K142" s="1" t="s">
        <v>13</v>
      </c>
      <c r="L142" s="1"/>
      <c r="M142" s="40"/>
      <c r="N142" s="49" t="s">
        <v>13</v>
      </c>
      <c r="O142" s="10" t="s">
        <v>13</v>
      </c>
      <c r="V142" s="50"/>
      <c r="W142" s="62" t="s">
        <v>14122</v>
      </c>
    </row>
    <row r="143" spans="1:23" x14ac:dyDescent="0.25">
      <c r="A143" s="52">
        <v>142</v>
      </c>
      <c r="B143" s="6" t="s">
        <v>30</v>
      </c>
      <c r="C143" s="12" t="s">
        <v>10043</v>
      </c>
      <c r="D143" s="12" t="s">
        <v>10043</v>
      </c>
      <c r="E143" s="11"/>
      <c r="F143" s="6" t="s">
        <v>30</v>
      </c>
      <c r="G143" s="39"/>
      <c r="H143" s="5"/>
      <c r="I143" s="5"/>
      <c r="J143" s="5"/>
      <c r="K143" s="5"/>
      <c r="L143" s="5"/>
      <c r="M143" s="39"/>
      <c r="N143" s="50"/>
      <c r="V143" s="50"/>
      <c r="W143" s="62"/>
    </row>
    <row r="144" spans="1:23" x14ac:dyDescent="0.25">
      <c r="A144" s="52">
        <v>143</v>
      </c>
      <c r="B144" s="6" t="s">
        <v>10041</v>
      </c>
      <c r="C144" s="12" t="s">
        <v>10042</v>
      </c>
      <c r="D144" s="12" t="s">
        <v>10042</v>
      </c>
      <c r="E144" s="11"/>
      <c r="F144" s="6" t="s">
        <v>10041</v>
      </c>
      <c r="G144" s="39"/>
      <c r="H144" s="5"/>
      <c r="I144" s="5"/>
      <c r="J144" s="5"/>
      <c r="K144" s="5"/>
      <c r="L144" s="5"/>
      <c r="M144" s="39"/>
      <c r="N144" s="50"/>
      <c r="V144" s="50"/>
      <c r="W144" s="62"/>
    </row>
    <row r="145" spans="1:23" ht="255" x14ac:dyDescent="0.25">
      <c r="A145" s="52">
        <v>144</v>
      </c>
      <c r="B145" s="2" t="s">
        <v>13343</v>
      </c>
      <c r="C145" s="10" t="s">
        <v>10040</v>
      </c>
      <c r="D145" s="10" t="s">
        <v>10040</v>
      </c>
      <c r="F145" s="2" t="s">
        <v>10039</v>
      </c>
      <c r="G145" s="40"/>
      <c r="H145" s="1"/>
      <c r="I145" s="1"/>
      <c r="J145" s="1"/>
      <c r="K145" s="1" t="s">
        <v>13</v>
      </c>
      <c r="L145" s="1"/>
      <c r="M145" s="40"/>
      <c r="N145" s="49" t="s">
        <v>13</v>
      </c>
      <c r="O145" s="10" t="s">
        <v>13</v>
      </c>
      <c r="P145" s="10" t="s">
        <v>13</v>
      </c>
      <c r="Q145" s="10" t="s">
        <v>13</v>
      </c>
      <c r="R145" s="10" t="s">
        <v>13</v>
      </c>
      <c r="V145" s="50"/>
      <c r="W145" s="62" t="s">
        <v>14123</v>
      </c>
    </row>
    <row r="146" spans="1:23" ht="102" x14ac:dyDescent="0.25">
      <c r="A146" s="52">
        <v>145</v>
      </c>
      <c r="B146" s="2" t="s">
        <v>13344</v>
      </c>
      <c r="C146" s="10" t="s">
        <v>10038</v>
      </c>
      <c r="D146" s="10" t="s">
        <v>10038</v>
      </c>
      <c r="F146" s="2" t="s">
        <v>10037</v>
      </c>
      <c r="G146" s="40"/>
      <c r="H146" s="1"/>
      <c r="I146" s="1"/>
      <c r="J146" s="1"/>
      <c r="K146" s="1" t="s">
        <v>13</v>
      </c>
      <c r="L146" s="1"/>
      <c r="M146" s="40"/>
      <c r="N146" s="49" t="s">
        <v>13</v>
      </c>
      <c r="O146" s="10" t="s">
        <v>13</v>
      </c>
      <c r="P146" s="10" t="s">
        <v>13</v>
      </c>
      <c r="Q146" s="10" t="s">
        <v>13</v>
      </c>
      <c r="R146" s="10" t="s">
        <v>13</v>
      </c>
      <c r="V146" s="50"/>
      <c r="W146" s="62" t="s">
        <v>14124</v>
      </c>
    </row>
    <row r="147" spans="1:23" ht="51" x14ac:dyDescent="0.25">
      <c r="A147" s="52">
        <v>146</v>
      </c>
      <c r="B147" s="2" t="s">
        <v>13345</v>
      </c>
      <c r="C147" s="10" t="s">
        <v>10036</v>
      </c>
      <c r="D147" s="10" t="s">
        <v>10036</v>
      </c>
      <c r="F147" s="2" t="s">
        <v>10035</v>
      </c>
      <c r="G147" s="40"/>
      <c r="H147" s="1"/>
      <c r="I147" s="1"/>
      <c r="J147" s="1"/>
      <c r="K147" s="1" t="s">
        <v>13</v>
      </c>
      <c r="L147" s="1"/>
      <c r="M147" s="40"/>
      <c r="N147" s="49" t="s">
        <v>13</v>
      </c>
      <c r="O147" s="10" t="s">
        <v>13</v>
      </c>
      <c r="P147" s="10" t="s">
        <v>13</v>
      </c>
      <c r="Q147" s="10" t="s">
        <v>13</v>
      </c>
      <c r="R147" s="10" t="s">
        <v>13</v>
      </c>
      <c r="V147" s="50"/>
      <c r="W147" s="62" t="s">
        <v>14125</v>
      </c>
    </row>
    <row r="148" spans="1:23" ht="38.25" x14ac:dyDescent="0.25">
      <c r="A148" s="52">
        <v>147</v>
      </c>
      <c r="B148" s="2" t="s">
        <v>13346</v>
      </c>
      <c r="C148" s="10" t="s">
        <v>10034</v>
      </c>
      <c r="D148" s="10" t="s">
        <v>10034</v>
      </c>
      <c r="F148" s="2" t="s">
        <v>10033</v>
      </c>
      <c r="G148" s="40"/>
      <c r="H148" s="1"/>
      <c r="I148" s="1"/>
      <c r="J148" s="1"/>
      <c r="K148" s="1" t="s">
        <v>13</v>
      </c>
      <c r="L148" s="1"/>
      <c r="M148" s="40"/>
      <c r="N148" s="49" t="s">
        <v>13</v>
      </c>
      <c r="O148" s="10" t="s">
        <v>13</v>
      </c>
      <c r="P148" s="10" t="s">
        <v>13</v>
      </c>
      <c r="Q148" s="10" t="s">
        <v>13</v>
      </c>
      <c r="R148" s="10" t="s">
        <v>13</v>
      </c>
      <c r="V148" s="50"/>
      <c r="W148" s="62" t="s">
        <v>14126</v>
      </c>
    </row>
    <row r="149" spans="1:23" ht="38.25" x14ac:dyDescent="0.25">
      <c r="A149" s="52">
        <v>148</v>
      </c>
      <c r="B149" s="2" t="s">
        <v>13347</v>
      </c>
      <c r="C149" s="10" t="s">
        <v>10032</v>
      </c>
      <c r="D149" s="10" t="s">
        <v>10032</v>
      </c>
      <c r="F149" s="2" t="s">
        <v>10031</v>
      </c>
      <c r="G149" s="40"/>
      <c r="H149" s="1"/>
      <c r="I149" s="1"/>
      <c r="J149" s="1"/>
      <c r="K149" s="1" t="s">
        <v>13</v>
      </c>
      <c r="L149" s="1"/>
      <c r="M149" s="40"/>
      <c r="N149" s="49" t="s">
        <v>13</v>
      </c>
      <c r="O149" s="10" t="s">
        <v>13</v>
      </c>
      <c r="P149" s="10" t="s">
        <v>13</v>
      </c>
      <c r="Q149" s="10" t="s">
        <v>13</v>
      </c>
      <c r="R149" s="10" t="s">
        <v>13</v>
      </c>
      <c r="V149" s="50"/>
      <c r="W149" s="62" t="s">
        <v>14127</v>
      </c>
    </row>
    <row r="150" spans="1:23" ht="38.25" x14ac:dyDescent="0.25">
      <c r="A150" s="52">
        <v>149</v>
      </c>
      <c r="B150" s="2" t="s">
        <v>13348</v>
      </c>
      <c r="C150" s="10" t="s">
        <v>10030</v>
      </c>
      <c r="D150" s="10" t="s">
        <v>10030</v>
      </c>
      <c r="F150" s="2" t="s">
        <v>10029</v>
      </c>
      <c r="G150" s="40"/>
      <c r="H150" s="1"/>
      <c r="I150" s="1"/>
      <c r="J150" s="1"/>
      <c r="K150" s="1" t="s">
        <v>13</v>
      </c>
      <c r="L150" s="1"/>
      <c r="M150" s="40"/>
      <c r="N150" s="49" t="s">
        <v>13</v>
      </c>
      <c r="O150" s="10" t="s">
        <v>13</v>
      </c>
      <c r="P150" s="10" t="s">
        <v>13</v>
      </c>
      <c r="Q150" s="10" t="s">
        <v>13</v>
      </c>
      <c r="R150" s="10" t="s">
        <v>13</v>
      </c>
      <c r="V150" s="50"/>
      <c r="W150" s="62" t="s">
        <v>14128</v>
      </c>
    </row>
    <row r="151" spans="1:23" ht="63.75" x14ac:dyDescent="0.25">
      <c r="A151" s="52">
        <v>150</v>
      </c>
      <c r="B151" s="2" t="s">
        <v>13349</v>
      </c>
      <c r="C151" s="10" t="s">
        <v>10028</v>
      </c>
      <c r="D151" s="10" t="s">
        <v>10028</v>
      </c>
      <c r="F151" s="2" t="s">
        <v>10027</v>
      </c>
      <c r="G151" s="40"/>
      <c r="H151" s="1"/>
      <c r="I151" s="1"/>
      <c r="J151" s="1"/>
      <c r="K151" s="1" t="s">
        <v>13</v>
      </c>
      <c r="L151" s="1"/>
      <c r="M151" s="40"/>
      <c r="N151" s="49" t="s">
        <v>13</v>
      </c>
      <c r="O151" s="10" t="s">
        <v>13</v>
      </c>
      <c r="P151" s="10" t="s">
        <v>13</v>
      </c>
      <c r="Q151" s="10" t="s">
        <v>13</v>
      </c>
      <c r="R151" s="10" t="s">
        <v>13</v>
      </c>
      <c r="V151" s="50"/>
      <c r="W151" s="62" t="s">
        <v>14129</v>
      </c>
    </row>
    <row r="152" spans="1:23" ht="51" x14ac:dyDescent="0.25">
      <c r="A152" s="52">
        <v>151</v>
      </c>
      <c r="B152" s="2" t="s">
        <v>13350</v>
      </c>
      <c r="C152" s="10" t="s">
        <v>10026</v>
      </c>
      <c r="D152" s="10" t="s">
        <v>10026</v>
      </c>
      <c r="F152" s="2" t="s">
        <v>10025</v>
      </c>
      <c r="G152" s="40"/>
      <c r="H152" s="1"/>
      <c r="I152" s="1"/>
      <c r="J152" s="1"/>
      <c r="K152" s="1" t="s">
        <v>13</v>
      </c>
      <c r="L152" s="1"/>
      <c r="M152" s="40"/>
      <c r="N152" s="49" t="s">
        <v>13</v>
      </c>
      <c r="O152" s="10" t="s">
        <v>13</v>
      </c>
      <c r="P152" s="10" t="s">
        <v>13</v>
      </c>
      <c r="Q152" s="10" t="s">
        <v>13</v>
      </c>
      <c r="R152" s="10" t="s">
        <v>13</v>
      </c>
      <c r="V152" s="50"/>
      <c r="W152" s="62" t="s">
        <v>14130</v>
      </c>
    </row>
    <row r="153" spans="1:23" ht="76.5" x14ac:dyDescent="0.25">
      <c r="A153" s="52">
        <v>152</v>
      </c>
      <c r="B153" s="2" t="s">
        <v>13351</v>
      </c>
      <c r="C153" s="10" t="s">
        <v>10024</v>
      </c>
      <c r="D153" s="10" t="s">
        <v>10024</v>
      </c>
      <c r="F153" s="2" t="s">
        <v>10023</v>
      </c>
      <c r="G153" s="40"/>
      <c r="H153" s="1"/>
      <c r="I153" s="1"/>
      <c r="J153" s="1"/>
      <c r="K153" s="1" t="s">
        <v>13</v>
      </c>
      <c r="L153" s="1"/>
      <c r="M153" s="40"/>
      <c r="N153" s="49" t="s">
        <v>13</v>
      </c>
      <c r="O153" s="10" t="s">
        <v>13</v>
      </c>
      <c r="P153" s="10" t="s">
        <v>13</v>
      </c>
      <c r="Q153" s="10" t="s">
        <v>13</v>
      </c>
      <c r="R153" s="10" t="s">
        <v>13</v>
      </c>
      <c r="V153" s="50"/>
      <c r="W153" s="62" t="s">
        <v>14131</v>
      </c>
    </row>
    <row r="154" spans="1:23" ht="63.75" x14ac:dyDescent="0.25">
      <c r="A154" s="52">
        <v>153</v>
      </c>
      <c r="B154" s="2" t="s">
        <v>13352</v>
      </c>
      <c r="C154" s="10" t="s">
        <v>10022</v>
      </c>
      <c r="D154" s="10" t="s">
        <v>10022</v>
      </c>
      <c r="F154" s="2" t="s">
        <v>10021</v>
      </c>
      <c r="G154" s="40"/>
      <c r="H154" s="1"/>
      <c r="I154" s="1"/>
      <c r="J154" s="1"/>
      <c r="K154" s="1" t="s">
        <v>13</v>
      </c>
      <c r="L154" s="1"/>
      <c r="M154" s="40"/>
      <c r="N154" s="49" t="s">
        <v>13</v>
      </c>
      <c r="O154" s="10" t="s">
        <v>13</v>
      </c>
      <c r="P154" s="10" t="s">
        <v>13</v>
      </c>
      <c r="Q154" s="10" t="s">
        <v>13</v>
      </c>
      <c r="R154" s="10" t="s">
        <v>13</v>
      </c>
      <c r="V154" s="50"/>
      <c r="W154" s="62" t="s">
        <v>14132</v>
      </c>
    </row>
    <row r="155" spans="1:23" ht="63.75" x14ac:dyDescent="0.25">
      <c r="A155" s="52">
        <v>154</v>
      </c>
      <c r="B155" s="2" t="s">
        <v>13353</v>
      </c>
      <c r="C155" s="10" t="s">
        <v>10020</v>
      </c>
      <c r="D155" s="10" t="s">
        <v>10020</v>
      </c>
      <c r="F155" s="2" t="s">
        <v>10019</v>
      </c>
      <c r="G155" s="40"/>
      <c r="H155" s="1"/>
      <c r="I155" s="1"/>
      <c r="J155" s="1"/>
      <c r="K155" s="1" t="s">
        <v>13</v>
      </c>
      <c r="L155" s="1"/>
      <c r="M155" s="40"/>
      <c r="N155" s="49" t="s">
        <v>13</v>
      </c>
      <c r="O155" s="10" t="s">
        <v>13</v>
      </c>
      <c r="P155" s="10" t="s">
        <v>13</v>
      </c>
      <c r="Q155" s="10" t="s">
        <v>13</v>
      </c>
      <c r="R155" s="10" t="s">
        <v>13</v>
      </c>
      <c r="V155" s="50"/>
      <c r="W155" s="62" t="s">
        <v>14133</v>
      </c>
    </row>
    <row r="156" spans="1:23" ht="25.5" x14ac:dyDescent="0.25">
      <c r="A156" s="52">
        <v>155</v>
      </c>
      <c r="B156" s="2" t="s">
        <v>13354</v>
      </c>
      <c r="C156" s="10" t="s">
        <v>10018</v>
      </c>
      <c r="D156" s="10" t="s">
        <v>10018</v>
      </c>
      <c r="F156" s="2" t="s">
        <v>10017</v>
      </c>
      <c r="G156" s="40"/>
      <c r="H156" s="1"/>
      <c r="I156" s="1"/>
      <c r="J156" s="1"/>
      <c r="K156" s="1" t="s">
        <v>13</v>
      </c>
      <c r="L156" s="1"/>
      <c r="M156" s="40"/>
      <c r="N156" s="49" t="s">
        <v>13</v>
      </c>
      <c r="O156" s="10" t="s">
        <v>13</v>
      </c>
      <c r="P156" s="10" t="s">
        <v>13</v>
      </c>
      <c r="Q156" s="10" t="s">
        <v>13</v>
      </c>
      <c r="R156" s="10" t="s">
        <v>13</v>
      </c>
      <c r="V156" s="50"/>
      <c r="W156" s="62" t="s">
        <v>14134</v>
      </c>
    </row>
    <row r="157" spans="1:23" ht="89.25" x14ac:dyDescent="0.25">
      <c r="A157" s="52">
        <v>156</v>
      </c>
      <c r="B157" s="2" t="s">
        <v>13355</v>
      </c>
      <c r="C157" s="10" t="s">
        <v>10016</v>
      </c>
      <c r="D157" s="10" t="s">
        <v>10016</v>
      </c>
      <c r="F157" s="2" t="s">
        <v>10015</v>
      </c>
      <c r="G157" s="40"/>
      <c r="H157" s="1"/>
      <c r="I157" s="1"/>
      <c r="J157" s="1"/>
      <c r="K157" s="1" t="s">
        <v>13</v>
      </c>
      <c r="L157" s="1"/>
      <c r="M157" s="40"/>
      <c r="N157" s="49" t="s">
        <v>13</v>
      </c>
      <c r="O157" s="10" t="s">
        <v>13</v>
      </c>
      <c r="P157" s="10" t="s">
        <v>13</v>
      </c>
      <c r="Q157" s="10" t="s">
        <v>13</v>
      </c>
      <c r="R157" s="10" t="s">
        <v>13</v>
      </c>
      <c r="V157" s="50"/>
      <c r="W157" s="62" t="s">
        <v>14135</v>
      </c>
    </row>
    <row r="158" spans="1:23" ht="114.75" x14ac:dyDescent="0.25">
      <c r="A158" s="52">
        <v>157</v>
      </c>
      <c r="B158" s="2" t="s">
        <v>13356</v>
      </c>
      <c r="C158" s="10" t="s">
        <v>10014</v>
      </c>
      <c r="D158" s="10" t="s">
        <v>10014</v>
      </c>
      <c r="F158" s="2" t="s">
        <v>10013</v>
      </c>
      <c r="G158" s="40"/>
      <c r="H158" s="1"/>
      <c r="I158" s="1"/>
      <c r="J158" s="1"/>
      <c r="K158" s="1" t="s">
        <v>13</v>
      </c>
      <c r="L158" s="1"/>
      <c r="M158" s="40"/>
      <c r="N158" s="49" t="s">
        <v>13</v>
      </c>
      <c r="O158" s="10" t="s">
        <v>13</v>
      </c>
      <c r="P158" s="10" t="s">
        <v>13</v>
      </c>
      <c r="Q158" s="10" t="s">
        <v>13</v>
      </c>
      <c r="R158" s="10" t="s">
        <v>13</v>
      </c>
      <c r="V158" s="50"/>
      <c r="W158" s="62" t="s">
        <v>14136</v>
      </c>
    </row>
    <row r="159" spans="1:23" ht="51" x14ac:dyDescent="0.25">
      <c r="A159" s="52">
        <v>158</v>
      </c>
      <c r="B159" s="2" t="s">
        <v>13357</v>
      </c>
      <c r="C159" s="10" t="s">
        <v>10012</v>
      </c>
      <c r="D159" s="10" t="s">
        <v>10012</v>
      </c>
      <c r="F159" s="2" t="s">
        <v>10011</v>
      </c>
      <c r="G159" s="40"/>
      <c r="H159" s="1"/>
      <c r="I159" s="1"/>
      <c r="J159" s="1"/>
      <c r="K159" s="1" t="s">
        <v>13</v>
      </c>
      <c r="L159" s="1"/>
      <c r="M159" s="40"/>
      <c r="N159" s="49" t="s">
        <v>13</v>
      </c>
      <c r="O159" s="10" t="s">
        <v>13</v>
      </c>
      <c r="P159" s="10" t="s">
        <v>13</v>
      </c>
      <c r="Q159" s="10" t="s">
        <v>13</v>
      </c>
      <c r="R159" s="10" t="s">
        <v>13</v>
      </c>
      <c r="V159" s="50"/>
      <c r="W159" s="62" t="s">
        <v>14137</v>
      </c>
    </row>
    <row r="160" spans="1:23" x14ac:dyDescent="0.25">
      <c r="A160" s="52">
        <v>159</v>
      </c>
      <c r="B160" s="6" t="s">
        <v>10009</v>
      </c>
      <c r="C160" s="12" t="s">
        <v>10010</v>
      </c>
      <c r="D160" s="12" t="s">
        <v>10010</v>
      </c>
      <c r="E160" s="11"/>
      <c r="F160" s="6" t="s">
        <v>10009</v>
      </c>
      <c r="G160" s="39"/>
      <c r="H160" s="5"/>
      <c r="I160" s="5"/>
      <c r="J160" s="5"/>
      <c r="K160" s="5"/>
      <c r="L160" s="5"/>
      <c r="M160" s="39"/>
      <c r="N160" s="50"/>
      <c r="V160" s="50"/>
      <c r="W160" s="62"/>
    </row>
    <row r="161" spans="1:23" ht="38.25" x14ac:dyDescent="0.25">
      <c r="A161" s="52">
        <v>160</v>
      </c>
      <c r="B161" s="2" t="s">
        <v>13358</v>
      </c>
      <c r="C161" s="10" t="s">
        <v>10008</v>
      </c>
      <c r="D161" s="10" t="s">
        <v>10008</v>
      </c>
      <c r="F161" s="2" t="s">
        <v>10007</v>
      </c>
      <c r="G161" s="40"/>
      <c r="H161" s="1"/>
      <c r="I161" s="1"/>
      <c r="J161" s="1"/>
      <c r="K161" s="1" t="s">
        <v>13</v>
      </c>
      <c r="L161" s="1"/>
      <c r="M161" s="40"/>
      <c r="N161" s="49" t="s">
        <v>13</v>
      </c>
      <c r="O161" s="10" t="s">
        <v>13</v>
      </c>
      <c r="P161" s="10" t="s">
        <v>13</v>
      </c>
      <c r="Q161" s="10" t="s">
        <v>13</v>
      </c>
      <c r="R161" s="10" t="s">
        <v>13</v>
      </c>
      <c r="V161" s="50"/>
      <c r="W161" s="62" t="s">
        <v>14138</v>
      </c>
    </row>
    <row r="162" spans="1:23" ht="102" x14ac:dyDescent="0.25">
      <c r="A162" s="52">
        <v>161</v>
      </c>
      <c r="B162" s="2" t="s">
        <v>13359</v>
      </c>
      <c r="C162" s="10" t="s">
        <v>10006</v>
      </c>
      <c r="D162" s="10" t="s">
        <v>10006</v>
      </c>
      <c r="F162" s="2" t="s">
        <v>10005</v>
      </c>
      <c r="G162" s="40"/>
      <c r="H162" s="1"/>
      <c r="I162" s="1"/>
      <c r="J162" s="1"/>
      <c r="K162" s="1" t="s">
        <v>13</v>
      </c>
      <c r="L162" s="1"/>
      <c r="M162" s="40"/>
      <c r="N162" s="49" t="s">
        <v>13</v>
      </c>
      <c r="O162" s="10" t="s">
        <v>13</v>
      </c>
      <c r="P162" s="10" t="s">
        <v>13</v>
      </c>
      <c r="Q162" s="10" t="s">
        <v>13</v>
      </c>
      <c r="R162" s="10" t="s">
        <v>13</v>
      </c>
      <c r="V162" s="50"/>
      <c r="W162" s="62" t="s">
        <v>14139</v>
      </c>
    </row>
    <row r="163" spans="1:23" ht="76.5" x14ac:dyDescent="0.25">
      <c r="A163" s="52">
        <v>162</v>
      </c>
      <c r="B163" s="2" t="s">
        <v>13360</v>
      </c>
      <c r="C163" s="10" t="s">
        <v>10004</v>
      </c>
      <c r="D163" s="10" t="s">
        <v>10004</v>
      </c>
      <c r="F163" s="2" t="s">
        <v>10003</v>
      </c>
      <c r="G163" s="40"/>
      <c r="H163" s="1"/>
      <c r="I163" s="1"/>
      <c r="J163" s="1"/>
      <c r="K163" s="1" t="s">
        <v>13</v>
      </c>
      <c r="L163" s="1"/>
      <c r="M163" s="40"/>
      <c r="N163" s="49" t="s">
        <v>13</v>
      </c>
      <c r="O163" s="10" t="s">
        <v>13</v>
      </c>
      <c r="P163" s="10" t="s">
        <v>13</v>
      </c>
      <c r="Q163" s="10" t="s">
        <v>13</v>
      </c>
      <c r="R163" s="10" t="s">
        <v>13</v>
      </c>
      <c r="V163" s="50"/>
      <c r="W163" s="62" t="s">
        <v>14140</v>
      </c>
    </row>
    <row r="164" spans="1:23" ht="38.25" x14ac:dyDescent="0.25">
      <c r="A164" s="52">
        <v>163</v>
      </c>
      <c r="B164" s="2" t="s">
        <v>13361</v>
      </c>
      <c r="C164" s="10" t="s">
        <v>10002</v>
      </c>
      <c r="D164" s="10" t="s">
        <v>10002</v>
      </c>
      <c r="F164" s="2" t="s">
        <v>10001</v>
      </c>
      <c r="G164" s="40"/>
      <c r="H164" s="1"/>
      <c r="I164" s="1"/>
      <c r="J164" s="1"/>
      <c r="K164" s="1" t="s">
        <v>13</v>
      </c>
      <c r="L164" s="1"/>
      <c r="M164" s="40"/>
      <c r="N164" s="49" t="s">
        <v>13</v>
      </c>
      <c r="O164" s="10" t="s">
        <v>13</v>
      </c>
      <c r="P164" s="10" t="s">
        <v>13</v>
      </c>
      <c r="Q164" s="10" t="s">
        <v>13</v>
      </c>
      <c r="R164" s="10" t="s">
        <v>13</v>
      </c>
      <c r="V164" s="50"/>
      <c r="W164" s="62" t="s">
        <v>14141</v>
      </c>
    </row>
    <row r="165" spans="1:23" ht="63.75" x14ac:dyDescent="0.25">
      <c r="A165" s="52">
        <v>164</v>
      </c>
      <c r="B165" s="2" t="s">
        <v>13362</v>
      </c>
      <c r="C165" s="10" t="s">
        <v>10000</v>
      </c>
      <c r="D165" s="10" t="s">
        <v>10000</v>
      </c>
      <c r="F165" s="2" t="s">
        <v>9999</v>
      </c>
      <c r="G165" s="40"/>
      <c r="H165" s="1"/>
      <c r="I165" s="1"/>
      <c r="J165" s="1"/>
      <c r="K165" s="1" t="s">
        <v>13</v>
      </c>
      <c r="L165" s="1"/>
      <c r="M165" s="40"/>
      <c r="N165" s="49" t="s">
        <v>13</v>
      </c>
      <c r="O165" s="10" t="s">
        <v>13</v>
      </c>
      <c r="P165" s="10" t="s">
        <v>13</v>
      </c>
      <c r="Q165" s="10" t="s">
        <v>13</v>
      </c>
      <c r="R165" s="10" t="s">
        <v>13</v>
      </c>
      <c r="V165" s="50"/>
      <c r="W165" s="62" t="s">
        <v>14142</v>
      </c>
    </row>
    <row r="166" spans="1:23" ht="76.5" x14ac:dyDescent="0.25">
      <c r="A166" s="52">
        <v>165</v>
      </c>
      <c r="B166" s="2" t="s">
        <v>13363</v>
      </c>
      <c r="C166" s="10" t="s">
        <v>9998</v>
      </c>
      <c r="D166" s="10" t="s">
        <v>9998</v>
      </c>
      <c r="F166" s="2" t="s">
        <v>9997</v>
      </c>
      <c r="G166" s="40"/>
      <c r="H166" s="1"/>
      <c r="I166" s="1"/>
      <c r="J166" s="1"/>
      <c r="K166" s="1" t="s">
        <v>13</v>
      </c>
      <c r="L166" s="1"/>
      <c r="M166" s="40"/>
      <c r="N166" s="49" t="s">
        <v>13</v>
      </c>
      <c r="O166" s="10" t="s">
        <v>13</v>
      </c>
      <c r="P166" s="10" t="s">
        <v>13</v>
      </c>
      <c r="Q166" s="10" t="s">
        <v>13</v>
      </c>
      <c r="R166" s="10" t="s">
        <v>13</v>
      </c>
      <c r="V166" s="50"/>
      <c r="W166" s="62" t="s">
        <v>14143</v>
      </c>
    </row>
    <row r="167" spans="1:23" x14ac:dyDescent="0.25">
      <c r="A167" s="52">
        <v>166</v>
      </c>
      <c r="B167" s="6" t="s">
        <v>30</v>
      </c>
      <c r="C167" s="12" t="s">
        <v>9996</v>
      </c>
      <c r="D167" s="12" t="s">
        <v>9996</v>
      </c>
      <c r="E167" s="11"/>
      <c r="F167" s="6" t="s">
        <v>30</v>
      </c>
      <c r="G167" s="39"/>
      <c r="H167" s="5"/>
      <c r="I167" s="5"/>
      <c r="J167" s="5"/>
      <c r="K167" s="5"/>
      <c r="L167" s="5"/>
      <c r="M167" s="39"/>
      <c r="N167" s="50"/>
      <c r="V167" s="50"/>
      <c r="W167" s="62"/>
    </row>
    <row r="168" spans="1:23" ht="25.5" x14ac:dyDescent="0.25">
      <c r="A168" s="52">
        <v>167</v>
      </c>
      <c r="B168" s="6" t="s">
        <v>9994</v>
      </c>
      <c r="C168" s="12" t="s">
        <v>9995</v>
      </c>
      <c r="D168" s="12" t="s">
        <v>9995</v>
      </c>
      <c r="E168" s="11"/>
      <c r="F168" s="6" t="s">
        <v>9994</v>
      </c>
      <c r="G168" s="39"/>
      <c r="H168" s="5"/>
      <c r="I168" s="5"/>
      <c r="J168" s="5"/>
      <c r="K168" s="5"/>
      <c r="L168" s="5"/>
      <c r="M168" s="39"/>
      <c r="N168" s="50"/>
      <c r="V168" s="50"/>
      <c r="W168" s="62"/>
    </row>
    <row r="169" spans="1:23" ht="51" x14ac:dyDescent="0.25">
      <c r="A169" s="52">
        <v>168</v>
      </c>
      <c r="B169" s="2" t="s">
        <v>13364</v>
      </c>
      <c r="C169" s="10" t="s">
        <v>9993</v>
      </c>
      <c r="D169" s="10" t="s">
        <v>9993</v>
      </c>
      <c r="F169" s="2" t="s">
        <v>9992</v>
      </c>
      <c r="G169" s="40"/>
      <c r="H169" s="1"/>
      <c r="I169" s="1"/>
      <c r="J169" s="1"/>
      <c r="K169" s="1" t="s">
        <v>13</v>
      </c>
      <c r="L169" s="1"/>
      <c r="M169" s="40"/>
      <c r="N169" s="49" t="s">
        <v>13</v>
      </c>
      <c r="O169" s="10" t="s">
        <v>13</v>
      </c>
      <c r="V169" s="50"/>
      <c r="W169" s="62" t="s">
        <v>14144</v>
      </c>
    </row>
    <row r="170" spans="1:23" ht="38.25" x14ac:dyDescent="0.25">
      <c r="A170" s="52">
        <v>169</v>
      </c>
      <c r="B170" s="2" t="s">
        <v>13365</v>
      </c>
      <c r="C170" s="10" t="s">
        <v>9991</v>
      </c>
      <c r="D170" s="10" t="s">
        <v>9991</v>
      </c>
      <c r="F170" s="2" t="s">
        <v>9990</v>
      </c>
      <c r="G170" s="40"/>
      <c r="H170" s="1"/>
      <c r="I170" s="1"/>
      <c r="J170" s="1"/>
      <c r="K170" s="1" t="s">
        <v>13</v>
      </c>
      <c r="L170" s="1"/>
      <c r="M170" s="40"/>
      <c r="N170" s="49" t="s">
        <v>13</v>
      </c>
      <c r="O170" s="10" t="s">
        <v>13</v>
      </c>
      <c r="V170" s="50"/>
      <c r="W170" s="62" t="s">
        <v>14145</v>
      </c>
    </row>
    <row r="171" spans="1:23" ht="76.5" x14ac:dyDescent="0.25">
      <c r="A171" s="52">
        <v>170</v>
      </c>
      <c r="B171" s="2" t="s">
        <v>13366</v>
      </c>
      <c r="C171" s="10" t="s">
        <v>9989</v>
      </c>
      <c r="D171" s="10" t="s">
        <v>9989</v>
      </c>
      <c r="F171" s="2" t="s">
        <v>9988</v>
      </c>
      <c r="G171" s="40"/>
      <c r="H171" s="1"/>
      <c r="I171" s="1"/>
      <c r="J171" s="1"/>
      <c r="K171" s="1" t="s">
        <v>13</v>
      </c>
      <c r="L171" s="1"/>
      <c r="M171" s="40"/>
      <c r="N171" s="49" t="s">
        <v>13</v>
      </c>
      <c r="O171" s="10" t="s">
        <v>13</v>
      </c>
      <c r="V171" s="50"/>
      <c r="W171" s="62" t="s">
        <v>14146</v>
      </c>
    </row>
    <row r="172" spans="1:23" ht="25.5" x14ac:dyDescent="0.25">
      <c r="A172" s="52">
        <v>171</v>
      </c>
      <c r="B172" s="2" t="s">
        <v>13367</v>
      </c>
      <c r="C172" s="10" t="s">
        <v>9987</v>
      </c>
      <c r="D172" s="10" t="s">
        <v>9987</v>
      </c>
      <c r="F172" s="2" t="s">
        <v>9986</v>
      </c>
      <c r="G172" s="40"/>
      <c r="H172" s="1"/>
      <c r="I172" s="1"/>
      <c r="J172" s="1"/>
      <c r="K172" s="1" t="s">
        <v>13</v>
      </c>
      <c r="L172" s="1"/>
      <c r="M172" s="40"/>
      <c r="N172" s="49" t="s">
        <v>13</v>
      </c>
      <c r="O172" s="10" t="s">
        <v>13</v>
      </c>
      <c r="V172" s="50"/>
      <c r="W172" s="62" t="s">
        <v>14147</v>
      </c>
    </row>
    <row r="173" spans="1:23" ht="76.5" x14ac:dyDescent="0.25">
      <c r="A173" s="52">
        <v>172</v>
      </c>
      <c r="B173" s="2" t="s">
        <v>13368</v>
      </c>
      <c r="C173" s="10" t="s">
        <v>9985</v>
      </c>
      <c r="D173" s="10" t="s">
        <v>9985</v>
      </c>
      <c r="F173" s="2" t="s">
        <v>9984</v>
      </c>
      <c r="G173" s="40"/>
      <c r="H173" s="1"/>
      <c r="I173" s="1"/>
      <c r="J173" s="1"/>
      <c r="K173" s="1" t="s">
        <v>13</v>
      </c>
      <c r="L173" s="1"/>
      <c r="M173" s="40"/>
      <c r="N173" s="49" t="s">
        <v>13</v>
      </c>
      <c r="O173" s="10" t="s">
        <v>13</v>
      </c>
      <c r="V173" s="50"/>
      <c r="W173" s="62" t="s">
        <v>14148</v>
      </c>
    </row>
    <row r="174" spans="1:23" ht="76.5" x14ac:dyDescent="0.25">
      <c r="A174" s="52">
        <v>173</v>
      </c>
      <c r="B174" s="2" t="s">
        <v>13369</v>
      </c>
      <c r="C174" s="10" t="s">
        <v>9983</v>
      </c>
      <c r="D174" s="10" t="s">
        <v>9983</v>
      </c>
      <c r="F174" s="2" t="s">
        <v>9982</v>
      </c>
      <c r="G174" s="40"/>
      <c r="H174" s="1"/>
      <c r="I174" s="1"/>
      <c r="J174" s="1"/>
      <c r="K174" s="1" t="s">
        <v>13</v>
      </c>
      <c r="L174" s="1"/>
      <c r="M174" s="40"/>
      <c r="N174" s="49" t="s">
        <v>13</v>
      </c>
      <c r="O174" s="10" t="s">
        <v>13</v>
      </c>
      <c r="V174" s="50"/>
      <c r="W174" s="62" t="s">
        <v>14149</v>
      </c>
    </row>
    <row r="175" spans="1:23" ht="38.25" x14ac:dyDescent="0.25">
      <c r="A175" s="52">
        <v>174</v>
      </c>
      <c r="B175" s="2" t="s">
        <v>13370</v>
      </c>
      <c r="C175" s="10" t="s">
        <v>9981</v>
      </c>
      <c r="D175" s="10" t="s">
        <v>9981</v>
      </c>
      <c r="F175" s="2" t="s">
        <v>9980</v>
      </c>
      <c r="G175" s="40"/>
      <c r="H175" s="1"/>
      <c r="I175" s="1"/>
      <c r="J175" s="1"/>
      <c r="K175" s="1" t="s">
        <v>13</v>
      </c>
      <c r="L175" s="1"/>
      <c r="M175" s="40"/>
      <c r="N175" s="49" t="s">
        <v>13</v>
      </c>
      <c r="O175" s="10" t="s">
        <v>13</v>
      </c>
      <c r="V175" s="50"/>
      <c r="W175" s="62" t="s">
        <v>14150</v>
      </c>
    </row>
    <row r="176" spans="1:23" x14ac:dyDescent="0.25">
      <c r="A176" s="52">
        <v>175</v>
      </c>
      <c r="B176" s="4" t="s">
        <v>9978</v>
      </c>
      <c r="C176" s="14" t="s">
        <v>9979</v>
      </c>
      <c r="D176" s="14" t="s">
        <v>9979</v>
      </c>
      <c r="E176" s="13"/>
      <c r="F176" s="4" t="s">
        <v>9978</v>
      </c>
      <c r="G176" s="38"/>
      <c r="H176" s="3"/>
      <c r="I176" s="3"/>
      <c r="J176" s="3"/>
      <c r="K176" s="3"/>
      <c r="L176" s="3"/>
      <c r="M176" s="38"/>
      <c r="N176" s="50"/>
      <c r="V176" s="50"/>
      <c r="W176" s="62"/>
    </row>
    <row r="177" spans="1:23" x14ac:dyDescent="0.25">
      <c r="A177" s="52">
        <v>176</v>
      </c>
      <c r="B177" s="6" t="s">
        <v>9976</v>
      </c>
      <c r="C177" s="12" t="s">
        <v>9977</v>
      </c>
      <c r="D177" s="12" t="s">
        <v>9977</v>
      </c>
      <c r="E177" s="11"/>
      <c r="F177" s="6" t="s">
        <v>9976</v>
      </c>
      <c r="G177" s="39"/>
      <c r="H177" s="5"/>
      <c r="I177" s="5"/>
      <c r="J177" s="5"/>
      <c r="K177" s="5"/>
      <c r="L177" s="5"/>
      <c r="M177" s="39"/>
      <c r="N177" s="50"/>
      <c r="V177" s="50"/>
      <c r="W177" s="62"/>
    </row>
    <row r="178" spans="1:23" ht="51" x14ac:dyDescent="0.25">
      <c r="A178" s="52">
        <v>177</v>
      </c>
      <c r="B178" s="2" t="s">
        <v>13371</v>
      </c>
      <c r="C178" s="10" t="s">
        <v>9975</v>
      </c>
      <c r="D178" s="10" t="s">
        <v>9975</v>
      </c>
      <c r="F178" s="2" t="s">
        <v>9974</v>
      </c>
      <c r="G178" s="40"/>
      <c r="H178" s="1"/>
      <c r="I178" s="1"/>
      <c r="J178" s="1"/>
      <c r="K178" s="1" t="s">
        <v>13</v>
      </c>
      <c r="L178" s="1"/>
      <c r="M178" s="40"/>
      <c r="N178" s="49" t="s">
        <v>13</v>
      </c>
      <c r="V178" s="50"/>
      <c r="W178" s="62"/>
    </row>
    <row r="179" spans="1:23" ht="63.75" x14ac:dyDescent="0.25">
      <c r="A179" s="52">
        <v>178</v>
      </c>
      <c r="B179" s="2" t="s">
        <v>13372</v>
      </c>
      <c r="C179" s="10" t="s">
        <v>9973</v>
      </c>
      <c r="D179" s="10" t="s">
        <v>9973</v>
      </c>
      <c r="F179" s="2" t="s">
        <v>9972</v>
      </c>
      <c r="G179" s="40"/>
      <c r="H179" s="1"/>
      <c r="I179" s="1"/>
      <c r="J179" s="1"/>
      <c r="K179" s="1" t="s">
        <v>13</v>
      </c>
      <c r="L179" s="1"/>
      <c r="M179" s="40"/>
      <c r="N179" s="49" t="s">
        <v>13</v>
      </c>
      <c r="P179" s="10" t="s">
        <v>13</v>
      </c>
      <c r="V179" s="50"/>
      <c r="W179" s="62" t="s">
        <v>14151</v>
      </c>
    </row>
    <row r="180" spans="1:23" ht="89.25" x14ac:dyDescent="0.25">
      <c r="A180" s="52">
        <v>179</v>
      </c>
      <c r="B180" s="2" t="s">
        <v>13373</v>
      </c>
      <c r="C180" s="10" t="s">
        <v>9971</v>
      </c>
      <c r="D180" s="10" t="s">
        <v>9971</v>
      </c>
      <c r="F180" s="2" t="s">
        <v>9970</v>
      </c>
      <c r="G180" s="40"/>
      <c r="H180" s="1"/>
      <c r="I180" s="1"/>
      <c r="J180" s="1"/>
      <c r="K180" s="1" t="s">
        <v>13</v>
      </c>
      <c r="L180" s="1"/>
      <c r="M180" s="40"/>
      <c r="N180" s="49" t="s">
        <v>13</v>
      </c>
      <c r="P180" s="10" t="s">
        <v>13</v>
      </c>
      <c r="V180" s="50"/>
      <c r="W180" s="62" t="s">
        <v>14152</v>
      </c>
    </row>
    <row r="181" spans="1:23" ht="76.5" x14ac:dyDescent="0.25">
      <c r="A181" s="52">
        <v>180</v>
      </c>
      <c r="B181" s="2" t="s">
        <v>13374</v>
      </c>
      <c r="C181" s="10" t="s">
        <v>9969</v>
      </c>
      <c r="D181" s="10" t="s">
        <v>9969</v>
      </c>
      <c r="F181" s="2" t="s">
        <v>9968</v>
      </c>
      <c r="G181" s="40"/>
      <c r="H181" s="1"/>
      <c r="I181" s="1"/>
      <c r="J181" s="1"/>
      <c r="K181" s="1" t="s">
        <v>13</v>
      </c>
      <c r="L181" s="1"/>
      <c r="M181" s="40"/>
      <c r="N181" s="49" t="s">
        <v>13</v>
      </c>
      <c r="P181" s="10" t="s">
        <v>13</v>
      </c>
      <c r="V181" s="50"/>
      <c r="W181" s="62" t="s">
        <v>14153</v>
      </c>
    </row>
    <row r="182" spans="1:23" ht="63.75" x14ac:dyDescent="0.25">
      <c r="A182" s="52">
        <v>181</v>
      </c>
      <c r="B182" s="2" t="s">
        <v>13375</v>
      </c>
      <c r="C182" s="10" t="s">
        <v>9967</v>
      </c>
      <c r="D182" s="10" t="s">
        <v>9967</v>
      </c>
      <c r="F182" s="2" t="s">
        <v>9966</v>
      </c>
      <c r="G182" s="40"/>
      <c r="H182" s="1"/>
      <c r="I182" s="1"/>
      <c r="J182" s="1"/>
      <c r="K182" s="1" t="s">
        <v>13</v>
      </c>
      <c r="L182" s="1"/>
      <c r="M182" s="40"/>
      <c r="N182" s="49" t="s">
        <v>13</v>
      </c>
      <c r="P182" s="10" t="s">
        <v>13</v>
      </c>
      <c r="V182" s="50"/>
      <c r="W182" s="62" t="s">
        <v>14152</v>
      </c>
    </row>
    <row r="183" spans="1:23" ht="63.75" x14ac:dyDescent="0.25">
      <c r="A183" s="52">
        <v>182</v>
      </c>
      <c r="B183" s="2" t="s">
        <v>13376</v>
      </c>
      <c r="C183" s="10" t="s">
        <v>9965</v>
      </c>
      <c r="D183" s="10" t="s">
        <v>9965</v>
      </c>
      <c r="F183" s="2" t="s">
        <v>9964</v>
      </c>
      <c r="G183" s="40"/>
      <c r="H183" s="1"/>
      <c r="I183" s="1"/>
      <c r="J183" s="1"/>
      <c r="K183" s="1" t="s">
        <v>13</v>
      </c>
      <c r="L183" s="1"/>
      <c r="M183" s="40"/>
      <c r="N183" s="49" t="s">
        <v>13</v>
      </c>
      <c r="P183" s="10" t="s">
        <v>13</v>
      </c>
      <c r="V183" s="50"/>
      <c r="W183" s="62" t="s">
        <v>14152</v>
      </c>
    </row>
    <row r="184" spans="1:23" ht="76.5" x14ac:dyDescent="0.25">
      <c r="A184" s="52">
        <v>183</v>
      </c>
      <c r="B184" s="2" t="s">
        <v>13377</v>
      </c>
      <c r="C184" s="10" t="s">
        <v>9963</v>
      </c>
      <c r="D184" s="10" t="s">
        <v>9963</v>
      </c>
      <c r="F184" s="2" t="s">
        <v>9962</v>
      </c>
      <c r="G184" s="40"/>
      <c r="H184" s="1"/>
      <c r="I184" s="1"/>
      <c r="J184" s="1"/>
      <c r="K184" s="1" t="s">
        <v>13</v>
      </c>
      <c r="L184" s="1"/>
      <c r="M184" s="40"/>
      <c r="N184" s="49" t="s">
        <v>13</v>
      </c>
      <c r="P184" s="10" t="s">
        <v>13</v>
      </c>
      <c r="V184" s="50"/>
      <c r="W184" s="62" t="s">
        <v>14153</v>
      </c>
    </row>
    <row r="185" spans="1:23" ht="51" x14ac:dyDescent="0.25">
      <c r="A185" s="52">
        <v>184</v>
      </c>
      <c r="B185" s="2" t="s">
        <v>13378</v>
      </c>
      <c r="C185" s="10" t="s">
        <v>9961</v>
      </c>
      <c r="D185" s="10" t="s">
        <v>9961</v>
      </c>
      <c r="F185" s="2" t="s">
        <v>9960</v>
      </c>
      <c r="G185" s="40"/>
      <c r="H185" s="1"/>
      <c r="I185" s="1"/>
      <c r="J185" s="1"/>
      <c r="K185" s="1" t="s">
        <v>13</v>
      </c>
      <c r="L185" s="1"/>
      <c r="M185" s="40"/>
      <c r="N185" s="49" t="s">
        <v>13</v>
      </c>
      <c r="P185" s="10" t="s">
        <v>13</v>
      </c>
      <c r="V185" s="50"/>
      <c r="W185" s="62" t="s">
        <v>14049</v>
      </c>
    </row>
    <row r="186" spans="1:23" ht="51" x14ac:dyDescent="0.25">
      <c r="A186" s="52">
        <v>185</v>
      </c>
      <c r="B186" s="6" t="s">
        <v>9958</v>
      </c>
      <c r="C186" s="12" t="s">
        <v>9959</v>
      </c>
      <c r="D186" s="12" t="s">
        <v>9959</v>
      </c>
      <c r="E186" s="11"/>
      <c r="F186" s="6" t="s">
        <v>9958</v>
      </c>
      <c r="G186" s="39"/>
      <c r="H186" s="5"/>
      <c r="I186" s="5"/>
      <c r="J186" s="5"/>
      <c r="K186" s="5"/>
      <c r="L186" s="5"/>
      <c r="M186" s="39"/>
      <c r="N186" s="50"/>
      <c r="V186" s="50"/>
      <c r="W186" s="62" t="s">
        <v>14154</v>
      </c>
    </row>
    <row r="187" spans="1:23" ht="51" x14ac:dyDescent="0.25">
      <c r="A187" s="52">
        <v>186</v>
      </c>
      <c r="B187" s="2" t="s">
        <v>13379</v>
      </c>
      <c r="C187" s="10" t="s">
        <v>9957</v>
      </c>
      <c r="D187" s="10" t="s">
        <v>9957</v>
      </c>
      <c r="F187" s="2" t="s">
        <v>9956</v>
      </c>
      <c r="G187" s="40"/>
      <c r="H187" s="1"/>
      <c r="I187" s="1"/>
      <c r="J187" s="1"/>
      <c r="K187" s="1" t="s">
        <v>13</v>
      </c>
      <c r="L187" s="1"/>
      <c r="M187" s="40"/>
      <c r="N187" s="49" t="s">
        <v>13</v>
      </c>
      <c r="V187" s="50"/>
      <c r="W187" s="62" t="s">
        <v>14155</v>
      </c>
    </row>
    <row r="188" spans="1:23" ht="63.75" x14ac:dyDescent="0.25">
      <c r="A188" s="52">
        <v>187</v>
      </c>
      <c r="B188" s="2" t="s">
        <v>13380</v>
      </c>
      <c r="C188" s="10" t="s">
        <v>9955</v>
      </c>
      <c r="D188" s="10" t="s">
        <v>9955</v>
      </c>
      <c r="F188" s="2" t="s">
        <v>9954</v>
      </c>
      <c r="G188" s="40"/>
      <c r="H188" s="1"/>
      <c r="I188" s="1"/>
      <c r="J188" s="1"/>
      <c r="K188" s="1" t="s">
        <v>13</v>
      </c>
      <c r="L188" s="1"/>
      <c r="M188" s="40"/>
      <c r="N188" s="49" t="s">
        <v>13</v>
      </c>
      <c r="V188" s="50"/>
      <c r="W188" s="62" t="s">
        <v>14156</v>
      </c>
    </row>
    <row r="189" spans="1:23" ht="76.5" x14ac:dyDescent="0.25">
      <c r="A189" s="52">
        <v>188</v>
      </c>
      <c r="B189" s="2" t="s">
        <v>13381</v>
      </c>
      <c r="C189" s="10" t="s">
        <v>9953</v>
      </c>
      <c r="D189" s="10" t="s">
        <v>9953</v>
      </c>
      <c r="F189" s="2" t="s">
        <v>9952</v>
      </c>
      <c r="G189" s="40"/>
      <c r="H189" s="1"/>
      <c r="I189" s="1"/>
      <c r="J189" s="1"/>
      <c r="K189" s="1" t="s">
        <v>13</v>
      </c>
      <c r="L189" s="1"/>
      <c r="M189" s="40"/>
      <c r="N189" s="49" t="s">
        <v>13</v>
      </c>
      <c r="V189" s="50"/>
      <c r="W189" s="62" t="s">
        <v>14156</v>
      </c>
    </row>
    <row r="190" spans="1:23" ht="63.75" x14ac:dyDescent="0.25">
      <c r="A190" s="52">
        <v>189</v>
      </c>
      <c r="B190" s="2" t="s">
        <v>13382</v>
      </c>
      <c r="C190" s="10" t="s">
        <v>9951</v>
      </c>
      <c r="D190" s="10" t="s">
        <v>9951</v>
      </c>
      <c r="F190" s="2" t="s">
        <v>9950</v>
      </c>
      <c r="G190" s="40"/>
      <c r="H190" s="1"/>
      <c r="I190" s="1"/>
      <c r="J190" s="1"/>
      <c r="K190" s="1" t="s">
        <v>13</v>
      </c>
      <c r="L190" s="1"/>
      <c r="M190" s="40"/>
      <c r="N190" s="49" t="s">
        <v>13</v>
      </c>
      <c r="V190" s="50"/>
      <c r="W190" s="62" t="s">
        <v>14157</v>
      </c>
    </row>
    <row r="191" spans="1:23" ht="38.25" x14ac:dyDescent="0.25">
      <c r="A191" s="52">
        <v>190</v>
      </c>
      <c r="B191" s="2" t="s">
        <v>13383</v>
      </c>
      <c r="C191" s="10" t="s">
        <v>9949</v>
      </c>
      <c r="D191" s="10" t="s">
        <v>9949</v>
      </c>
      <c r="F191" s="2" t="s">
        <v>9948</v>
      </c>
      <c r="G191" s="40"/>
      <c r="H191" s="1"/>
      <c r="I191" s="1"/>
      <c r="J191" s="1"/>
      <c r="K191" s="1" t="s">
        <v>13</v>
      </c>
      <c r="L191" s="1"/>
      <c r="M191" s="40"/>
      <c r="N191" s="49" t="s">
        <v>13</v>
      </c>
      <c r="V191" s="50"/>
      <c r="W191" s="62" t="s">
        <v>14158</v>
      </c>
    </row>
    <row r="192" spans="1:23" ht="51" x14ac:dyDescent="0.25">
      <c r="A192" s="52">
        <v>191</v>
      </c>
      <c r="B192" s="2" t="s">
        <v>13384</v>
      </c>
      <c r="C192" s="10" t="s">
        <v>9947</v>
      </c>
      <c r="D192" s="10" t="s">
        <v>9947</v>
      </c>
      <c r="F192" s="2" t="s">
        <v>9946</v>
      </c>
      <c r="G192" s="40"/>
      <c r="H192" s="1"/>
      <c r="I192" s="1"/>
      <c r="J192" s="1"/>
      <c r="K192" s="1" t="s">
        <v>13</v>
      </c>
      <c r="L192" s="1"/>
      <c r="M192" s="40"/>
      <c r="N192" s="49" t="s">
        <v>13</v>
      </c>
      <c r="V192" s="50"/>
      <c r="W192" s="62" t="s">
        <v>14159</v>
      </c>
    </row>
    <row r="193" spans="1:23" ht="63.75" x14ac:dyDescent="0.25">
      <c r="A193" s="52">
        <v>192</v>
      </c>
      <c r="B193" s="2" t="s">
        <v>13385</v>
      </c>
      <c r="C193" s="10" t="s">
        <v>9945</v>
      </c>
      <c r="D193" s="10" t="s">
        <v>9945</v>
      </c>
      <c r="F193" s="2" t="s">
        <v>9944</v>
      </c>
      <c r="G193" s="40"/>
      <c r="H193" s="1"/>
      <c r="I193" s="1"/>
      <c r="J193" s="1"/>
      <c r="K193" s="1" t="s">
        <v>13</v>
      </c>
      <c r="L193" s="1"/>
      <c r="M193" s="40"/>
      <c r="N193" s="49" t="s">
        <v>13</v>
      </c>
      <c r="V193" s="50"/>
      <c r="W193" s="62" t="s">
        <v>14159</v>
      </c>
    </row>
    <row r="194" spans="1:23" ht="63.75" x14ac:dyDescent="0.25">
      <c r="A194" s="52">
        <v>193</v>
      </c>
      <c r="B194" s="2" t="s">
        <v>13386</v>
      </c>
      <c r="C194" s="10" t="s">
        <v>9943</v>
      </c>
      <c r="D194" s="10" t="s">
        <v>9943</v>
      </c>
      <c r="F194" s="2" t="s">
        <v>9942</v>
      </c>
      <c r="G194" s="40"/>
      <c r="H194" s="1"/>
      <c r="I194" s="1"/>
      <c r="J194" s="1"/>
      <c r="K194" s="1" t="s">
        <v>13</v>
      </c>
      <c r="L194" s="1"/>
      <c r="M194" s="40"/>
      <c r="N194" s="49" t="s">
        <v>13</v>
      </c>
      <c r="V194" s="50"/>
      <c r="W194" s="62" t="s">
        <v>14160</v>
      </c>
    </row>
    <row r="195" spans="1:23" ht="114.75" x14ac:dyDescent="0.25">
      <c r="A195" s="52">
        <v>194</v>
      </c>
      <c r="B195" s="2" t="s">
        <v>13387</v>
      </c>
      <c r="C195" s="10" t="s">
        <v>9941</v>
      </c>
      <c r="D195" s="10" t="s">
        <v>9941</v>
      </c>
      <c r="F195" s="2" t="s">
        <v>9940</v>
      </c>
      <c r="G195" s="40"/>
      <c r="H195" s="1"/>
      <c r="I195" s="1"/>
      <c r="J195" s="1"/>
      <c r="K195" s="1" t="s">
        <v>13</v>
      </c>
      <c r="L195" s="1"/>
      <c r="M195" s="40"/>
      <c r="N195" s="49" t="s">
        <v>13</v>
      </c>
      <c r="V195" s="50"/>
      <c r="W195" s="62" t="s">
        <v>14161</v>
      </c>
    </row>
    <row r="196" spans="1:23" ht="102" x14ac:dyDescent="0.25">
      <c r="A196" s="52">
        <v>195</v>
      </c>
      <c r="B196" s="2" t="s">
        <v>13388</v>
      </c>
      <c r="C196" s="10" t="s">
        <v>9939</v>
      </c>
      <c r="D196" s="10" t="s">
        <v>9939</v>
      </c>
      <c r="F196" s="2" t="s">
        <v>9938</v>
      </c>
      <c r="G196" s="40"/>
      <c r="H196" s="1"/>
      <c r="I196" s="1"/>
      <c r="J196" s="1"/>
      <c r="K196" s="1" t="s">
        <v>13</v>
      </c>
      <c r="L196" s="1"/>
      <c r="M196" s="40"/>
      <c r="N196" s="49" t="s">
        <v>13</v>
      </c>
      <c r="V196" s="50"/>
      <c r="W196" s="62" t="s">
        <v>14162</v>
      </c>
    </row>
    <row r="197" spans="1:23" ht="76.5" x14ac:dyDescent="0.25">
      <c r="A197" s="52">
        <v>196</v>
      </c>
      <c r="B197" s="2" t="s">
        <v>13389</v>
      </c>
      <c r="C197" s="10" t="s">
        <v>9937</v>
      </c>
      <c r="D197" s="10" t="s">
        <v>9937</v>
      </c>
      <c r="F197" s="2" t="s">
        <v>9936</v>
      </c>
      <c r="G197" s="40"/>
      <c r="H197" s="1"/>
      <c r="I197" s="1"/>
      <c r="J197" s="1"/>
      <c r="K197" s="1" t="s">
        <v>13</v>
      </c>
      <c r="L197" s="1"/>
      <c r="M197" s="40"/>
      <c r="N197" s="49" t="s">
        <v>13</v>
      </c>
      <c r="V197" s="50"/>
      <c r="W197" s="62" t="s">
        <v>14163</v>
      </c>
    </row>
    <row r="198" spans="1:23" ht="51" x14ac:dyDescent="0.25">
      <c r="A198" s="52">
        <v>197</v>
      </c>
      <c r="B198" s="2" t="s">
        <v>13390</v>
      </c>
      <c r="C198" s="10" t="s">
        <v>9935</v>
      </c>
      <c r="D198" s="10" t="s">
        <v>9935</v>
      </c>
      <c r="F198" s="2" t="s">
        <v>9934</v>
      </c>
      <c r="G198" s="40"/>
      <c r="H198" s="1"/>
      <c r="I198" s="1"/>
      <c r="J198" s="1"/>
      <c r="K198" s="1" t="s">
        <v>13</v>
      </c>
      <c r="L198" s="1"/>
      <c r="M198" s="40"/>
      <c r="N198" s="49" t="s">
        <v>13</v>
      </c>
      <c r="V198" s="50"/>
      <c r="W198" s="62" t="s">
        <v>14164</v>
      </c>
    </row>
    <row r="199" spans="1:23" ht="127.5" x14ac:dyDescent="0.25">
      <c r="A199" s="52">
        <v>198</v>
      </c>
      <c r="B199" s="2" t="s">
        <v>13391</v>
      </c>
      <c r="C199" s="10" t="s">
        <v>9933</v>
      </c>
      <c r="D199" s="10" t="s">
        <v>9933</v>
      </c>
      <c r="F199" s="2" t="s">
        <v>9932</v>
      </c>
      <c r="G199" s="40"/>
      <c r="H199" s="1"/>
      <c r="I199" s="1"/>
      <c r="J199" s="1"/>
      <c r="K199" s="1" t="s">
        <v>13</v>
      </c>
      <c r="L199" s="1"/>
      <c r="M199" s="40"/>
      <c r="N199" s="49" t="s">
        <v>13</v>
      </c>
      <c r="V199" s="50"/>
      <c r="W199" s="62" t="s">
        <v>14165</v>
      </c>
    </row>
    <row r="200" spans="1:23" ht="25.5" x14ac:dyDescent="0.25">
      <c r="A200" s="52">
        <v>199</v>
      </c>
      <c r="B200" s="6" t="s">
        <v>9930</v>
      </c>
      <c r="C200" s="12" t="s">
        <v>9931</v>
      </c>
      <c r="D200" s="12" t="s">
        <v>9931</v>
      </c>
      <c r="E200" s="11"/>
      <c r="F200" s="6" t="s">
        <v>9930</v>
      </c>
      <c r="G200" s="39"/>
      <c r="H200" s="5"/>
      <c r="I200" s="5"/>
      <c r="J200" s="5"/>
      <c r="K200" s="5"/>
      <c r="L200" s="5"/>
      <c r="M200" s="39"/>
      <c r="N200" s="50"/>
      <c r="V200" s="50"/>
      <c r="W200" s="62" t="s">
        <v>14166</v>
      </c>
    </row>
    <row r="201" spans="1:23" ht="25.5" x14ac:dyDescent="0.25">
      <c r="A201" s="52">
        <v>200</v>
      </c>
      <c r="B201" s="6" t="s">
        <v>9929</v>
      </c>
      <c r="D201" s="8"/>
      <c r="E201" s="11"/>
      <c r="F201" s="6" t="s">
        <v>9929</v>
      </c>
      <c r="G201" s="40"/>
      <c r="H201" s="1"/>
      <c r="I201" s="1"/>
      <c r="J201" s="1"/>
      <c r="K201" s="1"/>
      <c r="L201" s="1"/>
      <c r="M201" s="40"/>
      <c r="N201" s="50"/>
      <c r="V201" s="50"/>
      <c r="W201" s="62"/>
    </row>
    <row r="202" spans="1:23" ht="38.25" x14ac:dyDescent="0.25">
      <c r="A202" s="52">
        <v>201</v>
      </c>
      <c r="B202" s="2" t="s">
        <v>13392</v>
      </c>
      <c r="C202" s="10" t="s">
        <v>9928</v>
      </c>
      <c r="D202" s="10" t="s">
        <v>9928</v>
      </c>
      <c r="F202" s="2" t="s">
        <v>9927</v>
      </c>
      <c r="G202" s="40"/>
      <c r="H202" s="1"/>
      <c r="I202" s="1"/>
      <c r="J202" s="1"/>
      <c r="K202" s="1" t="s">
        <v>13</v>
      </c>
      <c r="L202" s="1"/>
      <c r="M202" s="40"/>
      <c r="N202" s="49" t="s">
        <v>13</v>
      </c>
      <c r="V202" s="50"/>
      <c r="W202" s="62" t="s">
        <v>14167</v>
      </c>
    </row>
    <row r="203" spans="1:23" ht="38.25" x14ac:dyDescent="0.25">
      <c r="A203" s="52">
        <v>202</v>
      </c>
      <c r="B203" s="2" t="s">
        <v>13393</v>
      </c>
      <c r="C203" s="10" t="s">
        <v>9926</v>
      </c>
      <c r="D203" s="10" t="s">
        <v>9926</v>
      </c>
      <c r="F203" s="2" t="s">
        <v>9925</v>
      </c>
      <c r="G203" s="40"/>
      <c r="H203" s="1"/>
      <c r="I203" s="1"/>
      <c r="J203" s="1"/>
      <c r="K203" s="1" t="s">
        <v>13</v>
      </c>
      <c r="L203" s="1"/>
      <c r="M203" s="40"/>
      <c r="N203" s="49" t="s">
        <v>13</v>
      </c>
      <c r="V203" s="50"/>
      <c r="W203" s="62" t="s">
        <v>14168</v>
      </c>
    </row>
    <row r="204" spans="1:23" ht="38.25" x14ac:dyDescent="0.25">
      <c r="A204" s="52">
        <v>203</v>
      </c>
      <c r="B204" s="2" t="s">
        <v>13394</v>
      </c>
      <c r="C204" s="10" t="s">
        <v>9924</v>
      </c>
      <c r="D204" s="10" t="s">
        <v>9924</v>
      </c>
      <c r="F204" s="2" t="s">
        <v>9923</v>
      </c>
      <c r="G204" s="40"/>
      <c r="H204" s="1"/>
      <c r="I204" s="1"/>
      <c r="J204" s="1"/>
      <c r="K204" s="1" t="s">
        <v>13</v>
      </c>
      <c r="L204" s="1"/>
      <c r="M204" s="40"/>
      <c r="N204" s="49" t="s">
        <v>13</v>
      </c>
      <c r="V204" s="50"/>
      <c r="W204" s="62" t="s">
        <v>14169</v>
      </c>
    </row>
    <row r="205" spans="1:23" ht="38.25" x14ac:dyDescent="0.25">
      <c r="A205" s="52">
        <v>204</v>
      </c>
      <c r="B205" s="2" t="s">
        <v>13395</v>
      </c>
      <c r="C205" s="10" t="s">
        <v>9922</v>
      </c>
      <c r="D205" s="10" t="s">
        <v>9922</v>
      </c>
      <c r="F205" s="2" t="s">
        <v>9921</v>
      </c>
      <c r="G205" s="40"/>
      <c r="H205" s="1"/>
      <c r="I205" s="1"/>
      <c r="J205" s="1"/>
      <c r="K205" s="1" t="s">
        <v>13</v>
      </c>
      <c r="L205" s="1"/>
      <c r="M205" s="40"/>
      <c r="N205" s="49" t="s">
        <v>13</v>
      </c>
      <c r="V205" s="50"/>
      <c r="W205" s="62" t="s">
        <v>14170</v>
      </c>
    </row>
    <row r="206" spans="1:23" ht="38.25" x14ac:dyDescent="0.25">
      <c r="A206" s="52">
        <v>205</v>
      </c>
      <c r="B206" s="2" t="s">
        <v>13396</v>
      </c>
      <c r="C206" s="10" t="s">
        <v>9920</v>
      </c>
      <c r="D206" s="10" t="s">
        <v>9920</v>
      </c>
      <c r="F206" s="2" t="s">
        <v>9919</v>
      </c>
      <c r="G206" s="40"/>
      <c r="H206" s="1"/>
      <c r="I206" s="1"/>
      <c r="J206" s="1"/>
      <c r="K206" s="1" t="s">
        <v>13</v>
      </c>
      <c r="L206" s="1"/>
      <c r="M206" s="40"/>
      <c r="N206" s="49" t="s">
        <v>13</v>
      </c>
      <c r="V206" s="50"/>
      <c r="W206" s="62" t="s">
        <v>14171</v>
      </c>
    </row>
    <row r="207" spans="1:23" ht="51" x14ac:dyDescent="0.25">
      <c r="A207" s="52">
        <v>206</v>
      </c>
      <c r="B207" s="2" t="s">
        <v>13397</v>
      </c>
      <c r="C207" s="10" t="s">
        <v>9918</v>
      </c>
      <c r="D207" s="10" t="s">
        <v>9918</v>
      </c>
      <c r="F207" s="2" t="s">
        <v>9917</v>
      </c>
      <c r="G207" s="40"/>
      <c r="H207" s="1"/>
      <c r="I207" s="1"/>
      <c r="J207" s="1"/>
      <c r="K207" s="1" t="s">
        <v>13</v>
      </c>
      <c r="L207" s="1"/>
      <c r="M207" s="40"/>
      <c r="N207" s="49" t="s">
        <v>13</v>
      </c>
      <c r="V207" s="50"/>
      <c r="W207" s="62" t="s">
        <v>14172</v>
      </c>
    </row>
    <row r="208" spans="1:23" ht="38.25" x14ac:dyDescent="0.25">
      <c r="A208" s="52">
        <v>207</v>
      </c>
      <c r="B208" s="2" t="s">
        <v>13398</v>
      </c>
      <c r="C208" s="10" t="s">
        <v>9916</v>
      </c>
      <c r="D208" s="10" t="s">
        <v>9916</v>
      </c>
      <c r="F208" s="2" t="s">
        <v>9915</v>
      </c>
      <c r="G208" s="40"/>
      <c r="H208" s="1"/>
      <c r="I208" s="1"/>
      <c r="J208" s="1"/>
      <c r="K208" s="1" t="s">
        <v>13</v>
      </c>
      <c r="L208" s="1"/>
      <c r="M208" s="40"/>
      <c r="N208" s="49" t="s">
        <v>13</v>
      </c>
      <c r="V208" s="50"/>
      <c r="W208" s="62" t="s">
        <v>14173</v>
      </c>
    </row>
    <row r="209" spans="1:23" ht="25.5" x14ac:dyDescent="0.25">
      <c r="A209" s="52">
        <v>208</v>
      </c>
      <c r="B209" s="2" t="s">
        <v>13399</v>
      </c>
      <c r="C209" s="10" t="s">
        <v>9914</v>
      </c>
      <c r="D209" s="10" t="s">
        <v>9914</v>
      </c>
      <c r="F209" s="2" t="s">
        <v>9913</v>
      </c>
      <c r="G209" s="40"/>
      <c r="H209" s="1"/>
      <c r="I209" s="1"/>
      <c r="J209" s="1"/>
      <c r="K209" s="1" t="s">
        <v>13</v>
      </c>
      <c r="L209" s="1"/>
      <c r="M209" s="40"/>
      <c r="N209" s="49" t="s">
        <v>13</v>
      </c>
      <c r="V209" s="50"/>
      <c r="W209" s="62" t="s">
        <v>14174</v>
      </c>
    </row>
    <row r="210" spans="1:23" ht="25.5" x14ac:dyDescent="0.25">
      <c r="A210" s="52">
        <v>209</v>
      </c>
      <c r="B210" s="2" t="s">
        <v>13400</v>
      </c>
      <c r="C210" s="10" t="s">
        <v>9912</v>
      </c>
      <c r="D210" s="10" t="s">
        <v>9912</v>
      </c>
      <c r="F210" s="2" t="s">
        <v>9911</v>
      </c>
      <c r="G210" s="40"/>
      <c r="H210" s="1"/>
      <c r="I210" s="1"/>
      <c r="J210" s="1"/>
      <c r="K210" s="1" t="s">
        <v>13</v>
      </c>
      <c r="L210" s="1"/>
      <c r="M210" s="40"/>
      <c r="N210" s="49" t="s">
        <v>13</v>
      </c>
      <c r="V210" s="50"/>
      <c r="W210" s="62" t="s">
        <v>14175</v>
      </c>
    </row>
    <row r="211" spans="1:23" ht="51" x14ac:dyDescent="0.25">
      <c r="A211" s="52">
        <v>210</v>
      </c>
      <c r="B211" s="2" t="s">
        <v>13401</v>
      </c>
      <c r="C211" s="10" t="s">
        <v>9910</v>
      </c>
      <c r="D211" s="10" t="s">
        <v>9910</v>
      </c>
      <c r="F211" s="2" t="s">
        <v>9909</v>
      </c>
      <c r="G211" s="40"/>
      <c r="H211" s="1"/>
      <c r="I211" s="1"/>
      <c r="J211" s="1"/>
      <c r="K211" s="1" t="s">
        <v>13</v>
      </c>
      <c r="L211" s="1"/>
      <c r="M211" s="40"/>
      <c r="N211" s="49" t="s">
        <v>13</v>
      </c>
      <c r="V211" s="50"/>
      <c r="W211" s="62" t="s">
        <v>14176</v>
      </c>
    </row>
    <row r="212" spans="1:23" ht="63.75" x14ac:dyDescent="0.25">
      <c r="A212" s="52">
        <v>211</v>
      </c>
      <c r="B212" s="2" t="s">
        <v>13402</v>
      </c>
      <c r="C212" s="10" t="s">
        <v>9908</v>
      </c>
      <c r="D212" s="10" t="s">
        <v>9908</v>
      </c>
      <c r="F212" s="2" t="s">
        <v>9907</v>
      </c>
      <c r="G212" s="40"/>
      <c r="H212" s="1"/>
      <c r="I212" s="1"/>
      <c r="J212" s="1"/>
      <c r="K212" s="1" t="s">
        <v>13</v>
      </c>
      <c r="L212" s="1"/>
      <c r="M212" s="40"/>
      <c r="N212" s="49" t="s">
        <v>13</v>
      </c>
      <c r="V212" s="50"/>
      <c r="W212" s="62" t="s">
        <v>14177</v>
      </c>
    </row>
    <row r="213" spans="1:23" ht="51" x14ac:dyDescent="0.25">
      <c r="A213" s="52">
        <v>212</v>
      </c>
      <c r="B213" s="2" t="s">
        <v>13403</v>
      </c>
      <c r="C213" s="10" t="s">
        <v>9906</v>
      </c>
      <c r="D213" s="10" t="s">
        <v>9906</v>
      </c>
      <c r="F213" s="2" t="s">
        <v>9905</v>
      </c>
      <c r="G213" s="40"/>
      <c r="H213" s="1"/>
      <c r="I213" s="1"/>
      <c r="J213" s="1"/>
      <c r="K213" s="1" t="s">
        <v>13</v>
      </c>
      <c r="L213" s="1"/>
      <c r="M213" s="40"/>
      <c r="N213" s="49" t="s">
        <v>13</v>
      </c>
      <c r="V213" s="50"/>
      <c r="W213" s="62" t="s">
        <v>14178</v>
      </c>
    </row>
    <row r="214" spans="1:23" ht="76.5" x14ac:dyDescent="0.25">
      <c r="A214" s="52">
        <v>213</v>
      </c>
      <c r="B214" s="2" t="s">
        <v>13404</v>
      </c>
      <c r="C214" s="10" t="s">
        <v>9904</v>
      </c>
      <c r="D214" s="10" t="s">
        <v>9904</v>
      </c>
      <c r="F214" s="2" t="s">
        <v>9903</v>
      </c>
      <c r="G214" s="40"/>
      <c r="H214" s="1"/>
      <c r="I214" s="1"/>
      <c r="J214" s="1"/>
      <c r="K214" s="1" t="s">
        <v>13</v>
      </c>
      <c r="L214" s="1"/>
      <c r="M214" s="40"/>
      <c r="N214" s="49" t="s">
        <v>13</v>
      </c>
      <c r="V214" s="50"/>
      <c r="W214" s="62" t="s">
        <v>14179</v>
      </c>
    </row>
    <row r="215" spans="1:23" ht="38.25" x14ac:dyDescent="0.25">
      <c r="A215" s="52">
        <v>214</v>
      </c>
      <c r="B215" s="2" t="s">
        <v>13405</v>
      </c>
      <c r="C215" s="10" t="s">
        <v>9902</v>
      </c>
      <c r="D215" s="10" t="s">
        <v>9902</v>
      </c>
      <c r="F215" s="2" t="s">
        <v>9901</v>
      </c>
      <c r="G215" s="40"/>
      <c r="H215" s="1"/>
      <c r="I215" s="1"/>
      <c r="J215" s="1"/>
      <c r="K215" s="1" t="s">
        <v>13</v>
      </c>
      <c r="L215" s="1"/>
      <c r="M215" s="40"/>
      <c r="N215" s="49" t="s">
        <v>13</v>
      </c>
      <c r="V215" s="50"/>
      <c r="W215" s="62" t="s">
        <v>14180</v>
      </c>
    </row>
    <row r="216" spans="1:23" ht="38.25" x14ac:dyDescent="0.25">
      <c r="A216" s="52">
        <v>215</v>
      </c>
      <c r="B216" s="2" t="s">
        <v>13406</v>
      </c>
      <c r="C216" s="10" t="s">
        <v>9900</v>
      </c>
      <c r="D216" s="10" t="s">
        <v>9900</v>
      </c>
      <c r="F216" s="2" t="s">
        <v>9899</v>
      </c>
      <c r="G216" s="40"/>
      <c r="H216" s="1"/>
      <c r="I216" s="1"/>
      <c r="J216" s="1"/>
      <c r="K216" s="1" t="s">
        <v>13</v>
      </c>
      <c r="L216" s="1"/>
      <c r="M216" s="40"/>
      <c r="N216" s="49" t="s">
        <v>13</v>
      </c>
      <c r="V216" s="50"/>
      <c r="W216" s="62" t="s">
        <v>14181</v>
      </c>
    </row>
    <row r="217" spans="1:23" ht="63.75" x14ac:dyDescent="0.25">
      <c r="A217" s="52">
        <v>216</v>
      </c>
      <c r="B217" s="2" t="s">
        <v>13407</v>
      </c>
      <c r="C217" s="10" t="s">
        <v>9898</v>
      </c>
      <c r="D217" s="10" t="s">
        <v>9898</v>
      </c>
      <c r="F217" s="2" t="s">
        <v>9897</v>
      </c>
      <c r="G217" s="40"/>
      <c r="H217" s="1"/>
      <c r="I217" s="1"/>
      <c r="J217" s="1"/>
      <c r="K217" s="1" t="s">
        <v>13</v>
      </c>
      <c r="L217" s="1"/>
      <c r="M217" s="40"/>
      <c r="N217" s="49" t="s">
        <v>13</v>
      </c>
      <c r="V217" s="50"/>
      <c r="W217" s="62" t="s">
        <v>14182</v>
      </c>
    </row>
    <row r="218" spans="1:23" ht="63.75" x14ac:dyDescent="0.25">
      <c r="A218" s="52">
        <v>217</v>
      </c>
      <c r="B218" s="2" t="s">
        <v>13408</v>
      </c>
      <c r="C218" s="10" t="s">
        <v>9896</v>
      </c>
      <c r="D218" s="10" t="s">
        <v>9896</v>
      </c>
      <c r="F218" s="2" t="s">
        <v>30</v>
      </c>
      <c r="G218" s="40"/>
      <c r="H218" s="1"/>
      <c r="I218" s="1" t="s">
        <v>13</v>
      </c>
      <c r="J218" s="1"/>
      <c r="K218" s="1"/>
      <c r="L218" s="1"/>
      <c r="M218" s="40"/>
      <c r="N218" s="50"/>
      <c r="V218" s="50"/>
      <c r="W218" s="62" t="s">
        <v>14183</v>
      </c>
    </row>
    <row r="219" spans="1:23" ht="51" x14ac:dyDescent="0.25">
      <c r="A219" s="52">
        <v>218</v>
      </c>
      <c r="B219" s="2" t="s">
        <v>13409</v>
      </c>
      <c r="C219" s="10" t="s">
        <v>9895</v>
      </c>
      <c r="D219" s="10" t="s">
        <v>9895</v>
      </c>
      <c r="F219" s="2" t="s">
        <v>9894</v>
      </c>
      <c r="G219" s="40"/>
      <c r="H219" s="1"/>
      <c r="I219" s="1"/>
      <c r="J219" s="1"/>
      <c r="K219" s="1" t="s">
        <v>13</v>
      </c>
      <c r="L219" s="1"/>
      <c r="M219" s="40"/>
      <c r="N219" s="49" t="s">
        <v>13</v>
      </c>
      <c r="V219" s="50"/>
      <c r="W219" s="62" t="s">
        <v>14184</v>
      </c>
    </row>
    <row r="220" spans="1:23" ht="51" x14ac:dyDescent="0.25">
      <c r="A220" s="52">
        <v>219</v>
      </c>
      <c r="B220" s="2" t="s">
        <v>13410</v>
      </c>
      <c r="C220" s="10" t="s">
        <v>9893</v>
      </c>
      <c r="D220" s="10" t="s">
        <v>9893</v>
      </c>
      <c r="F220" s="2" t="s">
        <v>9892</v>
      </c>
      <c r="G220" s="40"/>
      <c r="H220" s="1"/>
      <c r="I220" s="1"/>
      <c r="J220" s="1"/>
      <c r="K220" s="1" t="s">
        <v>13</v>
      </c>
      <c r="L220" s="1"/>
      <c r="M220" s="40"/>
      <c r="N220" s="49" t="s">
        <v>13</v>
      </c>
      <c r="V220" s="50"/>
      <c r="W220" s="62" t="s">
        <v>14185</v>
      </c>
    </row>
    <row r="221" spans="1:23" ht="102" x14ac:dyDescent="0.25">
      <c r="A221" s="52">
        <v>220</v>
      </c>
      <c r="B221" s="2" t="s">
        <v>13411</v>
      </c>
      <c r="C221" s="10" t="s">
        <v>9891</v>
      </c>
      <c r="D221" s="10" t="s">
        <v>9891</v>
      </c>
      <c r="F221" s="2" t="s">
        <v>9890</v>
      </c>
      <c r="G221" s="40"/>
      <c r="H221" s="1"/>
      <c r="I221" s="1"/>
      <c r="J221" s="1"/>
      <c r="K221" s="1"/>
      <c r="L221" s="1" t="s">
        <v>13</v>
      </c>
      <c r="M221" s="40"/>
      <c r="N221" s="49" t="s">
        <v>13</v>
      </c>
      <c r="V221" s="50"/>
      <c r="W221" s="62" t="s">
        <v>14186</v>
      </c>
    </row>
    <row r="222" spans="1:23" ht="89.25" x14ac:dyDescent="0.25">
      <c r="A222" s="52">
        <v>221</v>
      </c>
      <c r="B222" s="2" t="s">
        <v>13412</v>
      </c>
      <c r="C222" s="10" t="s">
        <v>9889</v>
      </c>
      <c r="D222" s="10" t="s">
        <v>9889</v>
      </c>
      <c r="F222" s="2" t="s">
        <v>9888</v>
      </c>
      <c r="G222" s="40"/>
      <c r="H222" s="1"/>
      <c r="I222" s="1"/>
      <c r="J222" s="1"/>
      <c r="K222" s="1" t="s">
        <v>13</v>
      </c>
      <c r="L222" s="1"/>
      <c r="M222" s="40"/>
      <c r="N222" s="49" t="s">
        <v>13</v>
      </c>
      <c r="V222" s="50"/>
      <c r="W222" s="62" t="s">
        <v>14187</v>
      </c>
    </row>
    <row r="223" spans="1:23" ht="89.25" x14ac:dyDescent="0.25">
      <c r="A223" s="52">
        <v>222</v>
      </c>
      <c r="B223" s="2" t="s">
        <v>13413</v>
      </c>
      <c r="C223" s="10" t="s">
        <v>9887</v>
      </c>
      <c r="D223" s="10" t="s">
        <v>9887</v>
      </c>
      <c r="F223" s="2" t="s">
        <v>9886</v>
      </c>
      <c r="G223" s="40"/>
      <c r="H223" s="1"/>
      <c r="I223" s="1"/>
      <c r="J223" s="1"/>
      <c r="K223" s="1" t="s">
        <v>13</v>
      </c>
      <c r="L223" s="1"/>
      <c r="M223" s="40"/>
      <c r="N223" s="49" t="s">
        <v>13</v>
      </c>
      <c r="V223" s="50"/>
      <c r="W223" s="62" t="s">
        <v>14188</v>
      </c>
    </row>
    <row r="224" spans="1:23" ht="89.25" x14ac:dyDescent="0.25">
      <c r="A224" s="52">
        <v>223</v>
      </c>
      <c r="B224" s="2" t="s">
        <v>13414</v>
      </c>
      <c r="C224" s="10" t="s">
        <v>9885</v>
      </c>
      <c r="D224" s="10" t="s">
        <v>9885</v>
      </c>
      <c r="F224" s="2" t="s">
        <v>9884</v>
      </c>
      <c r="G224" s="40"/>
      <c r="H224" s="1"/>
      <c r="I224" s="1"/>
      <c r="J224" s="1"/>
      <c r="K224" s="1" t="s">
        <v>13</v>
      </c>
      <c r="L224" s="1"/>
      <c r="M224" s="40"/>
      <c r="N224" s="49" t="s">
        <v>13</v>
      </c>
      <c r="V224" s="50"/>
      <c r="W224" s="62" t="s">
        <v>14189</v>
      </c>
    </row>
    <row r="225" spans="1:23" ht="63.75" x14ac:dyDescent="0.25">
      <c r="A225" s="52">
        <v>224</v>
      </c>
      <c r="B225" s="2" t="s">
        <v>13415</v>
      </c>
      <c r="C225" s="10" t="s">
        <v>9883</v>
      </c>
      <c r="D225" s="10" t="s">
        <v>9883</v>
      </c>
      <c r="F225" s="2" t="s">
        <v>9882</v>
      </c>
      <c r="G225" s="40"/>
      <c r="H225" s="1"/>
      <c r="I225" s="1"/>
      <c r="J225" s="1"/>
      <c r="K225" s="1"/>
      <c r="L225" s="1" t="s">
        <v>13</v>
      </c>
      <c r="M225" s="40"/>
      <c r="N225" s="49" t="s">
        <v>13</v>
      </c>
      <c r="V225" s="50"/>
      <c r="W225" s="62" t="s">
        <v>14190</v>
      </c>
    </row>
    <row r="226" spans="1:23" ht="63.75" x14ac:dyDescent="0.25">
      <c r="A226" s="52">
        <v>225</v>
      </c>
      <c r="B226" s="2" t="s">
        <v>13416</v>
      </c>
      <c r="C226" s="10" t="s">
        <v>9881</v>
      </c>
      <c r="D226" s="10" t="s">
        <v>9881</v>
      </c>
      <c r="F226" s="2" t="s">
        <v>9880</v>
      </c>
      <c r="G226" s="40"/>
      <c r="H226" s="1"/>
      <c r="I226" s="1"/>
      <c r="J226" s="1"/>
      <c r="K226" s="1" t="s">
        <v>13</v>
      </c>
      <c r="L226" s="1"/>
      <c r="M226" s="40"/>
      <c r="N226" s="49" t="s">
        <v>13</v>
      </c>
      <c r="V226" s="50"/>
      <c r="W226" s="62" t="s">
        <v>14191</v>
      </c>
    </row>
    <row r="227" spans="1:23" ht="38.25" x14ac:dyDescent="0.25">
      <c r="A227" s="52">
        <v>226</v>
      </c>
      <c r="B227" s="2" t="s">
        <v>13417</v>
      </c>
      <c r="C227" s="10" t="s">
        <v>9879</v>
      </c>
      <c r="D227" s="10" t="s">
        <v>9879</v>
      </c>
      <c r="F227" s="2" t="s">
        <v>9878</v>
      </c>
      <c r="G227" s="40"/>
      <c r="H227" s="1"/>
      <c r="I227" s="1"/>
      <c r="J227" s="1"/>
      <c r="K227" s="1" t="s">
        <v>13</v>
      </c>
      <c r="L227" s="1"/>
      <c r="M227" s="40"/>
      <c r="N227" s="49" t="s">
        <v>13</v>
      </c>
      <c r="V227" s="50"/>
      <c r="W227" s="62" t="s">
        <v>14191</v>
      </c>
    </row>
    <row r="228" spans="1:23" ht="114.75" x14ac:dyDescent="0.25">
      <c r="A228" s="52">
        <v>227</v>
      </c>
      <c r="B228" s="2" t="s">
        <v>13418</v>
      </c>
      <c r="C228" s="10" t="s">
        <v>9877</v>
      </c>
      <c r="D228" s="10" t="s">
        <v>9877</v>
      </c>
      <c r="F228" s="2" t="s">
        <v>9876</v>
      </c>
      <c r="G228" s="40"/>
      <c r="H228" s="1"/>
      <c r="I228" s="1"/>
      <c r="J228" s="1"/>
      <c r="K228" s="1"/>
      <c r="L228" s="1" t="s">
        <v>13</v>
      </c>
      <c r="M228" s="40"/>
      <c r="N228" s="49" t="s">
        <v>13</v>
      </c>
      <c r="V228" s="50"/>
      <c r="W228" s="62" t="s">
        <v>14192</v>
      </c>
    </row>
    <row r="229" spans="1:23" ht="102" x14ac:dyDescent="0.25">
      <c r="A229" s="52">
        <v>228</v>
      </c>
      <c r="B229" s="2" t="s">
        <v>13419</v>
      </c>
      <c r="C229" s="10" t="s">
        <v>9875</v>
      </c>
      <c r="D229" s="10" t="s">
        <v>9875</v>
      </c>
      <c r="F229" s="2" t="s">
        <v>9874</v>
      </c>
      <c r="G229" s="40"/>
      <c r="H229" s="1"/>
      <c r="I229" s="1"/>
      <c r="J229" s="1"/>
      <c r="K229" s="1" t="s">
        <v>13</v>
      </c>
      <c r="L229" s="1"/>
      <c r="M229" s="40"/>
      <c r="N229" s="49" t="s">
        <v>13</v>
      </c>
      <c r="V229" s="50"/>
      <c r="W229" s="62" t="s">
        <v>14193</v>
      </c>
    </row>
    <row r="230" spans="1:23" ht="89.25" x14ac:dyDescent="0.25">
      <c r="A230" s="52">
        <v>229</v>
      </c>
      <c r="B230" s="2" t="s">
        <v>13420</v>
      </c>
      <c r="C230" s="10" t="s">
        <v>9873</v>
      </c>
      <c r="D230" s="10" t="s">
        <v>9873</v>
      </c>
      <c r="F230" s="2" t="s">
        <v>9872</v>
      </c>
      <c r="G230" s="40"/>
      <c r="H230" s="1"/>
      <c r="I230" s="1"/>
      <c r="J230" s="1"/>
      <c r="K230" s="1" t="s">
        <v>13</v>
      </c>
      <c r="L230" s="1"/>
      <c r="M230" s="40"/>
      <c r="N230" s="49" t="s">
        <v>13</v>
      </c>
      <c r="V230" s="50"/>
      <c r="W230" s="62" t="s">
        <v>14194</v>
      </c>
    </row>
    <row r="231" spans="1:23" ht="76.5" x14ac:dyDescent="0.25">
      <c r="A231" s="52">
        <v>230</v>
      </c>
      <c r="B231" s="2" t="s">
        <v>13421</v>
      </c>
      <c r="C231" s="10" t="s">
        <v>9871</v>
      </c>
      <c r="D231" s="10" t="s">
        <v>9871</v>
      </c>
      <c r="F231" s="2" t="s">
        <v>9870</v>
      </c>
      <c r="G231" s="40"/>
      <c r="H231" s="1"/>
      <c r="I231" s="1"/>
      <c r="J231" s="1"/>
      <c r="K231" s="1" t="s">
        <v>13</v>
      </c>
      <c r="L231" s="1"/>
      <c r="M231" s="40"/>
      <c r="N231" s="49" t="s">
        <v>13</v>
      </c>
      <c r="V231" s="50"/>
      <c r="W231" s="62" t="s">
        <v>14195</v>
      </c>
    </row>
    <row r="232" spans="1:23" ht="76.5" x14ac:dyDescent="0.25">
      <c r="A232" s="52">
        <v>231</v>
      </c>
      <c r="B232" s="2" t="s">
        <v>13422</v>
      </c>
      <c r="C232" s="10" t="s">
        <v>9869</v>
      </c>
      <c r="D232" s="10" t="s">
        <v>9869</v>
      </c>
      <c r="F232" s="2" t="s">
        <v>9868</v>
      </c>
      <c r="G232" s="40"/>
      <c r="H232" s="1"/>
      <c r="I232" s="1"/>
      <c r="J232" s="1"/>
      <c r="K232" s="1" t="s">
        <v>13</v>
      </c>
      <c r="L232" s="1"/>
      <c r="M232" s="40"/>
      <c r="N232" s="49" t="s">
        <v>13</v>
      </c>
      <c r="V232" s="50"/>
      <c r="W232" s="62" t="s">
        <v>14196</v>
      </c>
    </row>
    <row r="233" spans="1:23" ht="102" x14ac:dyDescent="0.25">
      <c r="A233" s="52">
        <v>232</v>
      </c>
      <c r="B233" s="2" t="s">
        <v>13423</v>
      </c>
      <c r="C233" s="10" t="s">
        <v>9867</v>
      </c>
      <c r="D233" s="10" t="s">
        <v>9867</v>
      </c>
      <c r="F233" s="2" t="s">
        <v>9866</v>
      </c>
      <c r="G233" s="40"/>
      <c r="H233" s="1"/>
      <c r="I233" s="1"/>
      <c r="J233" s="1"/>
      <c r="K233" s="1" t="s">
        <v>13</v>
      </c>
      <c r="L233" s="1"/>
      <c r="M233" s="40"/>
      <c r="N233" s="49" t="s">
        <v>13</v>
      </c>
      <c r="V233" s="50"/>
      <c r="W233" s="62" t="s">
        <v>14197</v>
      </c>
    </row>
    <row r="234" spans="1:23" ht="102" x14ac:dyDescent="0.25">
      <c r="A234" s="52">
        <v>233</v>
      </c>
      <c r="B234" s="2" t="s">
        <v>13424</v>
      </c>
      <c r="C234" s="10" t="s">
        <v>9865</v>
      </c>
      <c r="D234" s="10" t="s">
        <v>9865</v>
      </c>
      <c r="F234" s="2" t="s">
        <v>9864</v>
      </c>
      <c r="G234" s="40"/>
      <c r="H234" s="1"/>
      <c r="I234" s="1"/>
      <c r="J234" s="1"/>
      <c r="K234" s="1" t="s">
        <v>13</v>
      </c>
      <c r="L234" s="1"/>
      <c r="M234" s="40"/>
      <c r="N234" s="49" t="s">
        <v>13</v>
      </c>
      <c r="V234" s="50"/>
      <c r="W234" s="62" t="s">
        <v>14198</v>
      </c>
    </row>
    <row r="235" spans="1:23" ht="63.75" x14ac:dyDescent="0.25">
      <c r="A235" s="52">
        <v>234</v>
      </c>
      <c r="B235" s="2" t="s">
        <v>13425</v>
      </c>
      <c r="C235" s="10" t="s">
        <v>9863</v>
      </c>
      <c r="D235" s="10" t="s">
        <v>9863</v>
      </c>
      <c r="F235" s="2" t="s">
        <v>9862</v>
      </c>
      <c r="G235" s="40"/>
      <c r="H235" s="1"/>
      <c r="I235" s="1"/>
      <c r="J235" s="1"/>
      <c r="K235" s="1" t="s">
        <v>13</v>
      </c>
      <c r="L235" s="1"/>
      <c r="M235" s="40"/>
      <c r="N235" s="49" t="s">
        <v>13</v>
      </c>
      <c r="V235" s="50"/>
      <c r="W235" s="62" t="s">
        <v>14199</v>
      </c>
    </row>
    <row r="236" spans="1:23" ht="25.5" x14ac:dyDescent="0.25">
      <c r="A236" s="52">
        <v>235</v>
      </c>
      <c r="B236" s="6" t="s">
        <v>9861</v>
      </c>
      <c r="D236" s="8"/>
      <c r="F236" s="6" t="s">
        <v>9861</v>
      </c>
      <c r="G236" s="40"/>
      <c r="H236" s="1"/>
      <c r="I236" s="1"/>
      <c r="J236" s="1"/>
      <c r="K236" s="1"/>
      <c r="L236" s="1"/>
      <c r="M236" s="40"/>
      <c r="N236" s="50"/>
      <c r="V236" s="50"/>
      <c r="W236" s="62"/>
    </row>
    <row r="237" spans="1:23" ht="63.75" x14ac:dyDescent="0.25">
      <c r="A237" s="52">
        <v>236</v>
      </c>
      <c r="B237" s="2" t="s">
        <v>13426</v>
      </c>
      <c r="C237" s="10" t="s">
        <v>9860</v>
      </c>
      <c r="D237" s="10" t="s">
        <v>9860</v>
      </c>
      <c r="F237" s="2" t="s">
        <v>9859</v>
      </c>
      <c r="G237" s="40"/>
      <c r="H237" s="1"/>
      <c r="I237" s="1"/>
      <c r="J237" s="1"/>
      <c r="K237" s="1" t="s">
        <v>13</v>
      </c>
      <c r="L237" s="1"/>
      <c r="M237" s="40"/>
      <c r="N237" s="49" t="s">
        <v>13</v>
      </c>
      <c r="V237" s="50"/>
      <c r="W237" s="62" t="s">
        <v>14200</v>
      </c>
    </row>
    <row r="238" spans="1:23" ht="25.5" x14ac:dyDescent="0.25">
      <c r="A238" s="52">
        <v>237</v>
      </c>
      <c r="B238" s="2" t="s">
        <v>13427</v>
      </c>
      <c r="C238" s="10" t="s">
        <v>9858</v>
      </c>
      <c r="D238" s="10" t="s">
        <v>9858</v>
      </c>
      <c r="F238" s="2" t="s">
        <v>9857</v>
      </c>
      <c r="G238" s="40"/>
      <c r="H238" s="1"/>
      <c r="I238" s="1"/>
      <c r="J238" s="1"/>
      <c r="K238" s="1" t="s">
        <v>13</v>
      </c>
      <c r="L238" s="1"/>
      <c r="M238" s="40"/>
      <c r="N238" s="49" t="s">
        <v>13</v>
      </c>
      <c r="V238" s="50"/>
      <c r="W238" s="62" t="s">
        <v>14201</v>
      </c>
    </row>
    <row r="239" spans="1:23" ht="25.5" x14ac:dyDescent="0.25">
      <c r="A239" s="52">
        <v>238</v>
      </c>
      <c r="B239" s="2" t="s">
        <v>13428</v>
      </c>
      <c r="C239" s="10" t="s">
        <v>9856</v>
      </c>
      <c r="D239" s="10" t="s">
        <v>9856</v>
      </c>
      <c r="F239" s="2" t="s">
        <v>9855</v>
      </c>
      <c r="G239" s="40"/>
      <c r="H239" s="1"/>
      <c r="I239" s="1"/>
      <c r="J239" s="1"/>
      <c r="K239" s="1" t="s">
        <v>13</v>
      </c>
      <c r="L239" s="1"/>
      <c r="M239" s="40"/>
      <c r="N239" s="49" t="s">
        <v>13</v>
      </c>
      <c r="V239" s="50"/>
      <c r="W239" s="62" t="s">
        <v>14202</v>
      </c>
    </row>
    <row r="240" spans="1:23" ht="89.25" x14ac:dyDescent="0.25">
      <c r="A240" s="52">
        <v>239</v>
      </c>
      <c r="B240" s="2" t="s">
        <v>13429</v>
      </c>
      <c r="C240" s="10" t="s">
        <v>9854</v>
      </c>
      <c r="D240" s="10" t="s">
        <v>9854</v>
      </c>
      <c r="F240" s="2" t="s">
        <v>9853</v>
      </c>
      <c r="G240" s="40"/>
      <c r="H240" s="1"/>
      <c r="I240" s="1"/>
      <c r="J240" s="1"/>
      <c r="K240" s="1" t="s">
        <v>13</v>
      </c>
      <c r="L240" s="1"/>
      <c r="M240" s="40"/>
      <c r="N240" s="49" t="s">
        <v>13</v>
      </c>
      <c r="V240" s="50"/>
      <c r="W240" s="62" t="s">
        <v>14203</v>
      </c>
    </row>
    <row r="241" spans="1:23" ht="63.75" x14ac:dyDescent="0.25">
      <c r="A241" s="52">
        <v>240</v>
      </c>
      <c r="B241" s="2" t="s">
        <v>13430</v>
      </c>
      <c r="C241" s="10" t="s">
        <v>9852</v>
      </c>
      <c r="D241" s="10" t="s">
        <v>9852</v>
      </c>
      <c r="F241" s="2" t="s">
        <v>9851</v>
      </c>
      <c r="G241" s="40"/>
      <c r="H241" s="1"/>
      <c r="I241" s="1"/>
      <c r="J241" s="1"/>
      <c r="K241" s="1"/>
      <c r="L241" s="1" t="s">
        <v>13</v>
      </c>
      <c r="M241" s="40"/>
      <c r="N241" s="49" t="s">
        <v>13</v>
      </c>
      <c r="V241" s="50"/>
      <c r="W241" s="62" t="s">
        <v>14204</v>
      </c>
    </row>
    <row r="242" spans="1:23" ht="51" x14ac:dyDescent="0.25">
      <c r="A242" s="52">
        <v>241</v>
      </c>
      <c r="B242" s="2" t="s">
        <v>13431</v>
      </c>
      <c r="C242" s="10" t="s">
        <v>9850</v>
      </c>
      <c r="D242" s="10" t="s">
        <v>9850</v>
      </c>
      <c r="F242" s="2" t="s">
        <v>9849</v>
      </c>
      <c r="G242" s="40"/>
      <c r="H242" s="1"/>
      <c r="I242" s="1"/>
      <c r="J242" s="1"/>
      <c r="K242" s="1" t="s">
        <v>13</v>
      </c>
      <c r="L242" s="1"/>
      <c r="M242" s="40"/>
      <c r="N242" s="49" t="s">
        <v>13</v>
      </c>
      <c r="V242" s="50"/>
      <c r="W242" s="62" t="s">
        <v>14205</v>
      </c>
    </row>
    <row r="243" spans="1:23" ht="51" x14ac:dyDescent="0.25">
      <c r="A243" s="52">
        <v>242</v>
      </c>
      <c r="B243" s="2" t="s">
        <v>13432</v>
      </c>
      <c r="C243" s="10" t="s">
        <v>9848</v>
      </c>
      <c r="D243" s="10" t="s">
        <v>9848</v>
      </c>
      <c r="F243" s="2" t="s">
        <v>9847</v>
      </c>
      <c r="G243" s="40"/>
      <c r="H243" s="1"/>
      <c r="I243" s="1"/>
      <c r="J243" s="1"/>
      <c r="K243" s="1" t="s">
        <v>13</v>
      </c>
      <c r="L243" s="1"/>
      <c r="M243" s="40"/>
      <c r="N243" s="49" t="s">
        <v>13</v>
      </c>
      <c r="V243" s="50"/>
      <c r="W243" s="62" t="s">
        <v>14205</v>
      </c>
    </row>
    <row r="244" spans="1:23" ht="51" x14ac:dyDescent="0.25">
      <c r="A244" s="52">
        <v>243</v>
      </c>
      <c r="B244" s="2" t="s">
        <v>13433</v>
      </c>
      <c r="C244" s="10" t="s">
        <v>9846</v>
      </c>
      <c r="D244" s="10" t="s">
        <v>9846</v>
      </c>
      <c r="F244" s="2" t="s">
        <v>9845</v>
      </c>
      <c r="G244" s="40"/>
      <c r="H244" s="1"/>
      <c r="I244" s="1"/>
      <c r="J244" s="1"/>
      <c r="K244" s="1" t="s">
        <v>13</v>
      </c>
      <c r="L244" s="1"/>
      <c r="M244" s="40"/>
      <c r="N244" s="49" t="s">
        <v>13</v>
      </c>
      <c r="V244" s="50"/>
      <c r="W244" s="62" t="s">
        <v>14206</v>
      </c>
    </row>
    <row r="245" spans="1:23" ht="51" x14ac:dyDescent="0.25">
      <c r="A245" s="52">
        <v>244</v>
      </c>
      <c r="B245" s="2" t="s">
        <v>13434</v>
      </c>
      <c r="C245" s="10" t="s">
        <v>9844</v>
      </c>
      <c r="D245" s="10" t="s">
        <v>9844</v>
      </c>
      <c r="F245" s="2" t="s">
        <v>9843</v>
      </c>
      <c r="G245" s="40"/>
      <c r="H245" s="1"/>
      <c r="I245" s="1"/>
      <c r="J245" s="1"/>
      <c r="K245" s="1" t="s">
        <v>13</v>
      </c>
      <c r="L245" s="1"/>
      <c r="M245" s="40"/>
      <c r="N245" s="49" t="s">
        <v>13</v>
      </c>
      <c r="V245" s="50"/>
      <c r="W245" s="62" t="s">
        <v>14207</v>
      </c>
    </row>
    <row r="246" spans="1:23" ht="38.25" x14ac:dyDescent="0.25">
      <c r="A246" s="52">
        <v>245</v>
      </c>
      <c r="B246" s="2" t="s">
        <v>13435</v>
      </c>
      <c r="C246" s="10" t="s">
        <v>9842</v>
      </c>
      <c r="D246" s="10" t="s">
        <v>9842</v>
      </c>
      <c r="F246" s="2" t="s">
        <v>9841</v>
      </c>
      <c r="G246" s="40"/>
      <c r="H246" s="1"/>
      <c r="I246" s="1"/>
      <c r="J246" s="1"/>
      <c r="K246" s="1" t="s">
        <v>13</v>
      </c>
      <c r="L246" s="1"/>
      <c r="M246" s="40"/>
      <c r="N246" s="49" t="s">
        <v>13</v>
      </c>
      <c r="V246" s="50"/>
      <c r="W246" s="62" t="s">
        <v>14208</v>
      </c>
    </row>
    <row r="247" spans="1:23" ht="63.75" x14ac:dyDescent="0.25">
      <c r="A247" s="52">
        <v>246</v>
      </c>
      <c r="B247" s="2" t="s">
        <v>13436</v>
      </c>
      <c r="C247" s="10" t="s">
        <v>9840</v>
      </c>
      <c r="D247" s="10" t="s">
        <v>9840</v>
      </c>
      <c r="F247" s="2" t="s">
        <v>9839</v>
      </c>
      <c r="G247" s="40"/>
      <c r="H247" s="1"/>
      <c r="I247" s="1"/>
      <c r="J247" s="1"/>
      <c r="K247" s="1" t="s">
        <v>13</v>
      </c>
      <c r="L247" s="1"/>
      <c r="M247" s="40"/>
      <c r="N247" s="49" t="s">
        <v>13</v>
      </c>
      <c r="V247" s="50"/>
      <c r="W247" s="62" t="s">
        <v>14209</v>
      </c>
    </row>
    <row r="248" spans="1:23" ht="38.25" x14ac:dyDescent="0.25">
      <c r="A248" s="52">
        <v>247</v>
      </c>
      <c r="B248" s="2" t="s">
        <v>13437</v>
      </c>
      <c r="C248" s="10" t="s">
        <v>9838</v>
      </c>
      <c r="D248" s="10" t="s">
        <v>9838</v>
      </c>
      <c r="F248" s="2" t="s">
        <v>9837</v>
      </c>
      <c r="G248" s="40"/>
      <c r="H248" s="1"/>
      <c r="I248" s="1"/>
      <c r="J248" s="1"/>
      <c r="K248" s="1" t="s">
        <v>13</v>
      </c>
      <c r="L248" s="1"/>
      <c r="M248" s="40"/>
      <c r="N248" s="49" t="s">
        <v>13</v>
      </c>
      <c r="V248" s="50"/>
      <c r="W248" s="62" t="s">
        <v>14210</v>
      </c>
    </row>
    <row r="249" spans="1:23" ht="51" x14ac:dyDescent="0.25">
      <c r="A249" s="52">
        <v>248</v>
      </c>
      <c r="B249" s="2" t="s">
        <v>13438</v>
      </c>
      <c r="C249" s="10" t="s">
        <v>9836</v>
      </c>
      <c r="D249" s="10" t="s">
        <v>9836</v>
      </c>
      <c r="F249" s="2" t="s">
        <v>9835</v>
      </c>
      <c r="G249" s="40"/>
      <c r="H249" s="1"/>
      <c r="I249" s="1"/>
      <c r="J249" s="1"/>
      <c r="K249" s="1" t="s">
        <v>13</v>
      </c>
      <c r="L249" s="1"/>
      <c r="M249" s="40"/>
      <c r="N249" s="49" t="s">
        <v>13</v>
      </c>
      <c r="V249" s="50"/>
      <c r="W249" s="62" t="s">
        <v>14211</v>
      </c>
    </row>
    <row r="250" spans="1:23" x14ac:dyDescent="0.25">
      <c r="A250" s="52">
        <v>249</v>
      </c>
      <c r="B250" s="6" t="s">
        <v>9834</v>
      </c>
      <c r="D250" s="8"/>
      <c r="F250" s="6" t="s">
        <v>9834</v>
      </c>
      <c r="G250" s="40"/>
      <c r="H250" s="1"/>
      <c r="I250" s="1"/>
      <c r="J250" s="1"/>
      <c r="K250" s="1"/>
      <c r="L250" s="1"/>
      <c r="M250" s="40"/>
      <c r="N250" s="50"/>
      <c r="V250" s="50"/>
      <c r="W250" s="62"/>
    </row>
    <row r="251" spans="1:23" ht="102" x14ac:dyDescent="0.25">
      <c r="A251" s="52">
        <v>250</v>
      </c>
      <c r="B251" s="2" t="s">
        <v>13439</v>
      </c>
      <c r="C251" s="10" t="s">
        <v>9833</v>
      </c>
      <c r="D251" s="10" t="s">
        <v>9833</v>
      </c>
      <c r="F251" s="2" t="s">
        <v>9832</v>
      </c>
      <c r="G251" s="40"/>
      <c r="H251" s="1"/>
      <c r="I251" s="1"/>
      <c r="J251" s="1"/>
      <c r="K251" s="1" t="s">
        <v>13</v>
      </c>
      <c r="L251" s="1"/>
      <c r="M251" s="40"/>
      <c r="N251" s="49" t="s">
        <v>13</v>
      </c>
      <c r="V251" s="50"/>
      <c r="W251" s="62" t="s">
        <v>14212</v>
      </c>
    </row>
    <row r="252" spans="1:23" x14ac:dyDescent="0.25">
      <c r="A252" s="52">
        <v>251</v>
      </c>
      <c r="B252" s="6" t="s">
        <v>9831</v>
      </c>
      <c r="D252" s="8"/>
      <c r="F252" s="6" t="s">
        <v>9831</v>
      </c>
      <c r="G252" s="40"/>
      <c r="H252" s="1"/>
      <c r="I252" s="1"/>
      <c r="J252" s="1"/>
      <c r="K252" s="1"/>
      <c r="L252" s="1"/>
      <c r="M252" s="40"/>
      <c r="N252" s="50"/>
      <c r="V252" s="50"/>
      <c r="W252" s="62"/>
    </row>
    <row r="253" spans="1:23" ht="102" x14ac:dyDescent="0.25">
      <c r="A253" s="52">
        <v>252</v>
      </c>
      <c r="B253" s="2" t="s">
        <v>13440</v>
      </c>
      <c r="C253" s="10" t="s">
        <v>9830</v>
      </c>
      <c r="D253" s="10" t="s">
        <v>9830</v>
      </c>
      <c r="F253" s="2" t="s">
        <v>9829</v>
      </c>
      <c r="G253" s="40"/>
      <c r="H253" s="1"/>
      <c r="I253" s="1"/>
      <c r="J253" s="1"/>
      <c r="K253" s="1"/>
      <c r="L253" s="1" t="s">
        <v>13</v>
      </c>
      <c r="M253" s="40"/>
      <c r="N253" s="49" t="s">
        <v>13</v>
      </c>
      <c r="V253" s="50"/>
      <c r="W253" s="62" t="s">
        <v>14213</v>
      </c>
    </row>
    <row r="254" spans="1:23" ht="76.5" x14ac:dyDescent="0.25">
      <c r="A254" s="52">
        <v>253</v>
      </c>
      <c r="B254" s="2" t="s">
        <v>13441</v>
      </c>
      <c r="C254" s="10" t="s">
        <v>9828</v>
      </c>
      <c r="D254" s="10" t="s">
        <v>9828</v>
      </c>
      <c r="F254" s="2" t="s">
        <v>9827</v>
      </c>
      <c r="G254" s="40"/>
      <c r="H254" s="1"/>
      <c r="I254" s="1"/>
      <c r="J254" s="1"/>
      <c r="K254" s="1" t="s">
        <v>13</v>
      </c>
      <c r="L254" s="1"/>
      <c r="M254" s="40"/>
      <c r="N254" s="49" t="s">
        <v>13</v>
      </c>
      <c r="V254" s="50"/>
      <c r="W254" s="62" t="s">
        <v>14214</v>
      </c>
    </row>
    <row r="255" spans="1:23" ht="63.75" x14ac:dyDescent="0.25">
      <c r="A255" s="52">
        <v>254</v>
      </c>
      <c r="B255" s="2" t="s">
        <v>13563</v>
      </c>
      <c r="C255" s="10" t="s">
        <v>9826</v>
      </c>
      <c r="D255" s="10" t="s">
        <v>9826</v>
      </c>
      <c r="F255" s="2" t="s">
        <v>9825</v>
      </c>
      <c r="G255" s="40"/>
      <c r="H255" s="1"/>
      <c r="I255" s="1"/>
      <c r="J255" s="1"/>
      <c r="K255" s="1"/>
      <c r="L255" s="1" t="s">
        <v>13</v>
      </c>
      <c r="M255" s="40"/>
      <c r="N255" s="49" t="s">
        <v>13</v>
      </c>
      <c r="V255" s="50"/>
      <c r="W255" s="62" t="s">
        <v>14215</v>
      </c>
    </row>
    <row r="256" spans="1:23" ht="25.5" x14ac:dyDescent="0.25">
      <c r="A256" s="52">
        <v>255</v>
      </c>
      <c r="B256" s="6" t="s">
        <v>9823</v>
      </c>
      <c r="C256" s="12" t="s">
        <v>9824</v>
      </c>
      <c r="D256" s="12" t="s">
        <v>9824</v>
      </c>
      <c r="E256" s="11"/>
      <c r="F256" s="6" t="s">
        <v>9823</v>
      </c>
      <c r="G256" s="39"/>
      <c r="H256" s="5"/>
      <c r="I256" s="5"/>
      <c r="J256" s="5"/>
      <c r="K256" s="5"/>
      <c r="L256" s="5"/>
      <c r="M256" s="39"/>
      <c r="N256" s="50"/>
      <c r="V256" s="50"/>
      <c r="W256" s="62"/>
    </row>
    <row r="257" spans="1:23" ht="38.25" x14ac:dyDescent="0.25">
      <c r="A257" s="52">
        <v>256</v>
      </c>
      <c r="B257" s="2" t="s">
        <v>13442</v>
      </c>
      <c r="C257" s="10" t="s">
        <v>9822</v>
      </c>
      <c r="D257" s="10" t="s">
        <v>9822</v>
      </c>
      <c r="F257" s="2" t="s">
        <v>9821</v>
      </c>
      <c r="G257" s="40"/>
      <c r="H257" s="1"/>
      <c r="I257" s="1"/>
      <c r="J257" s="1"/>
      <c r="K257" s="1" t="s">
        <v>13</v>
      </c>
      <c r="L257" s="1"/>
      <c r="M257" s="40"/>
      <c r="N257" s="49" t="s">
        <v>13</v>
      </c>
      <c r="V257" s="50"/>
      <c r="W257" s="62" t="s">
        <v>14216</v>
      </c>
    </row>
    <row r="258" spans="1:23" ht="102" x14ac:dyDescent="0.25">
      <c r="A258" s="52">
        <v>257</v>
      </c>
      <c r="B258" s="2" t="s">
        <v>13443</v>
      </c>
      <c r="C258" s="10" t="s">
        <v>9820</v>
      </c>
      <c r="D258" s="10" t="s">
        <v>9820</v>
      </c>
      <c r="F258" s="2" t="s">
        <v>9819</v>
      </c>
      <c r="G258" s="40"/>
      <c r="H258" s="1"/>
      <c r="I258" s="1"/>
      <c r="J258" s="1"/>
      <c r="K258" s="1" t="s">
        <v>13</v>
      </c>
      <c r="L258" s="1"/>
      <c r="M258" s="40"/>
      <c r="N258" s="49" t="s">
        <v>13</v>
      </c>
      <c r="V258" s="50"/>
      <c r="W258" s="62" t="s">
        <v>14217</v>
      </c>
    </row>
    <row r="259" spans="1:23" ht="38.25" x14ac:dyDescent="0.25">
      <c r="A259" s="52">
        <v>258</v>
      </c>
      <c r="B259" s="2" t="s">
        <v>13444</v>
      </c>
      <c r="C259" s="10" t="s">
        <v>9818</v>
      </c>
      <c r="D259" s="10" t="s">
        <v>9818</v>
      </c>
      <c r="F259" s="2" t="s">
        <v>9817</v>
      </c>
      <c r="G259" s="40"/>
      <c r="H259" s="1"/>
      <c r="I259" s="1"/>
      <c r="J259" s="1"/>
      <c r="K259" s="1" t="s">
        <v>13</v>
      </c>
      <c r="L259" s="1"/>
      <c r="M259" s="40"/>
      <c r="N259" s="49" t="s">
        <v>13</v>
      </c>
      <c r="V259" s="50"/>
      <c r="W259" s="62" t="s">
        <v>14218</v>
      </c>
    </row>
    <row r="260" spans="1:23" ht="38.25" x14ac:dyDescent="0.25">
      <c r="A260" s="52">
        <v>259</v>
      </c>
      <c r="B260" s="2" t="s">
        <v>13445</v>
      </c>
      <c r="C260" s="10" t="s">
        <v>9816</v>
      </c>
      <c r="D260" s="10" t="s">
        <v>9816</v>
      </c>
      <c r="F260" s="2" t="s">
        <v>9815</v>
      </c>
      <c r="G260" s="40"/>
      <c r="H260" s="1"/>
      <c r="I260" s="1"/>
      <c r="J260" s="1"/>
      <c r="K260" s="1" t="s">
        <v>13</v>
      </c>
      <c r="L260" s="1"/>
      <c r="M260" s="40"/>
      <c r="N260" s="49" t="s">
        <v>13</v>
      </c>
      <c r="V260" s="50"/>
      <c r="W260" s="62" t="s">
        <v>14219</v>
      </c>
    </row>
    <row r="261" spans="1:23" ht="76.5" x14ac:dyDescent="0.25">
      <c r="A261" s="52">
        <v>260</v>
      </c>
      <c r="B261" s="2" t="s">
        <v>13446</v>
      </c>
      <c r="C261" s="10" t="s">
        <v>9814</v>
      </c>
      <c r="D261" s="10" t="s">
        <v>9814</v>
      </c>
      <c r="F261" s="2" t="s">
        <v>9813</v>
      </c>
      <c r="G261" s="40"/>
      <c r="H261" s="1"/>
      <c r="I261" s="1"/>
      <c r="J261" s="1"/>
      <c r="K261" s="1" t="s">
        <v>13</v>
      </c>
      <c r="L261" s="1"/>
      <c r="M261" s="40"/>
      <c r="N261" s="49" t="s">
        <v>13</v>
      </c>
      <c r="V261" s="50"/>
      <c r="W261" s="62" t="s">
        <v>14220</v>
      </c>
    </row>
    <row r="262" spans="1:23" ht="38.25" x14ac:dyDescent="0.25">
      <c r="A262" s="52">
        <v>261</v>
      </c>
      <c r="B262" s="2" t="s">
        <v>9811</v>
      </c>
      <c r="C262" s="10" t="s">
        <v>9812</v>
      </c>
      <c r="D262" s="10" t="s">
        <v>9812</v>
      </c>
      <c r="F262" s="2" t="s">
        <v>9811</v>
      </c>
      <c r="G262" s="40"/>
      <c r="H262" s="1"/>
      <c r="I262" s="1"/>
      <c r="J262" s="1" t="s">
        <v>13</v>
      </c>
      <c r="K262" s="1"/>
      <c r="L262" s="1"/>
      <c r="M262" s="40"/>
      <c r="N262" s="49" t="s">
        <v>13</v>
      </c>
      <c r="V262" s="50"/>
      <c r="W262" s="62"/>
    </row>
    <row r="263" spans="1:23" ht="76.5" x14ac:dyDescent="0.25">
      <c r="A263" s="52">
        <v>262</v>
      </c>
      <c r="B263" s="2" t="s">
        <v>13447</v>
      </c>
      <c r="C263" s="10" t="s">
        <v>9810</v>
      </c>
      <c r="D263" s="10" t="s">
        <v>9810</v>
      </c>
      <c r="F263" s="2" t="s">
        <v>9809</v>
      </c>
      <c r="G263" s="40"/>
      <c r="H263" s="1"/>
      <c r="I263" s="1"/>
      <c r="J263" s="1"/>
      <c r="K263" s="1" t="s">
        <v>13</v>
      </c>
      <c r="L263" s="1"/>
      <c r="M263" s="40"/>
      <c r="N263" s="49" t="s">
        <v>13</v>
      </c>
      <c r="V263" s="50"/>
      <c r="W263" s="62" t="s">
        <v>14221</v>
      </c>
    </row>
    <row r="264" spans="1:23" ht="76.5" x14ac:dyDescent="0.25">
      <c r="A264" s="52">
        <v>263</v>
      </c>
      <c r="B264" s="2" t="s">
        <v>13448</v>
      </c>
      <c r="C264" s="10" t="s">
        <v>9808</v>
      </c>
      <c r="D264" s="10" t="s">
        <v>9808</v>
      </c>
      <c r="F264" s="2" t="s">
        <v>9807</v>
      </c>
      <c r="G264" s="40"/>
      <c r="H264" s="1"/>
      <c r="I264" s="1"/>
      <c r="J264" s="1"/>
      <c r="K264" s="1" t="s">
        <v>13</v>
      </c>
      <c r="L264" s="1"/>
      <c r="M264" s="40"/>
      <c r="N264" s="49" t="s">
        <v>13</v>
      </c>
      <c r="V264" s="50"/>
      <c r="W264" s="62" t="s">
        <v>14222</v>
      </c>
    </row>
    <row r="265" spans="1:23" ht="25.5" x14ac:dyDescent="0.25">
      <c r="A265" s="52">
        <v>264</v>
      </c>
      <c r="B265" s="2" t="s">
        <v>13449</v>
      </c>
      <c r="C265" s="10" t="s">
        <v>9806</v>
      </c>
      <c r="D265" s="10" t="s">
        <v>9806</v>
      </c>
      <c r="F265" s="2" t="s">
        <v>9805</v>
      </c>
      <c r="G265" s="40"/>
      <c r="H265" s="1"/>
      <c r="I265" s="1"/>
      <c r="J265" s="1" t="s">
        <v>13</v>
      </c>
      <c r="K265" s="1"/>
      <c r="L265" s="1"/>
      <c r="M265" s="40"/>
      <c r="N265" s="49" t="s">
        <v>13</v>
      </c>
      <c r="V265" s="50"/>
      <c r="W265" s="62"/>
    </row>
    <row r="266" spans="1:23" ht="25.5" x14ac:dyDescent="0.25">
      <c r="A266" s="52">
        <v>265</v>
      </c>
      <c r="B266" s="4" t="s">
        <v>9803</v>
      </c>
      <c r="C266" s="14" t="s">
        <v>9804</v>
      </c>
      <c r="D266" s="14" t="s">
        <v>9804</v>
      </c>
      <c r="E266" s="13"/>
      <c r="F266" s="4" t="s">
        <v>9803</v>
      </c>
      <c r="G266" s="38"/>
      <c r="H266" s="3"/>
      <c r="I266" s="3"/>
      <c r="J266" s="3"/>
      <c r="K266" s="3"/>
      <c r="L266" s="3"/>
      <c r="M266" s="38"/>
      <c r="N266" s="50"/>
      <c r="V266" s="50"/>
      <c r="W266" s="62"/>
    </row>
    <row r="267" spans="1:23" x14ac:dyDescent="0.25">
      <c r="A267" s="52">
        <v>266</v>
      </c>
      <c r="B267" s="4" t="s">
        <v>9801</v>
      </c>
      <c r="C267" s="14" t="s">
        <v>9802</v>
      </c>
      <c r="D267" s="14" t="s">
        <v>9802</v>
      </c>
      <c r="E267" s="13"/>
      <c r="F267" s="4" t="s">
        <v>9801</v>
      </c>
      <c r="G267" s="38"/>
      <c r="H267" s="3"/>
      <c r="I267" s="3"/>
      <c r="J267" s="3"/>
      <c r="K267" s="3"/>
      <c r="L267" s="3"/>
      <c r="M267" s="38"/>
      <c r="N267" s="50"/>
      <c r="V267" s="50"/>
      <c r="W267" s="62"/>
    </row>
    <row r="268" spans="1:23" ht="25.5" x14ac:dyDescent="0.25">
      <c r="A268" s="52">
        <v>267</v>
      </c>
      <c r="B268" s="6" t="s">
        <v>9799</v>
      </c>
      <c r="C268" s="12" t="s">
        <v>9800</v>
      </c>
      <c r="D268" s="12" t="s">
        <v>9800</v>
      </c>
      <c r="E268" s="11"/>
      <c r="F268" s="6" t="s">
        <v>9799</v>
      </c>
      <c r="G268" s="39"/>
      <c r="H268" s="5"/>
      <c r="I268" s="5"/>
      <c r="J268" s="5"/>
      <c r="K268" s="5"/>
      <c r="L268" s="5"/>
      <c r="M268" s="39"/>
      <c r="N268" s="50"/>
      <c r="V268" s="50"/>
      <c r="W268" s="62" t="s">
        <v>14223</v>
      </c>
    </row>
    <row r="269" spans="1:23" ht="38.25" x14ac:dyDescent="0.25">
      <c r="A269" s="52">
        <v>268</v>
      </c>
      <c r="B269" s="2" t="s">
        <v>13450</v>
      </c>
      <c r="C269" s="10" t="s">
        <v>9798</v>
      </c>
      <c r="D269" s="10" t="s">
        <v>9798</v>
      </c>
      <c r="F269" s="2" t="s">
        <v>9797</v>
      </c>
      <c r="G269" s="40"/>
      <c r="H269" s="1"/>
      <c r="I269" s="1"/>
      <c r="J269" s="1"/>
      <c r="K269" s="1" t="s">
        <v>13</v>
      </c>
      <c r="L269" s="1"/>
      <c r="M269" s="40"/>
      <c r="N269" s="49" t="s">
        <v>13</v>
      </c>
      <c r="O269" s="10" t="s">
        <v>13</v>
      </c>
      <c r="P269" s="10" t="s">
        <v>13</v>
      </c>
      <c r="Q269" s="10" t="s">
        <v>13</v>
      </c>
      <c r="R269" s="10" t="s">
        <v>13</v>
      </c>
      <c r="V269" s="50"/>
      <c r="W269" s="62" t="s">
        <v>14224</v>
      </c>
    </row>
    <row r="270" spans="1:23" ht="76.5" x14ac:dyDescent="0.25">
      <c r="A270" s="52">
        <v>269</v>
      </c>
      <c r="B270" s="2" t="s">
        <v>13451</v>
      </c>
      <c r="C270" s="10" t="s">
        <v>9796</v>
      </c>
      <c r="D270" s="10" t="s">
        <v>9796</v>
      </c>
      <c r="F270" s="2" t="s">
        <v>9795</v>
      </c>
      <c r="G270" s="40"/>
      <c r="H270" s="1"/>
      <c r="I270" s="1"/>
      <c r="J270" s="1"/>
      <c r="K270" s="1" t="s">
        <v>13</v>
      </c>
      <c r="L270" s="1"/>
      <c r="M270" s="40"/>
      <c r="N270" s="49" t="s">
        <v>13</v>
      </c>
      <c r="O270" s="10" t="s">
        <v>13</v>
      </c>
      <c r="P270" s="10" t="s">
        <v>13</v>
      </c>
      <c r="Q270" s="10" t="s">
        <v>13</v>
      </c>
      <c r="R270" s="10" t="s">
        <v>13</v>
      </c>
      <c r="V270" s="50"/>
      <c r="W270" s="62" t="s">
        <v>14225</v>
      </c>
    </row>
    <row r="271" spans="1:23" ht="38.25" x14ac:dyDescent="0.25">
      <c r="A271" s="52">
        <v>270</v>
      </c>
      <c r="B271" s="2" t="s">
        <v>13452</v>
      </c>
      <c r="C271" s="10" t="s">
        <v>9794</v>
      </c>
      <c r="D271" s="10" t="s">
        <v>9794</v>
      </c>
      <c r="F271" s="2" t="s">
        <v>9793</v>
      </c>
      <c r="G271" s="40"/>
      <c r="H271" s="1"/>
      <c r="I271" s="1"/>
      <c r="J271" s="1"/>
      <c r="K271" s="1" t="s">
        <v>13</v>
      </c>
      <c r="L271" s="1"/>
      <c r="M271" s="40"/>
      <c r="N271" s="49" t="s">
        <v>13</v>
      </c>
      <c r="O271" s="10" t="s">
        <v>13</v>
      </c>
      <c r="P271" s="10" t="s">
        <v>13</v>
      </c>
      <c r="Q271" s="10" t="s">
        <v>13</v>
      </c>
      <c r="R271" s="10" t="s">
        <v>13</v>
      </c>
      <c r="V271" s="50"/>
      <c r="W271" s="62" t="s">
        <v>14226</v>
      </c>
    </row>
    <row r="272" spans="1:23" ht="38.25" x14ac:dyDescent="0.25">
      <c r="A272" s="52">
        <v>271</v>
      </c>
      <c r="B272" s="2" t="s">
        <v>13453</v>
      </c>
      <c r="C272" s="10" t="s">
        <v>9792</v>
      </c>
      <c r="D272" s="10" t="s">
        <v>9792</v>
      </c>
      <c r="F272" s="2" t="s">
        <v>9791</v>
      </c>
      <c r="G272" s="40"/>
      <c r="H272" s="1"/>
      <c r="I272" s="1"/>
      <c r="J272" s="1"/>
      <c r="K272" s="1" t="s">
        <v>13</v>
      </c>
      <c r="L272" s="1"/>
      <c r="M272" s="40"/>
      <c r="N272" s="49" t="s">
        <v>13</v>
      </c>
      <c r="O272" s="10" t="s">
        <v>13</v>
      </c>
      <c r="P272" s="10" t="s">
        <v>13</v>
      </c>
      <c r="Q272" s="10" t="s">
        <v>13</v>
      </c>
      <c r="R272" s="10" t="s">
        <v>13</v>
      </c>
      <c r="V272" s="50"/>
      <c r="W272" s="62" t="s">
        <v>14134</v>
      </c>
    </row>
    <row r="273" spans="1:23" ht="51" x14ac:dyDescent="0.25">
      <c r="A273" s="52">
        <v>272</v>
      </c>
      <c r="B273" s="2" t="s">
        <v>13454</v>
      </c>
      <c r="C273" s="10" t="s">
        <v>9790</v>
      </c>
      <c r="D273" s="10" t="s">
        <v>9790</v>
      </c>
      <c r="F273" s="2" t="s">
        <v>9789</v>
      </c>
      <c r="G273" s="40"/>
      <c r="H273" s="1"/>
      <c r="I273" s="1"/>
      <c r="J273" s="1"/>
      <c r="K273" s="1" t="s">
        <v>13</v>
      </c>
      <c r="L273" s="1"/>
      <c r="M273" s="40"/>
      <c r="N273" s="49" t="s">
        <v>13</v>
      </c>
      <c r="O273" s="10" t="s">
        <v>13</v>
      </c>
      <c r="P273" s="10" t="s">
        <v>13</v>
      </c>
      <c r="Q273" s="10" t="s">
        <v>13</v>
      </c>
      <c r="R273" s="10" t="s">
        <v>13</v>
      </c>
      <c r="V273" s="50"/>
      <c r="W273" s="62" t="s">
        <v>14227</v>
      </c>
    </row>
    <row r="274" spans="1:23" ht="102" x14ac:dyDescent="0.25">
      <c r="A274" s="52">
        <v>273</v>
      </c>
      <c r="B274" s="2" t="s">
        <v>13455</v>
      </c>
      <c r="C274" s="10" t="s">
        <v>9788</v>
      </c>
      <c r="D274" s="10" t="s">
        <v>9788</v>
      </c>
      <c r="F274" s="2" t="s">
        <v>9787</v>
      </c>
      <c r="G274" s="40"/>
      <c r="H274" s="1"/>
      <c r="I274" s="1"/>
      <c r="J274" s="1"/>
      <c r="K274" s="1" t="s">
        <v>13</v>
      </c>
      <c r="L274" s="1"/>
      <c r="M274" s="40"/>
      <c r="N274" s="49" t="s">
        <v>13</v>
      </c>
      <c r="O274" s="10" t="s">
        <v>13</v>
      </c>
      <c r="P274" s="10" t="s">
        <v>13</v>
      </c>
      <c r="Q274" s="10" t="s">
        <v>13</v>
      </c>
      <c r="R274" s="10" t="s">
        <v>13</v>
      </c>
      <c r="V274" s="50"/>
      <c r="W274" s="62" t="s">
        <v>14228</v>
      </c>
    </row>
    <row r="275" spans="1:23" ht="127.5" x14ac:dyDescent="0.25">
      <c r="A275" s="52">
        <v>274</v>
      </c>
      <c r="B275" s="2" t="s">
        <v>13456</v>
      </c>
      <c r="C275" s="10" t="s">
        <v>9786</v>
      </c>
      <c r="D275" s="10" t="s">
        <v>9786</v>
      </c>
      <c r="F275" s="2" t="s">
        <v>9785</v>
      </c>
      <c r="G275" s="40"/>
      <c r="H275" s="1"/>
      <c r="I275" s="1"/>
      <c r="J275" s="1"/>
      <c r="K275" s="1" t="s">
        <v>13</v>
      </c>
      <c r="L275" s="1"/>
      <c r="M275" s="40"/>
      <c r="N275" s="49" t="s">
        <v>13</v>
      </c>
      <c r="O275" s="10" t="s">
        <v>13</v>
      </c>
      <c r="P275" s="10" t="s">
        <v>13</v>
      </c>
      <c r="Q275" s="10" t="s">
        <v>13</v>
      </c>
      <c r="R275" s="10" t="s">
        <v>13</v>
      </c>
      <c r="V275" s="50"/>
      <c r="W275" s="62" t="s">
        <v>14229</v>
      </c>
    </row>
    <row r="276" spans="1:23" ht="114.75" x14ac:dyDescent="0.25">
      <c r="A276" s="52">
        <v>275</v>
      </c>
      <c r="B276" s="2" t="s">
        <v>13457</v>
      </c>
      <c r="C276" s="10" t="s">
        <v>9784</v>
      </c>
      <c r="D276" s="10" t="s">
        <v>9784</v>
      </c>
      <c r="F276" s="2" t="s">
        <v>9783</v>
      </c>
      <c r="G276" s="40"/>
      <c r="H276" s="1"/>
      <c r="I276" s="1"/>
      <c r="J276" s="1"/>
      <c r="K276" s="1" t="s">
        <v>13</v>
      </c>
      <c r="L276" s="1"/>
      <c r="M276" s="40"/>
      <c r="N276" s="49" t="s">
        <v>13</v>
      </c>
      <c r="O276" s="10" t="s">
        <v>13</v>
      </c>
      <c r="V276" s="50"/>
      <c r="W276" s="62" t="s">
        <v>14229</v>
      </c>
    </row>
    <row r="277" spans="1:23" ht="76.5" x14ac:dyDescent="0.25">
      <c r="A277" s="52">
        <v>276</v>
      </c>
      <c r="B277" s="2" t="s">
        <v>13458</v>
      </c>
      <c r="C277" s="10" t="s">
        <v>9782</v>
      </c>
      <c r="D277" s="10" t="s">
        <v>9782</v>
      </c>
      <c r="F277" s="2" t="s">
        <v>9781</v>
      </c>
      <c r="G277" s="40"/>
      <c r="H277" s="1"/>
      <c r="I277" s="1"/>
      <c r="J277" s="1"/>
      <c r="K277" s="1" t="s">
        <v>13</v>
      </c>
      <c r="L277" s="1"/>
      <c r="M277" s="40"/>
      <c r="N277" s="50"/>
      <c r="P277" s="10" t="s">
        <v>13</v>
      </c>
      <c r="Q277" s="10" t="s">
        <v>13</v>
      </c>
      <c r="R277" s="10" t="s">
        <v>13</v>
      </c>
      <c r="V277" s="50"/>
      <c r="W277" s="62" t="s">
        <v>14230</v>
      </c>
    </row>
    <row r="278" spans="1:23" ht="25.5" x14ac:dyDescent="0.25">
      <c r="A278" s="52">
        <v>277</v>
      </c>
      <c r="B278" s="6" t="s">
        <v>9779</v>
      </c>
      <c r="C278" s="12" t="s">
        <v>9780</v>
      </c>
      <c r="D278" s="12" t="s">
        <v>9780</v>
      </c>
      <c r="E278" s="11"/>
      <c r="F278" s="6" t="s">
        <v>9779</v>
      </c>
      <c r="G278" s="39"/>
      <c r="H278" s="5"/>
      <c r="I278" s="5"/>
      <c r="J278" s="5"/>
      <c r="K278" s="5"/>
      <c r="L278" s="5"/>
      <c r="M278" s="39"/>
      <c r="N278" s="50"/>
      <c r="V278" s="50"/>
      <c r="W278" s="62"/>
    </row>
    <row r="279" spans="1:23" ht="89.25" x14ac:dyDescent="0.25">
      <c r="A279" s="52">
        <v>278</v>
      </c>
      <c r="B279" s="2" t="s">
        <v>13459</v>
      </c>
      <c r="C279" s="10" t="s">
        <v>9778</v>
      </c>
      <c r="D279" s="10" t="s">
        <v>9778</v>
      </c>
      <c r="F279" s="2" t="s">
        <v>9777</v>
      </c>
      <c r="G279" s="40"/>
      <c r="H279" s="1"/>
      <c r="I279" s="1"/>
      <c r="J279" s="1"/>
      <c r="K279" s="1" t="s">
        <v>13</v>
      </c>
      <c r="L279" s="1"/>
      <c r="M279" s="40"/>
      <c r="N279" s="49" t="s">
        <v>13</v>
      </c>
      <c r="O279" s="10" t="s">
        <v>13</v>
      </c>
      <c r="P279" s="10" t="s">
        <v>13</v>
      </c>
      <c r="Q279" s="10" t="s">
        <v>13</v>
      </c>
      <c r="R279" s="10" t="s">
        <v>13</v>
      </c>
      <c r="V279" s="50"/>
      <c r="W279" s="62" t="s">
        <v>14231</v>
      </c>
    </row>
    <row r="280" spans="1:23" ht="102" x14ac:dyDescent="0.25">
      <c r="A280" s="52">
        <v>279</v>
      </c>
      <c r="B280" s="2" t="s">
        <v>13460</v>
      </c>
      <c r="C280" s="10" t="s">
        <v>9776</v>
      </c>
      <c r="D280" s="10" t="s">
        <v>9776</v>
      </c>
      <c r="F280" s="2" t="s">
        <v>9775</v>
      </c>
      <c r="G280" s="40"/>
      <c r="H280" s="1"/>
      <c r="I280" s="1"/>
      <c r="J280" s="1"/>
      <c r="K280" s="1" t="s">
        <v>13</v>
      </c>
      <c r="L280" s="1"/>
      <c r="M280" s="40"/>
      <c r="N280" s="49" t="s">
        <v>13</v>
      </c>
      <c r="O280" s="10" t="s">
        <v>13</v>
      </c>
      <c r="V280" s="50"/>
      <c r="W280" s="62" t="s">
        <v>14232</v>
      </c>
    </row>
    <row r="281" spans="1:23" ht="89.25" x14ac:dyDescent="0.25">
      <c r="A281" s="52">
        <v>280</v>
      </c>
      <c r="B281" s="2" t="s">
        <v>13461</v>
      </c>
      <c r="C281" s="10" t="s">
        <v>9774</v>
      </c>
      <c r="D281" s="10" t="s">
        <v>9774</v>
      </c>
      <c r="F281" s="2" t="s">
        <v>9773</v>
      </c>
      <c r="G281" s="40"/>
      <c r="H281" s="1"/>
      <c r="I281" s="1"/>
      <c r="J281" s="1"/>
      <c r="K281" s="1" t="s">
        <v>13</v>
      </c>
      <c r="L281" s="1"/>
      <c r="M281" s="40"/>
      <c r="N281" s="50"/>
      <c r="P281" s="10" t="s">
        <v>13</v>
      </c>
      <c r="Q281" s="10" t="s">
        <v>13</v>
      </c>
      <c r="R281" s="10" t="s">
        <v>13</v>
      </c>
      <c r="V281" s="50"/>
      <c r="W281" s="62" t="s">
        <v>14232</v>
      </c>
    </row>
    <row r="282" spans="1:23" ht="25.5" x14ac:dyDescent="0.25">
      <c r="A282" s="52">
        <v>281</v>
      </c>
      <c r="B282" s="6" t="s">
        <v>9771</v>
      </c>
      <c r="C282" s="12" t="s">
        <v>9772</v>
      </c>
      <c r="D282" s="12" t="s">
        <v>9772</v>
      </c>
      <c r="E282" s="11"/>
      <c r="F282" s="6" t="s">
        <v>9771</v>
      </c>
      <c r="G282" s="39"/>
      <c r="H282" s="5"/>
      <c r="I282" s="5"/>
      <c r="J282" s="5"/>
      <c r="K282" s="5"/>
      <c r="L282" s="5"/>
      <c r="M282" s="39"/>
      <c r="N282" s="50"/>
      <c r="V282" s="50"/>
      <c r="W282" s="62"/>
    </row>
    <row r="283" spans="1:23" ht="51" x14ac:dyDescent="0.25">
      <c r="A283" s="52">
        <v>282</v>
      </c>
      <c r="B283" s="2" t="s">
        <v>13462</v>
      </c>
      <c r="C283" s="10" t="s">
        <v>9770</v>
      </c>
      <c r="D283" s="10" t="s">
        <v>9770</v>
      </c>
      <c r="F283" s="2" t="s">
        <v>9769</v>
      </c>
      <c r="G283" s="40"/>
      <c r="H283" s="1"/>
      <c r="I283" s="1"/>
      <c r="J283" s="1"/>
      <c r="K283" s="1" t="s">
        <v>13</v>
      </c>
      <c r="L283" s="1"/>
      <c r="M283" s="40"/>
      <c r="N283" s="49" t="s">
        <v>13</v>
      </c>
      <c r="O283" s="10" t="s">
        <v>13</v>
      </c>
      <c r="P283" s="10" t="s">
        <v>13</v>
      </c>
      <c r="Q283" s="10" t="s">
        <v>13</v>
      </c>
      <c r="R283" s="10" t="s">
        <v>13</v>
      </c>
      <c r="V283" s="50"/>
      <c r="W283" s="62" t="s">
        <v>14233</v>
      </c>
    </row>
    <row r="284" spans="1:23" ht="76.5" x14ac:dyDescent="0.25">
      <c r="A284" s="52">
        <v>283</v>
      </c>
      <c r="B284" s="2" t="s">
        <v>13463</v>
      </c>
      <c r="C284" s="10" t="s">
        <v>9768</v>
      </c>
      <c r="D284" s="10" t="s">
        <v>9768</v>
      </c>
      <c r="F284" s="2" t="s">
        <v>9767</v>
      </c>
      <c r="G284" s="40"/>
      <c r="H284" s="1"/>
      <c r="I284" s="1"/>
      <c r="J284" s="1"/>
      <c r="K284" s="1" t="s">
        <v>13</v>
      </c>
      <c r="L284" s="1"/>
      <c r="M284" s="40"/>
      <c r="N284" s="49" t="s">
        <v>13</v>
      </c>
      <c r="O284" s="10" t="s">
        <v>13</v>
      </c>
      <c r="P284" s="10" t="s">
        <v>13</v>
      </c>
      <c r="Q284" s="10" t="s">
        <v>13</v>
      </c>
      <c r="R284" s="10" t="s">
        <v>13</v>
      </c>
      <c r="V284" s="50"/>
      <c r="W284" s="62" t="s">
        <v>14234</v>
      </c>
    </row>
    <row r="285" spans="1:23" ht="25.5" x14ac:dyDescent="0.25">
      <c r="A285" s="52">
        <v>284</v>
      </c>
      <c r="B285" s="2" t="s">
        <v>13464</v>
      </c>
      <c r="C285" s="10" t="s">
        <v>9766</v>
      </c>
      <c r="D285" s="10" t="s">
        <v>9766</v>
      </c>
      <c r="F285" s="2" t="s">
        <v>9765</v>
      </c>
      <c r="G285" s="40"/>
      <c r="H285" s="1"/>
      <c r="I285" s="1"/>
      <c r="J285" s="1"/>
      <c r="K285" s="1" t="s">
        <v>13</v>
      </c>
      <c r="L285" s="1"/>
      <c r="M285" s="40"/>
      <c r="N285" s="49" t="s">
        <v>13</v>
      </c>
      <c r="O285" s="10" t="s">
        <v>13</v>
      </c>
      <c r="P285" s="10" t="s">
        <v>13</v>
      </c>
      <c r="Q285" s="10" t="s">
        <v>13</v>
      </c>
      <c r="R285" s="10" t="s">
        <v>13</v>
      </c>
      <c r="V285" s="50"/>
      <c r="W285" s="62" t="s">
        <v>14235</v>
      </c>
    </row>
    <row r="286" spans="1:23" ht="76.5" x14ac:dyDescent="0.25">
      <c r="A286" s="52">
        <v>285</v>
      </c>
      <c r="B286" s="2" t="s">
        <v>13465</v>
      </c>
      <c r="C286" s="10" t="s">
        <v>9764</v>
      </c>
      <c r="D286" s="10" t="s">
        <v>9764</v>
      </c>
      <c r="F286" s="2" t="s">
        <v>9763</v>
      </c>
      <c r="G286" s="40"/>
      <c r="H286" s="1"/>
      <c r="I286" s="1"/>
      <c r="J286" s="1"/>
      <c r="K286" s="1" t="s">
        <v>13</v>
      </c>
      <c r="L286" s="1"/>
      <c r="M286" s="40"/>
      <c r="N286" s="49" t="s">
        <v>13</v>
      </c>
      <c r="O286" s="10" t="s">
        <v>13</v>
      </c>
      <c r="P286" s="10" t="s">
        <v>13</v>
      </c>
      <c r="Q286" s="10" t="s">
        <v>13</v>
      </c>
      <c r="R286" s="10" t="s">
        <v>13</v>
      </c>
      <c r="V286" s="50"/>
      <c r="W286" s="62" t="s">
        <v>14236</v>
      </c>
    </row>
    <row r="287" spans="1:23" ht="51" x14ac:dyDescent="0.25">
      <c r="A287" s="52">
        <v>286</v>
      </c>
      <c r="B287" s="2" t="s">
        <v>13466</v>
      </c>
      <c r="C287" s="10" t="s">
        <v>9762</v>
      </c>
      <c r="D287" s="10" t="s">
        <v>9762</v>
      </c>
      <c r="F287" s="2" t="s">
        <v>9761</v>
      </c>
      <c r="G287" s="40"/>
      <c r="H287" s="1"/>
      <c r="I287" s="1"/>
      <c r="J287" s="1"/>
      <c r="K287" s="1" t="s">
        <v>13</v>
      </c>
      <c r="L287" s="1"/>
      <c r="M287" s="40"/>
      <c r="N287" s="49" t="s">
        <v>13</v>
      </c>
      <c r="O287" s="10" t="s">
        <v>13</v>
      </c>
      <c r="P287" s="10" t="s">
        <v>13</v>
      </c>
      <c r="Q287" s="10" t="s">
        <v>13</v>
      </c>
      <c r="R287" s="10" t="s">
        <v>13</v>
      </c>
      <c r="V287" s="50"/>
      <c r="W287" s="62" t="s">
        <v>14237</v>
      </c>
    </row>
    <row r="288" spans="1:23" ht="63.75" x14ac:dyDescent="0.25">
      <c r="A288" s="52">
        <v>287</v>
      </c>
      <c r="B288" s="2" t="s">
        <v>13467</v>
      </c>
      <c r="C288" s="10" t="s">
        <v>9760</v>
      </c>
      <c r="D288" s="10" t="s">
        <v>9760</v>
      </c>
      <c r="F288" s="2" t="s">
        <v>9759</v>
      </c>
      <c r="G288" s="40"/>
      <c r="H288" s="1"/>
      <c r="I288" s="1"/>
      <c r="J288" s="1"/>
      <c r="K288" s="1" t="s">
        <v>13</v>
      </c>
      <c r="L288" s="1"/>
      <c r="M288" s="40"/>
      <c r="N288" s="49" t="s">
        <v>13</v>
      </c>
      <c r="O288" s="10" t="s">
        <v>13</v>
      </c>
      <c r="P288" s="10" t="s">
        <v>13</v>
      </c>
      <c r="Q288" s="10" t="s">
        <v>13</v>
      </c>
      <c r="R288" s="10" t="s">
        <v>13</v>
      </c>
      <c r="V288" s="50"/>
      <c r="W288" s="62" t="s">
        <v>14238</v>
      </c>
    </row>
    <row r="289" spans="1:23" x14ac:dyDescent="0.25">
      <c r="A289" s="52">
        <v>288</v>
      </c>
      <c r="B289" s="4" t="s">
        <v>9757</v>
      </c>
      <c r="C289" s="14" t="s">
        <v>9758</v>
      </c>
      <c r="D289" s="14" t="s">
        <v>9758</v>
      </c>
      <c r="E289" s="13"/>
      <c r="F289" s="4" t="s">
        <v>9757</v>
      </c>
      <c r="G289" s="38"/>
      <c r="H289" s="3"/>
      <c r="I289" s="3"/>
      <c r="J289" s="3"/>
      <c r="K289" s="3"/>
      <c r="L289" s="3"/>
      <c r="M289" s="38"/>
      <c r="N289" s="50"/>
      <c r="V289" s="50"/>
      <c r="W289" s="62"/>
    </row>
    <row r="290" spans="1:23" ht="25.5" x14ac:dyDescent="0.25">
      <c r="A290" s="52">
        <v>289</v>
      </c>
      <c r="B290" s="6" t="s">
        <v>9755</v>
      </c>
      <c r="C290" s="12" t="s">
        <v>9756</v>
      </c>
      <c r="D290" s="12" t="s">
        <v>9756</v>
      </c>
      <c r="E290" s="11"/>
      <c r="F290" s="6" t="s">
        <v>9755</v>
      </c>
      <c r="G290" s="39"/>
      <c r="H290" s="5"/>
      <c r="I290" s="5"/>
      <c r="J290" s="5"/>
      <c r="K290" s="5"/>
      <c r="L290" s="5"/>
      <c r="M290" s="39"/>
      <c r="N290" s="50"/>
      <c r="V290" s="50"/>
      <c r="W290" s="62"/>
    </row>
    <row r="291" spans="1:23" ht="63.75" x14ac:dyDescent="0.25">
      <c r="A291" s="52">
        <v>290</v>
      </c>
      <c r="B291" s="2" t="s">
        <v>13468</v>
      </c>
      <c r="C291" s="10" t="s">
        <v>9754</v>
      </c>
      <c r="D291" s="10" t="s">
        <v>9754</v>
      </c>
      <c r="F291" s="2" t="s">
        <v>9753</v>
      </c>
      <c r="G291" s="40"/>
      <c r="H291" s="1"/>
      <c r="I291" s="1"/>
      <c r="J291" s="1"/>
      <c r="K291" s="1" t="s">
        <v>13</v>
      </c>
      <c r="L291" s="1"/>
      <c r="M291" s="40"/>
      <c r="N291" s="49" t="s">
        <v>13</v>
      </c>
      <c r="O291" s="10" t="s">
        <v>13</v>
      </c>
      <c r="V291" s="50"/>
      <c r="W291" s="62" t="s">
        <v>14239</v>
      </c>
    </row>
    <row r="292" spans="1:23" ht="51" x14ac:dyDescent="0.25">
      <c r="A292" s="52">
        <v>291</v>
      </c>
      <c r="B292" s="2" t="s">
        <v>13469</v>
      </c>
      <c r="C292" s="10" t="s">
        <v>9752</v>
      </c>
      <c r="D292" s="10" t="s">
        <v>9752</v>
      </c>
      <c r="F292" s="2" t="s">
        <v>9751</v>
      </c>
      <c r="G292" s="40"/>
      <c r="H292" s="1"/>
      <c r="I292" s="1"/>
      <c r="J292" s="1"/>
      <c r="K292" s="1" t="s">
        <v>13</v>
      </c>
      <c r="L292" s="1"/>
      <c r="M292" s="40"/>
      <c r="N292" s="49" t="s">
        <v>13</v>
      </c>
      <c r="O292" s="10" t="s">
        <v>13</v>
      </c>
      <c r="V292" s="50"/>
      <c r="W292" s="62" t="s">
        <v>14240</v>
      </c>
    </row>
    <row r="293" spans="1:23" ht="51" x14ac:dyDescent="0.25">
      <c r="A293" s="52">
        <v>292</v>
      </c>
      <c r="B293" s="2" t="s">
        <v>13470</v>
      </c>
      <c r="C293" s="10" t="s">
        <v>9750</v>
      </c>
      <c r="D293" s="10" t="s">
        <v>9750</v>
      </c>
      <c r="F293" s="2" t="s">
        <v>9749</v>
      </c>
      <c r="G293" s="40"/>
      <c r="H293" s="1"/>
      <c r="I293" s="1"/>
      <c r="J293" s="1"/>
      <c r="K293" s="1" t="s">
        <v>13</v>
      </c>
      <c r="L293" s="1"/>
      <c r="M293" s="40"/>
      <c r="N293" s="49" t="s">
        <v>13</v>
      </c>
      <c r="O293" s="10" t="s">
        <v>13</v>
      </c>
      <c r="P293" s="10" t="s">
        <v>13</v>
      </c>
      <c r="Q293" s="10" t="s">
        <v>13</v>
      </c>
      <c r="R293" s="10" t="s">
        <v>13</v>
      </c>
      <c r="V293" s="50"/>
      <c r="W293" s="62" t="s">
        <v>14241</v>
      </c>
    </row>
    <row r="294" spans="1:23" ht="51" x14ac:dyDescent="0.25">
      <c r="A294" s="52">
        <v>293</v>
      </c>
      <c r="B294" s="2" t="s">
        <v>13471</v>
      </c>
      <c r="C294" s="10" t="s">
        <v>9748</v>
      </c>
      <c r="D294" s="10" t="s">
        <v>9748</v>
      </c>
      <c r="F294" s="2" t="s">
        <v>9747</v>
      </c>
      <c r="G294" s="40"/>
      <c r="H294" s="1"/>
      <c r="I294" s="1"/>
      <c r="J294" s="1"/>
      <c r="K294" s="1" t="s">
        <v>13</v>
      </c>
      <c r="L294" s="1"/>
      <c r="M294" s="40"/>
      <c r="N294" s="49" t="s">
        <v>13</v>
      </c>
      <c r="O294" s="10" t="s">
        <v>13</v>
      </c>
      <c r="V294" s="50"/>
      <c r="W294" s="62" t="s">
        <v>14242</v>
      </c>
    </row>
    <row r="295" spans="1:23" ht="140.25" x14ac:dyDescent="0.25">
      <c r="A295" s="52">
        <v>294</v>
      </c>
      <c r="B295" s="2" t="s">
        <v>13472</v>
      </c>
      <c r="C295" s="10" t="s">
        <v>9746</v>
      </c>
      <c r="D295" s="10" t="s">
        <v>9746</v>
      </c>
      <c r="F295" s="2" t="s">
        <v>9745</v>
      </c>
      <c r="G295" s="40"/>
      <c r="H295" s="1"/>
      <c r="I295" s="1"/>
      <c r="J295" s="1"/>
      <c r="K295" s="1" t="s">
        <v>13</v>
      </c>
      <c r="L295" s="1"/>
      <c r="M295" s="40"/>
      <c r="N295" s="49" t="s">
        <v>13</v>
      </c>
      <c r="O295" s="10" t="s">
        <v>13</v>
      </c>
      <c r="V295" s="50"/>
      <c r="W295" s="62" t="s">
        <v>14243</v>
      </c>
    </row>
    <row r="296" spans="1:23" ht="127.5" x14ac:dyDescent="0.25">
      <c r="A296" s="52">
        <v>295</v>
      </c>
      <c r="B296" s="2" t="s">
        <v>13473</v>
      </c>
      <c r="C296" s="10" t="s">
        <v>9744</v>
      </c>
      <c r="D296" s="10" t="s">
        <v>9744</v>
      </c>
      <c r="F296" s="2" t="s">
        <v>9743</v>
      </c>
      <c r="G296" s="40"/>
      <c r="H296" s="1"/>
      <c r="I296" s="1"/>
      <c r="J296" s="1"/>
      <c r="K296" s="1" t="s">
        <v>13</v>
      </c>
      <c r="L296" s="1"/>
      <c r="M296" s="40"/>
      <c r="N296" s="49" t="s">
        <v>13</v>
      </c>
      <c r="O296" s="10" t="s">
        <v>13</v>
      </c>
      <c r="V296" s="50"/>
      <c r="W296" s="62" t="s">
        <v>14244</v>
      </c>
    </row>
    <row r="297" spans="1:23" ht="51" x14ac:dyDescent="0.25">
      <c r="A297" s="52">
        <v>296</v>
      </c>
      <c r="B297" s="2" t="s">
        <v>13474</v>
      </c>
      <c r="C297" s="10" t="s">
        <v>9742</v>
      </c>
      <c r="D297" s="10" t="s">
        <v>9742</v>
      </c>
      <c r="F297" s="2" t="s">
        <v>9741</v>
      </c>
      <c r="G297" s="40"/>
      <c r="H297" s="1"/>
      <c r="I297" s="1"/>
      <c r="J297" s="1"/>
      <c r="K297" s="1" t="s">
        <v>13</v>
      </c>
      <c r="L297" s="1"/>
      <c r="M297" s="40"/>
      <c r="N297" s="49" t="s">
        <v>13</v>
      </c>
      <c r="O297" s="10" t="s">
        <v>13</v>
      </c>
      <c r="V297" s="50"/>
      <c r="W297" s="62" t="s">
        <v>14245</v>
      </c>
    </row>
    <row r="298" spans="1:23" ht="76.5" x14ac:dyDescent="0.25">
      <c r="A298" s="52">
        <v>297</v>
      </c>
      <c r="B298" s="2" t="s">
        <v>13475</v>
      </c>
      <c r="C298" s="10" t="s">
        <v>9740</v>
      </c>
      <c r="D298" s="10" t="s">
        <v>9740</v>
      </c>
      <c r="F298" s="2" t="s">
        <v>9739</v>
      </c>
      <c r="G298" s="40"/>
      <c r="H298" s="1"/>
      <c r="I298" s="1"/>
      <c r="J298" s="1"/>
      <c r="K298" s="1" t="s">
        <v>13</v>
      </c>
      <c r="L298" s="1"/>
      <c r="M298" s="40"/>
      <c r="N298" s="49" t="s">
        <v>13</v>
      </c>
      <c r="O298" s="10" t="s">
        <v>13</v>
      </c>
      <c r="P298" s="10" t="s">
        <v>13</v>
      </c>
      <c r="Q298" s="10" t="s">
        <v>13</v>
      </c>
      <c r="R298" s="10" t="s">
        <v>13</v>
      </c>
      <c r="V298" s="50"/>
      <c r="W298" s="62" t="s">
        <v>14246</v>
      </c>
    </row>
    <row r="299" spans="1:23" ht="114.75" x14ac:dyDescent="0.25">
      <c r="A299" s="52">
        <v>298</v>
      </c>
      <c r="B299" s="2" t="s">
        <v>13476</v>
      </c>
      <c r="C299" s="10" t="s">
        <v>9738</v>
      </c>
      <c r="D299" s="10" t="s">
        <v>9738</v>
      </c>
      <c r="F299" s="2" t="s">
        <v>9737</v>
      </c>
      <c r="G299" s="40"/>
      <c r="H299" s="1"/>
      <c r="I299" s="1"/>
      <c r="J299" s="1"/>
      <c r="K299" s="1" t="s">
        <v>13</v>
      </c>
      <c r="L299" s="1"/>
      <c r="M299" s="40"/>
      <c r="N299" s="49" t="s">
        <v>13</v>
      </c>
      <c r="O299" s="10" t="s">
        <v>13</v>
      </c>
      <c r="P299" s="10" t="s">
        <v>13</v>
      </c>
      <c r="Q299" s="10" t="s">
        <v>13</v>
      </c>
      <c r="R299" s="10" t="s">
        <v>13</v>
      </c>
      <c r="V299" s="50"/>
      <c r="W299" s="62" t="s">
        <v>14247</v>
      </c>
    </row>
    <row r="300" spans="1:23" ht="153" x14ac:dyDescent="0.25">
      <c r="A300" s="52">
        <v>299</v>
      </c>
      <c r="B300" s="2" t="s">
        <v>13477</v>
      </c>
      <c r="C300" s="10" t="s">
        <v>9736</v>
      </c>
      <c r="D300" s="10" t="s">
        <v>9736</v>
      </c>
      <c r="F300" s="2" t="s">
        <v>9735</v>
      </c>
      <c r="G300" s="40"/>
      <c r="H300" s="1"/>
      <c r="I300" s="1"/>
      <c r="J300" s="1"/>
      <c r="K300" s="1" t="s">
        <v>13</v>
      </c>
      <c r="L300" s="1"/>
      <c r="M300" s="40"/>
      <c r="N300" s="49" t="s">
        <v>13</v>
      </c>
      <c r="O300" s="10" t="s">
        <v>13</v>
      </c>
      <c r="P300" s="10" t="s">
        <v>13</v>
      </c>
      <c r="Q300" s="10" t="s">
        <v>13</v>
      </c>
      <c r="R300" s="10" t="s">
        <v>13</v>
      </c>
      <c r="V300" s="50"/>
      <c r="W300" s="62" t="s">
        <v>14248</v>
      </c>
    </row>
    <row r="301" spans="1:23" ht="63.75" x14ac:dyDescent="0.25">
      <c r="A301" s="52">
        <v>300</v>
      </c>
      <c r="B301" s="2" t="s">
        <v>13478</v>
      </c>
      <c r="C301" s="10" t="s">
        <v>9734</v>
      </c>
      <c r="D301" s="10" t="s">
        <v>9734</v>
      </c>
      <c r="F301" s="2" t="s">
        <v>9733</v>
      </c>
      <c r="G301" s="40"/>
      <c r="H301" s="1"/>
      <c r="I301" s="1"/>
      <c r="J301" s="1"/>
      <c r="K301" s="1" t="s">
        <v>13</v>
      </c>
      <c r="L301" s="1"/>
      <c r="M301" s="40"/>
      <c r="N301" s="49" t="s">
        <v>13</v>
      </c>
      <c r="O301" s="10" t="s">
        <v>13</v>
      </c>
      <c r="P301" s="10" t="s">
        <v>13</v>
      </c>
      <c r="Q301" s="10" t="s">
        <v>13</v>
      </c>
      <c r="R301" s="10" t="s">
        <v>13</v>
      </c>
      <c r="V301" s="50"/>
      <c r="W301" s="62"/>
    </row>
    <row r="302" spans="1:23" ht="25.5" x14ac:dyDescent="0.25">
      <c r="A302" s="52">
        <v>301</v>
      </c>
      <c r="B302" s="6" t="s">
        <v>9731</v>
      </c>
      <c r="C302" s="12" t="s">
        <v>9732</v>
      </c>
      <c r="D302" s="12" t="s">
        <v>9732</v>
      </c>
      <c r="E302" s="11"/>
      <c r="F302" s="6" t="s">
        <v>9731</v>
      </c>
      <c r="G302" s="39"/>
      <c r="H302" s="5"/>
      <c r="I302" s="5"/>
      <c r="J302" s="5"/>
      <c r="K302" s="5"/>
      <c r="L302" s="5"/>
      <c r="M302" s="39"/>
      <c r="N302" s="50"/>
      <c r="V302" s="50"/>
      <c r="W302" s="62"/>
    </row>
    <row r="303" spans="1:23" ht="89.25" x14ac:dyDescent="0.25">
      <c r="A303" s="52">
        <v>302</v>
      </c>
      <c r="B303" s="2" t="s">
        <v>13479</v>
      </c>
      <c r="C303" s="10" t="s">
        <v>9730</v>
      </c>
      <c r="D303" s="10" t="s">
        <v>9730</v>
      </c>
      <c r="F303" s="2" t="s">
        <v>9729</v>
      </c>
      <c r="G303" s="40"/>
      <c r="H303" s="1"/>
      <c r="I303" s="1"/>
      <c r="J303" s="1"/>
      <c r="K303" s="1" t="s">
        <v>13</v>
      </c>
      <c r="L303" s="1"/>
      <c r="M303" s="40"/>
      <c r="N303" s="49" t="s">
        <v>13</v>
      </c>
      <c r="O303" s="10" t="s">
        <v>13</v>
      </c>
      <c r="P303" s="10" t="s">
        <v>13</v>
      </c>
      <c r="Q303" s="10" t="s">
        <v>13</v>
      </c>
      <c r="R303" s="10" t="s">
        <v>13</v>
      </c>
      <c r="V303" s="50"/>
      <c r="W303" s="62" t="s">
        <v>14249</v>
      </c>
    </row>
    <row r="304" spans="1:23" ht="114.75" x14ac:dyDescent="0.25">
      <c r="A304" s="52">
        <v>303</v>
      </c>
      <c r="B304" s="2" t="s">
        <v>13480</v>
      </c>
      <c r="C304" s="10" t="s">
        <v>9728</v>
      </c>
      <c r="D304" s="10" t="s">
        <v>9728</v>
      </c>
      <c r="F304" s="2" t="s">
        <v>9727</v>
      </c>
      <c r="G304" s="40"/>
      <c r="H304" s="1"/>
      <c r="I304" s="1"/>
      <c r="J304" s="1"/>
      <c r="K304" s="1" t="s">
        <v>13</v>
      </c>
      <c r="L304" s="1"/>
      <c r="M304" s="40"/>
      <c r="N304" s="49" t="s">
        <v>13</v>
      </c>
      <c r="O304" s="10" t="s">
        <v>13</v>
      </c>
      <c r="P304" s="10" t="s">
        <v>13</v>
      </c>
      <c r="Q304" s="10" t="s">
        <v>13</v>
      </c>
      <c r="R304" s="10" t="s">
        <v>13</v>
      </c>
      <c r="V304" s="50"/>
      <c r="W304" s="62" t="s">
        <v>14249</v>
      </c>
    </row>
    <row r="305" spans="1:23" ht="76.5" x14ac:dyDescent="0.25">
      <c r="A305" s="52">
        <v>304</v>
      </c>
      <c r="B305" s="2" t="s">
        <v>13481</v>
      </c>
      <c r="C305" s="10" t="s">
        <v>9726</v>
      </c>
      <c r="D305" s="10" t="s">
        <v>9726</v>
      </c>
      <c r="F305" s="2" t="s">
        <v>9725</v>
      </c>
      <c r="G305" s="40"/>
      <c r="H305" s="1"/>
      <c r="I305" s="1"/>
      <c r="J305" s="1"/>
      <c r="K305" s="1" t="s">
        <v>13</v>
      </c>
      <c r="L305" s="1"/>
      <c r="M305" s="40"/>
      <c r="N305" s="49" t="s">
        <v>13</v>
      </c>
      <c r="O305" s="10" t="s">
        <v>13</v>
      </c>
      <c r="P305" s="10" t="s">
        <v>13</v>
      </c>
      <c r="Q305" s="10" t="s">
        <v>13</v>
      </c>
      <c r="R305" s="10" t="s">
        <v>13</v>
      </c>
      <c r="V305" s="50"/>
      <c r="W305" s="62" t="s">
        <v>14249</v>
      </c>
    </row>
    <row r="306" spans="1:23" ht="76.5" x14ac:dyDescent="0.25">
      <c r="A306" s="52">
        <v>305</v>
      </c>
      <c r="B306" s="2" t="s">
        <v>13482</v>
      </c>
      <c r="C306" s="10" t="s">
        <v>9724</v>
      </c>
      <c r="D306" s="10" t="s">
        <v>9724</v>
      </c>
      <c r="F306" s="2" t="s">
        <v>9723</v>
      </c>
      <c r="G306" s="40"/>
      <c r="H306" s="1"/>
      <c r="I306" s="1"/>
      <c r="J306" s="1"/>
      <c r="K306" s="1" t="s">
        <v>13</v>
      </c>
      <c r="L306" s="1"/>
      <c r="M306" s="40"/>
      <c r="N306" s="49" t="s">
        <v>13</v>
      </c>
      <c r="O306" s="10" t="s">
        <v>13</v>
      </c>
      <c r="P306" s="10" t="s">
        <v>13</v>
      </c>
      <c r="Q306" s="10" t="s">
        <v>13</v>
      </c>
      <c r="R306" s="10" t="s">
        <v>13</v>
      </c>
      <c r="V306" s="50"/>
      <c r="W306" s="62" t="s">
        <v>14249</v>
      </c>
    </row>
    <row r="307" spans="1:23" ht="76.5" x14ac:dyDescent="0.25">
      <c r="A307" s="52">
        <v>306</v>
      </c>
      <c r="B307" s="2" t="s">
        <v>13483</v>
      </c>
      <c r="C307" s="10" t="s">
        <v>9722</v>
      </c>
      <c r="D307" s="10" t="s">
        <v>9722</v>
      </c>
      <c r="F307" s="2" t="s">
        <v>9721</v>
      </c>
      <c r="G307" s="40"/>
      <c r="H307" s="1"/>
      <c r="I307" s="1"/>
      <c r="J307" s="1"/>
      <c r="K307" s="1" t="s">
        <v>13</v>
      </c>
      <c r="L307" s="1"/>
      <c r="M307" s="40"/>
      <c r="N307" s="49" t="s">
        <v>13</v>
      </c>
      <c r="O307" s="10" t="s">
        <v>13</v>
      </c>
      <c r="P307" s="10" t="s">
        <v>13</v>
      </c>
      <c r="Q307" s="10" t="s">
        <v>13</v>
      </c>
      <c r="R307" s="10" t="s">
        <v>13</v>
      </c>
      <c r="V307" s="50"/>
      <c r="W307" s="62" t="s">
        <v>14249</v>
      </c>
    </row>
    <row r="308" spans="1:23" ht="51" x14ac:dyDescent="0.25">
      <c r="A308" s="52">
        <v>307</v>
      </c>
      <c r="B308" s="2" t="s">
        <v>13484</v>
      </c>
      <c r="C308" s="10" t="s">
        <v>9720</v>
      </c>
      <c r="D308" s="10" t="s">
        <v>9720</v>
      </c>
      <c r="F308" s="2" t="s">
        <v>9719</v>
      </c>
      <c r="G308" s="40"/>
      <c r="H308" s="1"/>
      <c r="I308" s="1"/>
      <c r="J308" s="1"/>
      <c r="K308" s="1" t="s">
        <v>13</v>
      </c>
      <c r="L308" s="1"/>
      <c r="M308" s="40"/>
      <c r="N308" s="49" t="s">
        <v>13</v>
      </c>
      <c r="O308" s="10" t="s">
        <v>13</v>
      </c>
      <c r="P308" s="10" t="s">
        <v>13</v>
      </c>
      <c r="Q308" s="10" t="s">
        <v>13</v>
      </c>
      <c r="R308" s="10" t="s">
        <v>13</v>
      </c>
      <c r="V308" s="50"/>
      <c r="W308" s="62" t="s">
        <v>14250</v>
      </c>
    </row>
    <row r="309" spans="1:23" ht="51" x14ac:dyDescent="0.25">
      <c r="A309" s="52">
        <v>308</v>
      </c>
      <c r="B309" s="2" t="s">
        <v>13485</v>
      </c>
      <c r="C309" s="10" t="s">
        <v>9718</v>
      </c>
      <c r="D309" s="10" t="s">
        <v>9718</v>
      </c>
      <c r="F309" s="2" t="s">
        <v>9717</v>
      </c>
      <c r="G309" s="40"/>
      <c r="H309" s="1"/>
      <c r="I309" s="1"/>
      <c r="J309" s="1"/>
      <c r="K309" s="1" t="s">
        <v>13</v>
      </c>
      <c r="L309" s="1"/>
      <c r="M309" s="40"/>
      <c r="N309" s="49" t="s">
        <v>13</v>
      </c>
      <c r="O309" s="10" t="s">
        <v>13</v>
      </c>
      <c r="P309" s="10" t="s">
        <v>13</v>
      </c>
      <c r="Q309" s="10" t="s">
        <v>13</v>
      </c>
      <c r="R309" s="10" t="s">
        <v>13</v>
      </c>
      <c r="V309" s="50"/>
      <c r="W309" s="62" t="s">
        <v>14250</v>
      </c>
    </row>
    <row r="310" spans="1:23" x14ac:dyDescent="0.25">
      <c r="A310" s="52">
        <v>309</v>
      </c>
      <c r="B310" s="4" t="s">
        <v>9715</v>
      </c>
      <c r="C310" s="14" t="s">
        <v>9716</v>
      </c>
      <c r="D310" s="14" t="s">
        <v>9716</v>
      </c>
      <c r="E310" s="13"/>
      <c r="F310" s="4" t="s">
        <v>9715</v>
      </c>
      <c r="G310" s="38"/>
      <c r="H310" s="3"/>
      <c r="I310" s="3"/>
      <c r="J310" s="3"/>
      <c r="K310" s="3"/>
      <c r="L310" s="3"/>
      <c r="M310" s="38"/>
      <c r="N310" s="50"/>
      <c r="V310" s="50"/>
      <c r="W310" s="62"/>
    </row>
    <row r="311" spans="1:23" x14ac:dyDescent="0.25">
      <c r="A311" s="52">
        <v>310</v>
      </c>
      <c r="B311" s="6" t="s">
        <v>9713</v>
      </c>
      <c r="C311" s="12" t="s">
        <v>9714</v>
      </c>
      <c r="D311" s="12" t="s">
        <v>9714</v>
      </c>
      <c r="E311" s="11"/>
      <c r="F311" s="6" t="s">
        <v>9713</v>
      </c>
      <c r="G311" s="39"/>
      <c r="H311" s="5"/>
      <c r="I311" s="5"/>
      <c r="J311" s="5"/>
      <c r="K311" s="5"/>
      <c r="L311" s="5"/>
      <c r="M311" s="39"/>
      <c r="N311" s="50"/>
      <c r="V311" s="50"/>
      <c r="W311" s="62"/>
    </row>
    <row r="312" spans="1:23" ht="89.25" x14ac:dyDescent="0.25">
      <c r="A312" s="52">
        <v>311</v>
      </c>
      <c r="B312" s="2" t="s">
        <v>13486</v>
      </c>
      <c r="C312" s="10" t="s">
        <v>9712</v>
      </c>
      <c r="D312" s="10" t="s">
        <v>9712</v>
      </c>
      <c r="F312" s="2" t="s">
        <v>9711</v>
      </c>
      <c r="G312" s="40"/>
      <c r="H312" s="1"/>
      <c r="I312" s="1"/>
      <c r="J312" s="1"/>
      <c r="K312" s="1" t="s">
        <v>13</v>
      </c>
      <c r="L312" s="1"/>
      <c r="M312" s="40"/>
      <c r="N312" s="49" t="s">
        <v>13</v>
      </c>
      <c r="O312" s="10" t="s">
        <v>13</v>
      </c>
      <c r="P312" s="10" t="s">
        <v>13</v>
      </c>
      <c r="Q312" s="10" t="s">
        <v>13</v>
      </c>
      <c r="R312" s="10" t="s">
        <v>13</v>
      </c>
      <c r="V312" s="50"/>
      <c r="W312" s="62" t="s">
        <v>14251</v>
      </c>
    </row>
    <row r="313" spans="1:23" ht="63.75" x14ac:dyDescent="0.25">
      <c r="A313" s="52">
        <v>312</v>
      </c>
      <c r="B313" s="2" t="s">
        <v>13487</v>
      </c>
      <c r="C313" s="10" t="s">
        <v>9710</v>
      </c>
      <c r="D313" s="10" t="s">
        <v>9710</v>
      </c>
      <c r="F313" s="2" t="s">
        <v>9709</v>
      </c>
      <c r="G313" s="40"/>
      <c r="H313" s="1"/>
      <c r="I313" s="1"/>
      <c r="J313" s="1"/>
      <c r="K313" s="1" t="s">
        <v>13</v>
      </c>
      <c r="L313" s="1"/>
      <c r="M313" s="40"/>
      <c r="N313" s="49" t="s">
        <v>13</v>
      </c>
      <c r="O313" s="10" t="s">
        <v>13</v>
      </c>
      <c r="P313" s="10" t="s">
        <v>13</v>
      </c>
      <c r="Q313" s="10" t="s">
        <v>13</v>
      </c>
      <c r="R313" s="10" t="s">
        <v>13</v>
      </c>
      <c r="V313" s="50"/>
      <c r="W313" s="62" t="s">
        <v>14252</v>
      </c>
    </row>
    <row r="314" spans="1:23" ht="51" x14ac:dyDescent="0.25">
      <c r="A314" s="52">
        <v>313</v>
      </c>
      <c r="B314" s="2" t="s">
        <v>13488</v>
      </c>
      <c r="C314" s="10" t="s">
        <v>9708</v>
      </c>
      <c r="D314" s="10" t="s">
        <v>9708</v>
      </c>
      <c r="F314" s="2" t="s">
        <v>9707</v>
      </c>
      <c r="G314" s="40"/>
      <c r="H314" s="1"/>
      <c r="I314" s="1"/>
      <c r="J314" s="1"/>
      <c r="K314" s="1" t="s">
        <v>13</v>
      </c>
      <c r="L314" s="1"/>
      <c r="M314" s="40"/>
      <c r="N314" s="49" t="s">
        <v>13</v>
      </c>
      <c r="O314" s="10" t="s">
        <v>13</v>
      </c>
      <c r="P314" s="10" t="s">
        <v>13</v>
      </c>
      <c r="Q314" s="10" t="s">
        <v>13</v>
      </c>
      <c r="R314" s="10" t="s">
        <v>13</v>
      </c>
      <c r="V314" s="50"/>
      <c r="W314" s="62" t="s">
        <v>14253</v>
      </c>
    </row>
    <row r="315" spans="1:23" ht="51" x14ac:dyDescent="0.25">
      <c r="A315" s="52">
        <v>314</v>
      </c>
      <c r="B315" s="2" t="s">
        <v>13489</v>
      </c>
      <c r="C315" s="10" t="s">
        <v>9706</v>
      </c>
      <c r="D315" s="10" t="s">
        <v>9706</v>
      </c>
      <c r="F315" s="2" t="s">
        <v>9705</v>
      </c>
      <c r="G315" s="40"/>
      <c r="H315" s="1"/>
      <c r="I315" s="1"/>
      <c r="J315" s="1"/>
      <c r="K315" s="1" t="s">
        <v>13</v>
      </c>
      <c r="L315" s="1"/>
      <c r="M315" s="40"/>
      <c r="N315" s="49" t="s">
        <v>13</v>
      </c>
      <c r="O315" s="10" t="s">
        <v>13</v>
      </c>
      <c r="P315" s="10" t="s">
        <v>13</v>
      </c>
      <c r="Q315" s="10" t="s">
        <v>13</v>
      </c>
      <c r="R315" s="10" t="s">
        <v>13</v>
      </c>
      <c r="V315" s="50"/>
      <c r="W315" s="62" t="s">
        <v>14254</v>
      </c>
    </row>
    <row r="316" spans="1:23" ht="140.25" x14ac:dyDescent="0.25">
      <c r="A316" s="52">
        <v>315</v>
      </c>
      <c r="B316" s="2" t="s">
        <v>13490</v>
      </c>
      <c r="C316" s="10" t="s">
        <v>9704</v>
      </c>
      <c r="D316" s="10" t="s">
        <v>9704</v>
      </c>
      <c r="F316" s="2" t="s">
        <v>9703</v>
      </c>
      <c r="G316" s="40"/>
      <c r="H316" s="1"/>
      <c r="I316" s="1"/>
      <c r="J316" s="1"/>
      <c r="K316" s="1" t="s">
        <v>13</v>
      </c>
      <c r="L316" s="1"/>
      <c r="M316" s="40"/>
      <c r="N316" s="49" t="s">
        <v>13</v>
      </c>
      <c r="O316" s="10" t="s">
        <v>13</v>
      </c>
      <c r="P316" s="10" t="s">
        <v>13</v>
      </c>
      <c r="Q316" s="10" t="s">
        <v>13</v>
      </c>
      <c r="R316" s="10" t="s">
        <v>13</v>
      </c>
      <c r="V316" s="50"/>
      <c r="W316" s="62" t="s">
        <v>14255</v>
      </c>
    </row>
    <row r="317" spans="1:23" ht="51" x14ac:dyDescent="0.25">
      <c r="A317" s="52">
        <v>316</v>
      </c>
      <c r="B317" s="2" t="s">
        <v>13491</v>
      </c>
      <c r="C317" s="10" t="s">
        <v>9702</v>
      </c>
      <c r="D317" s="10" t="s">
        <v>9702</v>
      </c>
      <c r="F317" s="2" t="s">
        <v>9701</v>
      </c>
      <c r="G317" s="40"/>
      <c r="H317" s="1"/>
      <c r="I317" s="1"/>
      <c r="J317" s="1"/>
      <c r="K317" s="1" t="s">
        <v>13</v>
      </c>
      <c r="L317" s="1"/>
      <c r="M317" s="40"/>
      <c r="N317" s="49" t="s">
        <v>13</v>
      </c>
      <c r="O317" s="10" t="s">
        <v>13</v>
      </c>
      <c r="P317" s="10" t="s">
        <v>13</v>
      </c>
      <c r="Q317" s="10" t="s">
        <v>13</v>
      </c>
      <c r="R317" s="10" t="s">
        <v>13</v>
      </c>
      <c r="V317" s="50"/>
      <c r="W317" s="62" t="s">
        <v>14256</v>
      </c>
    </row>
    <row r="318" spans="1:23" ht="63.75" x14ac:dyDescent="0.25">
      <c r="A318" s="52">
        <v>317</v>
      </c>
      <c r="B318" s="2" t="s">
        <v>13492</v>
      </c>
      <c r="C318" s="10" t="s">
        <v>9700</v>
      </c>
      <c r="D318" s="10" t="s">
        <v>9700</v>
      </c>
      <c r="F318" s="2" t="s">
        <v>9699</v>
      </c>
      <c r="G318" s="40"/>
      <c r="H318" s="1"/>
      <c r="I318" s="1"/>
      <c r="J318" s="1"/>
      <c r="K318" s="1" t="s">
        <v>13</v>
      </c>
      <c r="L318" s="1"/>
      <c r="M318" s="40"/>
      <c r="N318" s="49" t="s">
        <v>13</v>
      </c>
      <c r="O318" s="10" t="s">
        <v>13</v>
      </c>
      <c r="P318" s="10" t="s">
        <v>13</v>
      </c>
      <c r="Q318" s="10" t="s">
        <v>13</v>
      </c>
      <c r="R318" s="10" t="s">
        <v>13</v>
      </c>
      <c r="V318" s="50"/>
      <c r="W318" s="62"/>
    </row>
    <row r="319" spans="1:23" x14ac:dyDescent="0.25">
      <c r="A319" s="52">
        <v>318</v>
      </c>
      <c r="B319" s="4" t="s">
        <v>9697</v>
      </c>
      <c r="C319" s="14" t="s">
        <v>9698</v>
      </c>
      <c r="D319" s="14" t="s">
        <v>9698</v>
      </c>
      <c r="E319" s="13"/>
      <c r="F319" s="4" t="s">
        <v>9697</v>
      </c>
      <c r="G319" s="38"/>
      <c r="H319" s="3"/>
      <c r="I319" s="3"/>
      <c r="J319" s="3"/>
      <c r="K319" s="3"/>
      <c r="L319" s="3"/>
      <c r="M319" s="38"/>
      <c r="N319" s="50"/>
      <c r="V319" s="50"/>
      <c r="W319" s="62"/>
    </row>
    <row r="320" spans="1:23" x14ac:dyDescent="0.25">
      <c r="A320" s="52">
        <v>319</v>
      </c>
      <c r="B320" s="6" t="s">
        <v>9695</v>
      </c>
      <c r="C320" s="12" t="s">
        <v>9696</v>
      </c>
      <c r="D320" s="12" t="s">
        <v>9696</v>
      </c>
      <c r="E320" s="11"/>
      <c r="F320" s="6" t="s">
        <v>9695</v>
      </c>
      <c r="G320" s="39"/>
      <c r="H320" s="5"/>
      <c r="I320" s="5"/>
      <c r="J320" s="5"/>
      <c r="K320" s="5"/>
      <c r="L320" s="5"/>
      <c r="M320" s="39"/>
      <c r="N320" s="50"/>
      <c r="V320" s="50"/>
      <c r="W320" s="62"/>
    </row>
    <row r="321" spans="1:23" ht="76.5" x14ac:dyDescent="0.25">
      <c r="A321" s="52">
        <v>320</v>
      </c>
      <c r="B321" s="2" t="s">
        <v>13493</v>
      </c>
      <c r="C321" s="10" t="s">
        <v>9694</v>
      </c>
      <c r="D321" s="10" t="s">
        <v>9694</v>
      </c>
      <c r="F321" s="2" t="s">
        <v>9693</v>
      </c>
      <c r="G321" s="40"/>
      <c r="H321" s="1"/>
      <c r="I321" s="1"/>
      <c r="J321" s="1"/>
      <c r="K321" s="1" t="s">
        <v>13</v>
      </c>
      <c r="L321" s="1"/>
      <c r="M321" s="40"/>
      <c r="N321" s="49" t="s">
        <v>13</v>
      </c>
      <c r="O321" s="10" t="s">
        <v>13</v>
      </c>
      <c r="P321" s="10" t="s">
        <v>13</v>
      </c>
      <c r="Q321" s="10" t="s">
        <v>13</v>
      </c>
      <c r="R321" s="10" t="s">
        <v>13</v>
      </c>
      <c r="V321" s="50"/>
      <c r="W321" s="62" t="s">
        <v>14257</v>
      </c>
    </row>
    <row r="322" spans="1:23" ht="63.75" x14ac:dyDescent="0.25">
      <c r="A322" s="52">
        <v>321</v>
      </c>
      <c r="B322" s="2" t="s">
        <v>13494</v>
      </c>
      <c r="C322" s="10" t="s">
        <v>9692</v>
      </c>
      <c r="D322" s="10" t="s">
        <v>9692</v>
      </c>
      <c r="F322" s="2" t="s">
        <v>9691</v>
      </c>
      <c r="G322" s="40"/>
      <c r="H322" s="1"/>
      <c r="I322" s="1"/>
      <c r="J322" s="1"/>
      <c r="K322" s="1" t="s">
        <v>13</v>
      </c>
      <c r="L322" s="1"/>
      <c r="M322" s="40"/>
      <c r="N322" s="49" t="s">
        <v>13</v>
      </c>
      <c r="O322" s="10" t="s">
        <v>13</v>
      </c>
      <c r="P322" s="10" t="s">
        <v>13</v>
      </c>
      <c r="Q322" s="10" t="s">
        <v>13</v>
      </c>
      <c r="R322" s="10" t="s">
        <v>13</v>
      </c>
      <c r="V322" s="50"/>
      <c r="W322" s="62" t="s">
        <v>14258</v>
      </c>
    </row>
    <row r="323" spans="1:23" ht="89.25" x14ac:dyDescent="0.25">
      <c r="A323" s="52">
        <v>322</v>
      </c>
      <c r="B323" s="2" t="s">
        <v>13495</v>
      </c>
      <c r="C323" s="10" t="s">
        <v>9690</v>
      </c>
      <c r="D323" s="10" t="s">
        <v>9690</v>
      </c>
      <c r="F323" s="2" t="s">
        <v>9689</v>
      </c>
      <c r="G323" s="40"/>
      <c r="H323" s="1"/>
      <c r="I323" s="1"/>
      <c r="J323" s="1"/>
      <c r="K323" s="1" t="s">
        <v>13</v>
      </c>
      <c r="L323" s="1"/>
      <c r="M323" s="40"/>
      <c r="N323" s="49" t="s">
        <v>13</v>
      </c>
      <c r="O323" s="10" t="s">
        <v>13</v>
      </c>
      <c r="P323" s="10" t="s">
        <v>13</v>
      </c>
      <c r="Q323" s="10" t="s">
        <v>13</v>
      </c>
      <c r="R323" s="10" t="s">
        <v>13</v>
      </c>
      <c r="V323" s="50"/>
      <c r="W323" s="62" t="s">
        <v>14259</v>
      </c>
    </row>
    <row r="324" spans="1:23" ht="25.5" x14ac:dyDescent="0.25">
      <c r="A324" s="52">
        <v>323</v>
      </c>
      <c r="B324" s="6" t="s">
        <v>9687</v>
      </c>
      <c r="C324" s="12" t="s">
        <v>9688</v>
      </c>
      <c r="D324" s="12" t="s">
        <v>9688</v>
      </c>
      <c r="E324" s="11"/>
      <c r="F324" s="6" t="s">
        <v>9687</v>
      </c>
      <c r="G324" s="39"/>
      <c r="H324" s="5"/>
      <c r="I324" s="5"/>
      <c r="J324" s="5"/>
      <c r="K324" s="5"/>
      <c r="L324" s="5"/>
      <c r="M324" s="39"/>
      <c r="N324" s="50"/>
      <c r="V324" s="50"/>
      <c r="W324" s="62"/>
    </row>
    <row r="325" spans="1:23" ht="76.5" x14ac:dyDescent="0.25">
      <c r="A325" s="52">
        <v>324</v>
      </c>
      <c r="B325" s="2" t="s">
        <v>13496</v>
      </c>
      <c r="C325" s="10" t="s">
        <v>9686</v>
      </c>
      <c r="D325" s="10" t="s">
        <v>9686</v>
      </c>
      <c r="F325" s="2" t="s">
        <v>9685</v>
      </c>
      <c r="G325" s="40"/>
      <c r="H325" s="1"/>
      <c r="I325" s="1"/>
      <c r="J325" s="1"/>
      <c r="K325" s="1" t="s">
        <v>13</v>
      </c>
      <c r="L325" s="1"/>
      <c r="M325" s="40"/>
      <c r="N325" s="49" t="s">
        <v>13</v>
      </c>
      <c r="O325" s="10" t="s">
        <v>13</v>
      </c>
      <c r="V325" s="50"/>
      <c r="W325" s="62" t="s">
        <v>14260</v>
      </c>
    </row>
    <row r="326" spans="1:23" ht="63.75" x14ac:dyDescent="0.25">
      <c r="A326" s="52">
        <v>325</v>
      </c>
      <c r="B326" s="2" t="s">
        <v>13497</v>
      </c>
      <c r="C326" s="10" t="s">
        <v>9684</v>
      </c>
      <c r="D326" s="10" t="s">
        <v>9684</v>
      </c>
      <c r="F326" s="2" t="s">
        <v>9683</v>
      </c>
      <c r="G326" s="40"/>
      <c r="H326" s="1"/>
      <c r="I326" s="1"/>
      <c r="J326" s="1"/>
      <c r="K326" s="1" t="s">
        <v>13</v>
      </c>
      <c r="L326" s="1"/>
      <c r="M326" s="40"/>
      <c r="N326" s="49" t="s">
        <v>13</v>
      </c>
      <c r="O326" s="10" t="s">
        <v>13</v>
      </c>
      <c r="P326" s="10" t="s">
        <v>13</v>
      </c>
      <c r="Q326" s="10" t="s">
        <v>13</v>
      </c>
      <c r="R326" s="10" t="s">
        <v>13</v>
      </c>
      <c r="V326" s="50"/>
      <c r="W326" s="62" t="s">
        <v>14261</v>
      </c>
    </row>
    <row r="327" spans="1:23" ht="51" x14ac:dyDescent="0.25">
      <c r="A327" s="52">
        <v>326</v>
      </c>
      <c r="B327" s="2" t="s">
        <v>13498</v>
      </c>
      <c r="C327" s="10" t="s">
        <v>9682</v>
      </c>
      <c r="D327" s="10" t="s">
        <v>9682</v>
      </c>
      <c r="F327" s="2" t="s">
        <v>9681</v>
      </c>
      <c r="G327" s="40"/>
      <c r="H327" s="1"/>
      <c r="I327" s="1"/>
      <c r="J327" s="1"/>
      <c r="K327" s="1" t="s">
        <v>13</v>
      </c>
      <c r="L327" s="1"/>
      <c r="M327" s="40"/>
      <c r="N327" s="49" t="s">
        <v>13</v>
      </c>
      <c r="O327" s="10" t="s">
        <v>13</v>
      </c>
      <c r="P327" s="10" t="s">
        <v>13</v>
      </c>
      <c r="Q327" s="10" t="s">
        <v>13</v>
      </c>
      <c r="R327" s="10" t="s">
        <v>13</v>
      </c>
      <c r="V327" s="50"/>
      <c r="W327" s="62" t="s">
        <v>14253</v>
      </c>
    </row>
    <row r="328" spans="1:23" x14ac:dyDescent="0.25">
      <c r="A328" s="52">
        <v>327</v>
      </c>
      <c r="B328" s="6" t="s">
        <v>9679</v>
      </c>
      <c r="C328" s="12" t="s">
        <v>9680</v>
      </c>
      <c r="D328" s="12" t="s">
        <v>9680</v>
      </c>
      <c r="E328" s="11"/>
      <c r="F328" s="6" t="s">
        <v>9679</v>
      </c>
      <c r="G328" s="39"/>
      <c r="H328" s="5"/>
      <c r="I328" s="5"/>
      <c r="J328" s="5"/>
      <c r="K328" s="5"/>
      <c r="L328" s="5"/>
      <c r="M328" s="39"/>
      <c r="N328" s="50"/>
      <c r="V328" s="50"/>
      <c r="W328" s="62"/>
    </row>
    <row r="329" spans="1:23" ht="89.25" x14ac:dyDescent="0.25">
      <c r="A329" s="52">
        <v>328</v>
      </c>
      <c r="B329" s="2" t="s">
        <v>13499</v>
      </c>
      <c r="C329" s="10" t="s">
        <v>9678</v>
      </c>
      <c r="D329" s="10" t="s">
        <v>9678</v>
      </c>
      <c r="F329" s="2" t="s">
        <v>9677</v>
      </c>
      <c r="G329" s="40"/>
      <c r="H329" s="1"/>
      <c r="I329" s="1"/>
      <c r="J329" s="1"/>
      <c r="K329" s="1" t="s">
        <v>13</v>
      </c>
      <c r="L329" s="1"/>
      <c r="M329" s="40"/>
      <c r="N329" s="49" t="s">
        <v>13</v>
      </c>
      <c r="O329" s="10" t="s">
        <v>13</v>
      </c>
      <c r="V329" s="50"/>
      <c r="W329" s="62" t="s">
        <v>14262</v>
      </c>
    </row>
    <row r="330" spans="1:23" ht="76.5" x14ac:dyDescent="0.25">
      <c r="A330" s="52">
        <v>329</v>
      </c>
      <c r="B330" s="2" t="s">
        <v>13500</v>
      </c>
      <c r="C330" s="10" t="s">
        <v>9676</v>
      </c>
      <c r="D330" s="10" t="s">
        <v>9676</v>
      </c>
      <c r="F330" s="2" t="s">
        <v>9675</v>
      </c>
      <c r="G330" s="40"/>
      <c r="H330" s="1"/>
      <c r="I330" s="1"/>
      <c r="J330" s="1"/>
      <c r="K330" s="1" t="s">
        <v>13</v>
      </c>
      <c r="L330" s="1"/>
      <c r="M330" s="40"/>
      <c r="N330" s="49" t="s">
        <v>13</v>
      </c>
      <c r="O330" s="10" t="s">
        <v>13</v>
      </c>
      <c r="V330" s="50"/>
      <c r="W330" s="62" t="s">
        <v>14263</v>
      </c>
    </row>
    <row r="331" spans="1:23" ht="89.25" x14ac:dyDescent="0.25">
      <c r="A331" s="52">
        <v>330</v>
      </c>
      <c r="B331" s="2" t="s">
        <v>13501</v>
      </c>
      <c r="C331" s="10" t="s">
        <v>9674</v>
      </c>
      <c r="D331" s="10" t="s">
        <v>9674</v>
      </c>
      <c r="F331" s="2" t="s">
        <v>9673</v>
      </c>
      <c r="G331" s="40"/>
      <c r="H331" s="1"/>
      <c r="I331" s="1"/>
      <c r="J331" s="1"/>
      <c r="K331" s="1" t="s">
        <v>13</v>
      </c>
      <c r="L331" s="1"/>
      <c r="M331" s="40"/>
      <c r="N331" s="49" t="s">
        <v>13</v>
      </c>
      <c r="O331" s="10" t="s">
        <v>13</v>
      </c>
      <c r="V331" s="50"/>
      <c r="W331" s="62" t="s">
        <v>14264</v>
      </c>
    </row>
    <row r="332" spans="1:23" ht="25.5" x14ac:dyDescent="0.25">
      <c r="A332" s="52">
        <v>331</v>
      </c>
      <c r="B332" s="6" t="s">
        <v>9671</v>
      </c>
      <c r="C332" s="12" t="s">
        <v>9672</v>
      </c>
      <c r="D332" s="12" t="s">
        <v>9672</v>
      </c>
      <c r="E332" s="11"/>
      <c r="F332" s="6" t="s">
        <v>9671</v>
      </c>
      <c r="G332" s="39"/>
      <c r="H332" s="5"/>
      <c r="I332" s="5"/>
      <c r="J332" s="5"/>
      <c r="K332" s="5"/>
      <c r="L332" s="5"/>
      <c r="M332" s="39"/>
      <c r="N332" s="50"/>
      <c r="V332" s="50"/>
      <c r="W332" s="62"/>
    </row>
    <row r="333" spans="1:23" ht="38.25" x14ac:dyDescent="0.25">
      <c r="A333" s="52">
        <v>332</v>
      </c>
      <c r="B333" s="2" t="s">
        <v>13502</v>
      </c>
      <c r="C333" s="10" t="s">
        <v>9670</v>
      </c>
      <c r="D333" s="10" t="s">
        <v>9670</v>
      </c>
      <c r="F333" s="2" t="s">
        <v>9669</v>
      </c>
      <c r="G333" s="40"/>
      <c r="H333" s="1"/>
      <c r="I333" s="1"/>
      <c r="J333" s="1" t="s">
        <v>13</v>
      </c>
      <c r="K333" s="1"/>
      <c r="L333" s="1"/>
      <c r="M333" s="40"/>
      <c r="N333" s="50"/>
      <c r="P333" s="10" t="s">
        <v>13</v>
      </c>
      <c r="Q333" s="10" t="s">
        <v>13</v>
      </c>
      <c r="R333" s="10" t="s">
        <v>13</v>
      </c>
      <c r="V333" s="50"/>
      <c r="W333" s="62"/>
    </row>
    <row r="334" spans="1:23" x14ac:dyDescent="0.25">
      <c r="A334" s="52">
        <v>333</v>
      </c>
      <c r="B334" s="4" t="s">
        <v>9667</v>
      </c>
      <c r="C334" s="14" t="s">
        <v>9668</v>
      </c>
      <c r="D334" s="14" t="s">
        <v>9668</v>
      </c>
      <c r="E334" s="13"/>
      <c r="F334" s="4" t="s">
        <v>9667</v>
      </c>
      <c r="G334" s="38"/>
      <c r="H334" s="3"/>
      <c r="I334" s="3"/>
      <c r="J334" s="3"/>
      <c r="K334" s="3"/>
      <c r="L334" s="3"/>
      <c r="M334" s="38"/>
      <c r="N334" s="50"/>
      <c r="V334" s="50"/>
      <c r="W334" s="62"/>
    </row>
    <row r="335" spans="1:23" x14ac:dyDescent="0.25">
      <c r="A335" s="52">
        <v>334</v>
      </c>
      <c r="B335" s="6" t="s">
        <v>9665</v>
      </c>
      <c r="C335" s="12" t="s">
        <v>9666</v>
      </c>
      <c r="D335" s="12" t="s">
        <v>9666</v>
      </c>
      <c r="E335" s="11"/>
      <c r="F335" s="6" t="s">
        <v>9665</v>
      </c>
      <c r="G335" s="39"/>
      <c r="H335" s="5"/>
      <c r="I335" s="5"/>
      <c r="J335" s="5"/>
      <c r="K335" s="5"/>
      <c r="L335" s="5"/>
      <c r="M335" s="39"/>
      <c r="N335" s="50"/>
      <c r="V335" s="50"/>
      <c r="W335" s="62"/>
    </row>
    <row r="336" spans="1:23" ht="38.25" x14ac:dyDescent="0.25">
      <c r="A336" s="52">
        <v>335</v>
      </c>
      <c r="B336" s="2" t="s">
        <v>9663</v>
      </c>
      <c r="C336" s="10" t="s">
        <v>9664</v>
      </c>
      <c r="D336" s="10" t="s">
        <v>9664</v>
      </c>
      <c r="F336" s="2" t="s">
        <v>9663</v>
      </c>
      <c r="G336" s="40"/>
      <c r="H336" s="1"/>
      <c r="I336" s="1"/>
      <c r="J336" s="1" t="s">
        <v>13</v>
      </c>
      <c r="K336" s="1"/>
      <c r="L336" s="1"/>
      <c r="M336" s="40"/>
      <c r="N336" s="49" t="s">
        <v>13</v>
      </c>
      <c r="O336" s="10" t="s">
        <v>13</v>
      </c>
      <c r="P336" s="10" t="s">
        <v>13</v>
      </c>
      <c r="Q336" s="10" t="s">
        <v>13</v>
      </c>
      <c r="R336" s="10" t="s">
        <v>13</v>
      </c>
      <c r="V336" s="50"/>
      <c r="W336" s="62"/>
    </row>
    <row r="337" spans="1:23" x14ac:dyDescent="0.25">
      <c r="A337" s="52">
        <v>336</v>
      </c>
      <c r="B337" s="6" t="s">
        <v>9661</v>
      </c>
      <c r="C337" s="12" t="s">
        <v>9662</v>
      </c>
      <c r="D337" s="12" t="s">
        <v>9662</v>
      </c>
      <c r="E337" s="11"/>
      <c r="F337" s="6" t="s">
        <v>9661</v>
      </c>
      <c r="G337" s="39"/>
      <c r="H337" s="5"/>
      <c r="I337" s="5"/>
      <c r="J337" s="5"/>
      <c r="K337" s="5"/>
      <c r="L337" s="5"/>
      <c r="M337" s="39"/>
      <c r="N337" s="50"/>
      <c r="V337" s="50"/>
      <c r="W337" s="62"/>
    </row>
    <row r="338" spans="1:23" ht="38.25" x14ac:dyDescent="0.25">
      <c r="A338" s="52">
        <v>337</v>
      </c>
      <c r="B338" s="2" t="s">
        <v>9659</v>
      </c>
      <c r="C338" s="10" t="s">
        <v>9660</v>
      </c>
      <c r="D338" s="10" t="s">
        <v>9660</v>
      </c>
      <c r="F338" s="2" t="s">
        <v>9659</v>
      </c>
      <c r="G338" s="40"/>
      <c r="H338" s="1"/>
      <c r="I338" s="1"/>
      <c r="J338" s="1" t="s">
        <v>13</v>
      </c>
      <c r="K338" s="1"/>
      <c r="L338" s="1"/>
      <c r="M338" s="40"/>
      <c r="N338" s="49" t="s">
        <v>13</v>
      </c>
      <c r="O338" s="10" t="s">
        <v>13</v>
      </c>
      <c r="P338" s="10" t="s">
        <v>13</v>
      </c>
      <c r="Q338" s="10" t="s">
        <v>13</v>
      </c>
      <c r="R338" s="10" t="s">
        <v>13</v>
      </c>
      <c r="V338" s="50"/>
      <c r="W338" s="62"/>
    </row>
    <row r="339" spans="1:23" ht="25.5" x14ac:dyDescent="0.25">
      <c r="A339" s="52">
        <v>338</v>
      </c>
      <c r="B339" s="6" t="s">
        <v>9657</v>
      </c>
      <c r="C339" s="12" t="s">
        <v>9658</v>
      </c>
      <c r="D339" s="12" t="s">
        <v>9658</v>
      </c>
      <c r="E339" s="11"/>
      <c r="F339" s="6" t="s">
        <v>9657</v>
      </c>
      <c r="G339" s="39"/>
      <c r="H339" s="5"/>
      <c r="I339" s="5"/>
      <c r="J339" s="5"/>
      <c r="K339" s="5"/>
      <c r="L339" s="5"/>
      <c r="M339" s="39"/>
      <c r="N339" s="50"/>
      <c r="V339" s="50"/>
      <c r="W339" s="62"/>
    </row>
    <row r="340" spans="1:23" ht="38.25" x14ac:dyDescent="0.25">
      <c r="A340" s="52">
        <v>339</v>
      </c>
      <c r="B340" s="2" t="s">
        <v>9655</v>
      </c>
      <c r="C340" s="10" t="s">
        <v>9656</v>
      </c>
      <c r="D340" s="10" t="s">
        <v>9656</v>
      </c>
      <c r="F340" s="2" t="s">
        <v>9655</v>
      </c>
      <c r="G340" s="40"/>
      <c r="H340" s="1"/>
      <c r="I340" s="1"/>
      <c r="J340" s="1" t="s">
        <v>13</v>
      </c>
      <c r="K340" s="1"/>
      <c r="L340" s="1"/>
      <c r="M340" s="40"/>
      <c r="N340" s="49" t="s">
        <v>13</v>
      </c>
      <c r="O340" s="10" t="s">
        <v>13</v>
      </c>
      <c r="P340" s="10" t="s">
        <v>13</v>
      </c>
      <c r="Q340" s="10" t="s">
        <v>13</v>
      </c>
      <c r="R340" s="10" t="s">
        <v>13</v>
      </c>
      <c r="V340" s="50"/>
      <c r="W340" s="62"/>
    </row>
    <row r="341" spans="1:23" ht="25.5" x14ac:dyDescent="0.25">
      <c r="A341" s="52">
        <v>340</v>
      </c>
      <c r="B341" s="2" t="s">
        <v>9653</v>
      </c>
      <c r="C341" s="10" t="s">
        <v>9654</v>
      </c>
      <c r="D341" s="10" t="s">
        <v>9654</v>
      </c>
      <c r="F341" s="2" t="s">
        <v>9653</v>
      </c>
      <c r="G341" s="40"/>
      <c r="H341" s="1"/>
      <c r="I341" s="1"/>
      <c r="J341" s="1" t="s">
        <v>13</v>
      </c>
      <c r="K341" s="1"/>
      <c r="L341" s="1"/>
      <c r="M341" s="40"/>
      <c r="N341" s="49" t="s">
        <v>13</v>
      </c>
      <c r="O341" s="10" t="s">
        <v>13</v>
      </c>
      <c r="P341" s="10" t="s">
        <v>13</v>
      </c>
      <c r="Q341" s="10" t="s">
        <v>13</v>
      </c>
      <c r="R341" s="10" t="s">
        <v>13</v>
      </c>
      <c r="V341" s="50"/>
      <c r="W341" s="62"/>
    </row>
    <row r="342" spans="1:23" ht="51" x14ac:dyDescent="0.25">
      <c r="A342" s="52">
        <v>341</v>
      </c>
      <c r="B342" s="2" t="s">
        <v>9651</v>
      </c>
      <c r="C342" s="10" t="s">
        <v>9652</v>
      </c>
      <c r="D342" s="10" t="s">
        <v>9652</v>
      </c>
      <c r="F342" s="2" t="s">
        <v>9651</v>
      </c>
      <c r="G342" s="40"/>
      <c r="H342" s="1"/>
      <c r="I342" s="1"/>
      <c r="J342" s="1" t="s">
        <v>13</v>
      </c>
      <c r="K342" s="1"/>
      <c r="L342" s="1"/>
      <c r="M342" s="40"/>
      <c r="N342" s="49" t="s">
        <v>13</v>
      </c>
      <c r="O342" s="10" t="s">
        <v>13</v>
      </c>
      <c r="P342" s="10" t="s">
        <v>13</v>
      </c>
      <c r="Q342" s="10" t="s">
        <v>13</v>
      </c>
      <c r="R342" s="10" t="s">
        <v>13</v>
      </c>
      <c r="V342" s="50"/>
      <c r="W342" s="62"/>
    </row>
    <row r="343" spans="1:23" ht="25.5" x14ac:dyDescent="0.25">
      <c r="A343" s="52">
        <v>342</v>
      </c>
      <c r="B343" s="6" t="s">
        <v>9649</v>
      </c>
      <c r="C343" s="12" t="s">
        <v>9650</v>
      </c>
      <c r="D343" s="12" t="s">
        <v>9650</v>
      </c>
      <c r="E343" s="11"/>
      <c r="F343" s="6" t="s">
        <v>9649</v>
      </c>
      <c r="G343" s="39"/>
      <c r="H343" s="5"/>
      <c r="I343" s="5"/>
      <c r="J343" s="5"/>
      <c r="K343" s="5"/>
      <c r="L343" s="5"/>
      <c r="M343" s="39"/>
      <c r="N343" s="50"/>
      <c r="V343" s="50"/>
      <c r="W343" s="62"/>
    </row>
    <row r="344" spans="1:23" ht="51" x14ac:dyDescent="0.25">
      <c r="A344" s="52">
        <v>343</v>
      </c>
      <c r="B344" s="2" t="s">
        <v>9647</v>
      </c>
      <c r="C344" s="10" t="s">
        <v>9648</v>
      </c>
      <c r="D344" s="10" t="s">
        <v>9648</v>
      </c>
      <c r="F344" s="2" t="s">
        <v>9647</v>
      </c>
      <c r="G344" s="40"/>
      <c r="H344" s="1"/>
      <c r="I344" s="1"/>
      <c r="J344" s="1" t="s">
        <v>13</v>
      </c>
      <c r="K344" s="1"/>
      <c r="L344" s="1"/>
      <c r="M344" s="40"/>
      <c r="N344" s="49" t="s">
        <v>13</v>
      </c>
      <c r="O344" s="10" t="s">
        <v>13</v>
      </c>
      <c r="P344" s="10" t="s">
        <v>13</v>
      </c>
      <c r="Q344" s="10" t="s">
        <v>13</v>
      </c>
      <c r="R344" s="10" t="s">
        <v>13</v>
      </c>
      <c r="V344" s="50"/>
      <c r="W344" s="62"/>
    </row>
    <row r="345" spans="1:23" x14ac:dyDescent="0.25">
      <c r="A345" s="52">
        <v>344</v>
      </c>
      <c r="B345" s="6" t="s">
        <v>9645</v>
      </c>
      <c r="C345" s="12" t="s">
        <v>9646</v>
      </c>
      <c r="D345" s="12" t="s">
        <v>9646</v>
      </c>
      <c r="E345" s="11"/>
      <c r="F345" s="6" t="s">
        <v>9645</v>
      </c>
      <c r="G345" s="39"/>
      <c r="H345" s="5"/>
      <c r="I345" s="5"/>
      <c r="J345" s="5"/>
      <c r="K345" s="5"/>
      <c r="L345" s="5"/>
      <c r="M345" s="39"/>
      <c r="N345" s="50"/>
      <c r="V345" s="50"/>
      <c r="W345" s="62"/>
    </row>
    <row r="346" spans="1:23" ht="38.25" x14ac:dyDescent="0.25">
      <c r="A346" s="52">
        <v>345</v>
      </c>
      <c r="B346" s="2" t="s">
        <v>9643</v>
      </c>
      <c r="C346" s="10" t="s">
        <v>9644</v>
      </c>
      <c r="D346" s="10" t="s">
        <v>9644</v>
      </c>
      <c r="F346" s="2" t="s">
        <v>9643</v>
      </c>
      <c r="G346" s="40"/>
      <c r="H346" s="1"/>
      <c r="I346" s="1"/>
      <c r="J346" s="1" t="s">
        <v>13</v>
      </c>
      <c r="K346" s="1"/>
      <c r="L346" s="1"/>
      <c r="M346" s="40"/>
      <c r="N346" s="49" t="s">
        <v>13</v>
      </c>
      <c r="O346" s="10" t="s">
        <v>13</v>
      </c>
      <c r="V346" s="50"/>
      <c r="W346" s="62"/>
    </row>
    <row r="347" spans="1:23" ht="38.25" x14ac:dyDescent="0.25">
      <c r="A347" s="52">
        <v>346</v>
      </c>
      <c r="B347" s="2" t="s">
        <v>9641</v>
      </c>
      <c r="C347" s="10" t="s">
        <v>9642</v>
      </c>
      <c r="D347" s="10" t="s">
        <v>9642</v>
      </c>
      <c r="F347" s="2" t="s">
        <v>9641</v>
      </c>
      <c r="G347" s="40"/>
      <c r="H347" s="1"/>
      <c r="I347" s="1"/>
      <c r="J347" s="1" t="s">
        <v>13</v>
      </c>
      <c r="K347" s="1"/>
      <c r="L347" s="1"/>
      <c r="M347" s="40"/>
      <c r="N347" s="49" t="s">
        <v>13</v>
      </c>
      <c r="O347" s="10" t="s">
        <v>13</v>
      </c>
      <c r="V347" s="50"/>
      <c r="W347" s="62"/>
    </row>
    <row r="348" spans="1:23" x14ac:dyDescent="0.25">
      <c r="A348" s="52">
        <v>347</v>
      </c>
      <c r="B348" s="4" t="s">
        <v>9639</v>
      </c>
      <c r="C348" s="14" t="s">
        <v>9640</v>
      </c>
      <c r="D348" s="14" t="s">
        <v>9640</v>
      </c>
      <c r="E348" s="13"/>
      <c r="F348" s="4" t="s">
        <v>9639</v>
      </c>
      <c r="G348" s="38"/>
      <c r="H348" s="3"/>
      <c r="I348" s="3"/>
      <c r="J348" s="3"/>
      <c r="K348" s="3"/>
      <c r="L348" s="3"/>
      <c r="M348" s="38"/>
      <c r="N348" s="50"/>
      <c r="V348" s="50"/>
      <c r="W348" s="62"/>
    </row>
    <row r="349" spans="1:23" x14ac:dyDescent="0.25">
      <c r="A349" s="52">
        <v>348</v>
      </c>
      <c r="B349" s="6" t="s">
        <v>9637</v>
      </c>
      <c r="C349" s="12" t="s">
        <v>9638</v>
      </c>
      <c r="D349" s="12" t="s">
        <v>9638</v>
      </c>
      <c r="E349" s="11"/>
      <c r="F349" s="6" t="s">
        <v>9637</v>
      </c>
      <c r="G349" s="39"/>
      <c r="H349" s="5"/>
      <c r="I349" s="5"/>
      <c r="J349" s="5"/>
      <c r="K349" s="5"/>
      <c r="L349" s="5"/>
      <c r="M349" s="39"/>
      <c r="N349" s="50"/>
      <c r="V349" s="50"/>
      <c r="W349" s="62"/>
    </row>
    <row r="350" spans="1:23" ht="38.25" x14ac:dyDescent="0.25">
      <c r="A350" s="52">
        <v>349</v>
      </c>
      <c r="B350" s="2" t="s">
        <v>9635</v>
      </c>
      <c r="C350" s="10" t="s">
        <v>9636</v>
      </c>
      <c r="D350" s="10" t="s">
        <v>9636</v>
      </c>
      <c r="F350" s="2" t="s">
        <v>9635</v>
      </c>
      <c r="G350" s="40"/>
      <c r="H350" s="1"/>
      <c r="I350" s="1"/>
      <c r="J350" s="1" t="s">
        <v>13</v>
      </c>
      <c r="K350" s="1"/>
      <c r="L350" s="1"/>
      <c r="M350" s="40"/>
      <c r="N350" s="49" t="s">
        <v>13</v>
      </c>
      <c r="O350" s="10" t="s">
        <v>13</v>
      </c>
      <c r="V350" s="50"/>
      <c r="W350" s="62"/>
    </row>
    <row r="351" spans="1:23" ht="25.5" x14ac:dyDescent="0.25">
      <c r="A351" s="52">
        <v>350</v>
      </c>
      <c r="B351" s="2" t="s">
        <v>9633</v>
      </c>
      <c r="C351" s="10" t="s">
        <v>9634</v>
      </c>
      <c r="D351" s="10" t="s">
        <v>9634</v>
      </c>
      <c r="F351" s="2" t="s">
        <v>9633</v>
      </c>
      <c r="G351" s="40"/>
      <c r="H351" s="1"/>
      <c r="I351" s="1"/>
      <c r="J351" s="1" t="s">
        <v>13</v>
      </c>
      <c r="K351" s="1"/>
      <c r="L351" s="1"/>
      <c r="M351" s="40"/>
      <c r="N351" s="49" t="s">
        <v>13</v>
      </c>
      <c r="O351" s="10" t="s">
        <v>13</v>
      </c>
      <c r="V351" s="50"/>
      <c r="W351" s="62"/>
    </row>
    <row r="352" spans="1:23" x14ac:dyDescent="0.25">
      <c r="A352" s="52">
        <v>351</v>
      </c>
      <c r="B352" s="6" t="s">
        <v>9631</v>
      </c>
      <c r="C352" s="12" t="s">
        <v>9632</v>
      </c>
      <c r="D352" s="12" t="s">
        <v>9632</v>
      </c>
      <c r="E352" s="11"/>
      <c r="F352" s="6" t="s">
        <v>9631</v>
      </c>
      <c r="G352" s="39"/>
      <c r="H352" s="5"/>
      <c r="I352" s="5"/>
      <c r="J352" s="5"/>
      <c r="K352" s="5"/>
      <c r="L352" s="5"/>
      <c r="M352" s="39"/>
      <c r="N352" s="50"/>
      <c r="V352" s="50"/>
      <c r="W352" s="62"/>
    </row>
    <row r="353" spans="1:23" ht="25.5" x14ac:dyDescent="0.25">
      <c r="A353" s="52">
        <v>352</v>
      </c>
      <c r="B353" s="2" t="s">
        <v>9629</v>
      </c>
      <c r="C353" s="10" t="s">
        <v>9630</v>
      </c>
      <c r="D353" s="10" t="s">
        <v>9630</v>
      </c>
      <c r="F353" s="2" t="s">
        <v>9629</v>
      </c>
      <c r="G353" s="40"/>
      <c r="H353" s="1"/>
      <c r="I353" s="1"/>
      <c r="J353" s="1" t="s">
        <v>13</v>
      </c>
      <c r="K353" s="1"/>
      <c r="L353" s="1"/>
      <c r="M353" s="40"/>
      <c r="N353" s="49" t="s">
        <v>13</v>
      </c>
      <c r="O353" s="10" t="s">
        <v>13</v>
      </c>
      <c r="V353" s="50"/>
      <c r="W353" s="62"/>
    </row>
    <row r="354" spans="1:23" x14ac:dyDescent="0.25">
      <c r="A354" s="52">
        <v>353</v>
      </c>
      <c r="B354" s="6" t="s">
        <v>9627</v>
      </c>
      <c r="C354" s="12" t="s">
        <v>9628</v>
      </c>
      <c r="D354" s="12" t="s">
        <v>9628</v>
      </c>
      <c r="E354" s="11"/>
      <c r="F354" s="6" t="s">
        <v>9627</v>
      </c>
      <c r="G354" s="39"/>
      <c r="H354" s="5"/>
      <c r="I354" s="5"/>
      <c r="J354" s="5"/>
      <c r="K354" s="5"/>
      <c r="L354" s="5"/>
      <c r="M354" s="39"/>
      <c r="N354" s="50"/>
      <c r="V354" s="50"/>
      <c r="W354" s="62"/>
    </row>
    <row r="355" spans="1:23" ht="25.5" x14ac:dyDescent="0.25">
      <c r="A355" s="52">
        <v>354</v>
      </c>
      <c r="B355" s="2" t="s">
        <v>9625</v>
      </c>
      <c r="C355" s="10" t="s">
        <v>9626</v>
      </c>
      <c r="D355" s="10" t="s">
        <v>9626</v>
      </c>
      <c r="F355" s="2" t="s">
        <v>9625</v>
      </c>
      <c r="G355" s="40"/>
      <c r="H355" s="1"/>
      <c r="I355" s="1"/>
      <c r="J355" s="1" t="s">
        <v>13</v>
      </c>
      <c r="K355" s="1"/>
      <c r="L355" s="1"/>
      <c r="M355" s="40"/>
      <c r="N355" s="49" t="s">
        <v>13</v>
      </c>
      <c r="O355" s="10" t="s">
        <v>13</v>
      </c>
      <c r="V355" s="50"/>
      <c r="W355" s="62"/>
    </row>
    <row r="356" spans="1:23" ht="38.25" x14ac:dyDescent="0.25">
      <c r="A356" s="52">
        <v>355</v>
      </c>
      <c r="B356" s="2" t="s">
        <v>9623</v>
      </c>
      <c r="C356" s="10" t="s">
        <v>9624</v>
      </c>
      <c r="D356" s="10" t="s">
        <v>9624</v>
      </c>
      <c r="F356" s="2" t="s">
        <v>9623</v>
      </c>
      <c r="G356" s="40"/>
      <c r="H356" s="1"/>
      <c r="I356" s="1"/>
      <c r="J356" s="1" t="s">
        <v>13</v>
      </c>
      <c r="K356" s="1"/>
      <c r="L356" s="1"/>
      <c r="M356" s="40"/>
      <c r="N356" s="49" t="s">
        <v>13</v>
      </c>
      <c r="O356" s="10" t="s">
        <v>13</v>
      </c>
      <c r="V356" s="50"/>
      <c r="W356" s="62"/>
    </row>
    <row r="357" spans="1:23" x14ac:dyDescent="0.25">
      <c r="A357" s="52">
        <v>356</v>
      </c>
      <c r="B357" s="4" t="s">
        <v>9621</v>
      </c>
      <c r="C357" s="14" t="s">
        <v>9622</v>
      </c>
      <c r="D357" s="14" t="s">
        <v>9622</v>
      </c>
      <c r="E357" s="13"/>
      <c r="F357" s="4" t="s">
        <v>9621</v>
      </c>
      <c r="G357" s="38"/>
      <c r="H357" s="3"/>
      <c r="I357" s="3"/>
      <c r="J357" s="3"/>
      <c r="K357" s="3"/>
      <c r="L357" s="3"/>
      <c r="M357" s="38"/>
      <c r="N357" s="50"/>
      <c r="V357" s="50"/>
      <c r="W357" s="62"/>
    </row>
    <row r="358" spans="1:23" ht="25.5" x14ac:dyDescent="0.25">
      <c r="A358" s="52">
        <v>357</v>
      </c>
      <c r="B358" s="6" t="s">
        <v>9619</v>
      </c>
      <c r="C358" s="12" t="s">
        <v>9620</v>
      </c>
      <c r="D358" s="12" t="s">
        <v>9620</v>
      </c>
      <c r="E358" s="11"/>
      <c r="F358" s="6" t="s">
        <v>9619</v>
      </c>
      <c r="G358" s="39"/>
      <c r="H358" s="5"/>
      <c r="I358" s="5"/>
      <c r="J358" s="5"/>
      <c r="K358" s="5"/>
      <c r="L358" s="5"/>
      <c r="M358" s="39"/>
      <c r="N358" s="50"/>
      <c r="V358" s="50"/>
      <c r="W358" s="62"/>
    </row>
    <row r="359" spans="1:23" ht="25.5" x14ac:dyDescent="0.25">
      <c r="A359" s="52">
        <v>358</v>
      </c>
      <c r="B359" s="2" t="s">
        <v>13503</v>
      </c>
      <c r="C359" s="10" t="s">
        <v>9618</v>
      </c>
      <c r="D359" s="10" t="s">
        <v>9618</v>
      </c>
      <c r="F359" s="2" t="s">
        <v>9617</v>
      </c>
      <c r="G359" s="40"/>
      <c r="H359" s="1"/>
      <c r="I359" s="1"/>
      <c r="J359" s="1"/>
      <c r="K359" s="1" t="s">
        <v>13</v>
      </c>
      <c r="L359" s="1"/>
      <c r="M359" s="40"/>
      <c r="N359" s="49" t="s">
        <v>13</v>
      </c>
      <c r="O359" s="10" t="s">
        <v>13</v>
      </c>
      <c r="P359" s="10" t="s">
        <v>13</v>
      </c>
      <c r="Q359" s="10" t="s">
        <v>13</v>
      </c>
      <c r="R359" s="10" t="s">
        <v>13</v>
      </c>
      <c r="V359" s="50"/>
      <c r="W359" s="62"/>
    </row>
    <row r="360" spans="1:23" ht="25.5" x14ac:dyDescent="0.25">
      <c r="A360" s="52">
        <v>359</v>
      </c>
      <c r="B360" s="6" t="s">
        <v>9615</v>
      </c>
      <c r="C360" s="12" t="s">
        <v>9616</v>
      </c>
      <c r="D360" s="12" t="s">
        <v>9616</v>
      </c>
      <c r="E360" s="11"/>
      <c r="F360" s="6" t="s">
        <v>9615</v>
      </c>
      <c r="G360" s="39"/>
      <c r="H360" s="5"/>
      <c r="I360" s="5"/>
      <c r="J360" s="5"/>
      <c r="K360" s="5"/>
      <c r="L360" s="5"/>
      <c r="M360" s="39"/>
      <c r="N360" s="50"/>
      <c r="V360" s="50"/>
      <c r="W360" s="62"/>
    </row>
    <row r="361" spans="1:23" ht="51" x14ac:dyDescent="0.25">
      <c r="A361" s="52">
        <v>360</v>
      </c>
      <c r="B361" s="2" t="s">
        <v>13504</v>
      </c>
      <c r="C361" s="10" t="s">
        <v>9614</v>
      </c>
      <c r="D361" s="10" t="s">
        <v>9614</v>
      </c>
      <c r="F361" s="2" t="s">
        <v>9613</v>
      </c>
      <c r="G361" s="40"/>
      <c r="H361" s="1"/>
      <c r="I361" s="1"/>
      <c r="J361" s="1"/>
      <c r="K361" s="1" t="s">
        <v>13</v>
      </c>
      <c r="L361" s="1"/>
      <c r="M361" s="40"/>
      <c r="N361" s="49" t="s">
        <v>13</v>
      </c>
      <c r="O361" s="10" t="s">
        <v>13</v>
      </c>
      <c r="P361" s="10" t="s">
        <v>13</v>
      </c>
      <c r="Q361" s="10" t="s">
        <v>13</v>
      </c>
      <c r="R361" s="10" t="s">
        <v>13</v>
      </c>
      <c r="V361" s="50"/>
      <c r="W361" s="62" t="s">
        <v>13627</v>
      </c>
    </row>
    <row r="362" spans="1:23" ht="38.25" x14ac:dyDescent="0.25">
      <c r="A362" s="52">
        <v>361</v>
      </c>
      <c r="B362" s="2" t="s">
        <v>13505</v>
      </c>
      <c r="C362" s="10" t="s">
        <v>9612</v>
      </c>
      <c r="D362" s="10" t="s">
        <v>9612</v>
      </c>
      <c r="F362" s="2" t="s">
        <v>9611</v>
      </c>
      <c r="G362" s="40"/>
      <c r="H362" s="1"/>
      <c r="I362" s="1"/>
      <c r="J362" s="1"/>
      <c r="K362" s="1" t="s">
        <v>13</v>
      </c>
      <c r="L362" s="1"/>
      <c r="M362" s="40"/>
      <c r="N362" s="49" t="s">
        <v>13</v>
      </c>
      <c r="O362" s="10" t="s">
        <v>13</v>
      </c>
      <c r="P362" s="10" t="s">
        <v>13</v>
      </c>
      <c r="Q362" s="10" t="s">
        <v>13</v>
      </c>
      <c r="R362" s="10" t="s">
        <v>13</v>
      </c>
      <c r="V362" s="50"/>
      <c r="W362" s="62" t="s">
        <v>13627</v>
      </c>
    </row>
    <row r="363" spans="1:23" ht="51" x14ac:dyDescent="0.25">
      <c r="A363" s="52">
        <v>362</v>
      </c>
      <c r="B363" s="2" t="s">
        <v>13506</v>
      </c>
      <c r="C363" s="10" t="s">
        <v>9610</v>
      </c>
      <c r="D363" s="10" t="s">
        <v>9610</v>
      </c>
      <c r="F363" s="2" t="s">
        <v>9609</v>
      </c>
      <c r="G363" s="40"/>
      <c r="H363" s="1"/>
      <c r="I363" s="1"/>
      <c r="J363" s="1"/>
      <c r="K363" s="1" t="s">
        <v>13</v>
      </c>
      <c r="L363" s="1"/>
      <c r="M363" s="40"/>
      <c r="N363" s="49" t="s">
        <v>13</v>
      </c>
      <c r="O363" s="10" t="s">
        <v>13</v>
      </c>
      <c r="P363" s="10" t="s">
        <v>13</v>
      </c>
      <c r="Q363" s="10" t="s">
        <v>13</v>
      </c>
      <c r="R363" s="10" t="s">
        <v>13</v>
      </c>
      <c r="V363" s="50"/>
      <c r="W363" s="62" t="s">
        <v>13627</v>
      </c>
    </row>
    <row r="364" spans="1:23" ht="25.5" x14ac:dyDescent="0.25">
      <c r="A364" s="52">
        <v>363</v>
      </c>
      <c r="B364" s="2" t="s">
        <v>13507</v>
      </c>
      <c r="C364" s="10" t="s">
        <v>9608</v>
      </c>
      <c r="D364" s="10" t="s">
        <v>9608</v>
      </c>
      <c r="F364" s="2" t="s">
        <v>9607</v>
      </c>
      <c r="G364" s="40"/>
      <c r="H364" s="1"/>
      <c r="I364" s="1"/>
      <c r="J364" s="1"/>
      <c r="K364" s="1" t="s">
        <v>13</v>
      </c>
      <c r="L364" s="1"/>
      <c r="M364" s="40"/>
      <c r="N364" s="49" t="s">
        <v>13</v>
      </c>
      <c r="O364" s="10" t="s">
        <v>13</v>
      </c>
      <c r="P364" s="10" t="s">
        <v>13</v>
      </c>
      <c r="Q364" s="10" t="s">
        <v>13</v>
      </c>
      <c r="R364" s="10" t="s">
        <v>13</v>
      </c>
      <c r="V364" s="50"/>
      <c r="W364" s="62" t="s">
        <v>13627</v>
      </c>
    </row>
    <row r="365" spans="1:23" x14ac:dyDescent="0.25">
      <c r="A365" s="52">
        <v>364</v>
      </c>
      <c r="B365" s="4" t="s">
        <v>370</v>
      </c>
      <c r="C365" s="14" t="s">
        <v>9606</v>
      </c>
      <c r="D365" s="14" t="s">
        <v>9606</v>
      </c>
      <c r="E365" s="13"/>
      <c r="F365" s="4" t="s">
        <v>370</v>
      </c>
      <c r="G365" s="38"/>
      <c r="H365" s="3"/>
      <c r="I365" s="3"/>
      <c r="J365" s="3"/>
      <c r="K365" s="3"/>
      <c r="L365" s="3"/>
      <c r="M365" s="38"/>
      <c r="N365" s="50"/>
      <c r="V365" s="50"/>
      <c r="W365" s="62"/>
    </row>
    <row r="366" spans="1:23" x14ac:dyDescent="0.25">
      <c r="A366" s="52">
        <v>365</v>
      </c>
      <c r="B366" s="6" t="s">
        <v>9544</v>
      </c>
      <c r="C366" s="12" t="s">
        <v>9605</v>
      </c>
      <c r="D366" s="12" t="s">
        <v>9605</v>
      </c>
      <c r="E366" s="11"/>
      <c r="F366" s="6" t="s">
        <v>9544</v>
      </c>
      <c r="G366" s="39"/>
      <c r="H366" s="5"/>
      <c r="I366" s="5"/>
      <c r="J366" s="5"/>
      <c r="K366" s="5"/>
      <c r="L366" s="5"/>
      <c r="M366" s="39"/>
      <c r="N366" s="50"/>
      <c r="V366" s="50"/>
      <c r="W366" s="62"/>
    </row>
    <row r="367" spans="1:23" ht="38.25" x14ac:dyDescent="0.25">
      <c r="A367" s="52">
        <v>366</v>
      </c>
      <c r="B367" s="2" t="s">
        <v>13508</v>
      </c>
      <c r="C367" s="10" t="s">
        <v>9604</v>
      </c>
      <c r="D367" s="10" t="s">
        <v>9604</v>
      </c>
      <c r="F367" s="2" t="s">
        <v>9603</v>
      </c>
      <c r="G367" s="40"/>
      <c r="H367" s="1"/>
      <c r="I367" s="1"/>
      <c r="J367" s="1"/>
      <c r="K367" s="1" t="s">
        <v>13</v>
      </c>
      <c r="L367" s="1"/>
      <c r="M367" s="40"/>
      <c r="N367" s="49" t="s">
        <v>13</v>
      </c>
      <c r="O367" s="10" t="s">
        <v>13</v>
      </c>
      <c r="P367" s="10" t="s">
        <v>13</v>
      </c>
      <c r="Q367" s="10" t="s">
        <v>13</v>
      </c>
      <c r="R367" s="10" t="s">
        <v>13</v>
      </c>
      <c r="V367" s="50"/>
      <c r="W367" s="62" t="s">
        <v>14265</v>
      </c>
    </row>
    <row r="368" spans="1:23" ht="38.25" x14ac:dyDescent="0.25">
      <c r="A368" s="52">
        <v>367</v>
      </c>
      <c r="B368" s="2" t="s">
        <v>13509</v>
      </c>
      <c r="C368" s="10" t="s">
        <v>9602</v>
      </c>
      <c r="D368" s="10" t="s">
        <v>9602</v>
      </c>
      <c r="F368" s="2" t="s">
        <v>9601</v>
      </c>
      <c r="G368" s="40"/>
      <c r="H368" s="1"/>
      <c r="I368" s="1"/>
      <c r="J368" s="1"/>
      <c r="K368" s="1" t="s">
        <v>13</v>
      </c>
      <c r="L368" s="1"/>
      <c r="M368" s="40"/>
      <c r="N368" s="49" t="s">
        <v>13</v>
      </c>
      <c r="O368" s="10" t="s">
        <v>13</v>
      </c>
      <c r="P368" s="10" t="s">
        <v>13</v>
      </c>
      <c r="Q368" s="10" t="s">
        <v>13</v>
      </c>
      <c r="R368" s="10" t="s">
        <v>13</v>
      </c>
      <c r="V368" s="50"/>
      <c r="W368" s="62" t="s">
        <v>14265</v>
      </c>
    </row>
    <row r="369" spans="1:23" ht="38.25" x14ac:dyDescent="0.25">
      <c r="A369" s="52">
        <v>368</v>
      </c>
      <c r="B369" s="2" t="s">
        <v>13510</v>
      </c>
      <c r="C369" s="10" t="s">
        <v>9600</v>
      </c>
      <c r="D369" s="10" t="s">
        <v>9600</v>
      </c>
      <c r="F369" s="2" t="s">
        <v>9599</v>
      </c>
      <c r="G369" s="40"/>
      <c r="H369" s="1"/>
      <c r="I369" s="1"/>
      <c r="J369" s="1"/>
      <c r="K369" s="1" t="s">
        <v>13</v>
      </c>
      <c r="L369" s="1"/>
      <c r="M369" s="40"/>
      <c r="N369" s="49" t="s">
        <v>13</v>
      </c>
      <c r="O369" s="10" t="s">
        <v>13</v>
      </c>
      <c r="P369" s="10" t="s">
        <v>13</v>
      </c>
      <c r="Q369" s="10" t="s">
        <v>13</v>
      </c>
      <c r="R369" s="10" t="s">
        <v>13</v>
      </c>
      <c r="V369" s="50"/>
      <c r="W369" s="62" t="s">
        <v>14265</v>
      </c>
    </row>
    <row r="370" spans="1:23" ht="38.25" x14ac:dyDescent="0.25">
      <c r="A370" s="52">
        <v>369</v>
      </c>
      <c r="B370" s="2" t="s">
        <v>13511</v>
      </c>
      <c r="C370" s="10" t="s">
        <v>9598</v>
      </c>
      <c r="D370" s="10" t="s">
        <v>9598</v>
      </c>
      <c r="F370" s="2" t="s">
        <v>9597</v>
      </c>
      <c r="G370" s="40"/>
      <c r="H370" s="1"/>
      <c r="I370" s="1"/>
      <c r="J370" s="1"/>
      <c r="K370" s="1" t="s">
        <v>13</v>
      </c>
      <c r="L370" s="1"/>
      <c r="M370" s="40"/>
      <c r="N370" s="49" t="s">
        <v>13</v>
      </c>
      <c r="O370" s="10" t="s">
        <v>13</v>
      </c>
      <c r="P370" s="10" t="s">
        <v>13</v>
      </c>
      <c r="Q370" s="10" t="s">
        <v>13</v>
      </c>
      <c r="R370" s="10" t="s">
        <v>13</v>
      </c>
      <c r="V370" s="50"/>
      <c r="W370" s="62" t="s">
        <v>14265</v>
      </c>
    </row>
    <row r="371" spans="1:23" x14ac:dyDescent="0.25">
      <c r="A371" s="52">
        <v>370</v>
      </c>
      <c r="B371" s="6" t="s">
        <v>9595</v>
      </c>
      <c r="C371" s="12" t="s">
        <v>9596</v>
      </c>
      <c r="D371" s="12" t="s">
        <v>9596</v>
      </c>
      <c r="E371" s="11"/>
      <c r="F371" s="6" t="s">
        <v>9595</v>
      </c>
      <c r="G371" s="39"/>
      <c r="H371" s="5"/>
      <c r="I371" s="5"/>
      <c r="J371" s="5"/>
      <c r="K371" s="5"/>
      <c r="L371" s="5"/>
      <c r="M371" s="39"/>
      <c r="N371" s="50"/>
      <c r="V371" s="50"/>
      <c r="W371" s="62"/>
    </row>
    <row r="372" spans="1:23" ht="51" x14ac:dyDescent="0.25">
      <c r="A372" s="52">
        <v>371</v>
      </c>
      <c r="B372" s="2" t="s">
        <v>13512</v>
      </c>
      <c r="C372" s="10" t="s">
        <v>9594</v>
      </c>
      <c r="D372" s="10" t="s">
        <v>9594</v>
      </c>
      <c r="F372" s="2" t="s">
        <v>9593</v>
      </c>
      <c r="G372" s="40"/>
      <c r="H372" s="1"/>
      <c r="I372" s="1"/>
      <c r="J372" s="1"/>
      <c r="K372" s="1" t="s">
        <v>13</v>
      </c>
      <c r="L372" s="1"/>
      <c r="M372" s="40"/>
      <c r="N372" s="49" t="s">
        <v>13</v>
      </c>
      <c r="O372" s="10" t="s">
        <v>13</v>
      </c>
      <c r="P372" s="10" t="s">
        <v>13</v>
      </c>
      <c r="Q372" s="10" t="s">
        <v>13</v>
      </c>
      <c r="R372" s="10" t="s">
        <v>13</v>
      </c>
      <c r="V372" s="50"/>
      <c r="W372" s="62" t="s">
        <v>14265</v>
      </c>
    </row>
    <row r="373" spans="1:23" ht="51" x14ac:dyDescent="0.25">
      <c r="A373" s="52">
        <v>372</v>
      </c>
      <c r="B373" s="2" t="s">
        <v>13513</v>
      </c>
      <c r="C373" s="10" t="s">
        <v>9592</v>
      </c>
      <c r="D373" s="10" t="s">
        <v>9592</v>
      </c>
      <c r="F373" s="2" t="s">
        <v>9591</v>
      </c>
      <c r="G373" s="40"/>
      <c r="H373" s="1"/>
      <c r="I373" s="1"/>
      <c r="J373" s="1"/>
      <c r="K373" s="1" t="s">
        <v>13</v>
      </c>
      <c r="L373" s="1"/>
      <c r="M373" s="40"/>
      <c r="N373" s="49" t="s">
        <v>13</v>
      </c>
      <c r="O373" s="10" t="s">
        <v>13</v>
      </c>
      <c r="P373" s="10" t="s">
        <v>13</v>
      </c>
      <c r="Q373" s="10" t="s">
        <v>13</v>
      </c>
      <c r="R373" s="10" t="s">
        <v>13</v>
      </c>
      <c r="V373" s="50"/>
      <c r="W373" s="62" t="s">
        <v>14265</v>
      </c>
    </row>
    <row r="374" spans="1:23" ht="25.5" x14ac:dyDescent="0.25">
      <c r="A374" s="52">
        <v>373</v>
      </c>
      <c r="B374" s="6" t="s">
        <v>9589</v>
      </c>
      <c r="C374" s="12" t="s">
        <v>9590</v>
      </c>
      <c r="D374" s="12" t="s">
        <v>9590</v>
      </c>
      <c r="E374" s="11"/>
      <c r="F374" s="6" t="s">
        <v>9589</v>
      </c>
      <c r="G374" s="39"/>
      <c r="H374" s="5"/>
      <c r="I374" s="5"/>
      <c r="J374" s="5"/>
      <c r="K374" s="5"/>
      <c r="L374" s="5"/>
      <c r="M374" s="39"/>
      <c r="N374" s="50"/>
      <c r="V374" s="50"/>
      <c r="W374" s="62"/>
    </row>
    <row r="375" spans="1:23" ht="76.5" x14ac:dyDescent="0.25">
      <c r="A375" s="52">
        <v>374</v>
      </c>
      <c r="B375" s="2" t="s">
        <v>13514</v>
      </c>
      <c r="C375" s="10" t="s">
        <v>9588</v>
      </c>
      <c r="D375" s="10" t="s">
        <v>9588</v>
      </c>
      <c r="F375" s="2" t="s">
        <v>9587</v>
      </c>
      <c r="G375" s="40"/>
      <c r="H375" s="1"/>
      <c r="I375" s="1"/>
      <c r="J375" s="1"/>
      <c r="K375" s="1" t="s">
        <v>13</v>
      </c>
      <c r="L375" s="1"/>
      <c r="M375" s="40"/>
      <c r="N375" s="49" t="s">
        <v>13</v>
      </c>
      <c r="O375" s="10" t="s">
        <v>13</v>
      </c>
      <c r="P375" s="10" t="s">
        <v>13</v>
      </c>
      <c r="Q375" s="10" t="s">
        <v>13</v>
      </c>
      <c r="R375" s="10" t="s">
        <v>13</v>
      </c>
      <c r="V375" s="50"/>
      <c r="W375" s="62" t="s">
        <v>14266</v>
      </c>
    </row>
    <row r="376" spans="1:23" x14ac:dyDescent="0.25">
      <c r="A376" s="52">
        <v>375</v>
      </c>
      <c r="B376" s="4" t="s">
        <v>9585</v>
      </c>
      <c r="C376" s="14" t="s">
        <v>9586</v>
      </c>
      <c r="D376" s="14" t="s">
        <v>9586</v>
      </c>
      <c r="E376" s="13"/>
      <c r="F376" s="4" t="s">
        <v>9585</v>
      </c>
      <c r="G376" s="38"/>
      <c r="H376" s="3"/>
      <c r="I376" s="3"/>
      <c r="J376" s="3"/>
      <c r="K376" s="3"/>
      <c r="L376" s="3"/>
      <c r="M376" s="38"/>
      <c r="N376" s="50"/>
      <c r="V376" s="50"/>
      <c r="W376" s="62"/>
    </row>
    <row r="377" spans="1:23" x14ac:dyDescent="0.25">
      <c r="A377" s="52">
        <v>376</v>
      </c>
      <c r="B377" s="6" t="s">
        <v>9583</v>
      </c>
      <c r="C377" s="12" t="s">
        <v>9584</v>
      </c>
      <c r="D377" s="12" t="s">
        <v>9584</v>
      </c>
      <c r="E377" s="11"/>
      <c r="F377" s="6" t="s">
        <v>9583</v>
      </c>
      <c r="G377" s="39"/>
      <c r="H377" s="5"/>
      <c r="I377" s="5"/>
      <c r="J377" s="5"/>
      <c r="K377" s="5"/>
      <c r="L377" s="5"/>
      <c r="M377" s="39"/>
      <c r="N377" s="50"/>
      <c r="V377" s="50"/>
      <c r="W377" s="62"/>
    </row>
    <row r="378" spans="1:23" ht="51" x14ac:dyDescent="0.25">
      <c r="A378" s="52">
        <v>377</v>
      </c>
      <c r="B378" s="2" t="s">
        <v>13515</v>
      </c>
      <c r="C378" s="10" t="s">
        <v>9582</v>
      </c>
      <c r="D378" s="10" t="s">
        <v>9582</v>
      </c>
      <c r="F378" s="2" t="s">
        <v>9581</v>
      </c>
      <c r="G378" s="40"/>
      <c r="H378" s="1"/>
      <c r="I378" s="1"/>
      <c r="J378" s="1"/>
      <c r="K378" s="1" t="s">
        <v>13</v>
      </c>
      <c r="L378" s="1"/>
      <c r="M378" s="40"/>
      <c r="N378" s="49" t="s">
        <v>13</v>
      </c>
      <c r="O378" s="10" t="s">
        <v>13</v>
      </c>
      <c r="P378" s="10" t="s">
        <v>13</v>
      </c>
      <c r="Q378" s="10" t="s">
        <v>13</v>
      </c>
      <c r="R378" s="10" t="s">
        <v>13</v>
      </c>
      <c r="V378" s="50"/>
      <c r="W378" s="62" t="s">
        <v>14267</v>
      </c>
    </row>
    <row r="379" spans="1:23" ht="25.5" x14ac:dyDescent="0.25">
      <c r="A379" s="52">
        <v>378</v>
      </c>
      <c r="B379" s="2" t="s">
        <v>13516</v>
      </c>
      <c r="C379" s="10" t="s">
        <v>9580</v>
      </c>
      <c r="D379" s="10" t="s">
        <v>9580</v>
      </c>
      <c r="F379" s="2" t="s">
        <v>658</v>
      </c>
      <c r="G379" s="40"/>
      <c r="H379" s="1"/>
      <c r="I379" s="1"/>
      <c r="J379" s="1"/>
      <c r="K379" s="1" t="s">
        <v>13</v>
      </c>
      <c r="L379" s="1"/>
      <c r="M379" s="40"/>
      <c r="N379" s="49" t="s">
        <v>13</v>
      </c>
      <c r="O379" s="10" t="s">
        <v>13</v>
      </c>
      <c r="P379" s="10" t="s">
        <v>13</v>
      </c>
      <c r="Q379" s="10" t="s">
        <v>13</v>
      </c>
      <c r="R379" s="10" t="s">
        <v>13</v>
      </c>
      <c r="V379" s="50"/>
      <c r="W379" s="62" t="s">
        <v>14268</v>
      </c>
    </row>
    <row r="380" spans="1:23" x14ac:dyDescent="0.25">
      <c r="A380" s="52">
        <v>379</v>
      </c>
      <c r="B380" s="6" t="s">
        <v>9578</v>
      </c>
      <c r="C380" s="12" t="s">
        <v>9579</v>
      </c>
      <c r="D380" s="12" t="s">
        <v>9579</v>
      </c>
      <c r="E380" s="11"/>
      <c r="F380" s="6" t="s">
        <v>9578</v>
      </c>
      <c r="G380" s="39"/>
      <c r="H380" s="5"/>
      <c r="I380" s="5"/>
      <c r="J380" s="5"/>
      <c r="K380" s="5"/>
      <c r="L380" s="5"/>
      <c r="M380" s="39"/>
      <c r="N380" s="50"/>
      <c r="V380" s="50"/>
      <c r="W380" s="62"/>
    </row>
    <row r="381" spans="1:23" ht="38.25" x14ac:dyDescent="0.25">
      <c r="A381" s="52">
        <v>380</v>
      </c>
      <c r="B381" s="2" t="s">
        <v>13517</v>
      </c>
      <c r="C381" s="10" t="s">
        <v>9577</v>
      </c>
      <c r="D381" s="10" t="s">
        <v>9577</v>
      </c>
      <c r="F381" s="2" t="s">
        <v>9576</v>
      </c>
      <c r="G381" s="40"/>
      <c r="H381" s="1"/>
      <c r="I381" s="1"/>
      <c r="J381" s="1"/>
      <c r="K381" s="1" t="s">
        <v>13</v>
      </c>
      <c r="L381" s="1"/>
      <c r="M381" s="40"/>
      <c r="N381" s="49" t="s">
        <v>13</v>
      </c>
      <c r="O381" s="10" t="s">
        <v>13</v>
      </c>
      <c r="P381" s="10" t="s">
        <v>13</v>
      </c>
      <c r="Q381" s="10" t="s">
        <v>13</v>
      </c>
      <c r="R381" s="10" t="s">
        <v>13</v>
      </c>
      <c r="V381" s="50"/>
      <c r="W381" s="62" t="s">
        <v>14269</v>
      </c>
    </row>
    <row r="382" spans="1:23" ht="38.25" x14ac:dyDescent="0.25">
      <c r="A382" s="52">
        <v>381</v>
      </c>
      <c r="B382" s="2" t="s">
        <v>13518</v>
      </c>
      <c r="C382" s="10" t="s">
        <v>9575</v>
      </c>
      <c r="D382" s="10" t="s">
        <v>9575</v>
      </c>
      <c r="F382" s="2" t="s">
        <v>9574</v>
      </c>
      <c r="G382" s="40"/>
      <c r="H382" s="1"/>
      <c r="I382" s="1"/>
      <c r="J382" s="1"/>
      <c r="K382" s="1" t="s">
        <v>13</v>
      </c>
      <c r="L382" s="1"/>
      <c r="M382" s="40"/>
      <c r="N382" s="49" t="s">
        <v>13</v>
      </c>
      <c r="O382" s="10" t="s">
        <v>13</v>
      </c>
      <c r="P382" s="10" t="s">
        <v>13</v>
      </c>
      <c r="Q382" s="10" t="s">
        <v>13</v>
      </c>
      <c r="R382" s="10" t="s">
        <v>13</v>
      </c>
      <c r="V382" s="50"/>
      <c r="W382" s="62" t="s">
        <v>14269</v>
      </c>
    </row>
    <row r="383" spans="1:23" ht="51" x14ac:dyDescent="0.25">
      <c r="A383" s="52">
        <v>382</v>
      </c>
      <c r="B383" s="2" t="s">
        <v>13519</v>
      </c>
      <c r="C383" s="10" t="s">
        <v>9573</v>
      </c>
      <c r="D383" s="10" t="s">
        <v>9573</v>
      </c>
      <c r="F383" s="2" t="s">
        <v>9572</v>
      </c>
      <c r="G383" s="40"/>
      <c r="H383" s="1"/>
      <c r="I383" s="1"/>
      <c r="J383" s="1"/>
      <c r="K383" s="1" t="s">
        <v>13</v>
      </c>
      <c r="L383" s="1"/>
      <c r="M383" s="40"/>
      <c r="N383" s="49" t="s">
        <v>13</v>
      </c>
      <c r="O383" s="10" t="s">
        <v>13</v>
      </c>
      <c r="P383" s="10" t="s">
        <v>13</v>
      </c>
      <c r="Q383" s="10" t="s">
        <v>13</v>
      </c>
      <c r="R383" s="10" t="s">
        <v>13</v>
      </c>
      <c r="V383" s="50"/>
      <c r="W383" s="62" t="s">
        <v>14269</v>
      </c>
    </row>
    <row r="384" spans="1:23" ht="63.75" x14ac:dyDescent="0.25">
      <c r="A384" s="52">
        <v>383</v>
      </c>
      <c r="B384" s="2" t="s">
        <v>13520</v>
      </c>
      <c r="C384" s="10" t="s">
        <v>9571</v>
      </c>
      <c r="D384" s="10" t="s">
        <v>9571</v>
      </c>
      <c r="F384" s="2" t="s">
        <v>9570</v>
      </c>
      <c r="G384" s="40"/>
      <c r="H384" s="1"/>
      <c r="I384" s="1"/>
      <c r="J384" s="1"/>
      <c r="K384" s="1" t="s">
        <v>13</v>
      </c>
      <c r="L384" s="1"/>
      <c r="M384" s="40"/>
      <c r="N384" s="49" t="s">
        <v>13</v>
      </c>
      <c r="O384" s="10" t="s">
        <v>13</v>
      </c>
      <c r="P384" s="10" t="s">
        <v>13</v>
      </c>
      <c r="Q384" s="10" t="s">
        <v>13</v>
      </c>
      <c r="R384" s="10" t="s">
        <v>13</v>
      </c>
      <c r="V384" s="50"/>
      <c r="W384" s="62" t="s">
        <v>14269</v>
      </c>
    </row>
    <row r="385" spans="1:23" ht="25.5" x14ac:dyDescent="0.25">
      <c r="A385" s="52">
        <v>384</v>
      </c>
      <c r="B385" s="6" t="s">
        <v>9568</v>
      </c>
      <c r="C385" s="12" t="s">
        <v>9569</v>
      </c>
      <c r="D385" s="12" t="s">
        <v>9569</v>
      </c>
      <c r="E385" s="11"/>
      <c r="F385" s="6" t="s">
        <v>9568</v>
      </c>
      <c r="G385" s="39"/>
      <c r="H385" s="5"/>
      <c r="I385" s="5"/>
      <c r="J385" s="5"/>
      <c r="K385" s="5"/>
      <c r="L385" s="5"/>
      <c r="M385" s="39"/>
      <c r="N385" s="50"/>
      <c r="V385" s="50"/>
      <c r="W385" s="62"/>
    </row>
    <row r="386" spans="1:23" ht="38.25" x14ac:dyDescent="0.25">
      <c r="A386" s="52">
        <v>385</v>
      </c>
      <c r="B386" s="2" t="s">
        <v>13521</v>
      </c>
      <c r="C386" s="10" t="s">
        <v>9567</v>
      </c>
      <c r="D386" s="10" t="s">
        <v>9567</v>
      </c>
      <c r="F386" s="2" t="s">
        <v>9566</v>
      </c>
      <c r="G386" s="40"/>
      <c r="H386" s="1"/>
      <c r="I386" s="1"/>
      <c r="J386" s="1"/>
      <c r="K386" s="1" t="s">
        <v>13</v>
      </c>
      <c r="L386" s="1"/>
      <c r="M386" s="40"/>
      <c r="N386" s="49" t="s">
        <v>13</v>
      </c>
      <c r="O386" s="10" t="s">
        <v>13</v>
      </c>
      <c r="P386" s="10" t="s">
        <v>13</v>
      </c>
      <c r="Q386" s="10" t="s">
        <v>13</v>
      </c>
      <c r="R386" s="10" t="s">
        <v>13</v>
      </c>
      <c r="V386" s="50"/>
      <c r="W386" s="62" t="s">
        <v>14270</v>
      </c>
    </row>
    <row r="387" spans="1:23" ht="76.5" x14ac:dyDescent="0.25">
      <c r="A387" s="52">
        <v>386</v>
      </c>
      <c r="B387" s="2" t="s">
        <v>13522</v>
      </c>
      <c r="C387" s="10" t="s">
        <v>9565</v>
      </c>
      <c r="D387" s="10" t="s">
        <v>9565</v>
      </c>
      <c r="F387" s="2" t="s">
        <v>9564</v>
      </c>
      <c r="G387" s="40"/>
      <c r="H387" s="1"/>
      <c r="I387" s="1"/>
      <c r="J387" s="1"/>
      <c r="K387" s="1" t="s">
        <v>13</v>
      </c>
      <c r="L387" s="1"/>
      <c r="M387" s="40"/>
      <c r="N387" s="49" t="s">
        <v>13</v>
      </c>
      <c r="O387" s="10" t="s">
        <v>13</v>
      </c>
      <c r="P387" s="10" t="s">
        <v>13</v>
      </c>
      <c r="Q387" s="10" t="s">
        <v>13</v>
      </c>
      <c r="R387" s="10" t="s">
        <v>13</v>
      </c>
      <c r="V387" s="50"/>
      <c r="W387" s="62" t="s">
        <v>14271</v>
      </c>
    </row>
    <row r="388" spans="1:23" ht="38.25" x14ac:dyDescent="0.25">
      <c r="A388" s="52">
        <v>387</v>
      </c>
      <c r="B388" s="2" t="s">
        <v>13523</v>
      </c>
      <c r="C388" s="10" t="s">
        <v>9563</v>
      </c>
      <c r="D388" s="10" t="s">
        <v>9563</v>
      </c>
      <c r="F388" s="2" t="s">
        <v>9562</v>
      </c>
      <c r="G388" s="40"/>
      <c r="H388" s="1"/>
      <c r="I388" s="1"/>
      <c r="J388" s="1"/>
      <c r="K388" s="1" t="s">
        <v>13</v>
      </c>
      <c r="L388" s="1"/>
      <c r="M388" s="40"/>
      <c r="N388" s="49" t="s">
        <v>13</v>
      </c>
      <c r="O388" s="10" t="s">
        <v>13</v>
      </c>
      <c r="P388" s="10" t="s">
        <v>13</v>
      </c>
      <c r="Q388" s="10" t="s">
        <v>13</v>
      </c>
      <c r="R388" s="10" t="s">
        <v>13</v>
      </c>
      <c r="V388" s="50"/>
      <c r="W388" s="62" t="s">
        <v>14272</v>
      </c>
    </row>
    <row r="389" spans="1:23" ht="89.25" x14ac:dyDescent="0.25">
      <c r="A389" s="52">
        <v>388</v>
      </c>
      <c r="B389" s="2" t="s">
        <v>13524</v>
      </c>
      <c r="C389" s="10" t="s">
        <v>9561</v>
      </c>
      <c r="D389" s="10" t="s">
        <v>9561</v>
      </c>
      <c r="F389" s="2" t="s">
        <v>9560</v>
      </c>
      <c r="G389" s="40"/>
      <c r="H389" s="1"/>
      <c r="I389" s="1"/>
      <c r="J389" s="1"/>
      <c r="K389" s="1" t="s">
        <v>13</v>
      </c>
      <c r="L389" s="1"/>
      <c r="M389" s="40"/>
      <c r="N389" s="49" t="s">
        <v>13</v>
      </c>
      <c r="O389" s="10" t="s">
        <v>13</v>
      </c>
      <c r="P389" s="10" t="s">
        <v>13</v>
      </c>
      <c r="Q389" s="10" t="s">
        <v>13</v>
      </c>
      <c r="R389" s="10" t="s">
        <v>13</v>
      </c>
      <c r="V389" s="50"/>
      <c r="W389" s="62" t="s">
        <v>14273</v>
      </c>
    </row>
    <row r="390" spans="1:23" x14ac:dyDescent="0.25">
      <c r="A390" s="52">
        <v>389</v>
      </c>
      <c r="B390" s="4" t="s">
        <v>9558</v>
      </c>
      <c r="C390" s="14" t="s">
        <v>9559</v>
      </c>
      <c r="D390" s="14" t="s">
        <v>9559</v>
      </c>
      <c r="E390" s="13"/>
      <c r="F390" s="4" t="s">
        <v>9558</v>
      </c>
      <c r="G390" s="38"/>
      <c r="H390" s="3"/>
      <c r="I390" s="3"/>
      <c r="J390" s="3"/>
      <c r="K390" s="3"/>
      <c r="L390" s="3"/>
      <c r="M390" s="38"/>
      <c r="N390" s="50"/>
      <c r="V390" s="50"/>
      <c r="W390" s="62"/>
    </row>
    <row r="391" spans="1:23" x14ac:dyDescent="0.25">
      <c r="A391" s="52">
        <v>390</v>
      </c>
      <c r="B391" s="6" t="s">
        <v>9556</v>
      </c>
      <c r="C391" s="12" t="s">
        <v>9557</v>
      </c>
      <c r="D391" s="12" t="s">
        <v>9557</v>
      </c>
      <c r="E391" s="11"/>
      <c r="F391" s="6" t="s">
        <v>9556</v>
      </c>
      <c r="G391" s="39"/>
      <c r="H391" s="5"/>
      <c r="I391" s="5"/>
      <c r="J391" s="5"/>
      <c r="K391" s="5"/>
      <c r="L391" s="5"/>
      <c r="M391" s="39"/>
      <c r="N391" s="50"/>
      <c r="V391" s="50"/>
      <c r="W391" s="62"/>
    </row>
    <row r="392" spans="1:23" ht="25.5" x14ac:dyDescent="0.25">
      <c r="A392" s="52">
        <v>391</v>
      </c>
      <c r="B392" s="2" t="s">
        <v>9554</v>
      </c>
      <c r="C392" s="10" t="s">
        <v>9555</v>
      </c>
      <c r="D392" s="10" t="s">
        <v>9555</v>
      </c>
      <c r="F392" s="2" t="s">
        <v>9554</v>
      </c>
      <c r="G392" s="40"/>
      <c r="H392" s="1"/>
      <c r="I392" s="1"/>
      <c r="J392" s="1" t="s">
        <v>13</v>
      </c>
      <c r="K392" s="1"/>
      <c r="L392" s="1"/>
      <c r="M392" s="40"/>
      <c r="N392" s="49" t="s">
        <v>13</v>
      </c>
      <c r="O392" s="10" t="s">
        <v>13</v>
      </c>
      <c r="P392" s="10" t="s">
        <v>13</v>
      </c>
      <c r="Q392" s="10" t="s">
        <v>13</v>
      </c>
      <c r="R392" s="10" t="s">
        <v>13</v>
      </c>
      <c r="V392" s="50"/>
      <c r="W392" s="62"/>
    </row>
    <row r="393" spans="1:23" x14ac:dyDescent="0.25">
      <c r="A393" s="52">
        <v>392</v>
      </c>
      <c r="B393" s="2" t="s">
        <v>9552</v>
      </c>
      <c r="C393" s="10" t="s">
        <v>9553</v>
      </c>
      <c r="D393" s="10" t="s">
        <v>9553</v>
      </c>
      <c r="F393" s="2" t="s">
        <v>9552</v>
      </c>
      <c r="G393" s="40"/>
      <c r="H393" s="1"/>
      <c r="I393" s="1"/>
      <c r="J393" s="1" t="s">
        <v>13</v>
      </c>
      <c r="K393" s="1"/>
      <c r="L393" s="1"/>
      <c r="M393" s="40"/>
      <c r="N393" s="49" t="s">
        <v>13</v>
      </c>
      <c r="O393" s="10" t="s">
        <v>13</v>
      </c>
      <c r="P393" s="10" t="s">
        <v>13</v>
      </c>
      <c r="Q393" s="10" t="s">
        <v>13</v>
      </c>
      <c r="R393" s="10" t="s">
        <v>13</v>
      </c>
      <c r="V393" s="50"/>
      <c r="W393" s="62"/>
    </row>
    <row r="394" spans="1:23" x14ac:dyDescent="0.25">
      <c r="A394" s="52">
        <v>393</v>
      </c>
      <c r="B394" s="2" t="s">
        <v>9550</v>
      </c>
      <c r="C394" s="10" t="s">
        <v>9551</v>
      </c>
      <c r="D394" s="10" t="s">
        <v>9551</v>
      </c>
      <c r="F394" s="2" t="s">
        <v>9550</v>
      </c>
      <c r="G394" s="40"/>
      <c r="H394" s="1"/>
      <c r="I394" s="1"/>
      <c r="J394" s="1" t="s">
        <v>13</v>
      </c>
      <c r="K394" s="1"/>
      <c r="L394" s="1"/>
      <c r="M394" s="40"/>
      <c r="N394" s="49" t="s">
        <v>13</v>
      </c>
      <c r="O394" s="10" t="s">
        <v>13</v>
      </c>
      <c r="P394" s="10" t="s">
        <v>13</v>
      </c>
      <c r="Q394" s="10" t="s">
        <v>13</v>
      </c>
      <c r="R394" s="10" t="s">
        <v>13</v>
      </c>
      <c r="V394" s="50"/>
      <c r="W394" s="62"/>
    </row>
    <row r="395" spans="1:23" x14ac:dyDescent="0.25">
      <c r="A395" s="52">
        <v>394</v>
      </c>
      <c r="B395" s="2" t="s">
        <v>9548</v>
      </c>
      <c r="C395" s="10" t="s">
        <v>9549</v>
      </c>
      <c r="D395" s="10" t="s">
        <v>9549</v>
      </c>
      <c r="F395" s="2" t="s">
        <v>9548</v>
      </c>
      <c r="G395" s="40"/>
      <c r="H395" s="1"/>
      <c r="I395" s="1"/>
      <c r="J395" s="1" t="s">
        <v>13</v>
      </c>
      <c r="K395" s="1"/>
      <c r="L395" s="1"/>
      <c r="M395" s="40"/>
      <c r="N395" s="49" t="s">
        <v>13</v>
      </c>
      <c r="O395" s="10" t="s">
        <v>13</v>
      </c>
      <c r="P395" s="10" t="s">
        <v>13</v>
      </c>
      <c r="Q395" s="10" t="s">
        <v>13</v>
      </c>
      <c r="R395" s="10" t="s">
        <v>13</v>
      </c>
      <c r="V395" s="50"/>
      <c r="W395" s="62"/>
    </row>
    <row r="396" spans="1:23" ht="38.25" x14ac:dyDescent="0.25">
      <c r="A396" s="52">
        <v>395</v>
      </c>
      <c r="B396" s="2" t="s">
        <v>9546</v>
      </c>
      <c r="C396" s="10" t="s">
        <v>9547</v>
      </c>
      <c r="D396" s="10" t="s">
        <v>9547</v>
      </c>
      <c r="F396" s="2" t="s">
        <v>9546</v>
      </c>
      <c r="G396" s="40"/>
      <c r="H396" s="1"/>
      <c r="I396" s="1"/>
      <c r="J396" s="1" t="s">
        <v>13</v>
      </c>
      <c r="K396" s="1"/>
      <c r="L396" s="1"/>
      <c r="M396" s="40"/>
      <c r="N396" s="49" t="s">
        <v>13</v>
      </c>
      <c r="O396" s="10" t="s">
        <v>13</v>
      </c>
      <c r="P396" s="10" t="s">
        <v>13</v>
      </c>
      <c r="Q396" s="10" t="s">
        <v>13</v>
      </c>
      <c r="R396" s="10" t="s">
        <v>13</v>
      </c>
      <c r="V396" s="50"/>
      <c r="W396" s="62"/>
    </row>
    <row r="397" spans="1:23" x14ac:dyDescent="0.25">
      <c r="A397" s="52">
        <v>396</v>
      </c>
      <c r="B397" s="6" t="s">
        <v>9544</v>
      </c>
      <c r="C397" s="12" t="s">
        <v>9545</v>
      </c>
      <c r="D397" s="12" t="s">
        <v>9545</v>
      </c>
      <c r="E397" s="11"/>
      <c r="F397" s="6" t="s">
        <v>9544</v>
      </c>
      <c r="G397" s="39"/>
      <c r="H397" s="5"/>
      <c r="I397" s="5"/>
      <c r="J397" s="5"/>
      <c r="K397" s="5"/>
      <c r="L397" s="5"/>
      <c r="M397" s="39"/>
      <c r="N397" s="50"/>
      <c r="V397" s="50"/>
      <c r="W397" s="62"/>
    </row>
    <row r="398" spans="1:23" ht="38.25" x14ac:dyDescent="0.25">
      <c r="A398" s="52">
        <v>397</v>
      </c>
      <c r="B398" s="2" t="s">
        <v>9542</v>
      </c>
      <c r="C398" s="10" t="s">
        <v>9543</v>
      </c>
      <c r="D398" s="10" t="s">
        <v>9543</v>
      </c>
      <c r="F398" s="2" t="s">
        <v>9542</v>
      </c>
      <c r="G398" s="40"/>
      <c r="H398" s="1"/>
      <c r="I398" s="1"/>
      <c r="J398" s="1" t="s">
        <v>13</v>
      </c>
      <c r="K398" s="1"/>
      <c r="L398" s="1"/>
      <c r="M398" s="40"/>
      <c r="N398" s="49" t="s">
        <v>13</v>
      </c>
      <c r="O398" s="10" t="s">
        <v>13</v>
      </c>
      <c r="P398" s="10" t="s">
        <v>13</v>
      </c>
      <c r="Q398" s="10" t="s">
        <v>13</v>
      </c>
      <c r="R398" s="10" t="s">
        <v>13</v>
      </c>
      <c r="V398" s="50"/>
      <c r="W398" s="62"/>
    </row>
    <row r="399" spans="1:23" x14ac:dyDescent="0.25">
      <c r="A399" s="52">
        <v>398</v>
      </c>
      <c r="B399" s="6" t="s">
        <v>9540</v>
      </c>
      <c r="C399" s="12" t="s">
        <v>9541</v>
      </c>
      <c r="D399" s="12" t="s">
        <v>9541</v>
      </c>
      <c r="E399" s="11"/>
      <c r="F399" s="6" t="s">
        <v>9540</v>
      </c>
      <c r="G399" s="39"/>
      <c r="H399" s="5"/>
      <c r="I399" s="5"/>
      <c r="J399" s="5"/>
      <c r="K399" s="5"/>
      <c r="L399" s="5"/>
      <c r="M399" s="39"/>
      <c r="N399" s="50"/>
      <c r="V399" s="50"/>
      <c r="W399" s="62"/>
    </row>
    <row r="400" spans="1:23" ht="51" x14ac:dyDescent="0.25">
      <c r="A400" s="52">
        <v>399</v>
      </c>
      <c r="B400" s="2" t="s">
        <v>13525</v>
      </c>
      <c r="C400" s="10" t="s">
        <v>9539</v>
      </c>
      <c r="D400" s="10" t="s">
        <v>9539</v>
      </c>
      <c r="F400" s="2" t="s">
        <v>9538</v>
      </c>
      <c r="G400" s="40"/>
      <c r="H400" s="1"/>
      <c r="I400" s="1"/>
      <c r="J400" s="1"/>
      <c r="K400" s="1" t="s">
        <v>13</v>
      </c>
      <c r="L400" s="1"/>
      <c r="M400" s="40"/>
      <c r="N400" s="49" t="s">
        <v>13</v>
      </c>
      <c r="O400" s="10" t="s">
        <v>13</v>
      </c>
      <c r="P400" s="10" t="s">
        <v>13</v>
      </c>
      <c r="Q400" s="10" t="s">
        <v>13</v>
      </c>
      <c r="R400" s="10" t="s">
        <v>13</v>
      </c>
      <c r="V400" s="50"/>
      <c r="W400" s="62" t="s">
        <v>14274</v>
      </c>
    </row>
    <row r="401" spans="1:23" ht="25.5" x14ac:dyDescent="0.25">
      <c r="A401" s="52">
        <v>400</v>
      </c>
      <c r="B401" s="6" t="s">
        <v>9536</v>
      </c>
      <c r="C401" s="12" t="s">
        <v>9537</v>
      </c>
      <c r="D401" s="12" t="s">
        <v>9537</v>
      </c>
      <c r="E401" s="11"/>
      <c r="F401" s="6" t="s">
        <v>9536</v>
      </c>
      <c r="G401" s="39"/>
      <c r="H401" s="5"/>
      <c r="I401" s="5"/>
      <c r="J401" s="5"/>
      <c r="K401" s="5"/>
      <c r="L401" s="5"/>
      <c r="M401" s="39"/>
      <c r="N401" s="50"/>
      <c r="V401" s="50"/>
      <c r="W401" s="62"/>
    </row>
    <row r="402" spans="1:23" ht="25.5" x14ac:dyDescent="0.25">
      <c r="A402" s="52">
        <v>401</v>
      </c>
      <c r="B402" s="2" t="s">
        <v>9534</v>
      </c>
      <c r="C402" s="10" t="s">
        <v>9535</v>
      </c>
      <c r="D402" s="10" t="s">
        <v>9535</v>
      </c>
      <c r="F402" s="2" t="s">
        <v>9534</v>
      </c>
      <c r="G402" s="40"/>
      <c r="H402" s="1"/>
      <c r="I402" s="1"/>
      <c r="J402" s="1" t="s">
        <v>13</v>
      </c>
      <c r="K402" s="1"/>
      <c r="L402" s="1"/>
      <c r="M402" s="40"/>
      <c r="N402" s="49" t="s">
        <v>13</v>
      </c>
      <c r="O402" s="10" t="s">
        <v>13</v>
      </c>
      <c r="P402" s="10" t="s">
        <v>13</v>
      </c>
      <c r="Q402" s="10" t="s">
        <v>13</v>
      </c>
      <c r="R402" s="10" t="s">
        <v>13</v>
      </c>
      <c r="V402" s="50"/>
      <c r="W402" s="62"/>
    </row>
    <row r="403" spans="1:23" x14ac:dyDescent="0.25">
      <c r="A403" s="52">
        <v>402</v>
      </c>
      <c r="B403" s="6" t="s">
        <v>9532</v>
      </c>
      <c r="C403" s="12" t="s">
        <v>9533</v>
      </c>
      <c r="D403" s="12" t="s">
        <v>9533</v>
      </c>
      <c r="E403" s="11"/>
      <c r="F403" s="6" t="s">
        <v>9532</v>
      </c>
      <c r="G403" s="39"/>
      <c r="H403" s="5"/>
      <c r="I403" s="5"/>
      <c r="J403" s="5"/>
      <c r="K403" s="5"/>
      <c r="L403" s="5"/>
      <c r="M403" s="39"/>
      <c r="N403" s="50"/>
      <c r="V403" s="50"/>
      <c r="W403" s="62"/>
    </row>
    <row r="404" spans="1:23" ht="38.25" x14ac:dyDescent="0.25">
      <c r="A404" s="52">
        <v>403</v>
      </c>
      <c r="B404" s="2" t="s">
        <v>9530</v>
      </c>
      <c r="C404" s="10" t="s">
        <v>9531</v>
      </c>
      <c r="D404" s="10" t="s">
        <v>9531</v>
      </c>
      <c r="F404" s="2" t="s">
        <v>9530</v>
      </c>
      <c r="G404" s="40"/>
      <c r="H404" s="1"/>
      <c r="I404" s="1"/>
      <c r="J404" s="1" t="s">
        <v>13</v>
      </c>
      <c r="K404" s="1"/>
      <c r="L404" s="1"/>
      <c r="M404" s="40"/>
      <c r="N404" s="49" t="s">
        <v>13</v>
      </c>
      <c r="O404" s="10" t="s">
        <v>13</v>
      </c>
      <c r="P404" s="10" t="s">
        <v>13</v>
      </c>
      <c r="Q404" s="10" t="s">
        <v>13</v>
      </c>
      <c r="R404" s="10" t="s">
        <v>13</v>
      </c>
      <c r="V404" s="50"/>
      <c r="W404" s="62"/>
    </row>
    <row r="405" spans="1:23" ht="38.25" x14ac:dyDescent="0.25">
      <c r="A405" s="52">
        <v>404</v>
      </c>
      <c r="B405" s="2" t="s">
        <v>13526</v>
      </c>
      <c r="C405" s="10" t="s">
        <v>9529</v>
      </c>
      <c r="D405" s="10" t="s">
        <v>9529</v>
      </c>
      <c r="F405" s="2" t="s">
        <v>9528</v>
      </c>
      <c r="G405" s="40"/>
      <c r="H405" s="1"/>
      <c r="I405" s="1"/>
      <c r="J405" s="1"/>
      <c r="K405" s="1" t="s">
        <v>13</v>
      </c>
      <c r="L405" s="1"/>
      <c r="M405" s="40"/>
      <c r="N405" s="49" t="s">
        <v>13</v>
      </c>
      <c r="O405" s="10" t="s">
        <v>13</v>
      </c>
      <c r="V405" s="50"/>
      <c r="W405" s="62" t="s">
        <v>14275</v>
      </c>
    </row>
    <row r="406" spans="1:23" x14ac:dyDescent="0.25">
      <c r="A406" s="52">
        <v>405</v>
      </c>
      <c r="B406" s="4" t="s">
        <v>9526</v>
      </c>
      <c r="C406" s="14" t="s">
        <v>9527</v>
      </c>
      <c r="D406" s="14" t="s">
        <v>9527</v>
      </c>
      <c r="E406" s="13"/>
      <c r="F406" s="4" t="s">
        <v>9526</v>
      </c>
      <c r="G406" s="38"/>
      <c r="H406" s="3"/>
      <c r="I406" s="3"/>
      <c r="J406" s="3"/>
      <c r="K406" s="3"/>
      <c r="L406" s="3"/>
      <c r="M406" s="38"/>
      <c r="N406" s="50"/>
      <c r="V406" s="50"/>
      <c r="W406" s="62"/>
    </row>
    <row r="407" spans="1:23" x14ac:dyDescent="0.25">
      <c r="A407" s="52">
        <v>406</v>
      </c>
      <c r="B407" s="6" t="s">
        <v>9524</v>
      </c>
      <c r="C407" s="12" t="s">
        <v>9525</v>
      </c>
      <c r="D407" s="12" t="s">
        <v>9525</v>
      </c>
      <c r="E407" s="11"/>
      <c r="F407" s="6" t="s">
        <v>9524</v>
      </c>
      <c r="G407" s="39"/>
      <c r="H407" s="5"/>
      <c r="I407" s="5"/>
      <c r="J407" s="5"/>
      <c r="K407" s="5"/>
      <c r="L407" s="5"/>
      <c r="M407" s="39"/>
      <c r="N407" s="50"/>
      <c r="V407" s="50"/>
      <c r="W407" s="62"/>
    </row>
    <row r="408" spans="1:23" ht="63.75" x14ac:dyDescent="0.25">
      <c r="A408" s="52">
        <v>407</v>
      </c>
      <c r="B408" s="2" t="s">
        <v>13527</v>
      </c>
      <c r="C408" s="10" t="s">
        <v>9523</v>
      </c>
      <c r="D408" s="10" t="s">
        <v>9523</v>
      </c>
      <c r="F408" s="2" t="s">
        <v>9522</v>
      </c>
      <c r="G408" s="40"/>
      <c r="H408" s="1"/>
      <c r="I408" s="1"/>
      <c r="J408" s="1"/>
      <c r="K408" s="1" t="s">
        <v>13</v>
      </c>
      <c r="L408" s="1"/>
      <c r="M408" s="40"/>
      <c r="N408" s="49" t="s">
        <v>13</v>
      </c>
      <c r="O408" s="10" t="s">
        <v>13</v>
      </c>
      <c r="V408" s="50"/>
      <c r="W408" s="62" t="s">
        <v>14276</v>
      </c>
    </row>
    <row r="409" spans="1:23" ht="165.75" x14ac:dyDescent="0.25">
      <c r="A409" s="52">
        <v>408</v>
      </c>
      <c r="B409" s="2" t="s">
        <v>13528</v>
      </c>
      <c r="C409" s="10" t="s">
        <v>9521</v>
      </c>
      <c r="D409" s="10" t="s">
        <v>9521</v>
      </c>
      <c r="F409" s="2" t="s">
        <v>9520</v>
      </c>
      <c r="G409" s="40"/>
      <c r="H409" s="1"/>
      <c r="I409" s="1"/>
      <c r="J409" s="1"/>
      <c r="K409" s="1" t="s">
        <v>13</v>
      </c>
      <c r="L409" s="1"/>
      <c r="M409" s="40"/>
      <c r="N409" s="49" t="s">
        <v>13</v>
      </c>
      <c r="O409" s="10" t="s">
        <v>13</v>
      </c>
      <c r="V409" s="50"/>
      <c r="W409" s="62" t="s">
        <v>14277</v>
      </c>
    </row>
    <row r="410" spans="1:23" ht="38.25" x14ac:dyDescent="0.25">
      <c r="A410" s="52">
        <v>409</v>
      </c>
      <c r="B410" s="2" t="s">
        <v>13529</v>
      </c>
      <c r="C410" s="10" t="s">
        <v>9519</v>
      </c>
      <c r="D410" s="10" t="s">
        <v>9519</v>
      </c>
      <c r="F410" s="2" t="s">
        <v>9518</v>
      </c>
      <c r="G410" s="40"/>
      <c r="H410" s="1"/>
      <c r="I410" s="1"/>
      <c r="J410" s="1"/>
      <c r="K410" s="1" t="s">
        <v>13</v>
      </c>
      <c r="L410" s="1"/>
      <c r="M410" s="40"/>
      <c r="N410" s="49" t="s">
        <v>13</v>
      </c>
      <c r="O410" s="10" t="s">
        <v>13</v>
      </c>
      <c r="V410" s="50"/>
      <c r="W410" s="62" t="s">
        <v>14278</v>
      </c>
    </row>
    <row r="411" spans="1:23" x14ac:dyDescent="0.25">
      <c r="A411" s="52">
        <v>410</v>
      </c>
      <c r="B411" s="6" t="s">
        <v>9516</v>
      </c>
      <c r="C411" s="12" t="s">
        <v>9517</v>
      </c>
      <c r="D411" s="12" t="s">
        <v>9517</v>
      </c>
      <c r="E411" s="11"/>
      <c r="F411" s="6" t="s">
        <v>9516</v>
      </c>
      <c r="G411" s="39"/>
      <c r="H411" s="5"/>
      <c r="I411" s="5"/>
      <c r="J411" s="5"/>
      <c r="K411" s="5"/>
      <c r="L411" s="5"/>
      <c r="M411" s="39"/>
      <c r="N411" s="50"/>
      <c r="V411" s="50"/>
      <c r="W411" s="62"/>
    </row>
    <row r="412" spans="1:23" ht="51" x14ac:dyDescent="0.25">
      <c r="A412" s="52">
        <v>411</v>
      </c>
      <c r="B412" s="2" t="s">
        <v>13530</v>
      </c>
      <c r="C412" s="10" t="s">
        <v>9515</v>
      </c>
      <c r="D412" s="10" t="s">
        <v>9515</v>
      </c>
      <c r="F412" s="2" t="s">
        <v>9514</v>
      </c>
      <c r="G412" s="40"/>
      <c r="H412" s="1"/>
      <c r="I412" s="1"/>
      <c r="J412" s="1"/>
      <c r="K412" s="1" t="s">
        <v>13</v>
      </c>
      <c r="L412" s="1"/>
      <c r="M412" s="40"/>
      <c r="N412" s="49" t="s">
        <v>13</v>
      </c>
      <c r="O412" s="10" t="s">
        <v>13</v>
      </c>
      <c r="V412" s="50"/>
      <c r="W412" s="62" t="s">
        <v>14278</v>
      </c>
    </row>
    <row r="413" spans="1:23" x14ac:dyDescent="0.25">
      <c r="A413" s="52">
        <v>412</v>
      </c>
      <c r="B413" s="4" t="s">
        <v>9512</v>
      </c>
      <c r="C413" s="14" t="s">
        <v>9513</v>
      </c>
      <c r="D413" s="14" t="s">
        <v>9513</v>
      </c>
      <c r="E413" s="13"/>
      <c r="F413" s="4" t="s">
        <v>9512</v>
      </c>
      <c r="G413" s="38"/>
      <c r="H413" s="3"/>
      <c r="I413" s="3"/>
      <c r="J413" s="3"/>
      <c r="K413" s="3"/>
      <c r="L413" s="3"/>
      <c r="M413" s="38"/>
      <c r="N413" s="50"/>
      <c r="V413" s="50"/>
      <c r="W413" s="62"/>
    </row>
    <row r="414" spans="1:23" x14ac:dyDescent="0.25">
      <c r="A414" s="52">
        <v>413</v>
      </c>
      <c r="B414" s="6" t="s">
        <v>13531</v>
      </c>
      <c r="C414" s="12" t="s">
        <v>9511</v>
      </c>
      <c r="D414" s="12" t="s">
        <v>9511</v>
      </c>
      <c r="E414" s="11"/>
      <c r="F414" s="6" t="s">
        <v>9510</v>
      </c>
      <c r="G414" s="39"/>
      <c r="H414" s="5"/>
      <c r="I414" s="5"/>
      <c r="J414" s="5"/>
      <c r="K414" s="1" t="s">
        <v>13</v>
      </c>
      <c r="L414" s="5"/>
      <c r="M414" s="39"/>
      <c r="N414" s="50"/>
      <c r="V414" s="50"/>
      <c r="W414" s="62" t="s">
        <v>13613</v>
      </c>
    </row>
    <row r="415" spans="1:23" ht="63.75" x14ac:dyDescent="0.25">
      <c r="A415" s="52">
        <v>414</v>
      </c>
      <c r="B415" s="2" t="s">
        <v>13532</v>
      </c>
      <c r="C415" s="10" t="s">
        <v>9509</v>
      </c>
      <c r="D415" s="10" t="s">
        <v>9509</v>
      </c>
      <c r="F415" s="2" t="s">
        <v>9508</v>
      </c>
      <c r="G415" s="40"/>
      <c r="H415" s="1"/>
      <c r="I415" s="1"/>
      <c r="J415" s="1"/>
      <c r="K415" s="1" t="s">
        <v>13</v>
      </c>
      <c r="L415" s="1"/>
      <c r="M415" s="40"/>
      <c r="N415" s="49" t="s">
        <v>13</v>
      </c>
      <c r="O415" s="10" t="s">
        <v>13</v>
      </c>
      <c r="P415" s="10" t="s">
        <v>13</v>
      </c>
      <c r="Q415" s="10" t="s">
        <v>13</v>
      </c>
      <c r="R415" s="10" t="s">
        <v>13</v>
      </c>
      <c r="V415" s="50"/>
      <c r="W415" s="62" t="s">
        <v>14279</v>
      </c>
    </row>
    <row r="416" spans="1:23" ht="89.25" x14ac:dyDescent="0.25">
      <c r="A416" s="52">
        <v>415</v>
      </c>
      <c r="B416" s="2" t="s">
        <v>13533</v>
      </c>
      <c r="C416" s="10" t="s">
        <v>9507</v>
      </c>
      <c r="D416" s="10" t="s">
        <v>9507</v>
      </c>
      <c r="F416" s="2" t="s">
        <v>9506</v>
      </c>
      <c r="G416" s="40"/>
      <c r="H416" s="1"/>
      <c r="I416" s="1"/>
      <c r="J416" s="1"/>
      <c r="K416" s="1" t="s">
        <v>13</v>
      </c>
      <c r="L416" s="1"/>
      <c r="M416" s="40"/>
      <c r="N416" s="49" t="s">
        <v>13</v>
      </c>
      <c r="O416" s="10" t="s">
        <v>13</v>
      </c>
      <c r="P416" s="10" t="s">
        <v>13</v>
      </c>
      <c r="Q416" s="10" t="s">
        <v>13</v>
      </c>
      <c r="R416" s="10" t="s">
        <v>13</v>
      </c>
      <c r="V416" s="50"/>
      <c r="W416" s="62" t="s">
        <v>14280</v>
      </c>
    </row>
    <row r="417" spans="1:23" ht="51" x14ac:dyDescent="0.25">
      <c r="A417" s="52">
        <v>416</v>
      </c>
      <c r="B417" s="2" t="s">
        <v>13534</v>
      </c>
      <c r="C417" s="10" t="s">
        <v>9505</v>
      </c>
      <c r="D417" s="10" t="s">
        <v>9505</v>
      </c>
      <c r="F417" s="2" t="s">
        <v>9504</v>
      </c>
      <c r="G417" s="40"/>
      <c r="H417" s="1"/>
      <c r="I417" s="1"/>
      <c r="J417" s="1"/>
      <c r="K417" s="1" t="s">
        <v>13</v>
      </c>
      <c r="L417" s="1"/>
      <c r="M417" s="40"/>
      <c r="N417" s="49" t="s">
        <v>13</v>
      </c>
      <c r="O417" s="10" t="s">
        <v>13</v>
      </c>
      <c r="P417" s="10" t="s">
        <v>13</v>
      </c>
      <c r="Q417" s="10" t="s">
        <v>13</v>
      </c>
      <c r="R417" s="10" t="s">
        <v>13</v>
      </c>
      <c r="V417" s="50"/>
      <c r="W417" s="62" t="s">
        <v>14281</v>
      </c>
    </row>
    <row r="418" spans="1:23" ht="25.5" x14ac:dyDescent="0.25">
      <c r="A418" s="52">
        <v>417</v>
      </c>
      <c r="B418" s="6" t="s">
        <v>9502</v>
      </c>
      <c r="C418" s="12" t="s">
        <v>9503</v>
      </c>
      <c r="D418" s="12" t="s">
        <v>9503</v>
      </c>
      <c r="E418" s="11"/>
      <c r="F418" s="6" t="s">
        <v>9502</v>
      </c>
      <c r="G418" s="39"/>
      <c r="H418" s="5"/>
      <c r="I418" s="5"/>
      <c r="J418" s="5"/>
      <c r="K418" s="5"/>
      <c r="L418" s="5"/>
      <c r="M418" s="39"/>
      <c r="N418" s="50"/>
      <c r="V418" s="50"/>
      <c r="W418" s="62"/>
    </row>
    <row r="419" spans="1:23" ht="51" x14ac:dyDescent="0.25">
      <c r="A419" s="52">
        <v>418</v>
      </c>
      <c r="B419" s="2" t="s">
        <v>13535</v>
      </c>
      <c r="C419" s="10" t="s">
        <v>9501</v>
      </c>
      <c r="D419" s="10" t="s">
        <v>9501</v>
      </c>
      <c r="F419" s="2" t="s">
        <v>9500</v>
      </c>
      <c r="G419" s="40"/>
      <c r="H419" s="1"/>
      <c r="I419" s="1"/>
      <c r="J419" s="1"/>
      <c r="K419" s="1" t="s">
        <v>13</v>
      </c>
      <c r="L419" s="1"/>
      <c r="M419" s="40"/>
      <c r="N419" s="49" t="s">
        <v>13</v>
      </c>
      <c r="O419" s="10" t="s">
        <v>13</v>
      </c>
      <c r="P419" s="10" t="s">
        <v>13</v>
      </c>
      <c r="Q419" s="10" t="s">
        <v>13</v>
      </c>
      <c r="R419" s="10" t="s">
        <v>13</v>
      </c>
      <c r="V419" s="50"/>
      <c r="W419" s="62" t="s">
        <v>13634</v>
      </c>
    </row>
    <row r="420" spans="1:23" ht="51" x14ac:dyDescent="0.25">
      <c r="A420" s="52">
        <v>419</v>
      </c>
      <c r="B420" s="2" t="s">
        <v>13536</v>
      </c>
      <c r="C420" s="10" t="s">
        <v>9499</v>
      </c>
      <c r="D420" s="10" t="s">
        <v>9499</v>
      </c>
      <c r="F420" s="2" t="s">
        <v>9498</v>
      </c>
      <c r="G420" s="40"/>
      <c r="H420" s="1"/>
      <c r="I420" s="1"/>
      <c r="J420" s="1"/>
      <c r="K420" s="1" t="s">
        <v>13</v>
      </c>
      <c r="L420" s="1"/>
      <c r="M420" s="40"/>
      <c r="N420" s="49" t="s">
        <v>13</v>
      </c>
      <c r="O420" s="10" t="s">
        <v>13</v>
      </c>
      <c r="P420" s="10" t="s">
        <v>13</v>
      </c>
      <c r="Q420" s="10" t="s">
        <v>13</v>
      </c>
      <c r="R420" s="10" t="s">
        <v>13</v>
      </c>
      <c r="V420" s="50"/>
      <c r="W420" s="62" t="s">
        <v>13634</v>
      </c>
    </row>
    <row r="421" spans="1:23" ht="51" x14ac:dyDescent="0.25">
      <c r="A421" s="52">
        <v>420</v>
      </c>
      <c r="B421" s="2" t="s">
        <v>13537</v>
      </c>
      <c r="C421" s="10" t="s">
        <v>9497</v>
      </c>
      <c r="D421" s="10" t="s">
        <v>9497</v>
      </c>
      <c r="F421" s="2" t="s">
        <v>9496</v>
      </c>
      <c r="G421" s="40"/>
      <c r="H421" s="1"/>
      <c r="I421" s="1"/>
      <c r="J421" s="1"/>
      <c r="K421" s="1" t="s">
        <v>13</v>
      </c>
      <c r="L421" s="1"/>
      <c r="M421" s="40"/>
      <c r="N421" s="49" t="s">
        <v>13</v>
      </c>
      <c r="O421" s="10" t="s">
        <v>13</v>
      </c>
      <c r="P421" s="10" t="s">
        <v>13</v>
      </c>
      <c r="Q421" s="10" t="s">
        <v>13</v>
      </c>
      <c r="R421" s="10" t="s">
        <v>13</v>
      </c>
      <c r="V421" s="50"/>
      <c r="W421" s="62" t="s">
        <v>13634</v>
      </c>
    </row>
    <row r="422" spans="1:23" ht="51" x14ac:dyDescent="0.25">
      <c r="A422" s="52">
        <v>421</v>
      </c>
      <c r="B422" s="2" t="s">
        <v>13538</v>
      </c>
      <c r="C422" s="10" t="s">
        <v>9495</v>
      </c>
      <c r="D422" s="10" t="s">
        <v>9495</v>
      </c>
      <c r="F422" s="2" t="s">
        <v>9494</v>
      </c>
      <c r="G422" s="40"/>
      <c r="H422" s="1"/>
      <c r="I422" s="1"/>
      <c r="J422" s="1"/>
      <c r="K422" s="1" t="s">
        <v>13</v>
      </c>
      <c r="L422" s="1"/>
      <c r="M422" s="40"/>
      <c r="N422" s="49" t="s">
        <v>13</v>
      </c>
      <c r="O422" s="10" t="s">
        <v>13</v>
      </c>
      <c r="P422" s="10" t="s">
        <v>13</v>
      </c>
      <c r="Q422" s="10" t="s">
        <v>13</v>
      </c>
      <c r="R422" s="10" t="s">
        <v>13</v>
      </c>
      <c r="V422" s="50"/>
      <c r="W422" s="62" t="s">
        <v>13634</v>
      </c>
    </row>
    <row r="423" spans="1:23" ht="25.5" x14ac:dyDescent="0.25">
      <c r="A423" s="52">
        <v>422</v>
      </c>
      <c r="B423" s="6" t="s">
        <v>9492</v>
      </c>
      <c r="C423" s="12" t="s">
        <v>9493</v>
      </c>
      <c r="D423" s="12" t="s">
        <v>9493</v>
      </c>
      <c r="E423" s="11"/>
      <c r="F423" s="6" t="s">
        <v>9492</v>
      </c>
      <c r="G423" s="39"/>
      <c r="H423" s="5"/>
      <c r="I423" s="5"/>
      <c r="J423" s="5"/>
      <c r="K423" s="5"/>
      <c r="L423" s="5"/>
      <c r="M423" s="39"/>
      <c r="N423" s="50"/>
      <c r="V423" s="50"/>
      <c r="W423" s="62"/>
    </row>
    <row r="424" spans="1:23" ht="89.25" x14ac:dyDescent="0.25">
      <c r="A424" s="52">
        <v>423</v>
      </c>
      <c r="B424" s="2" t="s">
        <v>13539</v>
      </c>
      <c r="C424" s="10" t="s">
        <v>9491</v>
      </c>
      <c r="D424" s="10" t="s">
        <v>9491</v>
      </c>
      <c r="F424" s="2" t="s">
        <v>9490</v>
      </c>
      <c r="G424" s="40"/>
      <c r="H424" s="1"/>
      <c r="I424" s="1"/>
      <c r="J424" s="1"/>
      <c r="K424" s="1" t="s">
        <v>13</v>
      </c>
      <c r="L424" s="1"/>
      <c r="M424" s="40"/>
      <c r="N424" s="49" t="s">
        <v>13</v>
      </c>
      <c r="O424" s="10" t="s">
        <v>13</v>
      </c>
      <c r="P424" s="10" t="s">
        <v>13</v>
      </c>
      <c r="Q424" s="10" t="s">
        <v>13</v>
      </c>
      <c r="R424" s="10" t="s">
        <v>13</v>
      </c>
      <c r="V424" s="50"/>
      <c r="W424" s="62" t="s">
        <v>14282</v>
      </c>
    </row>
    <row r="425" spans="1:23" ht="25.5" x14ac:dyDescent="0.25">
      <c r="A425" s="52">
        <v>424</v>
      </c>
      <c r="B425" s="2" t="s">
        <v>13540</v>
      </c>
      <c r="C425" s="10" t="s">
        <v>9489</v>
      </c>
      <c r="D425" s="10" t="s">
        <v>9489</v>
      </c>
      <c r="F425" s="2" t="s">
        <v>9488</v>
      </c>
      <c r="G425" s="40"/>
      <c r="H425" s="1"/>
      <c r="I425" s="1"/>
      <c r="J425" s="1"/>
      <c r="K425" s="1" t="s">
        <v>13</v>
      </c>
      <c r="L425" s="1"/>
      <c r="M425" s="40"/>
      <c r="N425" s="49" t="s">
        <v>13</v>
      </c>
      <c r="O425" s="10" t="s">
        <v>13</v>
      </c>
      <c r="P425" s="10" t="s">
        <v>13</v>
      </c>
      <c r="Q425" s="10" t="s">
        <v>13</v>
      </c>
      <c r="R425" s="10" t="s">
        <v>13</v>
      </c>
      <c r="V425" s="50"/>
      <c r="W425" s="62" t="s">
        <v>14283</v>
      </c>
    </row>
    <row r="426" spans="1:23" ht="51" x14ac:dyDescent="0.25">
      <c r="A426" s="52">
        <v>425</v>
      </c>
      <c r="B426" s="2" t="s">
        <v>13541</v>
      </c>
      <c r="C426" s="10" t="s">
        <v>9487</v>
      </c>
      <c r="D426" s="10" t="s">
        <v>9487</v>
      </c>
      <c r="F426" s="2" t="s">
        <v>9486</v>
      </c>
      <c r="G426" s="40"/>
      <c r="H426" s="1"/>
      <c r="I426" s="1"/>
      <c r="J426" s="1"/>
      <c r="K426" s="1" t="s">
        <v>13</v>
      </c>
      <c r="L426" s="1"/>
      <c r="M426" s="40"/>
      <c r="N426" s="49" t="s">
        <v>13</v>
      </c>
      <c r="O426" s="10" t="s">
        <v>13</v>
      </c>
      <c r="P426" s="10" t="s">
        <v>13</v>
      </c>
      <c r="Q426" s="10" t="s">
        <v>13</v>
      </c>
      <c r="R426" s="10" t="s">
        <v>13</v>
      </c>
      <c r="V426" s="50"/>
      <c r="W426" s="62" t="s">
        <v>14284</v>
      </c>
    </row>
    <row r="427" spans="1:23" ht="89.25" x14ac:dyDescent="0.25">
      <c r="A427" s="52">
        <v>426</v>
      </c>
      <c r="B427" s="2" t="s">
        <v>13542</v>
      </c>
      <c r="C427" s="10" t="s">
        <v>9485</v>
      </c>
      <c r="D427" s="10" t="s">
        <v>9485</v>
      </c>
      <c r="F427" s="2" t="s">
        <v>9484</v>
      </c>
      <c r="G427" s="40"/>
      <c r="H427" s="1"/>
      <c r="I427" s="1"/>
      <c r="J427" s="1"/>
      <c r="K427" s="1" t="s">
        <v>13</v>
      </c>
      <c r="L427" s="1"/>
      <c r="M427" s="40"/>
      <c r="N427" s="49" t="s">
        <v>13</v>
      </c>
      <c r="O427" s="10" t="s">
        <v>13</v>
      </c>
      <c r="P427" s="10" t="s">
        <v>13</v>
      </c>
      <c r="Q427" s="10" t="s">
        <v>13</v>
      </c>
      <c r="R427" s="10" t="s">
        <v>13</v>
      </c>
      <c r="V427" s="50"/>
      <c r="W427" s="62" t="s">
        <v>14285</v>
      </c>
    </row>
    <row r="428" spans="1:23" ht="76.5" x14ac:dyDescent="0.25">
      <c r="A428" s="52">
        <v>427</v>
      </c>
      <c r="B428" s="2" t="s">
        <v>13543</v>
      </c>
      <c r="C428" s="10" t="s">
        <v>9483</v>
      </c>
      <c r="D428" s="10" t="s">
        <v>9483</v>
      </c>
      <c r="F428" s="2" t="s">
        <v>9482</v>
      </c>
      <c r="G428" s="40"/>
      <c r="H428" s="1"/>
      <c r="I428" s="1"/>
      <c r="J428" s="1"/>
      <c r="K428" s="1" t="s">
        <v>13</v>
      </c>
      <c r="L428" s="1"/>
      <c r="M428" s="40"/>
      <c r="N428" s="49" t="s">
        <v>13</v>
      </c>
      <c r="O428" s="10" t="s">
        <v>13</v>
      </c>
      <c r="P428" s="10" t="s">
        <v>13</v>
      </c>
      <c r="Q428" s="10" t="s">
        <v>13</v>
      </c>
      <c r="R428" s="10" t="s">
        <v>13</v>
      </c>
      <c r="V428" s="50"/>
      <c r="W428" s="62" t="s">
        <v>14286</v>
      </c>
    </row>
    <row r="429" spans="1:23" ht="63.75" x14ac:dyDescent="0.25">
      <c r="A429" s="52">
        <v>428</v>
      </c>
      <c r="B429" s="2" t="s">
        <v>13544</v>
      </c>
      <c r="C429" s="10" t="s">
        <v>9481</v>
      </c>
      <c r="D429" s="10" t="s">
        <v>9481</v>
      </c>
      <c r="F429" s="2" t="s">
        <v>9480</v>
      </c>
      <c r="G429" s="40"/>
      <c r="H429" s="1"/>
      <c r="I429" s="1"/>
      <c r="J429" s="1"/>
      <c r="K429" s="1" t="s">
        <v>13</v>
      </c>
      <c r="L429" s="1"/>
      <c r="M429" s="40"/>
      <c r="N429" s="49" t="s">
        <v>13</v>
      </c>
      <c r="O429" s="10" t="s">
        <v>13</v>
      </c>
      <c r="P429" s="10" t="s">
        <v>13</v>
      </c>
      <c r="Q429" s="10" t="s">
        <v>13</v>
      </c>
      <c r="R429" s="10" t="s">
        <v>13</v>
      </c>
      <c r="V429" s="50"/>
      <c r="W429" s="62" t="s">
        <v>14287</v>
      </c>
    </row>
    <row r="430" spans="1:23" ht="89.25" x14ac:dyDescent="0.25">
      <c r="A430" s="52">
        <v>429</v>
      </c>
      <c r="B430" s="2" t="s">
        <v>13545</v>
      </c>
      <c r="C430" s="10" t="s">
        <v>9479</v>
      </c>
      <c r="D430" s="10" t="s">
        <v>9479</v>
      </c>
      <c r="F430" s="2" t="s">
        <v>9478</v>
      </c>
      <c r="G430" s="40"/>
      <c r="H430" s="1"/>
      <c r="I430" s="1"/>
      <c r="J430" s="1"/>
      <c r="K430" s="1" t="s">
        <v>13</v>
      </c>
      <c r="L430" s="1"/>
      <c r="M430" s="40"/>
      <c r="N430" s="49" t="s">
        <v>13</v>
      </c>
      <c r="O430" s="10" t="s">
        <v>13</v>
      </c>
      <c r="P430" s="10" t="s">
        <v>13</v>
      </c>
      <c r="Q430" s="10" t="s">
        <v>13</v>
      </c>
      <c r="R430" s="10" t="s">
        <v>13</v>
      </c>
      <c r="V430" s="50"/>
      <c r="W430" s="62" t="s">
        <v>14288</v>
      </c>
    </row>
    <row r="431" spans="1:23" ht="38.25" x14ac:dyDescent="0.25">
      <c r="A431" s="52">
        <v>430</v>
      </c>
      <c r="B431" s="2" t="s">
        <v>13546</v>
      </c>
      <c r="C431" s="10" t="s">
        <v>9477</v>
      </c>
      <c r="D431" s="10" t="s">
        <v>9477</v>
      </c>
      <c r="F431" s="2" t="s">
        <v>9476</v>
      </c>
      <c r="G431" s="40"/>
      <c r="H431" s="1"/>
      <c r="I431" s="1"/>
      <c r="J431" s="1"/>
      <c r="K431" s="1" t="s">
        <v>13</v>
      </c>
      <c r="L431" s="1"/>
      <c r="M431" s="40"/>
      <c r="N431" s="49" t="s">
        <v>13</v>
      </c>
      <c r="O431" s="10" t="s">
        <v>13</v>
      </c>
      <c r="P431" s="10" t="s">
        <v>13</v>
      </c>
      <c r="Q431" s="10" t="s">
        <v>13</v>
      </c>
      <c r="R431" s="10" t="s">
        <v>13</v>
      </c>
      <c r="V431" s="50"/>
      <c r="W431" s="62" t="s">
        <v>14283</v>
      </c>
    </row>
    <row r="432" spans="1:23" ht="114.75" x14ac:dyDescent="0.25">
      <c r="A432" s="52">
        <v>431</v>
      </c>
      <c r="B432" s="2" t="s">
        <v>13547</v>
      </c>
      <c r="C432" s="10" t="s">
        <v>9475</v>
      </c>
      <c r="D432" s="10" t="s">
        <v>9475</v>
      </c>
      <c r="F432" s="2" t="s">
        <v>9474</v>
      </c>
      <c r="G432" s="40"/>
      <c r="H432" s="1"/>
      <c r="I432" s="1"/>
      <c r="J432" s="1"/>
      <c r="K432" s="1" t="s">
        <v>13</v>
      </c>
      <c r="L432" s="1"/>
      <c r="M432" s="40"/>
      <c r="N432" s="49" t="s">
        <v>13</v>
      </c>
      <c r="O432" s="10" t="s">
        <v>13</v>
      </c>
      <c r="P432" s="10" t="s">
        <v>13</v>
      </c>
      <c r="Q432" s="10" t="s">
        <v>13</v>
      </c>
      <c r="R432" s="10" t="s">
        <v>13</v>
      </c>
      <c r="V432" s="50"/>
      <c r="W432" s="62" t="s">
        <v>14289</v>
      </c>
    </row>
    <row r="433" spans="1:23" ht="102" x14ac:dyDescent="0.25">
      <c r="A433" s="52">
        <v>432</v>
      </c>
      <c r="B433" s="2" t="s">
        <v>13548</v>
      </c>
      <c r="C433" s="10" t="s">
        <v>9473</v>
      </c>
      <c r="D433" s="10" t="s">
        <v>9473</v>
      </c>
      <c r="F433" s="2" t="s">
        <v>9472</v>
      </c>
      <c r="G433" s="40"/>
      <c r="H433" s="1"/>
      <c r="I433" s="1"/>
      <c r="J433" s="1"/>
      <c r="K433" s="1" t="s">
        <v>13</v>
      </c>
      <c r="L433" s="1"/>
      <c r="M433" s="40"/>
      <c r="N433" s="49" t="s">
        <v>13</v>
      </c>
      <c r="O433" s="10" t="s">
        <v>13</v>
      </c>
      <c r="P433" s="10" t="s">
        <v>13</v>
      </c>
      <c r="Q433" s="10" t="s">
        <v>13</v>
      </c>
      <c r="R433" s="10" t="s">
        <v>13</v>
      </c>
      <c r="V433" s="50"/>
      <c r="W433" s="62" t="s">
        <v>14290</v>
      </c>
    </row>
    <row r="434" spans="1:23" ht="76.5" x14ac:dyDescent="0.25">
      <c r="A434" s="52">
        <v>433</v>
      </c>
      <c r="B434" s="2" t="s">
        <v>13549</v>
      </c>
      <c r="C434" s="10" t="s">
        <v>9471</v>
      </c>
      <c r="D434" s="10" t="s">
        <v>9471</v>
      </c>
      <c r="F434" s="2" t="s">
        <v>9470</v>
      </c>
      <c r="G434" s="40"/>
      <c r="H434" s="1"/>
      <c r="I434" s="1"/>
      <c r="J434" s="1"/>
      <c r="K434" s="1" t="s">
        <v>13</v>
      </c>
      <c r="L434" s="1"/>
      <c r="M434" s="40"/>
      <c r="N434" s="49" t="s">
        <v>13</v>
      </c>
      <c r="O434" s="10" t="s">
        <v>13</v>
      </c>
      <c r="P434" s="10" t="s">
        <v>13</v>
      </c>
      <c r="Q434" s="10" t="s">
        <v>13</v>
      </c>
      <c r="R434" s="10" t="s">
        <v>13</v>
      </c>
      <c r="V434" s="50"/>
      <c r="W434" s="62" t="s">
        <v>14291</v>
      </c>
    </row>
    <row r="435" spans="1:23" ht="63.75" x14ac:dyDescent="0.25">
      <c r="A435" s="52">
        <v>434</v>
      </c>
      <c r="B435" s="2" t="s">
        <v>13550</v>
      </c>
      <c r="C435" s="10" t="s">
        <v>9469</v>
      </c>
      <c r="D435" s="10" t="s">
        <v>9469</v>
      </c>
      <c r="F435" s="2" t="s">
        <v>9468</v>
      </c>
      <c r="G435" s="40"/>
      <c r="H435" s="1"/>
      <c r="I435" s="1"/>
      <c r="J435" s="1"/>
      <c r="K435" s="1" t="s">
        <v>13</v>
      </c>
      <c r="L435" s="1"/>
      <c r="M435" s="40"/>
      <c r="N435" s="49" t="s">
        <v>13</v>
      </c>
      <c r="O435" s="10" t="s">
        <v>13</v>
      </c>
      <c r="P435" s="10" t="s">
        <v>13</v>
      </c>
      <c r="Q435" s="10" t="s">
        <v>13</v>
      </c>
      <c r="R435" s="10" t="s">
        <v>13</v>
      </c>
      <c r="V435" s="50"/>
      <c r="W435" s="62" t="s">
        <v>14292</v>
      </c>
    </row>
    <row r="436" spans="1:23" ht="76.5" x14ac:dyDescent="0.25">
      <c r="A436" s="52">
        <v>435</v>
      </c>
      <c r="B436" s="2" t="s">
        <v>13551</v>
      </c>
      <c r="C436" s="10" t="s">
        <v>9467</v>
      </c>
      <c r="D436" s="10" t="s">
        <v>9467</v>
      </c>
      <c r="F436" s="2" t="s">
        <v>9466</v>
      </c>
      <c r="G436" s="40"/>
      <c r="H436" s="1"/>
      <c r="I436" s="1"/>
      <c r="J436" s="1"/>
      <c r="K436" s="1" t="s">
        <v>13</v>
      </c>
      <c r="L436" s="1"/>
      <c r="M436" s="40"/>
      <c r="N436" s="49" t="s">
        <v>13</v>
      </c>
      <c r="O436" s="10" t="s">
        <v>13</v>
      </c>
      <c r="P436" s="10" t="s">
        <v>13</v>
      </c>
      <c r="Q436" s="10" t="s">
        <v>13</v>
      </c>
      <c r="R436" s="10" t="s">
        <v>13</v>
      </c>
      <c r="V436" s="50"/>
      <c r="W436" s="62" t="s">
        <v>14293</v>
      </c>
    </row>
    <row r="437" spans="1:23" ht="51" x14ac:dyDescent="0.25">
      <c r="A437" s="52">
        <v>436</v>
      </c>
      <c r="B437" s="2" t="s">
        <v>13552</v>
      </c>
      <c r="C437" s="10" t="s">
        <v>9465</v>
      </c>
      <c r="D437" s="10" t="s">
        <v>9465</v>
      </c>
      <c r="F437" s="2" t="s">
        <v>9464</v>
      </c>
      <c r="G437" s="40"/>
      <c r="H437" s="1"/>
      <c r="I437" s="1"/>
      <c r="J437" s="1"/>
      <c r="K437" s="1" t="s">
        <v>13</v>
      </c>
      <c r="L437" s="1"/>
      <c r="M437" s="40"/>
      <c r="N437" s="49" t="s">
        <v>13</v>
      </c>
      <c r="O437" s="10" t="s">
        <v>13</v>
      </c>
      <c r="P437" s="10" t="s">
        <v>13</v>
      </c>
      <c r="Q437" s="10" t="s">
        <v>13</v>
      </c>
      <c r="R437" s="10" t="s">
        <v>13</v>
      </c>
      <c r="V437" s="50"/>
      <c r="W437" s="62" t="s">
        <v>14294</v>
      </c>
    </row>
    <row r="438" spans="1:23" x14ac:dyDescent="0.25">
      <c r="A438" s="52">
        <v>437</v>
      </c>
      <c r="B438" s="4" t="s">
        <v>9462</v>
      </c>
      <c r="C438" s="14" t="s">
        <v>9463</v>
      </c>
      <c r="D438" s="14" t="s">
        <v>9463</v>
      </c>
      <c r="E438" s="13"/>
      <c r="F438" s="4" t="s">
        <v>9462</v>
      </c>
      <c r="G438" s="38"/>
      <c r="H438" s="3"/>
      <c r="I438" s="3"/>
      <c r="J438" s="3"/>
      <c r="K438" s="3"/>
      <c r="L438" s="3"/>
      <c r="M438" s="38"/>
      <c r="N438" s="50"/>
      <c r="V438" s="50"/>
      <c r="W438" s="62"/>
    </row>
    <row r="439" spans="1:23" x14ac:dyDescent="0.25">
      <c r="A439" s="52">
        <v>438</v>
      </c>
      <c r="B439" s="6" t="s">
        <v>30</v>
      </c>
      <c r="C439" s="12" t="s">
        <v>9461</v>
      </c>
      <c r="D439" s="12" t="s">
        <v>9461</v>
      </c>
      <c r="E439" s="11"/>
      <c r="F439" s="6" t="s">
        <v>30</v>
      </c>
      <c r="G439" s="39"/>
      <c r="H439" s="5"/>
      <c r="I439" s="5"/>
      <c r="J439" s="5"/>
      <c r="K439" s="5"/>
      <c r="L439" s="5"/>
      <c r="M439" s="39"/>
      <c r="N439" s="50"/>
      <c r="V439" s="50"/>
      <c r="W439" s="62"/>
    </row>
    <row r="440" spans="1:23" x14ac:dyDescent="0.25">
      <c r="A440" s="52">
        <v>439</v>
      </c>
      <c r="B440" s="6" t="s">
        <v>13553</v>
      </c>
      <c r="C440" s="12" t="s">
        <v>9460</v>
      </c>
      <c r="D440" s="12" t="s">
        <v>9460</v>
      </c>
      <c r="E440" s="11"/>
      <c r="F440" s="6" t="s">
        <v>9459</v>
      </c>
      <c r="G440" s="39"/>
      <c r="H440" s="5"/>
      <c r="I440" s="5"/>
      <c r="J440" s="5"/>
      <c r="K440" s="5"/>
      <c r="L440" s="1" t="s">
        <v>13</v>
      </c>
      <c r="M440" s="39"/>
      <c r="N440" s="50"/>
      <c r="V440" s="50"/>
      <c r="W440" s="62"/>
    </row>
    <row r="441" spans="1:23" ht="38.25" x14ac:dyDescent="0.25">
      <c r="A441" s="52">
        <v>440</v>
      </c>
      <c r="B441" s="2" t="s">
        <v>13165</v>
      </c>
      <c r="C441" s="10" t="s">
        <v>9458</v>
      </c>
      <c r="D441" s="10" t="s">
        <v>9458</v>
      </c>
      <c r="F441" s="2" t="s">
        <v>30</v>
      </c>
      <c r="G441" s="40"/>
      <c r="H441" s="1"/>
      <c r="I441" s="1" t="s">
        <v>13</v>
      </c>
      <c r="J441" s="1"/>
      <c r="K441" s="1"/>
      <c r="L441" s="1"/>
      <c r="M441" s="40"/>
      <c r="N441" s="50"/>
      <c r="V441" s="50"/>
      <c r="W441" s="62" t="s">
        <v>14295</v>
      </c>
    </row>
    <row r="442" spans="1:23" ht="38.25" x14ac:dyDescent="0.25">
      <c r="A442" s="52">
        <v>441</v>
      </c>
      <c r="B442" s="2" t="s">
        <v>13554</v>
      </c>
      <c r="C442" s="10" t="s">
        <v>9457</v>
      </c>
      <c r="D442" s="10" t="s">
        <v>9457</v>
      </c>
      <c r="F442" s="2" t="s">
        <v>9456</v>
      </c>
      <c r="G442" s="40"/>
      <c r="H442" s="1"/>
      <c r="I442" s="1"/>
      <c r="J442" s="1"/>
      <c r="K442" s="1"/>
      <c r="L442" s="1" t="s">
        <v>13</v>
      </c>
      <c r="M442" s="40"/>
      <c r="N442" s="49" t="s">
        <v>13</v>
      </c>
      <c r="O442" s="10" t="s">
        <v>13</v>
      </c>
      <c r="V442" s="50"/>
      <c r="W442" s="62" t="s">
        <v>14295</v>
      </c>
    </row>
    <row r="443" spans="1:23" x14ac:dyDescent="0.25">
      <c r="A443" s="52">
        <v>442</v>
      </c>
      <c r="B443" s="6" t="s">
        <v>9454</v>
      </c>
      <c r="C443" s="12" t="s">
        <v>9455</v>
      </c>
      <c r="D443" s="12" t="s">
        <v>9455</v>
      </c>
      <c r="E443" s="11"/>
      <c r="F443" s="6" t="s">
        <v>9454</v>
      </c>
      <c r="G443" s="39"/>
      <c r="H443" s="5"/>
      <c r="I443" s="5"/>
      <c r="J443" s="5"/>
      <c r="K443" s="5"/>
      <c r="L443" s="5"/>
      <c r="M443" s="39"/>
      <c r="N443" s="50"/>
      <c r="V443" s="50"/>
      <c r="W443" s="62"/>
    </row>
    <row r="444" spans="1:23" ht="63.75" x14ac:dyDescent="0.25">
      <c r="A444" s="52">
        <v>443</v>
      </c>
      <c r="B444" s="2" t="s">
        <v>13555</v>
      </c>
      <c r="C444" s="10" t="s">
        <v>9453</v>
      </c>
      <c r="D444" s="10" t="s">
        <v>9453</v>
      </c>
      <c r="F444" s="2" t="s">
        <v>5026</v>
      </c>
      <c r="G444" s="40"/>
      <c r="H444" s="1"/>
      <c r="I444" s="1"/>
      <c r="J444" s="1"/>
      <c r="K444" s="1" t="s">
        <v>13</v>
      </c>
      <c r="L444" s="1"/>
      <c r="M444" s="40"/>
      <c r="N444" s="49" t="s">
        <v>13</v>
      </c>
      <c r="O444" s="10" t="s">
        <v>13</v>
      </c>
      <c r="V444" s="50"/>
      <c r="W444" s="62" t="s">
        <v>14296</v>
      </c>
    </row>
    <row r="445" spans="1:23" ht="76.5" x14ac:dyDescent="0.25">
      <c r="A445" s="52">
        <v>444</v>
      </c>
      <c r="B445" s="2" t="s">
        <v>13556</v>
      </c>
      <c r="C445" s="10" t="s">
        <v>9452</v>
      </c>
      <c r="D445" s="10" t="s">
        <v>9452</v>
      </c>
      <c r="F445" s="2" t="s">
        <v>9451</v>
      </c>
      <c r="G445" s="40"/>
      <c r="H445" s="1"/>
      <c r="I445" s="1"/>
      <c r="J445" s="1"/>
      <c r="K445" s="1" t="s">
        <v>13</v>
      </c>
      <c r="L445" s="1"/>
      <c r="M445" s="40"/>
      <c r="N445" s="49" t="s">
        <v>13</v>
      </c>
      <c r="O445" s="10" t="s">
        <v>13</v>
      </c>
      <c r="V445" s="50"/>
      <c r="W445" s="62" t="s">
        <v>14296</v>
      </c>
    </row>
    <row r="446" spans="1:23" ht="63.75" x14ac:dyDescent="0.25">
      <c r="A446" s="52">
        <v>445</v>
      </c>
      <c r="B446" s="2" t="s">
        <v>13557</v>
      </c>
      <c r="C446" s="10" t="s">
        <v>9450</v>
      </c>
      <c r="D446" s="10" t="s">
        <v>9450</v>
      </c>
      <c r="F446" s="2" t="s">
        <v>9449</v>
      </c>
      <c r="G446" s="40"/>
      <c r="H446" s="1"/>
      <c r="I446" s="1"/>
      <c r="J446" s="1"/>
      <c r="K446" s="1" t="s">
        <v>13</v>
      </c>
      <c r="L446" s="1"/>
      <c r="M446" s="40"/>
      <c r="N446" s="49" t="s">
        <v>13</v>
      </c>
      <c r="O446" s="10" t="s">
        <v>13</v>
      </c>
      <c r="V446" s="50"/>
      <c r="W446" s="62" t="s">
        <v>14296</v>
      </c>
    </row>
    <row r="447" spans="1:23" x14ac:dyDescent="0.25">
      <c r="A447" s="52">
        <v>446</v>
      </c>
      <c r="B447" s="6" t="s">
        <v>30</v>
      </c>
      <c r="C447" s="12" t="s">
        <v>9448</v>
      </c>
      <c r="D447" s="12" t="s">
        <v>9448</v>
      </c>
      <c r="E447" s="11"/>
      <c r="F447" s="6" t="s">
        <v>30</v>
      </c>
      <c r="G447" s="39"/>
      <c r="H447" s="5"/>
      <c r="I447" s="5"/>
      <c r="J447" s="5"/>
      <c r="K447" s="5"/>
      <c r="L447" s="5"/>
      <c r="M447" s="39"/>
      <c r="N447" s="50"/>
      <c r="V447" s="50"/>
      <c r="W447" s="62"/>
    </row>
    <row r="448" spans="1:23" x14ac:dyDescent="0.25">
      <c r="A448" s="52">
        <v>447</v>
      </c>
      <c r="B448" s="6" t="s">
        <v>9446</v>
      </c>
      <c r="C448" s="12" t="s">
        <v>9447</v>
      </c>
      <c r="D448" s="12" t="s">
        <v>9447</v>
      </c>
      <c r="E448" s="11"/>
      <c r="F448" s="6" t="s">
        <v>9446</v>
      </c>
      <c r="G448" s="39"/>
      <c r="H448" s="5"/>
      <c r="I448" s="5"/>
      <c r="J448" s="5"/>
      <c r="K448" s="5"/>
      <c r="L448" s="5"/>
      <c r="M448" s="39"/>
      <c r="N448" s="50"/>
      <c r="V448" s="50"/>
      <c r="W448" s="62"/>
    </row>
    <row r="449" spans="1:23" ht="38.25" x14ac:dyDescent="0.25">
      <c r="A449" s="52">
        <v>448</v>
      </c>
      <c r="B449" s="2" t="s">
        <v>13558</v>
      </c>
      <c r="C449" s="10" t="s">
        <v>9445</v>
      </c>
      <c r="D449" s="10" t="s">
        <v>9445</v>
      </c>
      <c r="F449" s="2" t="s">
        <v>9444</v>
      </c>
      <c r="G449" s="40"/>
      <c r="H449" s="1"/>
      <c r="I449" s="1"/>
      <c r="J449" s="1"/>
      <c r="K449" s="1" t="s">
        <v>13</v>
      </c>
      <c r="L449" s="1"/>
      <c r="M449" s="40"/>
      <c r="N449" s="49" t="s">
        <v>13</v>
      </c>
      <c r="O449" s="10" t="s">
        <v>13</v>
      </c>
      <c r="V449" s="50"/>
      <c r="W449" s="62" t="s">
        <v>14295</v>
      </c>
    </row>
    <row r="450" spans="1:23" ht="25.5" x14ac:dyDescent="0.25">
      <c r="A450" s="52">
        <v>449</v>
      </c>
      <c r="B450" s="2" t="s">
        <v>9442</v>
      </c>
      <c r="C450" s="10" t="s">
        <v>9443</v>
      </c>
      <c r="D450" s="10" t="s">
        <v>9443</v>
      </c>
      <c r="F450" s="2" t="s">
        <v>9442</v>
      </c>
      <c r="G450" s="40"/>
      <c r="H450" s="1"/>
      <c r="I450" s="1"/>
      <c r="J450" s="1" t="s">
        <v>13</v>
      </c>
      <c r="K450" s="1"/>
      <c r="L450" s="1"/>
      <c r="M450" s="40"/>
      <c r="N450" s="49" t="s">
        <v>13</v>
      </c>
      <c r="O450" s="10" t="s">
        <v>13</v>
      </c>
      <c r="P450" s="10" t="s">
        <v>13</v>
      </c>
      <c r="Q450" s="10" t="s">
        <v>13</v>
      </c>
      <c r="R450" s="10" t="s">
        <v>13</v>
      </c>
      <c r="V450" s="50"/>
      <c r="W450" s="62"/>
    </row>
    <row r="451" spans="1:23" x14ac:dyDescent="0.25">
      <c r="A451" s="52">
        <v>450</v>
      </c>
      <c r="B451" s="4" t="s">
        <v>9440</v>
      </c>
      <c r="C451" s="14" t="s">
        <v>9441</v>
      </c>
      <c r="D451" s="14" t="s">
        <v>9441</v>
      </c>
      <c r="E451" s="13"/>
      <c r="F451" s="4" t="s">
        <v>9440</v>
      </c>
      <c r="G451" s="38"/>
      <c r="H451" s="3"/>
      <c r="I451" s="3"/>
      <c r="J451" s="3"/>
      <c r="K451" s="3"/>
      <c r="L451" s="3"/>
      <c r="M451" s="38"/>
      <c r="N451" s="50"/>
      <c r="V451" s="50"/>
      <c r="W451" s="62"/>
    </row>
    <row r="452" spans="1:23" x14ac:dyDescent="0.25">
      <c r="A452" s="52">
        <v>451</v>
      </c>
      <c r="B452" s="6" t="s">
        <v>9438</v>
      </c>
      <c r="C452" s="12" t="s">
        <v>9439</v>
      </c>
      <c r="D452" s="12" t="s">
        <v>9439</v>
      </c>
      <c r="E452" s="11"/>
      <c r="F452" s="6" t="s">
        <v>9438</v>
      </c>
      <c r="G452" s="39"/>
      <c r="H452" s="5"/>
      <c r="I452" s="5"/>
      <c r="J452" s="5"/>
      <c r="K452" s="5"/>
      <c r="L452" s="5"/>
      <c r="M452" s="39"/>
      <c r="N452" s="50"/>
      <c r="V452" s="50"/>
      <c r="W452" s="62"/>
    </row>
    <row r="453" spans="1:23" x14ac:dyDescent="0.25">
      <c r="A453" s="52">
        <v>452</v>
      </c>
      <c r="B453" s="2" t="s">
        <v>9436</v>
      </c>
      <c r="C453" s="10" t="s">
        <v>9437</v>
      </c>
      <c r="D453" s="10" t="s">
        <v>9437</v>
      </c>
      <c r="F453" s="2" t="s">
        <v>9436</v>
      </c>
      <c r="G453" s="40"/>
      <c r="H453" s="1"/>
      <c r="I453" s="1"/>
      <c r="J453" s="1" t="s">
        <v>13</v>
      </c>
      <c r="K453" s="1"/>
      <c r="L453" s="1"/>
      <c r="M453" s="40"/>
      <c r="N453" s="50"/>
      <c r="P453" s="10" t="s">
        <v>13</v>
      </c>
      <c r="Q453" s="10" t="s">
        <v>13</v>
      </c>
      <c r="R453" s="10" t="s">
        <v>13</v>
      </c>
      <c r="V453" s="50"/>
      <c r="W453" s="62"/>
    </row>
    <row r="454" spans="1:23" x14ac:dyDescent="0.25">
      <c r="A454" s="52">
        <v>453</v>
      </c>
      <c r="B454" s="6" t="s">
        <v>9434</v>
      </c>
      <c r="C454" s="12" t="s">
        <v>9435</v>
      </c>
      <c r="D454" s="12" t="s">
        <v>9435</v>
      </c>
      <c r="E454" s="11"/>
      <c r="F454" s="6" t="s">
        <v>9434</v>
      </c>
      <c r="G454" s="39"/>
      <c r="H454" s="5"/>
      <c r="I454" s="5"/>
      <c r="J454" s="5"/>
      <c r="K454" s="5"/>
      <c r="L454" s="5"/>
      <c r="M454" s="39"/>
      <c r="N454" s="50"/>
      <c r="V454" s="50"/>
      <c r="W454" s="62"/>
    </row>
    <row r="455" spans="1:23" ht="38.25" x14ac:dyDescent="0.25">
      <c r="A455" s="52">
        <v>454</v>
      </c>
      <c r="B455" s="2" t="s">
        <v>9432</v>
      </c>
      <c r="C455" s="10" t="s">
        <v>9433</v>
      </c>
      <c r="D455" s="10" t="s">
        <v>9433</v>
      </c>
      <c r="F455" s="2" t="s">
        <v>9432</v>
      </c>
      <c r="G455" s="40"/>
      <c r="H455" s="1"/>
      <c r="I455" s="1"/>
      <c r="J455" s="1" t="s">
        <v>13</v>
      </c>
      <c r="K455" s="1"/>
      <c r="L455" s="1"/>
      <c r="M455" s="40"/>
      <c r="N455" s="50"/>
      <c r="P455" s="10" t="s">
        <v>13</v>
      </c>
      <c r="Q455" s="10" t="s">
        <v>13</v>
      </c>
      <c r="R455" s="10" t="s">
        <v>13</v>
      </c>
      <c r="V455" s="50"/>
      <c r="W455" s="62"/>
    </row>
    <row r="456" spans="1:23" ht="25.5" x14ac:dyDescent="0.25">
      <c r="A456" s="52">
        <v>455</v>
      </c>
      <c r="B456" s="4" t="s">
        <v>9430</v>
      </c>
      <c r="C456" s="14" t="s">
        <v>9431</v>
      </c>
      <c r="D456" s="14" t="s">
        <v>9431</v>
      </c>
      <c r="E456" s="13"/>
      <c r="F456" s="4" t="s">
        <v>9430</v>
      </c>
      <c r="G456" s="38"/>
      <c r="H456" s="3"/>
      <c r="I456" s="3"/>
      <c r="J456" s="3"/>
      <c r="K456" s="3"/>
      <c r="L456" s="3"/>
      <c r="M456" s="38"/>
      <c r="N456" s="50"/>
      <c r="V456" s="50"/>
      <c r="W456" s="62"/>
    </row>
    <row r="457" spans="1:23" x14ac:dyDescent="0.25">
      <c r="A457" s="52">
        <v>456</v>
      </c>
      <c r="B457" s="6" t="s">
        <v>9428</v>
      </c>
      <c r="C457" s="12" t="s">
        <v>9429</v>
      </c>
      <c r="D457" s="12" t="s">
        <v>9429</v>
      </c>
      <c r="E457" s="11"/>
      <c r="F457" s="6" t="s">
        <v>9428</v>
      </c>
      <c r="G457" s="39"/>
      <c r="H457" s="5"/>
      <c r="I457" s="5"/>
      <c r="J457" s="5"/>
      <c r="K457" s="5"/>
      <c r="L457" s="5"/>
      <c r="M457" s="39"/>
      <c r="N457" s="50"/>
      <c r="V457" s="50"/>
      <c r="W457" s="62"/>
    </row>
    <row r="458" spans="1:23" x14ac:dyDescent="0.25">
      <c r="A458" s="52">
        <v>457</v>
      </c>
      <c r="B458" s="2" t="s">
        <v>9426</v>
      </c>
      <c r="C458" s="10" t="s">
        <v>9427</v>
      </c>
      <c r="D458" s="10" t="s">
        <v>9427</v>
      </c>
      <c r="F458" s="2" t="s">
        <v>9426</v>
      </c>
      <c r="G458" s="40"/>
      <c r="H458" s="1"/>
      <c r="I458" s="1"/>
      <c r="J458" s="1" t="s">
        <v>13</v>
      </c>
      <c r="K458" s="1"/>
      <c r="L458" s="1"/>
      <c r="M458" s="40"/>
      <c r="N458" s="50"/>
      <c r="P458" s="10" t="s">
        <v>13</v>
      </c>
      <c r="Q458" s="10" t="s">
        <v>13</v>
      </c>
      <c r="R458" s="10" t="s">
        <v>13</v>
      </c>
      <c r="V458" s="50"/>
      <c r="W458" s="62"/>
    </row>
    <row r="459" spans="1:23" x14ac:dyDescent="0.25">
      <c r="A459" s="52">
        <v>458</v>
      </c>
      <c r="B459" s="2" t="s">
        <v>9424</v>
      </c>
      <c r="C459" s="10" t="s">
        <v>9425</v>
      </c>
      <c r="D459" s="10" t="s">
        <v>9425</v>
      </c>
      <c r="F459" s="2" t="s">
        <v>9424</v>
      </c>
      <c r="G459" s="40"/>
      <c r="H459" s="1"/>
      <c r="I459" s="1"/>
      <c r="J459" s="1" t="s">
        <v>13</v>
      </c>
      <c r="K459" s="1"/>
      <c r="L459" s="1"/>
      <c r="M459" s="40"/>
      <c r="N459" s="50"/>
      <c r="P459" s="10" t="s">
        <v>13</v>
      </c>
      <c r="Q459" s="10" t="s">
        <v>13</v>
      </c>
      <c r="R459" s="10" t="s">
        <v>13</v>
      </c>
      <c r="V459" s="50"/>
      <c r="W459" s="62"/>
    </row>
    <row r="460" spans="1:23" x14ac:dyDescent="0.25">
      <c r="A460" s="52">
        <v>459</v>
      </c>
      <c r="B460" s="2" t="s">
        <v>9422</v>
      </c>
      <c r="C460" s="10" t="s">
        <v>9423</v>
      </c>
      <c r="D460" s="10" t="s">
        <v>9423</v>
      </c>
      <c r="F460" s="2" t="s">
        <v>9422</v>
      </c>
      <c r="G460" s="40"/>
      <c r="H460" s="1"/>
      <c r="I460" s="1"/>
      <c r="J460" s="1" t="s">
        <v>13</v>
      </c>
      <c r="K460" s="1"/>
      <c r="L460" s="1"/>
      <c r="M460" s="40"/>
      <c r="N460" s="50"/>
      <c r="P460" s="10" t="s">
        <v>13</v>
      </c>
      <c r="Q460" s="10" t="s">
        <v>13</v>
      </c>
      <c r="R460" s="10" t="s">
        <v>13</v>
      </c>
      <c r="V460" s="50"/>
      <c r="W460" s="62"/>
    </row>
    <row r="461" spans="1:23" x14ac:dyDescent="0.25">
      <c r="A461" s="52">
        <v>460</v>
      </c>
      <c r="B461" s="6" t="s">
        <v>9420</v>
      </c>
      <c r="C461" s="12" t="s">
        <v>9421</v>
      </c>
      <c r="D461" s="12" t="s">
        <v>9421</v>
      </c>
      <c r="E461" s="11"/>
      <c r="F461" s="6" t="s">
        <v>9420</v>
      </c>
      <c r="G461" s="39"/>
      <c r="H461" s="5"/>
      <c r="I461" s="5"/>
      <c r="J461" s="5"/>
      <c r="K461" s="5"/>
      <c r="L461" s="5"/>
      <c r="M461" s="39"/>
      <c r="N461" s="50"/>
      <c r="V461" s="50"/>
      <c r="W461" s="62"/>
    </row>
    <row r="462" spans="1:23" x14ac:dyDescent="0.25">
      <c r="A462" s="52">
        <v>461</v>
      </c>
      <c r="B462" s="2" t="s">
        <v>9418</v>
      </c>
      <c r="C462" s="10" t="s">
        <v>9419</v>
      </c>
      <c r="D462" s="10" t="s">
        <v>9419</v>
      </c>
      <c r="F462" s="2" t="s">
        <v>9418</v>
      </c>
      <c r="G462" s="40"/>
      <c r="H462" s="1"/>
      <c r="I462" s="1"/>
      <c r="J462" s="1" t="s">
        <v>13</v>
      </c>
      <c r="K462" s="1"/>
      <c r="L462" s="1"/>
      <c r="M462" s="40"/>
      <c r="N462" s="50"/>
      <c r="P462" s="10" t="s">
        <v>13</v>
      </c>
      <c r="Q462" s="10" t="s">
        <v>13</v>
      </c>
      <c r="R462" s="10" t="s">
        <v>13</v>
      </c>
      <c r="V462" s="50"/>
      <c r="W462" s="62"/>
    </row>
    <row r="463" spans="1:23" x14ac:dyDescent="0.25">
      <c r="A463" s="52">
        <v>462</v>
      </c>
      <c r="B463" s="2" t="s">
        <v>9416</v>
      </c>
      <c r="C463" s="10" t="s">
        <v>9417</v>
      </c>
      <c r="D463" s="10" t="s">
        <v>9417</v>
      </c>
      <c r="F463" s="2" t="s">
        <v>9416</v>
      </c>
      <c r="G463" s="40"/>
      <c r="H463" s="1"/>
      <c r="I463" s="1"/>
      <c r="J463" s="1" t="s">
        <v>13</v>
      </c>
      <c r="K463" s="1"/>
      <c r="L463" s="1"/>
      <c r="M463" s="40"/>
      <c r="N463" s="50"/>
      <c r="P463" s="10" t="s">
        <v>13</v>
      </c>
      <c r="Q463" s="10" t="s">
        <v>13</v>
      </c>
      <c r="R463" s="10" t="s">
        <v>13</v>
      </c>
      <c r="V463" s="50"/>
      <c r="W463" s="62"/>
    </row>
    <row r="464" spans="1:23" x14ac:dyDescent="0.25">
      <c r="A464" s="52">
        <v>463</v>
      </c>
      <c r="B464" s="2" t="s">
        <v>9414</v>
      </c>
      <c r="C464" s="10" t="s">
        <v>9415</v>
      </c>
      <c r="D464" s="10" t="s">
        <v>9415</v>
      </c>
      <c r="F464" s="2" t="s">
        <v>9414</v>
      </c>
      <c r="G464" s="40"/>
      <c r="H464" s="1"/>
      <c r="I464" s="1"/>
      <c r="J464" s="1" t="s">
        <v>13</v>
      </c>
      <c r="K464" s="1"/>
      <c r="L464" s="1"/>
      <c r="M464" s="40"/>
      <c r="N464" s="50"/>
      <c r="P464" s="10" t="s">
        <v>13</v>
      </c>
      <c r="Q464" s="10" t="s">
        <v>13</v>
      </c>
      <c r="R464" s="10" t="s">
        <v>13</v>
      </c>
      <c r="V464" s="50"/>
      <c r="W464" s="62"/>
    </row>
    <row r="465" spans="1:23" x14ac:dyDescent="0.25">
      <c r="A465" s="52">
        <v>464</v>
      </c>
      <c r="B465" s="6" t="s">
        <v>9412</v>
      </c>
      <c r="C465" s="12" t="s">
        <v>9413</v>
      </c>
      <c r="D465" s="12" t="s">
        <v>9413</v>
      </c>
      <c r="E465" s="11"/>
      <c r="F465" s="6" t="s">
        <v>9412</v>
      </c>
      <c r="G465" s="39"/>
      <c r="H465" s="5"/>
      <c r="I465" s="5"/>
      <c r="J465" s="5"/>
      <c r="K465" s="5"/>
      <c r="L465" s="5"/>
      <c r="M465" s="39"/>
      <c r="N465" s="50"/>
      <c r="V465" s="50"/>
      <c r="W465" s="62"/>
    </row>
    <row r="466" spans="1:23" ht="25.5" x14ac:dyDescent="0.25">
      <c r="A466" s="52">
        <v>465</v>
      </c>
      <c r="B466" s="2" t="s">
        <v>9410</v>
      </c>
      <c r="C466" s="10" t="s">
        <v>9411</v>
      </c>
      <c r="D466" s="10" t="s">
        <v>9411</v>
      </c>
      <c r="F466" s="2" t="s">
        <v>9410</v>
      </c>
      <c r="G466" s="40"/>
      <c r="H466" s="1"/>
      <c r="I466" s="1"/>
      <c r="J466" s="1" t="s">
        <v>13</v>
      </c>
      <c r="K466" s="1"/>
      <c r="L466" s="1"/>
      <c r="M466" s="40"/>
      <c r="N466" s="50"/>
      <c r="P466" s="10" t="s">
        <v>13</v>
      </c>
      <c r="Q466" s="10" t="s">
        <v>13</v>
      </c>
      <c r="R466" s="10" t="s">
        <v>13</v>
      </c>
      <c r="V466" s="50"/>
      <c r="W466" s="62"/>
    </row>
    <row r="467" spans="1:23" x14ac:dyDescent="0.25">
      <c r="A467" s="52">
        <v>466</v>
      </c>
      <c r="B467" s="4" t="s">
        <v>9408</v>
      </c>
      <c r="C467" s="14" t="s">
        <v>9409</v>
      </c>
      <c r="D467" s="14" t="s">
        <v>9409</v>
      </c>
      <c r="E467" s="13"/>
      <c r="F467" s="4" t="s">
        <v>9408</v>
      </c>
      <c r="G467" s="38"/>
      <c r="H467" s="3"/>
      <c r="I467" s="3"/>
      <c r="J467" s="3"/>
      <c r="K467" s="3"/>
      <c r="L467" s="3"/>
      <c r="M467" s="38"/>
      <c r="N467" s="50"/>
      <c r="V467" s="50"/>
      <c r="W467" s="62"/>
    </row>
    <row r="468" spans="1:23" x14ac:dyDescent="0.25">
      <c r="A468" s="52">
        <v>467</v>
      </c>
      <c r="B468" s="4" t="s">
        <v>9406</v>
      </c>
      <c r="C468" s="14" t="s">
        <v>9407</v>
      </c>
      <c r="D468" s="14" t="s">
        <v>9407</v>
      </c>
      <c r="E468" s="13"/>
      <c r="F468" s="4" t="s">
        <v>9406</v>
      </c>
      <c r="G468" s="38"/>
      <c r="H468" s="3"/>
      <c r="I468" s="3"/>
      <c r="J468" s="3"/>
      <c r="K468" s="3"/>
      <c r="L468" s="3"/>
      <c r="M468" s="38"/>
      <c r="N468" s="50"/>
      <c r="V468" s="50"/>
      <c r="W468" s="62"/>
    </row>
    <row r="469" spans="1:23" x14ac:dyDescent="0.25">
      <c r="A469" s="52">
        <v>468</v>
      </c>
      <c r="B469" s="6" t="s">
        <v>9404</v>
      </c>
      <c r="C469" s="12" t="s">
        <v>9405</v>
      </c>
      <c r="D469" s="12" t="s">
        <v>9405</v>
      </c>
      <c r="E469" s="11"/>
      <c r="F469" s="6" t="s">
        <v>9404</v>
      </c>
      <c r="G469" s="39"/>
      <c r="H469" s="5"/>
      <c r="I469" s="5"/>
      <c r="J469" s="5"/>
      <c r="K469" s="5"/>
      <c r="L469" s="5"/>
      <c r="M469" s="39"/>
      <c r="N469" s="50"/>
      <c r="V469" s="50"/>
      <c r="W469" s="62"/>
    </row>
    <row r="470" spans="1:23" ht="38.25" x14ac:dyDescent="0.25">
      <c r="A470" s="52">
        <v>469</v>
      </c>
      <c r="B470" s="2" t="s">
        <v>9402</v>
      </c>
      <c r="C470" s="10" t="s">
        <v>9403</v>
      </c>
      <c r="D470" s="10" t="s">
        <v>9403</v>
      </c>
      <c r="F470" s="2" t="s">
        <v>9402</v>
      </c>
      <c r="G470" s="40"/>
      <c r="H470" s="1"/>
      <c r="I470" s="1"/>
      <c r="J470" s="1" t="s">
        <v>13</v>
      </c>
      <c r="K470" s="1"/>
      <c r="L470" s="1"/>
      <c r="M470" s="40"/>
      <c r="N470" s="50"/>
      <c r="P470" s="10" t="s">
        <v>13</v>
      </c>
      <c r="Q470" s="10" t="s">
        <v>13</v>
      </c>
      <c r="R470" s="10" t="s">
        <v>13</v>
      </c>
      <c r="V470" s="50"/>
      <c r="W470" s="62"/>
    </row>
    <row r="471" spans="1:23" ht="25.5" x14ac:dyDescent="0.25">
      <c r="A471" s="52">
        <v>470</v>
      </c>
      <c r="B471" s="6" t="s">
        <v>9400</v>
      </c>
      <c r="C471" s="12" t="s">
        <v>9401</v>
      </c>
      <c r="D471" s="12" t="s">
        <v>9401</v>
      </c>
      <c r="E471" s="11"/>
      <c r="F471" s="6" t="s">
        <v>9400</v>
      </c>
      <c r="G471" s="39"/>
      <c r="H471" s="5"/>
      <c r="I471" s="5"/>
      <c r="J471" s="5"/>
      <c r="K471" s="5"/>
      <c r="L471" s="5"/>
      <c r="M471" s="39"/>
      <c r="N471" s="50"/>
      <c r="V471" s="50"/>
      <c r="W471" s="62"/>
    </row>
    <row r="472" spans="1:23" ht="25.5" x14ac:dyDescent="0.25">
      <c r="A472" s="52">
        <v>471</v>
      </c>
      <c r="B472" s="2" t="s">
        <v>9398</v>
      </c>
      <c r="C472" s="10" t="s">
        <v>9399</v>
      </c>
      <c r="D472" s="10" t="s">
        <v>9399</v>
      </c>
      <c r="F472" s="2" t="s">
        <v>9398</v>
      </c>
      <c r="G472" s="40"/>
      <c r="H472" s="1"/>
      <c r="I472" s="1"/>
      <c r="J472" s="1" t="s">
        <v>13</v>
      </c>
      <c r="K472" s="1"/>
      <c r="L472" s="1"/>
      <c r="M472" s="40"/>
      <c r="N472" s="50"/>
      <c r="P472" s="10" t="s">
        <v>13</v>
      </c>
      <c r="Q472" s="10" t="s">
        <v>13</v>
      </c>
      <c r="R472" s="10" t="s">
        <v>13</v>
      </c>
      <c r="V472" s="50"/>
      <c r="W472" s="62"/>
    </row>
    <row r="473" spans="1:23" x14ac:dyDescent="0.25">
      <c r="A473" s="52">
        <v>472</v>
      </c>
      <c r="B473" s="6" t="s">
        <v>9396</v>
      </c>
      <c r="C473" s="12" t="s">
        <v>9397</v>
      </c>
      <c r="D473" s="12" t="s">
        <v>9397</v>
      </c>
      <c r="E473" s="11"/>
      <c r="F473" s="6" t="s">
        <v>9396</v>
      </c>
      <c r="G473" s="39"/>
      <c r="H473" s="5"/>
      <c r="I473" s="5"/>
      <c r="J473" s="5"/>
      <c r="K473" s="5"/>
      <c r="L473" s="5"/>
      <c r="M473" s="39"/>
      <c r="N473" s="50"/>
      <c r="V473" s="50"/>
      <c r="W473" s="62"/>
    </row>
    <row r="474" spans="1:23" ht="25.5" x14ac:dyDescent="0.25">
      <c r="A474" s="52">
        <v>473</v>
      </c>
      <c r="B474" s="2" t="s">
        <v>9394</v>
      </c>
      <c r="C474" s="10" t="s">
        <v>9395</v>
      </c>
      <c r="D474" s="10" t="s">
        <v>9395</v>
      </c>
      <c r="F474" s="2" t="s">
        <v>9394</v>
      </c>
      <c r="G474" s="40"/>
      <c r="H474" s="1"/>
      <c r="I474" s="1"/>
      <c r="J474" s="1" t="s">
        <v>13</v>
      </c>
      <c r="K474" s="1"/>
      <c r="L474" s="1"/>
      <c r="M474" s="40"/>
      <c r="N474" s="50"/>
      <c r="P474" s="10" t="s">
        <v>13</v>
      </c>
      <c r="Q474" s="10" t="s">
        <v>13</v>
      </c>
      <c r="R474" s="10" t="s">
        <v>13</v>
      </c>
      <c r="V474" s="50"/>
      <c r="W474" s="62"/>
    </row>
    <row r="475" spans="1:23" ht="25.5" x14ac:dyDescent="0.25">
      <c r="A475" s="52">
        <v>474</v>
      </c>
      <c r="B475" s="2" t="s">
        <v>9392</v>
      </c>
      <c r="C475" s="10" t="s">
        <v>9393</v>
      </c>
      <c r="D475" s="10" t="s">
        <v>9393</v>
      </c>
      <c r="F475" s="2" t="s">
        <v>9392</v>
      </c>
      <c r="G475" s="40"/>
      <c r="H475" s="1"/>
      <c r="I475" s="1"/>
      <c r="J475" s="1" t="s">
        <v>13</v>
      </c>
      <c r="K475" s="1"/>
      <c r="L475" s="1"/>
      <c r="M475" s="40"/>
      <c r="N475" s="50"/>
      <c r="P475" s="10" t="s">
        <v>13</v>
      </c>
      <c r="Q475" s="10" t="s">
        <v>13</v>
      </c>
      <c r="R475" s="10" t="s">
        <v>13</v>
      </c>
      <c r="V475" s="50"/>
      <c r="W475" s="62"/>
    </row>
    <row r="476" spans="1:23" x14ac:dyDescent="0.25">
      <c r="A476" s="52">
        <v>475</v>
      </c>
      <c r="B476" s="6" t="s">
        <v>9390</v>
      </c>
      <c r="C476" s="12" t="s">
        <v>9391</v>
      </c>
      <c r="D476" s="12" t="s">
        <v>9391</v>
      </c>
      <c r="E476" s="11"/>
      <c r="F476" s="6" t="s">
        <v>9390</v>
      </c>
      <c r="G476" s="39"/>
      <c r="H476" s="5"/>
      <c r="I476" s="5"/>
      <c r="J476" s="5"/>
      <c r="K476" s="5"/>
      <c r="L476" s="5"/>
      <c r="M476" s="39"/>
      <c r="N476" s="50"/>
      <c r="V476" s="50"/>
      <c r="W476" s="62"/>
    </row>
    <row r="477" spans="1:23" x14ac:dyDescent="0.25">
      <c r="A477" s="52">
        <v>476</v>
      </c>
      <c r="B477" s="2" t="s">
        <v>9377</v>
      </c>
      <c r="C477" s="10" t="s">
        <v>9389</v>
      </c>
      <c r="D477" s="10" t="s">
        <v>9389</v>
      </c>
      <c r="F477" s="2" t="s">
        <v>9377</v>
      </c>
      <c r="G477" s="40"/>
      <c r="H477" s="1"/>
      <c r="I477" s="1"/>
      <c r="J477" s="1" t="s">
        <v>13</v>
      </c>
      <c r="K477" s="1"/>
      <c r="L477" s="1"/>
      <c r="M477" s="40"/>
      <c r="N477" s="50"/>
      <c r="P477" s="10" t="s">
        <v>13</v>
      </c>
      <c r="Q477" s="10" t="s">
        <v>13</v>
      </c>
      <c r="R477" s="10" t="s">
        <v>13</v>
      </c>
      <c r="V477" s="50"/>
      <c r="W477" s="62"/>
    </row>
    <row r="478" spans="1:23" x14ac:dyDescent="0.25">
      <c r="A478" s="52">
        <v>477</v>
      </c>
      <c r="B478" s="6" t="s">
        <v>9387</v>
      </c>
      <c r="C478" s="12" t="s">
        <v>9388</v>
      </c>
      <c r="D478" s="12" t="s">
        <v>9388</v>
      </c>
      <c r="E478" s="11"/>
      <c r="F478" s="6" t="s">
        <v>9387</v>
      </c>
      <c r="G478" s="39"/>
      <c r="H478" s="5"/>
      <c r="I478" s="5"/>
      <c r="J478" s="5"/>
      <c r="K478" s="5"/>
      <c r="L478" s="5"/>
      <c r="M478" s="39"/>
      <c r="N478" s="50"/>
      <c r="V478" s="50"/>
      <c r="W478" s="62"/>
    </row>
    <row r="479" spans="1:23" ht="25.5" x14ac:dyDescent="0.25">
      <c r="A479" s="52">
        <v>478</v>
      </c>
      <c r="B479" s="2" t="s">
        <v>9385</v>
      </c>
      <c r="C479" s="10" t="s">
        <v>9386</v>
      </c>
      <c r="D479" s="10" t="s">
        <v>9386</v>
      </c>
      <c r="F479" s="2" t="s">
        <v>9385</v>
      </c>
      <c r="G479" s="40"/>
      <c r="H479" s="1"/>
      <c r="I479" s="1"/>
      <c r="J479" s="1" t="s">
        <v>13</v>
      </c>
      <c r="K479" s="1"/>
      <c r="L479" s="1"/>
      <c r="M479" s="40"/>
      <c r="N479" s="50"/>
      <c r="P479" s="10" t="s">
        <v>13</v>
      </c>
      <c r="Q479" s="10" t="s">
        <v>13</v>
      </c>
      <c r="R479" s="10" t="s">
        <v>13</v>
      </c>
      <c r="V479" s="50"/>
      <c r="W479" s="62"/>
    </row>
    <row r="480" spans="1:23" x14ac:dyDescent="0.25">
      <c r="A480" s="52">
        <v>479</v>
      </c>
      <c r="B480" s="6" t="s">
        <v>9383</v>
      </c>
      <c r="C480" s="12" t="s">
        <v>9384</v>
      </c>
      <c r="D480" s="12" t="s">
        <v>9384</v>
      </c>
      <c r="E480" s="11"/>
      <c r="F480" s="6" t="s">
        <v>9383</v>
      </c>
      <c r="G480" s="39"/>
      <c r="H480" s="5"/>
      <c r="I480" s="5"/>
      <c r="J480" s="5"/>
      <c r="K480" s="5"/>
      <c r="L480" s="5"/>
      <c r="M480" s="39"/>
      <c r="N480" s="50"/>
      <c r="V480" s="50"/>
      <c r="W480" s="62"/>
    </row>
    <row r="481" spans="1:23" ht="25.5" x14ac:dyDescent="0.25">
      <c r="A481" s="52">
        <v>480</v>
      </c>
      <c r="B481" s="2" t="s">
        <v>9381</v>
      </c>
      <c r="C481" s="10" t="s">
        <v>9382</v>
      </c>
      <c r="D481" s="10" t="s">
        <v>9382</v>
      </c>
      <c r="F481" s="2" t="s">
        <v>9381</v>
      </c>
      <c r="G481" s="40"/>
      <c r="H481" s="1"/>
      <c r="I481" s="1"/>
      <c r="J481" s="1" t="s">
        <v>13</v>
      </c>
      <c r="K481" s="1"/>
      <c r="L481" s="1"/>
      <c r="M481" s="40"/>
      <c r="N481" s="50"/>
      <c r="P481" s="10" t="s">
        <v>13</v>
      </c>
      <c r="Q481" s="10" t="s">
        <v>13</v>
      </c>
      <c r="R481" s="10" t="s">
        <v>13</v>
      </c>
      <c r="V481" s="50"/>
      <c r="W481" s="62"/>
    </row>
    <row r="482" spans="1:23" x14ac:dyDescent="0.25">
      <c r="A482" s="52">
        <v>481</v>
      </c>
      <c r="B482" s="6" t="s">
        <v>9379</v>
      </c>
      <c r="C482" s="12" t="s">
        <v>9380</v>
      </c>
      <c r="D482" s="12" t="s">
        <v>9380</v>
      </c>
      <c r="E482" s="11"/>
      <c r="F482" s="6" t="s">
        <v>9379</v>
      </c>
      <c r="G482" s="39"/>
      <c r="H482" s="5"/>
      <c r="I482" s="5"/>
      <c r="J482" s="5"/>
      <c r="K482" s="5"/>
      <c r="L482" s="5"/>
      <c r="M482" s="39"/>
      <c r="N482" s="50"/>
      <c r="V482" s="50"/>
      <c r="W482" s="62"/>
    </row>
    <row r="483" spans="1:23" x14ac:dyDescent="0.25">
      <c r="A483" s="52">
        <v>482</v>
      </c>
      <c r="B483" s="2" t="s">
        <v>9377</v>
      </c>
      <c r="C483" s="10" t="s">
        <v>9378</v>
      </c>
      <c r="D483" s="10" t="s">
        <v>9378</v>
      </c>
      <c r="F483" s="2" t="s">
        <v>9377</v>
      </c>
      <c r="G483" s="40"/>
      <c r="H483" s="1"/>
      <c r="I483" s="1"/>
      <c r="J483" s="1" t="s">
        <v>13</v>
      </c>
      <c r="K483" s="1"/>
      <c r="L483" s="1"/>
      <c r="M483" s="40"/>
      <c r="N483" s="50"/>
      <c r="P483" s="10" t="s">
        <v>13</v>
      </c>
      <c r="Q483" s="10" t="s">
        <v>13</v>
      </c>
      <c r="R483" s="10" t="s">
        <v>13</v>
      </c>
      <c r="V483" s="50"/>
      <c r="W483" s="62"/>
    </row>
    <row r="484" spans="1:23" x14ac:dyDescent="0.25">
      <c r="A484" s="52">
        <v>483</v>
      </c>
      <c r="B484" s="6" t="s">
        <v>9375</v>
      </c>
      <c r="C484" s="12" t="s">
        <v>9376</v>
      </c>
      <c r="D484" s="12" t="s">
        <v>9376</v>
      </c>
      <c r="E484" s="11"/>
      <c r="F484" s="6" t="s">
        <v>9375</v>
      </c>
      <c r="G484" s="39"/>
      <c r="H484" s="5"/>
      <c r="I484" s="5"/>
      <c r="J484" s="5"/>
      <c r="K484" s="5"/>
      <c r="L484" s="5"/>
      <c r="M484" s="39"/>
      <c r="N484" s="50"/>
      <c r="V484" s="50"/>
      <c r="W484" s="62"/>
    </row>
    <row r="485" spans="1:23" x14ac:dyDescent="0.25">
      <c r="A485" s="52">
        <v>484</v>
      </c>
      <c r="B485" s="2" t="s">
        <v>9373</v>
      </c>
      <c r="C485" s="10" t="s">
        <v>9374</v>
      </c>
      <c r="D485" s="10" t="s">
        <v>9374</v>
      </c>
      <c r="F485" s="2" t="s">
        <v>9373</v>
      </c>
      <c r="G485" s="40"/>
      <c r="H485" s="1"/>
      <c r="I485" s="1"/>
      <c r="J485" s="1" t="s">
        <v>13</v>
      </c>
      <c r="K485" s="1"/>
      <c r="L485" s="1"/>
      <c r="M485" s="40"/>
      <c r="N485" s="50"/>
      <c r="P485" s="10" t="s">
        <v>13</v>
      </c>
      <c r="Q485" s="10" t="s">
        <v>13</v>
      </c>
      <c r="R485" s="10" t="s">
        <v>13</v>
      </c>
      <c r="V485" s="50"/>
      <c r="W485" s="62"/>
    </row>
    <row r="486" spans="1:23" x14ac:dyDescent="0.25">
      <c r="A486" s="52">
        <v>485</v>
      </c>
      <c r="B486" s="6" t="s">
        <v>9371</v>
      </c>
      <c r="C486" s="12" t="s">
        <v>9372</v>
      </c>
      <c r="D486" s="12" t="s">
        <v>9372</v>
      </c>
      <c r="E486" s="11"/>
      <c r="F486" s="6" t="s">
        <v>9371</v>
      </c>
      <c r="G486" s="39"/>
      <c r="H486" s="5"/>
      <c r="I486" s="5"/>
      <c r="J486" s="5"/>
      <c r="K486" s="5"/>
      <c r="L486" s="5"/>
      <c r="M486" s="39"/>
      <c r="N486" s="50"/>
      <c r="V486" s="50"/>
      <c r="W486" s="62"/>
    </row>
    <row r="487" spans="1:23" ht="25.5" x14ac:dyDescent="0.25">
      <c r="A487" s="52">
        <v>486</v>
      </c>
      <c r="B487" s="2" t="s">
        <v>9369</v>
      </c>
      <c r="C487" s="10" t="s">
        <v>9370</v>
      </c>
      <c r="D487" s="10" t="s">
        <v>9370</v>
      </c>
      <c r="F487" s="2" t="s">
        <v>9369</v>
      </c>
      <c r="G487" s="40"/>
      <c r="H487" s="1"/>
      <c r="I487" s="1"/>
      <c r="J487" s="1" t="s">
        <v>13</v>
      </c>
      <c r="K487" s="1"/>
      <c r="L487" s="1"/>
      <c r="M487" s="40"/>
      <c r="N487" s="50"/>
      <c r="P487" s="10" t="s">
        <v>13</v>
      </c>
      <c r="Q487" s="10" t="s">
        <v>13</v>
      </c>
      <c r="R487" s="10" t="s">
        <v>13</v>
      </c>
      <c r="V487" s="50"/>
      <c r="W487" s="62"/>
    </row>
    <row r="488" spans="1:23" x14ac:dyDescent="0.25">
      <c r="A488" s="52">
        <v>487</v>
      </c>
      <c r="B488" s="6" t="s">
        <v>9367</v>
      </c>
      <c r="C488" s="12" t="s">
        <v>9368</v>
      </c>
      <c r="D488" s="12" t="s">
        <v>9368</v>
      </c>
      <c r="E488" s="11"/>
      <c r="F488" s="6" t="s">
        <v>9367</v>
      </c>
      <c r="G488" s="39"/>
      <c r="H488" s="5"/>
      <c r="I488" s="5"/>
      <c r="J488" s="5"/>
      <c r="K488" s="5"/>
      <c r="L488" s="5"/>
      <c r="M488" s="39"/>
      <c r="N488" s="50"/>
      <c r="V488" s="50"/>
      <c r="W488" s="62"/>
    </row>
    <row r="489" spans="1:23" ht="25.5" x14ac:dyDescent="0.25">
      <c r="A489" s="52">
        <v>488</v>
      </c>
      <c r="B489" s="2" t="s">
        <v>9365</v>
      </c>
      <c r="C489" s="10" t="s">
        <v>9366</v>
      </c>
      <c r="D489" s="10" t="s">
        <v>9366</v>
      </c>
      <c r="F489" s="2" t="s">
        <v>9365</v>
      </c>
      <c r="G489" s="40"/>
      <c r="H489" s="1"/>
      <c r="I489" s="1"/>
      <c r="J489" s="1" t="s">
        <v>13</v>
      </c>
      <c r="K489" s="1"/>
      <c r="L489" s="1"/>
      <c r="M489" s="40"/>
      <c r="N489" s="50"/>
      <c r="P489" s="10" t="s">
        <v>13</v>
      </c>
      <c r="Q489" s="10" t="s">
        <v>13</v>
      </c>
      <c r="R489" s="10" t="s">
        <v>13</v>
      </c>
      <c r="V489" s="50"/>
      <c r="W489" s="62"/>
    </row>
    <row r="490" spans="1:23" x14ac:dyDescent="0.25">
      <c r="A490" s="52">
        <v>489</v>
      </c>
      <c r="B490" s="4" t="s">
        <v>9363</v>
      </c>
      <c r="C490" s="14" t="s">
        <v>9364</v>
      </c>
      <c r="D490" s="14" t="s">
        <v>9364</v>
      </c>
      <c r="E490" s="13"/>
      <c r="F490" s="4" t="s">
        <v>9363</v>
      </c>
      <c r="G490" s="38"/>
      <c r="H490" s="3"/>
      <c r="I490" s="3"/>
      <c r="J490" s="3"/>
      <c r="K490" s="3"/>
      <c r="L490" s="3"/>
      <c r="M490" s="38"/>
      <c r="N490" s="50"/>
      <c r="P490" s="10"/>
      <c r="Q490" s="10"/>
      <c r="R490" s="10"/>
      <c r="V490" s="50"/>
      <c r="W490" s="62"/>
    </row>
    <row r="491" spans="1:23" ht="25.5" x14ac:dyDescent="0.25">
      <c r="A491" s="52">
        <v>490</v>
      </c>
      <c r="B491" s="4" t="s">
        <v>9361</v>
      </c>
      <c r="C491" s="14" t="s">
        <v>9362</v>
      </c>
      <c r="D491" s="14" t="s">
        <v>9362</v>
      </c>
      <c r="E491" s="13"/>
      <c r="F491" s="4" t="s">
        <v>9361</v>
      </c>
      <c r="G491" s="38"/>
      <c r="H491" s="3"/>
      <c r="I491" s="3"/>
      <c r="J491" s="3"/>
      <c r="K491" s="3"/>
      <c r="L491" s="3"/>
      <c r="M491" s="38"/>
      <c r="N491" s="50"/>
      <c r="V491" s="50"/>
      <c r="W491" s="62"/>
    </row>
    <row r="492" spans="1:23" ht="38.25" x14ac:dyDescent="0.25">
      <c r="A492" s="52">
        <v>491</v>
      </c>
      <c r="B492" s="6" t="s">
        <v>9359</v>
      </c>
      <c r="C492" s="12" t="s">
        <v>9360</v>
      </c>
      <c r="D492" s="12" t="s">
        <v>9360</v>
      </c>
      <c r="E492" s="11"/>
      <c r="F492" s="6" t="s">
        <v>9359</v>
      </c>
      <c r="G492" s="39"/>
      <c r="H492" s="5"/>
      <c r="I492" s="5"/>
      <c r="J492" s="5"/>
      <c r="K492" s="5"/>
      <c r="L492" s="5"/>
      <c r="M492" s="39"/>
      <c r="N492" s="50"/>
      <c r="V492" s="50"/>
      <c r="W492" s="62"/>
    </row>
    <row r="493" spans="1:23" ht="63.75" x14ac:dyDescent="0.25">
      <c r="A493" s="52">
        <v>492</v>
      </c>
      <c r="B493" s="2" t="s">
        <v>13559</v>
      </c>
      <c r="C493" s="10" t="s">
        <v>9358</v>
      </c>
      <c r="D493" s="10" t="s">
        <v>9358</v>
      </c>
      <c r="F493" s="2" t="s">
        <v>9357</v>
      </c>
      <c r="G493" s="40"/>
      <c r="H493" s="1"/>
      <c r="I493" s="1"/>
      <c r="J493" s="1"/>
      <c r="K493" s="1" t="s">
        <v>13</v>
      </c>
      <c r="L493" s="1"/>
      <c r="M493" s="40"/>
      <c r="N493" s="49" t="s">
        <v>13</v>
      </c>
      <c r="O493" s="10" t="s">
        <v>13</v>
      </c>
      <c r="P493" s="10" t="s">
        <v>13</v>
      </c>
      <c r="Q493" s="10" t="s">
        <v>13</v>
      </c>
      <c r="R493" s="10" t="s">
        <v>13</v>
      </c>
      <c r="V493" s="50"/>
      <c r="W493" s="62" t="s">
        <v>14297</v>
      </c>
    </row>
    <row r="494" spans="1:23" ht="25.5" x14ac:dyDescent="0.25">
      <c r="A494" s="52">
        <v>493</v>
      </c>
      <c r="B494" s="6" t="s">
        <v>9355</v>
      </c>
      <c r="C494" s="12" t="s">
        <v>9356</v>
      </c>
      <c r="D494" s="12" t="s">
        <v>9356</v>
      </c>
      <c r="E494" s="11"/>
      <c r="F494" s="6" t="s">
        <v>9355</v>
      </c>
      <c r="G494" s="39"/>
      <c r="H494" s="5"/>
      <c r="I494" s="5"/>
      <c r="J494" s="5"/>
      <c r="K494" s="5"/>
      <c r="L494" s="5"/>
      <c r="M494" s="39"/>
      <c r="N494" s="50"/>
      <c r="V494" s="50"/>
      <c r="W494" s="62"/>
    </row>
    <row r="495" spans="1:23" ht="38.25" x14ac:dyDescent="0.25">
      <c r="A495" s="52">
        <v>494</v>
      </c>
      <c r="B495" s="2" t="s">
        <v>13560</v>
      </c>
      <c r="C495" s="10" t="s">
        <v>9354</v>
      </c>
      <c r="D495" s="10" t="s">
        <v>9354</v>
      </c>
      <c r="F495" s="2" t="s">
        <v>9353</v>
      </c>
      <c r="G495" s="40"/>
      <c r="H495" s="1"/>
      <c r="I495" s="1"/>
      <c r="J495" s="1"/>
      <c r="K495" s="1" t="s">
        <v>13</v>
      </c>
      <c r="L495" s="1"/>
      <c r="M495" s="40"/>
      <c r="N495" s="49" t="s">
        <v>13</v>
      </c>
      <c r="O495" s="10" t="s">
        <v>13</v>
      </c>
      <c r="P495" s="10" t="s">
        <v>13</v>
      </c>
      <c r="Q495" s="10" t="s">
        <v>13</v>
      </c>
      <c r="R495" s="10" t="s">
        <v>13</v>
      </c>
      <c r="V495" s="50"/>
      <c r="W495" s="62" t="s">
        <v>14298</v>
      </c>
    </row>
    <row r="496" spans="1:23" ht="25.5" x14ac:dyDescent="0.25">
      <c r="A496" s="52">
        <v>495</v>
      </c>
      <c r="B496" s="6" t="s">
        <v>9351</v>
      </c>
      <c r="C496" s="12" t="s">
        <v>9352</v>
      </c>
      <c r="D496" s="12" t="s">
        <v>9352</v>
      </c>
      <c r="E496" s="11"/>
      <c r="F496" s="6" t="s">
        <v>9351</v>
      </c>
      <c r="G496" s="39"/>
      <c r="H496" s="5"/>
      <c r="I496" s="5"/>
      <c r="J496" s="5"/>
      <c r="K496" s="5"/>
      <c r="L496" s="5"/>
      <c r="M496" s="39"/>
      <c r="N496" s="50"/>
      <c r="P496" s="10" t="s">
        <v>13</v>
      </c>
      <c r="Q496" s="10" t="s">
        <v>13</v>
      </c>
      <c r="R496" s="10" t="s">
        <v>13</v>
      </c>
      <c r="V496" s="50"/>
      <c r="W496" s="62"/>
    </row>
    <row r="497" spans="1:23" ht="76.5" x14ac:dyDescent="0.25">
      <c r="A497" s="52">
        <v>496</v>
      </c>
      <c r="B497" s="2" t="s">
        <v>13561</v>
      </c>
      <c r="C497" s="10" t="s">
        <v>9350</v>
      </c>
      <c r="D497" s="10" t="s">
        <v>9350</v>
      </c>
      <c r="F497" s="2" t="s">
        <v>9346</v>
      </c>
      <c r="G497" s="40"/>
      <c r="H497" s="1"/>
      <c r="I497" s="1"/>
      <c r="J497" s="1"/>
      <c r="K497" s="1" t="s">
        <v>13</v>
      </c>
      <c r="L497" s="1"/>
      <c r="M497" s="40"/>
      <c r="N497" s="50"/>
      <c r="P497" s="10" t="s">
        <v>13</v>
      </c>
      <c r="Q497" s="10" t="s">
        <v>13</v>
      </c>
      <c r="R497" s="10" t="s">
        <v>13</v>
      </c>
      <c r="V497" s="50"/>
      <c r="W497" s="62" t="s">
        <v>14299</v>
      </c>
    </row>
    <row r="498" spans="1:23" ht="25.5" x14ac:dyDescent="0.25">
      <c r="A498" s="52">
        <v>497</v>
      </c>
      <c r="B498" s="6" t="s">
        <v>9348</v>
      </c>
      <c r="C498" s="12" t="s">
        <v>9349</v>
      </c>
      <c r="D498" s="12" t="s">
        <v>9349</v>
      </c>
      <c r="E498" s="11"/>
      <c r="F498" s="6" t="s">
        <v>9348</v>
      </c>
      <c r="G498" s="39"/>
      <c r="H498" s="5"/>
      <c r="I498" s="5"/>
      <c r="J498" s="5"/>
      <c r="K498" s="5"/>
      <c r="L498" s="5"/>
      <c r="M498" s="39"/>
      <c r="N498" s="50"/>
      <c r="P498" s="10" t="s">
        <v>13</v>
      </c>
      <c r="Q498" s="10" t="s">
        <v>13</v>
      </c>
      <c r="R498" s="10" t="s">
        <v>13</v>
      </c>
      <c r="V498" s="50"/>
      <c r="W498" s="62"/>
    </row>
    <row r="499" spans="1:23" ht="76.5" x14ac:dyDescent="0.25">
      <c r="A499" s="52">
        <v>498</v>
      </c>
      <c r="B499" s="2" t="s">
        <v>13562</v>
      </c>
      <c r="C499" s="10" t="s">
        <v>9347</v>
      </c>
      <c r="D499" s="10" t="s">
        <v>9347</v>
      </c>
      <c r="F499" s="2" t="s">
        <v>9346</v>
      </c>
      <c r="G499" s="40"/>
      <c r="H499" s="1"/>
      <c r="I499" s="1"/>
      <c r="J499" s="1"/>
      <c r="K499" s="1" t="s">
        <v>13</v>
      </c>
      <c r="L499" s="1"/>
      <c r="M499" s="40"/>
      <c r="N499" s="50"/>
      <c r="P499" s="10" t="s">
        <v>13</v>
      </c>
      <c r="Q499" s="10" t="s">
        <v>13</v>
      </c>
      <c r="R499" s="10" t="s">
        <v>13</v>
      </c>
      <c r="V499" s="50"/>
      <c r="W499" s="62" t="s">
        <v>14300</v>
      </c>
    </row>
    <row r="500" spans="1:23" x14ac:dyDescent="0.25">
      <c r="A500" s="56" t="s">
        <v>14302</v>
      </c>
      <c r="B500" s="2"/>
      <c r="C500" s="10"/>
      <c r="D500" s="10"/>
      <c r="E500" s="56"/>
      <c r="F500" s="2"/>
      <c r="G500" s="40">
        <f>SUBTOTAL(103,Table113[Renumbered])</f>
        <v>0</v>
      </c>
      <c r="H500" s="1">
        <f>SUBTOTAL(103,Table113[New])</f>
        <v>0</v>
      </c>
      <c r="I500" s="1">
        <f>SUBTOTAL(103,Table113[Deleted])</f>
        <v>2</v>
      </c>
      <c r="J500" s="1">
        <f>SUBTOTAL(103,Table113[Text unmodified])</f>
        <v>49</v>
      </c>
      <c r="K500" s="1">
        <f>SUBTOTAL(103,Table113[Reworded, intent the same])</f>
        <v>331</v>
      </c>
      <c r="L500" s="1">
        <f>SUBTOTAL(103,Table113[Reworded, intent modified])</f>
        <v>8</v>
      </c>
      <c r="M500" s="40">
        <f>SUBTOTAL(103,Table113[BK])</f>
        <v>2</v>
      </c>
      <c r="N500" s="64">
        <f>SUBTOTAL(103,Table113[ATPL(A)])</f>
        <v>346</v>
      </c>
      <c r="O500" s="10">
        <f>SUBTOTAL(103,Table113[CPL(A)])</f>
        <v>245</v>
      </c>
      <c r="P500" s="10">
        <f>SUBTOTAL(103,Table113[ATPL(H)/IR])</f>
        <v>260</v>
      </c>
      <c r="Q500" s="10">
        <f>SUBTOTAL(103,Table113[ATPL(H)/VFR])</f>
        <v>231</v>
      </c>
      <c r="R500" s="10">
        <f>SUBTOTAL(103,Table113[CPL(H)])</f>
        <v>231</v>
      </c>
      <c r="S500" s="10">
        <f>SUBTOTAL(103,Table113[IR])</f>
        <v>0</v>
      </c>
      <c r="T500" s="10">
        <f>SUBTOTAL(103,Table113[CBIR(A)])</f>
        <v>0</v>
      </c>
      <c r="U500" s="10">
        <f>SUBTOTAL(103,Table113[BIR exam])</f>
        <v>0</v>
      </c>
      <c r="V500" s="49">
        <f>SUBTOTAL(103,Table113[BIR BK])</f>
        <v>0</v>
      </c>
    </row>
  </sheetData>
  <pageMargins left="0.7" right="0.7" top="0.75" bottom="0.75" header="0.3" footer="0.3"/>
  <pageSetup paperSize="9" orientation="portrait"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D0346-58BB-407F-AA99-EBFF58C52791}">
  <dimension ref="A1:W720"/>
  <sheetViews>
    <sheetView workbookViewId="0">
      <pane ySplit="1" topLeftCell="A2" activePane="bottomLeft" state="frozen"/>
      <selection pane="bottomLeft" activeCell="B2" sqref="B2"/>
    </sheetView>
  </sheetViews>
  <sheetFormatPr defaultColWidth="9" defaultRowHeight="15" x14ac:dyDescent="0.25"/>
  <cols>
    <col min="1" max="1" width="4.42578125" style="8" customWidth="1"/>
    <col min="2" max="2" width="41.7109375" style="19" customWidth="1"/>
    <col min="3" max="4" width="13.7109375" style="8" customWidth="1"/>
    <col min="5" max="5" width="6.7109375" style="8" customWidth="1"/>
    <col min="6" max="6" width="41.7109375" style="19" customWidth="1"/>
    <col min="7" max="22" width="3.85546875" style="8" customWidth="1"/>
    <col min="23" max="23" width="25.7109375" style="8" customWidth="1"/>
    <col min="24" max="16384" width="9" style="8"/>
  </cols>
  <sheetData>
    <row r="1" spans="1:23" s="19" customFormat="1" ht="8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ht="38.25" x14ac:dyDescent="0.25">
      <c r="A2" s="57">
        <v>1</v>
      </c>
      <c r="B2" s="4" t="s">
        <v>11719</v>
      </c>
      <c r="C2" s="14" t="s">
        <v>11720</v>
      </c>
      <c r="D2" s="14" t="s">
        <v>11720</v>
      </c>
      <c r="E2" s="13"/>
      <c r="F2" s="4" t="s">
        <v>11719</v>
      </c>
      <c r="G2" s="37"/>
      <c r="H2" s="3"/>
      <c r="I2" s="3"/>
      <c r="J2" s="1"/>
      <c r="K2" s="3"/>
      <c r="L2" s="3"/>
      <c r="M2" s="37"/>
      <c r="N2" s="51"/>
      <c r="V2" s="51"/>
      <c r="W2" s="40" t="s">
        <v>14303</v>
      </c>
    </row>
    <row r="3" spans="1:23" x14ac:dyDescent="0.25">
      <c r="A3" s="57">
        <v>2</v>
      </c>
      <c r="B3" s="4" t="s">
        <v>11717</v>
      </c>
      <c r="C3" s="14" t="s">
        <v>11718</v>
      </c>
      <c r="D3" s="14" t="s">
        <v>11718</v>
      </c>
      <c r="E3" s="13"/>
      <c r="F3" s="4" t="s">
        <v>11717</v>
      </c>
      <c r="G3" s="38"/>
      <c r="H3" s="3"/>
      <c r="I3" s="3"/>
      <c r="J3" s="1"/>
      <c r="K3" s="3"/>
      <c r="L3" s="3"/>
      <c r="M3" s="38"/>
      <c r="N3" s="50"/>
      <c r="V3" s="50"/>
      <c r="W3" s="64"/>
    </row>
    <row r="4" spans="1:23" x14ac:dyDescent="0.25">
      <c r="A4" s="57">
        <v>3</v>
      </c>
      <c r="B4" s="4" t="s">
        <v>11715</v>
      </c>
      <c r="C4" s="14" t="s">
        <v>11716</v>
      </c>
      <c r="D4" s="14" t="s">
        <v>11716</v>
      </c>
      <c r="E4" s="13"/>
      <c r="F4" s="4" t="s">
        <v>11715</v>
      </c>
      <c r="G4" s="38"/>
      <c r="H4" s="3"/>
      <c r="I4" s="3"/>
      <c r="J4" s="1"/>
      <c r="K4" s="3"/>
      <c r="L4" s="3"/>
      <c r="M4" s="38"/>
      <c r="N4" s="50"/>
      <c r="V4" s="50"/>
      <c r="W4" s="64"/>
    </row>
    <row r="5" spans="1:23" x14ac:dyDescent="0.25">
      <c r="A5" s="57">
        <v>4</v>
      </c>
      <c r="B5" s="6" t="s">
        <v>11713</v>
      </c>
      <c r="C5" s="12" t="s">
        <v>11714</v>
      </c>
      <c r="D5" s="12" t="s">
        <v>11714</v>
      </c>
      <c r="E5" s="11"/>
      <c r="F5" s="6" t="s">
        <v>11713</v>
      </c>
      <c r="G5" s="39"/>
      <c r="H5" s="5"/>
      <c r="I5" s="5"/>
      <c r="J5" s="1"/>
      <c r="K5" s="5"/>
      <c r="L5" s="5"/>
      <c r="M5" s="39"/>
      <c r="N5" s="50"/>
      <c r="V5" s="50"/>
      <c r="W5" s="64"/>
    </row>
    <row r="6" spans="1:23" ht="51" x14ac:dyDescent="0.25">
      <c r="A6" s="57">
        <v>5</v>
      </c>
      <c r="B6" s="2" t="s">
        <v>11711</v>
      </c>
      <c r="C6" s="10" t="s">
        <v>11712</v>
      </c>
      <c r="D6" s="10" t="s">
        <v>11712</v>
      </c>
      <c r="F6" s="2" t="s">
        <v>11711</v>
      </c>
      <c r="G6" s="40"/>
      <c r="H6" s="1"/>
      <c r="I6" s="1"/>
      <c r="J6" s="1" t="s">
        <v>13</v>
      </c>
      <c r="K6" s="1"/>
      <c r="L6" s="1"/>
      <c r="M6" s="40"/>
      <c r="N6" s="49" t="s">
        <v>13</v>
      </c>
      <c r="O6" s="10" t="s">
        <v>13</v>
      </c>
      <c r="V6" s="50"/>
      <c r="W6" s="64"/>
    </row>
    <row r="7" spans="1:23" x14ac:dyDescent="0.25">
      <c r="A7" s="57">
        <v>6</v>
      </c>
      <c r="B7" s="2" t="s">
        <v>11709</v>
      </c>
      <c r="C7" s="10" t="s">
        <v>11710</v>
      </c>
      <c r="D7" s="10" t="s">
        <v>11710</v>
      </c>
      <c r="E7" s="10"/>
      <c r="F7" s="2" t="s">
        <v>11709</v>
      </c>
      <c r="G7" s="40"/>
      <c r="H7" s="1"/>
      <c r="I7" s="1"/>
      <c r="J7" s="1" t="s">
        <v>13</v>
      </c>
      <c r="K7" s="1"/>
      <c r="L7" s="1"/>
      <c r="M7" s="40" t="s">
        <v>13</v>
      </c>
      <c r="N7" s="49" t="s">
        <v>13</v>
      </c>
      <c r="O7" s="10" t="s">
        <v>13</v>
      </c>
      <c r="V7" s="50"/>
      <c r="W7" s="64"/>
    </row>
    <row r="8" spans="1:23" x14ac:dyDescent="0.25">
      <c r="A8" s="57">
        <v>7</v>
      </c>
      <c r="B8" s="2" t="s">
        <v>11707</v>
      </c>
      <c r="C8" s="10" t="s">
        <v>11708</v>
      </c>
      <c r="D8" s="10" t="s">
        <v>11708</v>
      </c>
      <c r="F8" s="2" t="s">
        <v>11707</v>
      </c>
      <c r="G8" s="40"/>
      <c r="H8" s="1"/>
      <c r="I8" s="1"/>
      <c r="J8" s="1" t="s">
        <v>13</v>
      </c>
      <c r="K8" s="1"/>
      <c r="L8" s="1"/>
      <c r="M8" s="40"/>
      <c r="N8" s="49" t="s">
        <v>13</v>
      </c>
      <c r="O8" s="10" t="s">
        <v>13</v>
      </c>
      <c r="V8" s="50"/>
      <c r="W8" s="64"/>
    </row>
    <row r="9" spans="1:23" x14ac:dyDescent="0.25">
      <c r="A9" s="57">
        <v>8</v>
      </c>
      <c r="B9" s="2" t="s">
        <v>11705</v>
      </c>
      <c r="C9" s="10" t="s">
        <v>11706</v>
      </c>
      <c r="D9" s="10" t="s">
        <v>11706</v>
      </c>
      <c r="E9" s="10"/>
      <c r="F9" s="2" t="s">
        <v>11705</v>
      </c>
      <c r="G9" s="40"/>
      <c r="H9" s="1"/>
      <c r="I9" s="1"/>
      <c r="J9" s="1" t="s">
        <v>13</v>
      </c>
      <c r="K9" s="1"/>
      <c r="L9" s="1"/>
      <c r="M9" s="40" t="s">
        <v>13</v>
      </c>
      <c r="N9" s="49" t="s">
        <v>13</v>
      </c>
      <c r="O9" s="10" t="s">
        <v>13</v>
      </c>
      <c r="V9" s="50"/>
      <c r="W9" s="64"/>
    </row>
    <row r="10" spans="1:23" ht="25.5" x14ac:dyDescent="0.25">
      <c r="A10" s="57">
        <v>9</v>
      </c>
      <c r="B10" s="2" t="s">
        <v>11703</v>
      </c>
      <c r="C10" s="10" t="s">
        <v>11704</v>
      </c>
      <c r="D10" s="10" t="s">
        <v>11704</v>
      </c>
      <c r="E10" s="10"/>
      <c r="F10" s="2" t="s">
        <v>11703</v>
      </c>
      <c r="G10" s="40"/>
      <c r="H10" s="1"/>
      <c r="I10" s="1"/>
      <c r="J10" s="1" t="s">
        <v>13</v>
      </c>
      <c r="K10" s="1"/>
      <c r="L10" s="1"/>
      <c r="M10" s="40" t="s">
        <v>13</v>
      </c>
      <c r="N10" s="49" t="s">
        <v>13</v>
      </c>
      <c r="O10" s="10" t="s">
        <v>13</v>
      </c>
      <c r="V10" s="50"/>
      <c r="W10" s="64"/>
    </row>
    <row r="11" spans="1:23" ht="25.5" x14ac:dyDescent="0.25">
      <c r="A11" s="57">
        <v>10</v>
      </c>
      <c r="B11" s="2" t="s">
        <v>11701</v>
      </c>
      <c r="C11" s="10" t="s">
        <v>11702</v>
      </c>
      <c r="D11" s="10" t="s">
        <v>11702</v>
      </c>
      <c r="F11" s="2" t="s">
        <v>11701</v>
      </c>
      <c r="G11" s="40"/>
      <c r="H11" s="1"/>
      <c r="I11" s="1"/>
      <c r="J11" s="1" t="s">
        <v>13</v>
      </c>
      <c r="K11" s="1"/>
      <c r="L11" s="1"/>
      <c r="M11" s="40"/>
      <c r="N11" s="49" t="s">
        <v>13</v>
      </c>
      <c r="O11" s="10" t="s">
        <v>13</v>
      </c>
      <c r="V11" s="50"/>
      <c r="W11" s="64"/>
    </row>
    <row r="12" spans="1:23" x14ac:dyDescent="0.25">
      <c r="A12" s="57">
        <v>11</v>
      </c>
      <c r="B12" s="2" t="s">
        <v>11699</v>
      </c>
      <c r="C12" s="10" t="s">
        <v>11700</v>
      </c>
      <c r="D12" s="10" t="s">
        <v>11700</v>
      </c>
      <c r="E12" s="10"/>
      <c r="F12" s="2" t="s">
        <v>11699</v>
      </c>
      <c r="G12" s="40"/>
      <c r="H12" s="1"/>
      <c r="I12" s="1"/>
      <c r="J12" s="1" t="s">
        <v>13</v>
      </c>
      <c r="K12" s="1"/>
      <c r="L12" s="1"/>
      <c r="M12" s="40" t="s">
        <v>13</v>
      </c>
      <c r="N12" s="49" t="s">
        <v>13</v>
      </c>
      <c r="O12" s="10" t="s">
        <v>13</v>
      </c>
      <c r="V12" s="50"/>
      <c r="W12" s="64"/>
    </row>
    <row r="13" spans="1:23" x14ac:dyDescent="0.25">
      <c r="A13" s="57">
        <v>12</v>
      </c>
      <c r="B13" s="2" t="s">
        <v>11697</v>
      </c>
      <c r="C13" s="10" t="s">
        <v>11698</v>
      </c>
      <c r="D13" s="10" t="s">
        <v>11698</v>
      </c>
      <c r="E13" s="10"/>
      <c r="F13" s="2" t="s">
        <v>11697</v>
      </c>
      <c r="G13" s="40"/>
      <c r="H13" s="1"/>
      <c r="I13" s="1"/>
      <c r="J13" s="1" t="s">
        <v>13</v>
      </c>
      <c r="K13" s="1"/>
      <c r="L13" s="1"/>
      <c r="M13" s="40" t="s">
        <v>13</v>
      </c>
      <c r="N13" s="49" t="s">
        <v>13</v>
      </c>
      <c r="O13" s="10" t="s">
        <v>13</v>
      </c>
      <c r="V13" s="50"/>
      <c r="W13" s="64"/>
    </row>
    <row r="14" spans="1:23" x14ac:dyDescent="0.25">
      <c r="A14" s="57">
        <v>13</v>
      </c>
      <c r="B14" s="2" t="s">
        <v>11695</v>
      </c>
      <c r="C14" s="10" t="s">
        <v>11696</v>
      </c>
      <c r="D14" s="10" t="s">
        <v>11696</v>
      </c>
      <c r="E14" s="10"/>
      <c r="F14" s="2" t="s">
        <v>11695</v>
      </c>
      <c r="G14" s="40"/>
      <c r="H14" s="1"/>
      <c r="I14" s="1"/>
      <c r="J14" s="1" t="s">
        <v>13</v>
      </c>
      <c r="K14" s="1"/>
      <c r="L14" s="1"/>
      <c r="M14" s="40" t="s">
        <v>13</v>
      </c>
      <c r="N14" s="49" t="s">
        <v>13</v>
      </c>
      <c r="O14" s="10" t="s">
        <v>13</v>
      </c>
      <c r="V14" s="50"/>
      <c r="W14" s="64"/>
    </row>
    <row r="15" spans="1:23" ht="51" x14ac:dyDescent="0.25">
      <c r="A15" s="57">
        <v>14</v>
      </c>
      <c r="B15" s="2" t="s">
        <v>11693</v>
      </c>
      <c r="C15" s="10" t="s">
        <v>11694</v>
      </c>
      <c r="D15" s="10" t="s">
        <v>11694</v>
      </c>
      <c r="F15" s="2" t="s">
        <v>11693</v>
      </c>
      <c r="G15" s="40"/>
      <c r="H15" s="1"/>
      <c r="I15" s="1"/>
      <c r="J15" s="1" t="s">
        <v>13</v>
      </c>
      <c r="K15" s="1"/>
      <c r="L15" s="1"/>
      <c r="M15" s="40"/>
      <c r="N15" s="49" t="s">
        <v>13</v>
      </c>
      <c r="O15" s="10" t="s">
        <v>13</v>
      </c>
      <c r="V15" s="50"/>
      <c r="W15" s="64"/>
    </row>
    <row r="16" spans="1:23" ht="25.5" x14ac:dyDescent="0.25">
      <c r="A16" s="57">
        <v>15</v>
      </c>
      <c r="B16" s="2" t="s">
        <v>11691</v>
      </c>
      <c r="C16" s="10" t="s">
        <v>11692</v>
      </c>
      <c r="D16" s="10" t="s">
        <v>11692</v>
      </c>
      <c r="F16" s="2" t="s">
        <v>11691</v>
      </c>
      <c r="G16" s="40"/>
      <c r="H16" s="1"/>
      <c r="I16" s="1"/>
      <c r="J16" s="1" t="s">
        <v>13</v>
      </c>
      <c r="K16" s="1"/>
      <c r="L16" s="1"/>
      <c r="M16" s="40"/>
      <c r="N16" s="49" t="s">
        <v>13</v>
      </c>
      <c r="O16" s="10" t="s">
        <v>13</v>
      </c>
      <c r="V16" s="50"/>
      <c r="W16" s="64"/>
    </row>
    <row r="17" spans="1:23" ht="25.5" x14ac:dyDescent="0.25">
      <c r="A17" s="57">
        <v>16</v>
      </c>
      <c r="B17" s="2" t="s">
        <v>11689</v>
      </c>
      <c r="C17" s="10" t="s">
        <v>11690</v>
      </c>
      <c r="D17" s="10" t="s">
        <v>11690</v>
      </c>
      <c r="F17" s="2" t="s">
        <v>11689</v>
      </c>
      <c r="G17" s="40"/>
      <c r="H17" s="1"/>
      <c r="I17" s="1"/>
      <c r="J17" s="1" t="s">
        <v>13</v>
      </c>
      <c r="K17" s="1"/>
      <c r="L17" s="1"/>
      <c r="M17" s="40"/>
      <c r="N17" s="49" t="s">
        <v>13</v>
      </c>
      <c r="O17" s="10" t="s">
        <v>13</v>
      </c>
      <c r="V17" s="50"/>
      <c r="W17" s="64"/>
    </row>
    <row r="18" spans="1:23" ht="25.5" x14ac:dyDescent="0.25">
      <c r="A18" s="57">
        <v>17</v>
      </c>
      <c r="B18" s="2" t="s">
        <v>11687</v>
      </c>
      <c r="C18" s="10" t="s">
        <v>11688</v>
      </c>
      <c r="D18" s="10" t="s">
        <v>11688</v>
      </c>
      <c r="F18" s="2" t="s">
        <v>11687</v>
      </c>
      <c r="G18" s="40"/>
      <c r="H18" s="1"/>
      <c r="I18" s="1"/>
      <c r="J18" s="1" t="s">
        <v>13</v>
      </c>
      <c r="K18" s="1"/>
      <c r="L18" s="1"/>
      <c r="M18" s="40"/>
      <c r="N18" s="49" t="s">
        <v>13</v>
      </c>
      <c r="O18" s="10" t="s">
        <v>13</v>
      </c>
      <c r="V18" s="50"/>
      <c r="W18" s="64"/>
    </row>
    <row r="19" spans="1:23" ht="25.5" x14ac:dyDescent="0.25">
      <c r="A19" s="57">
        <v>18</v>
      </c>
      <c r="B19" s="2" t="s">
        <v>11685</v>
      </c>
      <c r="C19" s="10" t="s">
        <v>11686</v>
      </c>
      <c r="D19" s="10" t="s">
        <v>11686</v>
      </c>
      <c r="F19" s="2" t="s">
        <v>11685</v>
      </c>
      <c r="G19" s="40"/>
      <c r="H19" s="1"/>
      <c r="I19" s="1"/>
      <c r="J19" s="1" t="s">
        <v>13</v>
      </c>
      <c r="K19" s="1"/>
      <c r="L19" s="1"/>
      <c r="M19" s="40"/>
      <c r="N19" s="49" t="s">
        <v>13</v>
      </c>
      <c r="O19" s="10" t="s">
        <v>13</v>
      </c>
      <c r="V19" s="50"/>
      <c r="W19" s="64"/>
    </row>
    <row r="20" spans="1:23" ht="25.5" x14ac:dyDescent="0.25">
      <c r="A20" s="57">
        <v>19</v>
      </c>
      <c r="B20" s="2" t="s">
        <v>11683</v>
      </c>
      <c r="C20" s="10" t="s">
        <v>11684</v>
      </c>
      <c r="D20" s="10" t="s">
        <v>11684</v>
      </c>
      <c r="F20" s="2" t="s">
        <v>11683</v>
      </c>
      <c r="G20" s="40"/>
      <c r="H20" s="1"/>
      <c r="I20" s="1"/>
      <c r="J20" s="1" t="s">
        <v>13</v>
      </c>
      <c r="K20" s="1"/>
      <c r="L20" s="1"/>
      <c r="M20" s="40"/>
      <c r="N20" s="49" t="s">
        <v>13</v>
      </c>
      <c r="O20" s="10" t="s">
        <v>13</v>
      </c>
      <c r="V20" s="50"/>
      <c r="W20" s="64"/>
    </row>
    <row r="21" spans="1:23" ht="25.5" x14ac:dyDescent="0.25">
      <c r="A21" s="57">
        <v>20</v>
      </c>
      <c r="B21" s="2" t="s">
        <v>11681</v>
      </c>
      <c r="C21" s="10" t="s">
        <v>11682</v>
      </c>
      <c r="D21" s="10" t="s">
        <v>11682</v>
      </c>
      <c r="F21" s="2" t="s">
        <v>11681</v>
      </c>
      <c r="G21" s="40"/>
      <c r="H21" s="1"/>
      <c r="I21" s="1"/>
      <c r="J21" s="1" t="s">
        <v>13</v>
      </c>
      <c r="K21" s="1"/>
      <c r="L21" s="1"/>
      <c r="M21" s="40"/>
      <c r="N21" s="49" t="s">
        <v>13</v>
      </c>
      <c r="O21" s="10" t="s">
        <v>13</v>
      </c>
      <c r="V21" s="50"/>
      <c r="W21" s="64"/>
    </row>
    <row r="22" spans="1:23" x14ac:dyDescent="0.25">
      <c r="A22" s="57">
        <v>21</v>
      </c>
      <c r="B22" s="2" t="s">
        <v>11679</v>
      </c>
      <c r="C22" s="10" t="s">
        <v>11680</v>
      </c>
      <c r="D22" s="10" t="s">
        <v>11680</v>
      </c>
      <c r="E22" s="10"/>
      <c r="F22" s="2" t="s">
        <v>11679</v>
      </c>
      <c r="G22" s="40"/>
      <c r="H22" s="1"/>
      <c r="I22" s="1"/>
      <c r="J22" s="1" t="s">
        <v>13</v>
      </c>
      <c r="K22" s="1"/>
      <c r="L22" s="1"/>
      <c r="M22" s="40" t="s">
        <v>13</v>
      </c>
      <c r="N22" s="49" t="s">
        <v>13</v>
      </c>
      <c r="O22" s="10" t="s">
        <v>13</v>
      </c>
      <c r="V22" s="50"/>
      <c r="W22" s="64"/>
    </row>
    <row r="23" spans="1:23" x14ac:dyDescent="0.25">
      <c r="A23" s="57">
        <v>22</v>
      </c>
      <c r="B23" s="6" t="s">
        <v>11677</v>
      </c>
      <c r="C23" s="12" t="s">
        <v>11678</v>
      </c>
      <c r="D23" s="12" t="s">
        <v>11678</v>
      </c>
      <c r="E23" s="11"/>
      <c r="F23" s="6" t="s">
        <v>11677</v>
      </c>
      <c r="G23" s="39"/>
      <c r="H23" s="5"/>
      <c r="I23" s="5"/>
      <c r="J23" s="1"/>
      <c r="K23" s="5"/>
      <c r="L23" s="5"/>
      <c r="M23" s="39"/>
      <c r="N23" s="50"/>
      <c r="V23" s="50"/>
      <c r="W23" s="64"/>
    </row>
    <row r="24" spans="1:23" x14ac:dyDescent="0.25">
      <c r="A24" s="57">
        <v>23</v>
      </c>
      <c r="B24" s="2" t="s">
        <v>11675</v>
      </c>
      <c r="C24" s="10" t="s">
        <v>11676</v>
      </c>
      <c r="D24" s="10" t="s">
        <v>11676</v>
      </c>
      <c r="E24" s="10"/>
      <c r="F24" s="2" t="s">
        <v>11675</v>
      </c>
      <c r="G24" s="40"/>
      <c r="H24" s="1"/>
      <c r="I24" s="1"/>
      <c r="J24" s="1" t="s">
        <v>13</v>
      </c>
      <c r="K24" s="1"/>
      <c r="L24" s="1"/>
      <c r="M24" s="40" t="s">
        <v>13</v>
      </c>
      <c r="N24" s="49" t="s">
        <v>13</v>
      </c>
      <c r="O24" s="10" t="s">
        <v>13</v>
      </c>
      <c r="V24" s="50"/>
      <c r="W24" s="64"/>
    </row>
    <row r="25" spans="1:23" ht="25.5" x14ac:dyDescent="0.25">
      <c r="A25" s="57">
        <v>24</v>
      </c>
      <c r="B25" s="2" t="s">
        <v>11673</v>
      </c>
      <c r="C25" s="10" t="s">
        <v>11674</v>
      </c>
      <c r="D25" s="10" t="s">
        <v>11674</v>
      </c>
      <c r="E25" s="10"/>
      <c r="F25" s="2" t="s">
        <v>11673</v>
      </c>
      <c r="G25" s="40"/>
      <c r="H25" s="1"/>
      <c r="I25" s="1"/>
      <c r="J25" s="1" t="s">
        <v>13</v>
      </c>
      <c r="K25" s="1"/>
      <c r="L25" s="1"/>
      <c r="M25" s="40" t="s">
        <v>13</v>
      </c>
      <c r="N25" s="49" t="s">
        <v>13</v>
      </c>
      <c r="O25" s="10" t="s">
        <v>13</v>
      </c>
      <c r="V25" s="50"/>
      <c r="W25" s="64"/>
    </row>
    <row r="26" spans="1:23" ht="25.5" x14ac:dyDescent="0.25">
      <c r="A26" s="57">
        <v>25</v>
      </c>
      <c r="B26" s="2" t="s">
        <v>11671</v>
      </c>
      <c r="C26" s="10" t="s">
        <v>11672</v>
      </c>
      <c r="D26" s="10" t="s">
        <v>11672</v>
      </c>
      <c r="E26" s="10"/>
      <c r="F26" s="2" t="s">
        <v>11671</v>
      </c>
      <c r="G26" s="40"/>
      <c r="H26" s="1"/>
      <c r="I26" s="1"/>
      <c r="J26" s="1" t="s">
        <v>13</v>
      </c>
      <c r="K26" s="1"/>
      <c r="L26" s="1"/>
      <c r="M26" s="40" t="s">
        <v>13</v>
      </c>
      <c r="N26" s="49" t="s">
        <v>13</v>
      </c>
      <c r="O26" s="10" t="s">
        <v>13</v>
      </c>
      <c r="V26" s="50"/>
      <c r="W26" s="64"/>
    </row>
    <row r="27" spans="1:23" ht="25.5" x14ac:dyDescent="0.25">
      <c r="A27" s="57">
        <v>26</v>
      </c>
      <c r="B27" s="2" t="s">
        <v>11669</v>
      </c>
      <c r="C27" s="10" t="s">
        <v>11670</v>
      </c>
      <c r="D27" s="10" t="s">
        <v>11670</v>
      </c>
      <c r="E27" s="10"/>
      <c r="F27" s="2" t="s">
        <v>11669</v>
      </c>
      <c r="G27" s="40"/>
      <c r="H27" s="1"/>
      <c r="I27" s="1"/>
      <c r="J27" s="1" t="s">
        <v>13</v>
      </c>
      <c r="K27" s="1"/>
      <c r="L27" s="1"/>
      <c r="M27" s="40" t="s">
        <v>13</v>
      </c>
      <c r="N27" s="49" t="s">
        <v>13</v>
      </c>
      <c r="O27" s="10" t="s">
        <v>13</v>
      </c>
      <c r="V27" s="50"/>
      <c r="W27" s="64"/>
    </row>
    <row r="28" spans="1:23" x14ac:dyDescent="0.25">
      <c r="A28" s="57">
        <v>27</v>
      </c>
      <c r="B28" s="6" t="s">
        <v>11667</v>
      </c>
      <c r="C28" s="12" t="s">
        <v>11668</v>
      </c>
      <c r="D28" s="12" t="s">
        <v>11668</v>
      </c>
      <c r="E28" s="11"/>
      <c r="F28" s="6" t="s">
        <v>11667</v>
      </c>
      <c r="G28" s="39"/>
      <c r="H28" s="5"/>
      <c r="I28" s="5"/>
      <c r="J28" s="1"/>
      <c r="K28" s="5"/>
      <c r="L28" s="5"/>
      <c r="M28" s="39"/>
      <c r="N28" s="50"/>
      <c r="V28" s="50"/>
      <c r="W28" s="64"/>
    </row>
    <row r="29" spans="1:23" ht="38.25" x14ac:dyDescent="0.25">
      <c r="A29" s="57">
        <v>28</v>
      </c>
      <c r="B29" s="2" t="s">
        <v>11665</v>
      </c>
      <c r="C29" s="10" t="s">
        <v>11666</v>
      </c>
      <c r="D29" s="10" t="s">
        <v>11666</v>
      </c>
      <c r="F29" s="2" t="s">
        <v>11665</v>
      </c>
      <c r="G29" s="40"/>
      <c r="H29" s="1"/>
      <c r="I29" s="1"/>
      <c r="J29" s="1" t="s">
        <v>13</v>
      </c>
      <c r="K29" s="1"/>
      <c r="L29" s="1"/>
      <c r="M29" s="40"/>
      <c r="N29" s="49" t="s">
        <v>13</v>
      </c>
      <c r="O29" s="10" t="s">
        <v>13</v>
      </c>
      <c r="V29" s="50"/>
      <c r="W29" s="64"/>
    </row>
    <row r="30" spans="1:23" ht="25.5" x14ac:dyDescent="0.25">
      <c r="A30" s="57">
        <v>29</v>
      </c>
      <c r="B30" s="2" t="s">
        <v>11663</v>
      </c>
      <c r="C30" s="10" t="s">
        <v>11664</v>
      </c>
      <c r="D30" s="10" t="s">
        <v>11664</v>
      </c>
      <c r="E30" s="10"/>
      <c r="F30" s="2" t="s">
        <v>11663</v>
      </c>
      <c r="G30" s="40"/>
      <c r="H30" s="1"/>
      <c r="I30" s="1"/>
      <c r="J30" s="1" t="s">
        <v>13</v>
      </c>
      <c r="K30" s="1"/>
      <c r="L30" s="1"/>
      <c r="M30" s="40" t="s">
        <v>13</v>
      </c>
      <c r="N30" s="49" t="s">
        <v>13</v>
      </c>
      <c r="O30" s="10" t="s">
        <v>13</v>
      </c>
      <c r="V30" s="50"/>
      <c r="W30" s="64"/>
    </row>
    <row r="31" spans="1:23" x14ac:dyDescent="0.25">
      <c r="A31" s="57">
        <v>30</v>
      </c>
      <c r="B31" s="2" t="s">
        <v>11661</v>
      </c>
      <c r="C31" s="10" t="s">
        <v>11662</v>
      </c>
      <c r="D31" s="10" t="s">
        <v>11662</v>
      </c>
      <c r="F31" s="2" t="s">
        <v>11661</v>
      </c>
      <c r="G31" s="40"/>
      <c r="H31" s="1"/>
      <c r="I31" s="1"/>
      <c r="J31" s="1" t="s">
        <v>13</v>
      </c>
      <c r="K31" s="1"/>
      <c r="L31" s="1"/>
      <c r="M31" s="40"/>
      <c r="N31" s="49" t="s">
        <v>13</v>
      </c>
      <c r="O31" s="10" t="s">
        <v>13</v>
      </c>
      <c r="V31" s="50"/>
      <c r="W31" s="64"/>
    </row>
    <row r="32" spans="1:23" x14ac:dyDescent="0.25">
      <c r="A32" s="57">
        <v>31</v>
      </c>
      <c r="B32" s="2" t="s">
        <v>11659</v>
      </c>
      <c r="C32" s="10" t="s">
        <v>11660</v>
      </c>
      <c r="D32" s="10" t="s">
        <v>11660</v>
      </c>
      <c r="E32" s="10"/>
      <c r="F32" s="2" t="s">
        <v>11659</v>
      </c>
      <c r="G32" s="40"/>
      <c r="H32" s="1"/>
      <c r="I32" s="1"/>
      <c r="J32" s="1" t="s">
        <v>13</v>
      </c>
      <c r="K32" s="1"/>
      <c r="L32" s="1"/>
      <c r="M32" s="40" t="s">
        <v>13</v>
      </c>
      <c r="N32" s="49" t="s">
        <v>13</v>
      </c>
      <c r="O32" s="10" t="s">
        <v>13</v>
      </c>
      <c r="V32" s="50"/>
      <c r="W32" s="64"/>
    </row>
    <row r="33" spans="1:23" ht="25.5" x14ac:dyDescent="0.25">
      <c r="A33" s="57">
        <v>32</v>
      </c>
      <c r="B33" s="2" t="s">
        <v>11657</v>
      </c>
      <c r="C33" s="10" t="s">
        <v>11658</v>
      </c>
      <c r="D33" s="10" t="s">
        <v>11658</v>
      </c>
      <c r="E33" s="10"/>
      <c r="F33" s="2" t="s">
        <v>11657</v>
      </c>
      <c r="G33" s="40"/>
      <c r="H33" s="1"/>
      <c r="I33" s="1"/>
      <c r="J33" s="1" t="s">
        <v>13</v>
      </c>
      <c r="K33" s="1"/>
      <c r="L33" s="1"/>
      <c r="M33" s="40" t="s">
        <v>13</v>
      </c>
      <c r="N33" s="49" t="s">
        <v>13</v>
      </c>
      <c r="O33" s="10" t="s">
        <v>13</v>
      </c>
      <c r="V33" s="50"/>
      <c r="W33" s="64"/>
    </row>
    <row r="34" spans="1:23" ht="25.5" x14ac:dyDescent="0.25">
      <c r="A34" s="57">
        <v>33</v>
      </c>
      <c r="B34" s="2" t="s">
        <v>11655</v>
      </c>
      <c r="C34" s="10" t="s">
        <v>11656</v>
      </c>
      <c r="D34" s="10" t="s">
        <v>11656</v>
      </c>
      <c r="F34" s="2" t="s">
        <v>11655</v>
      </c>
      <c r="G34" s="40"/>
      <c r="H34" s="1"/>
      <c r="I34" s="1"/>
      <c r="J34" s="1" t="s">
        <v>13</v>
      </c>
      <c r="K34" s="1"/>
      <c r="L34" s="1"/>
      <c r="M34" s="40"/>
      <c r="N34" s="49" t="s">
        <v>13</v>
      </c>
      <c r="O34" s="10" t="s">
        <v>13</v>
      </c>
      <c r="V34" s="50"/>
      <c r="W34" s="64"/>
    </row>
    <row r="35" spans="1:23" ht="25.5" x14ac:dyDescent="0.25">
      <c r="A35" s="57">
        <v>34</v>
      </c>
      <c r="B35" s="2" t="s">
        <v>11653</v>
      </c>
      <c r="C35" s="10" t="s">
        <v>11654</v>
      </c>
      <c r="D35" s="10" t="s">
        <v>11654</v>
      </c>
      <c r="F35" s="2" t="s">
        <v>11653</v>
      </c>
      <c r="G35" s="40"/>
      <c r="H35" s="1"/>
      <c r="I35" s="1"/>
      <c r="J35" s="1" t="s">
        <v>13</v>
      </c>
      <c r="K35" s="1"/>
      <c r="L35" s="1"/>
      <c r="M35" s="40"/>
      <c r="N35" s="49" t="s">
        <v>13</v>
      </c>
      <c r="O35" s="10" t="s">
        <v>13</v>
      </c>
      <c r="V35" s="50"/>
      <c r="W35" s="64"/>
    </row>
    <row r="36" spans="1:23" x14ac:dyDescent="0.25">
      <c r="A36" s="57">
        <v>35</v>
      </c>
      <c r="B36" s="2" t="s">
        <v>11651</v>
      </c>
      <c r="C36" s="10" t="s">
        <v>11652</v>
      </c>
      <c r="D36" s="10" t="s">
        <v>11652</v>
      </c>
      <c r="E36" s="10"/>
      <c r="F36" s="2" t="s">
        <v>11651</v>
      </c>
      <c r="G36" s="40"/>
      <c r="H36" s="1"/>
      <c r="I36" s="1"/>
      <c r="J36" s="1" t="s">
        <v>13</v>
      </c>
      <c r="K36" s="1"/>
      <c r="L36" s="1"/>
      <c r="M36" s="40" t="s">
        <v>13</v>
      </c>
      <c r="N36" s="49" t="s">
        <v>13</v>
      </c>
      <c r="O36" s="10" t="s">
        <v>13</v>
      </c>
      <c r="V36" s="50"/>
      <c r="W36" s="64"/>
    </row>
    <row r="37" spans="1:23" x14ac:dyDescent="0.25">
      <c r="A37" s="57">
        <v>36</v>
      </c>
      <c r="B37" s="6" t="s">
        <v>11649</v>
      </c>
      <c r="C37" s="12" t="s">
        <v>11650</v>
      </c>
      <c r="D37" s="12" t="s">
        <v>11650</v>
      </c>
      <c r="E37" s="11"/>
      <c r="F37" s="6" t="s">
        <v>11649</v>
      </c>
      <c r="G37" s="39"/>
      <c r="H37" s="5"/>
      <c r="I37" s="5"/>
      <c r="J37" s="1"/>
      <c r="K37" s="5"/>
      <c r="L37" s="5"/>
      <c r="M37" s="39"/>
      <c r="N37" s="50"/>
      <c r="V37" s="50"/>
      <c r="W37" s="64"/>
    </row>
    <row r="38" spans="1:23" ht="25.5" x14ac:dyDescent="0.25">
      <c r="A38" s="57">
        <v>37</v>
      </c>
      <c r="B38" s="2" t="s">
        <v>11647</v>
      </c>
      <c r="C38" s="10" t="s">
        <v>11648</v>
      </c>
      <c r="D38" s="10" t="s">
        <v>11648</v>
      </c>
      <c r="E38" s="10"/>
      <c r="F38" s="2" t="s">
        <v>11647</v>
      </c>
      <c r="G38" s="40"/>
      <c r="H38" s="1"/>
      <c r="I38" s="1"/>
      <c r="J38" s="1" t="s">
        <v>13</v>
      </c>
      <c r="K38" s="1"/>
      <c r="L38" s="1"/>
      <c r="M38" s="40" t="s">
        <v>13</v>
      </c>
      <c r="N38" s="49" t="s">
        <v>13</v>
      </c>
      <c r="O38" s="10" t="s">
        <v>13</v>
      </c>
      <c r="V38" s="50"/>
      <c r="W38" s="64"/>
    </row>
    <row r="39" spans="1:23" ht="25.5" x14ac:dyDescent="0.25">
      <c r="A39" s="57">
        <v>38</v>
      </c>
      <c r="B39" s="2" t="s">
        <v>11645</v>
      </c>
      <c r="C39" s="10" t="s">
        <v>11646</v>
      </c>
      <c r="D39" s="10" t="s">
        <v>11646</v>
      </c>
      <c r="E39" s="10"/>
      <c r="F39" s="2" t="s">
        <v>11645</v>
      </c>
      <c r="G39" s="40"/>
      <c r="H39" s="1"/>
      <c r="I39" s="1"/>
      <c r="J39" s="1" t="s">
        <v>13</v>
      </c>
      <c r="K39" s="1"/>
      <c r="L39" s="1"/>
      <c r="M39" s="40" t="s">
        <v>13</v>
      </c>
      <c r="N39" s="49" t="s">
        <v>13</v>
      </c>
      <c r="O39" s="10" t="s">
        <v>13</v>
      </c>
      <c r="V39" s="50"/>
      <c r="W39" s="64"/>
    </row>
    <row r="40" spans="1:23" ht="25.5" x14ac:dyDescent="0.25">
      <c r="A40" s="57">
        <v>39</v>
      </c>
      <c r="B40" s="2" t="s">
        <v>11643</v>
      </c>
      <c r="C40" s="10" t="s">
        <v>11644</v>
      </c>
      <c r="D40" s="10" t="s">
        <v>11644</v>
      </c>
      <c r="F40" s="2" t="s">
        <v>11643</v>
      </c>
      <c r="G40" s="40"/>
      <c r="H40" s="1"/>
      <c r="I40" s="1"/>
      <c r="J40" s="1" t="s">
        <v>13</v>
      </c>
      <c r="K40" s="1"/>
      <c r="L40" s="1"/>
      <c r="M40" s="40"/>
      <c r="N40" s="49" t="s">
        <v>13</v>
      </c>
      <c r="O40" s="10" t="s">
        <v>13</v>
      </c>
      <c r="V40" s="50"/>
      <c r="W40" s="64"/>
    </row>
    <row r="41" spans="1:23" ht="38.25" x14ac:dyDescent="0.25">
      <c r="A41" s="57">
        <v>40</v>
      </c>
      <c r="B41" s="2" t="s">
        <v>11641</v>
      </c>
      <c r="C41" s="10" t="s">
        <v>11642</v>
      </c>
      <c r="D41" s="10" t="s">
        <v>11642</v>
      </c>
      <c r="F41" s="2" t="s">
        <v>11641</v>
      </c>
      <c r="G41" s="40"/>
      <c r="H41" s="1"/>
      <c r="I41" s="1"/>
      <c r="J41" s="1" t="s">
        <v>13</v>
      </c>
      <c r="K41" s="1"/>
      <c r="L41" s="1"/>
      <c r="M41" s="40"/>
      <c r="N41" s="49" t="s">
        <v>13</v>
      </c>
      <c r="O41" s="10" t="s">
        <v>13</v>
      </c>
      <c r="V41" s="50"/>
      <c r="W41" s="64"/>
    </row>
    <row r="42" spans="1:23" ht="25.5" x14ac:dyDescent="0.25">
      <c r="A42" s="57">
        <v>41</v>
      </c>
      <c r="B42" s="2" t="s">
        <v>11639</v>
      </c>
      <c r="C42" s="10" t="s">
        <v>11640</v>
      </c>
      <c r="D42" s="10" t="s">
        <v>11640</v>
      </c>
      <c r="F42" s="2" t="s">
        <v>11639</v>
      </c>
      <c r="G42" s="40"/>
      <c r="H42" s="1"/>
      <c r="I42" s="1"/>
      <c r="J42" s="1" t="s">
        <v>13</v>
      </c>
      <c r="K42" s="1"/>
      <c r="L42" s="1"/>
      <c r="M42" s="40"/>
      <c r="N42" s="49" t="s">
        <v>13</v>
      </c>
      <c r="O42" s="10" t="s">
        <v>13</v>
      </c>
      <c r="V42" s="50"/>
      <c r="W42" s="64"/>
    </row>
    <row r="43" spans="1:23" ht="25.5" x14ac:dyDescent="0.25">
      <c r="A43" s="57">
        <v>42</v>
      </c>
      <c r="B43" s="2" t="s">
        <v>11637</v>
      </c>
      <c r="C43" s="10" t="s">
        <v>11638</v>
      </c>
      <c r="D43" s="10" t="s">
        <v>11638</v>
      </c>
      <c r="F43" s="2" t="s">
        <v>11637</v>
      </c>
      <c r="G43" s="40"/>
      <c r="H43" s="1"/>
      <c r="I43" s="1"/>
      <c r="J43" s="1" t="s">
        <v>13</v>
      </c>
      <c r="K43" s="1"/>
      <c r="L43" s="1"/>
      <c r="M43" s="40"/>
      <c r="N43" s="49" t="s">
        <v>13</v>
      </c>
      <c r="O43" s="10" t="s">
        <v>13</v>
      </c>
      <c r="V43" s="50"/>
      <c r="W43" s="64"/>
    </row>
    <row r="44" spans="1:23" ht="25.5" x14ac:dyDescent="0.25">
      <c r="A44" s="57">
        <v>43</v>
      </c>
      <c r="B44" s="2" t="s">
        <v>11635</v>
      </c>
      <c r="C44" s="10" t="s">
        <v>11636</v>
      </c>
      <c r="D44" s="10" t="s">
        <v>11636</v>
      </c>
      <c r="F44" s="2" t="s">
        <v>11635</v>
      </c>
      <c r="G44" s="40"/>
      <c r="H44" s="1"/>
      <c r="I44" s="1"/>
      <c r="J44" s="1" t="s">
        <v>13</v>
      </c>
      <c r="K44" s="1"/>
      <c r="L44" s="1"/>
      <c r="M44" s="40"/>
      <c r="N44" s="49" t="s">
        <v>13</v>
      </c>
      <c r="O44" s="10" t="s">
        <v>13</v>
      </c>
      <c r="V44" s="50"/>
      <c r="W44" s="64"/>
    </row>
    <row r="45" spans="1:23" ht="25.5" x14ac:dyDescent="0.25">
      <c r="A45" s="57">
        <v>44</v>
      </c>
      <c r="B45" s="2" t="s">
        <v>11633</v>
      </c>
      <c r="C45" s="10" t="s">
        <v>11634</v>
      </c>
      <c r="D45" s="10" t="s">
        <v>11634</v>
      </c>
      <c r="E45" s="10"/>
      <c r="F45" s="2" t="s">
        <v>11633</v>
      </c>
      <c r="G45" s="40"/>
      <c r="H45" s="1"/>
      <c r="I45" s="1"/>
      <c r="J45" s="1" t="s">
        <v>13</v>
      </c>
      <c r="K45" s="1"/>
      <c r="L45" s="1"/>
      <c r="M45" s="40" t="s">
        <v>13</v>
      </c>
      <c r="N45" s="49" t="s">
        <v>13</v>
      </c>
      <c r="O45" s="20" t="s">
        <v>13</v>
      </c>
      <c r="V45" s="50"/>
      <c r="W45" s="64"/>
    </row>
    <row r="46" spans="1:23" ht="25.5" x14ac:dyDescent="0.25">
      <c r="A46" s="57">
        <v>45</v>
      </c>
      <c r="B46" s="2" t="s">
        <v>11631</v>
      </c>
      <c r="C46" s="10" t="s">
        <v>11632</v>
      </c>
      <c r="D46" s="10" t="s">
        <v>11632</v>
      </c>
      <c r="E46" s="10"/>
      <c r="F46" s="2" t="s">
        <v>11631</v>
      </c>
      <c r="G46" s="40"/>
      <c r="H46" s="1"/>
      <c r="I46" s="1"/>
      <c r="J46" s="1" t="s">
        <v>13</v>
      </c>
      <c r="K46" s="1"/>
      <c r="L46" s="1"/>
      <c r="M46" s="40" t="s">
        <v>13</v>
      </c>
      <c r="N46" s="49" t="s">
        <v>13</v>
      </c>
      <c r="O46" s="10" t="s">
        <v>13</v>
      </c>
      <c r="V46" s="50"/>
      <c r="W46" s="64"/>
    </row>
    <row r="47" spans="1:23" x14ac:dyDescent="0.25">
      <c r="A47" s="57">
        <v>46</v>
      </c>
      <c r="B47" s="6" t="s">
        <v>11629</v>
      </c>
      <c r="C47" s="12" t="s">
        <v>11630</v>
      </c>
      <c r="D47" s="12" t="s">
        <v>11630</v>
      </c>
      <c r="E47" s="11"/>
      <c r="F47" s="6" t="s">
        <v>11629</v>
      </c>
      <c r="G47" s="39"/>
      <c r="H47" s="5"/>
      <c r="I47" s="5"/>
      <c r="J47" s="1"/>
      <c r="K47" s="5"/>
      <c r="L47" s="5"/>
      <c r="M47" s="39"/>
      <c r="N47" s="50"/>
      <c r="V47" s="50"/>
      <c r="W47" s="64"/>
    </row>
    <row r="48" spans="1:23" x14ac:dyDescent="0.25">
      <c r="A48" s="57">
        <v>47</v>
      </c>
      <c r="B48" s="2" t="s">
        <v>11627</v>
      </c>
      <c r="C48" s="10" t="s">
        <v>11628</v>
      </c>
      <c r="D48" s="10" t="s">
        <v>11628</v>
      </c>
      <c r="E48" s="10"/>
      <c r="F48" s="2" t="s">
        <v>11627</v>
      </c>
      <c r="G48" s="40"/>
      <c r="H48" s="1"/>
      <c r="I48" s="1"/>
      <c r="J48" s="1" t="s">
        <v>13</v>
      </c>
      <c r="K48" s="1"/>
      <c r="L48" s="1"/>
      <c r="M48" s="40" t="s">
        <v>13</v>
      </c>
      <c r="N48" s="49" t="s">
        <v>13</v>
      </c>
      <c r="O48" s="10" t="s">
        <v>13</v>
      </c>
      <c r="V48" s="50"/>
      <c r="W48" s="64"/>
    </row>
    <row r="49" spans="1:23" ht="25.5" x14ac:dyDescent="0.25">
      <c r="A49" s="57">
        <v>48</v>
      </c>
      <c r="B49" s="2" t="s">
        <v>11625</v>
      </c>
      <c r="C49" s="10" t="s">
        <v>11626</v>
      </c>
      <c r="D49" s="10" t="s">
        <v>11626</v>
      </c>
      <c r="E49" s="10"/>
      <c r="F49" s="2" t="s">
        <v>11625</v>
      </c>
      <c r="G49" s="40"/>
      <c r="H49" s="1"/>
      <c r="I49" s="1"/>
      <c r="J49" s="1" t="s">
        <v>13</v>
      </c>
      <c r="K49" s="1"/>
      <c r="L49" s="1"/>
      <c r="M49" s="40" t="s">
        <v>13</v>
      </c>
      <c r="N49" s="49" t="s">
        <v>13</v>
      </c>
      <c r="O49" s="10" t="s">
        <v>13</v>
      </c>
      <c r="V49" s="50"/>
      <c r="W49" s="64"/>
    </row>
    <row r="50" spans="1:23" ht="25.5" x14ac:dyDescent="0.25">
      <c r="A50" s="57">
        <v>49</v>
      </c>
      <c r="B50" s="2" t="s">
        <v>11623</v>
      </c>
      <c r="C50" s="10" t="s">
        <v>11624</v>
      </c>
      <c r="D50" s="10" t="s">
        <v>11624</v>
      </c>
      <c r="F50" s="2" t="s">
        <v>11623</v>
      </c>
      <c r="G50" s="40"/>
      <c r="H50" s="1"/>
      <c r="I50" s="1"/>
      <c r="J50" s="1" t="s">
        <v>13</v>
      </c>
      <c r="K50" s="1"/>
      <c r="L50" s="1"/>
      <c r="M50" s="40"/>
      <c r="N50" s="49" t="s">
        <v>13</v>
      </c>
      <c r="O50" s="10" t="s">
        <v>13</v>
      </c>
      <c r="V50" s="50"/>
      <c r="W50" s="64"/>
    </row>
    <row r="51" spans="1:23" ht="25.5" x14ac:dyDescent="0.25">
      <c r="A51" s="57">
        <v>50</v>
      </c>
      <c r="B51" s="2" t="s">
        <v>11621</v>
      </c>
      <c r="C51" s="10" t="s">
        <v>11622</v>
      </c>
      <c r="D51" s="10" t="s">
        <v>11622</v>
      </c>
      <c r="E51" s="10"/>
      <c r="F51" s="2" t="s">
        <v>11621</v>
      </c>
      <c r="G51" s="40"/>
      <c r="H51" s="1"/>
      <c r="I51" s="1"/>
      <c r="J51" s="1" t="s">
        <v>13</v>
      </c>
      <c r="K51" s="1"/>
      <c r="L51" s="1"/>
      <c r="M51" s="40" t="s">
        <v>13</v>
      </c>
      <c r="N51" s="49" t="s">
        <v>13</v>
      </c>
      <c r="O51" s="10" t="s">
        <v>13</v>
      </c>
      <c r="V51" s="50"/>
      <c r="W51" s="64"/>
    </row>
    <row r="52" spans="1:23" ht="25.5" x14ac:dyDescent="0.25">
      <c r="A52" s="57">
        <v>51</v>
      </c>
      <c r="B52" s="2" t="s">
        <v>11619</v>
      </c>
      <c r="C52" s="10" t="s">
        <v>11620</v>
      </c>
      <c r="D52" s="10" t="s">
        <v>11620</v>
      </c>
      <c r="F52" s="2" t="s">
        <v>11619</v>
      </c>
      <c r="G52" s="40"/>
      <c r="H52" s="1"/>
      <c r="I52" s="1"/>
      <c r="J52" s="1" t="s">
        <v>13</v>
      </c>
      <c r="K52" s="1"/>
      <c r="L52" s="1"/>
      <c r="M52" s="40"/>
      <c r="N52" s="49" t="s">
        <v>13</v>
      </c>
      <c r="O52" s="10" t="s">
        <v>13</v>
      </c>
      <c r="V52" s="50"/>
      <c r="W52" s="64"/>
    </row>
    <row r="53" spans="1:23" ht="25.5" x14ac:dyDescent="0.25">
      <c r="A53" s="57">
        <v>52</v>
      </c>
      <c r="B53" s="2" t="s">
        <v>11617</v>
      </c>
      <c r="C53" s="10" t="s">
        <v>11618</v>
      </c>
      <c r="D53" s="10" t="s">
        <v>11618</v>
      </c>
      <c r="E53" s="10"/>
      <c r="F53" s="2" t="s">
        <v>11617</v>
      </c>
      <c r="G53" s="40"/>
      <c r="H53" s="1"/>
      <c r="I53" s="1"/>
      <c r="J53" s="1" t="s">
        <v>13</v>
      </c>
      <c r="K53" s="1"/>
      <c r="L53" s="1"/>
      <c r="M53" s="40" t="s">
        <v>13</v>
      </c>
      <c r="N53" s="49" t="s">
        <v>13</v>
      </c>
      <c r="O53" s="10" t="s">
        <v>13</v>
      </c>
      <c r="V53" s="50"/>
      <c r="W53" s="64"/>
    </row>
    <row r="54" spans="1:23" ht="25.5" x14ac:dyDescent="0.25">
      <c r="A54" s="57">
        <v>53</v>
      </c>
      <c r="B54" s="2" t="s">
        <v>11615</v>
      </c>
      <c r="C54" s="10" t="s">
        <v>11616</v>
      </c>
      <c r="D54" s="10" t="s">
        <v>11616</v>
      </c>
      <c r="F54" s="2" t="s">
        <v>11615</v>
      </c>
      <c r="G54" s="40"/>
      <c r="H54" s="1"/>
      <c r="I54" s="1"/>
      <c r="J54" s="1" t="s">
        <v>13</v>
      </c>
      <c r="K54" s="1"/>
      <c r="L54" s="1"/>
      <c r="M54" s="40"/>
      <c r="N54" s="49" t="s">
        <v>13</v>
      </c>
      <c r="O54" s="10" t="s">
        <v>13</v>
      </c>
      <c r="V54" s="50"/>
      <c r="W54" s="64"/>
    </row>
    <row r="55" spans="1:23" ht="25.5" x14ac:dyDescent="0.25">
      <c r="A55" s="57">
        <v>54</v>
      </c>
      <c r="B55" s="2" t="s">
        <v>11613</v>
      </c>
      <c r="C55" s="10" t="s">
        <v>11614</v>
      </c>
      <c r="D55" s="10" t="s">
        <v>11614</v>
      </c>
      <c r="F55" s="2" t="s">
        <v>11613</v>
      </c>
      <c r="G55" s="40"/>
      <c r="H55" s="1"/>
      <c r="I55" s="1"/>
      <c r="J55" s="1" t="s">
        <v>13</v>
      </c>
      <c r="K55" s="1"/>
      <c r="L55" s="1"/>
      <c r="M55" s="40"/>
      <c r="N55" s="49" t="s">
        <v>13</v>
      </c>
      <c r="O55" s="10" t="s">
        <v>13</v>
      </c>
      <c r="V55" s="50"/>
      <c r="W55" s="64"/>
    </row>
    <row r="56" spans="1:23" ht="25.5" x14ac:dyDescent="0.25">
      <c r="A56" s="57">
        <v>55</v>
      </c>
      <c r="B56" s="2" t="s">
        <v>11611</v>
      </c>
      <c r="C56" s="10" t="s">
        <v>11612</v>
      </c>
      <c r="D56" s="10" t="s">
        <v>11612</v>
      </c>
      <c r="E56" s="10"/>
      <c r="F56" s="2" t="s">
        <v>11611</v>
      </c>
      <c r="G56" s="40"/>
      <c r="H56" s="1"/>
      <c r="I56" s="1"/>
      <c r="J56" s="1" t="s">
        <v>13</v>
      </c>
      <c r="K56" s="1"/>
      <c r="L56" s="1"/>
      <c r="M56" s="40" t="s">
        <v>13</v>
      </c>
      <c r="N56" s="49" t="s">
        <v>13</v>
      </c>
      <c r="O56" s="10" t="s">
        <v>13</v>
      </c>
      <c r="V56" s="50"/>
      <c r="W56" s="64"/>
    </row>
    <row r="57" spans="1:23" ht="25.5" x14ac:dyDescent="0.25">
      <c r="A57" s="57">
        <v>56</v>
      </c>
      <c r="B57" s="2" t="s">
        <v>11609</v>
      </c>
      <c r="C57" s="10" t="s">
        <v>11610</v>
      </c>
      <c r="D57" s="10" t="s">
        <v>11610</v>
      </c>
      <c r="E57" s="10"/>
      <c r="F57" s="2" t="s">
        <v>11609</v>
      </c>
      <c r="G57" s="40"/>
      <c r="H57" s="1"/>
      <c r="I57" s="1"/>
      <c r="J57" s="1" t="s">
        <v>13</v>
      </c>
      <c r="K57" s="1"/>
      <c r="L57" s="1"/>
      <c r="M57" s="40" t="s">
        <v>13</v>
      </c>
      <c r="N57" s="49" t="s">
        <v>13</v>
      </c>
      <c r="O57" s="10" t="s">
        <v>13</v>
      </c>
      <c r="V57" s="50"/>
      <c r="W57" s="64"/>
    </row>
    <row r="58" spans="1:23" ht="25.5" x14ac:dyDescent="0.25">
      <c r="A58" s="57">
        <v>57</v>
      </c>
      <c r="B58" s="2" t="s">
        <v>11607</v>
      </c>
      <c r="C58" s="10" t="s">
        <v>11608</v>
      </c>
      <c r="D58" s="10" t="s">
        <v>11608</v>
      </c>
      <c r="E58" s="10"/>
      <c r="F58" s="2" t="s">
        <v>11607</v>
      </c>
      <c r="G58" s="40"/>
      <c r="H58" s="1"/>
      <c r="I58" s="1"/>
      <c r="J58" s="1" t="s">
        <v>13</v>
      </c>
      <c r="K58" s="1"/>
      <c r="L58" s="1"/>
      <c r="M58" s="40" t="s">
        <v>13</v>
      </c>
      <c r="N58" s="49" t="s">
        <v>13</v>
      </c>
      <c r="O58" s="10" t="s">
        <v>13</v>
      </c>
      <c r="V58" s="50"/>
      <c r="W58" s="64"/>
    </row>
    <row r="59" spans="1:23" ht="102" x14ac:dyDescent="0.25">
      <c r="A59" s="57">
        <v>58</v>
      </c>
      <c r="B59" s="2" t="s">
        <v>11605</v>
      </c>
      <c r="C59" s="10" t="s">
        <v>11606</v>
      </c>
      <c r="D59" s="10" t="s">
        <v>11606</v>
      </c>
      <c r="F59" s="2" t="s">
        <v>11605</v>
      </c>
      <c r="G59" s="40"/>
      <c r="H59" s="1"/>
      <c r="I59" s="1"/>
      <c r="J59" s="1" t="s">
        <v>13</v>
      </c>
      <c r="K59" s="1"/>
      <c r="L59" s="1"/>
      <c r="M59" s="40"/>
      <c r="N59" s="49" t="s">
        <v>13</v>
      </c>
      <c r="O59" s="10" t="s">
        <v>13</v>
      </c>
      <c r="V59" s="50"/>
      <c r="W59" s="64"/>
    </row>
    <row r="60" spans="1:23" x14ac:dyDescent="0.25">
      <c r="A60" s="57">
        <v>59</v>
      </c>
      <c r="B60" s="4" t="s">
        <v>11603</v>
      </c>
      <c r="C60" s="14" t="s">
        <v>11604</v>
      </c>
      <c r="D60" s="14" t="s">
        <v>11604</v>
      </c>
      <c r="E60" s="13"/>
      <c r="F60" s="4" t="s">
        <v>11603</v>
      </c>
      <c r="G60" s="38"/>
      <c r="H60" s="3"/>
      <c r="I60" s="3"/>
      <c r="J60" s="1"/>
      <c r="K60" s="3"/>
      <c r="L60" s="3"/>
      <c r="M60" s="38"/>
      <c r="N60" s="50"/>
      <c r="V60" s="50"/>
      <c r="W60" s="64"/>
    </row>
    <row r="61" spans="1:23" x14ac:dyDescent="0.25">
      <c r="A61" s="57">
        <v>60</v>
      </c>
      <c r="B61" s="6" t="s">
        <v>11525</v>
      </c>
      <c r="C61" s="12" t="s">
        <v>11602</v>
      </c>
      <c r="D61" s="12" t="s">
        <v>11602</v>
      </c>
      <c r="E61" s="11"/>
      <c r="F61" s="6" t="s">
        <v>11525</v>
      </c>
      <c r="G61" s="39"/>
      <c r="H61" s="5"/>
      <c r="I61" s="5"/>
      <c r="J61" s="1"/>
      <c r="K61" s="5"/>
      <c r="L61" s="5"/>
      <c r="M61" s="39"/>
      <c r="N61" s="50"/>
      <c r="V61" s="50"/>
      <c r="W61" s="64"/>
    </row>
    <row r="62" spans="1:23" ht="25.5" x14ac:dyDescent="0.25">
      <c r="A62" s="57">
        <v>61</v>
      </c>
      <c r="B62" s="2" t="s">
        <v>11600</v>
      </c>
      <c r="C62" s="10" t="s">
        <v>11601</v>
      </c>
      <c r="D62" s="10" t="s">
        <v>11601</v>
      </c>
      <c r="E62" s="10"/>
      <c r="F62" s="2" t="s">
        <v>11600</v>
      </c>
      <c r="G62" s="40"/>
      <c r="H62" s="1"/>
      <c r="I62" s="1"/>
      <c r="J62" s="1" t="s">
        <v>13</v>
      </c>
      <c r="K62" s="1"/>
      <c r="L62" s="1"/>
      <c r="M62" s="40" t="s">
        <v>13</v>
      </c>
      <c r="N62" s="49" t="s">
        <v>13</v>
      </c>
      <c r="O62" s="10" t="s">
        <v>13</v>
      </c>
      <c r="V62" s="50"/>
      <c r="W62" s="64"/>
    </row>
    <row r="63" spans="1:23" ht="25.5" x14ac:dyDescent="0.25">
      <c r="A63" s="57">
        <v>62</v>
      </c>
      <c r="B63" s="2" t="s">
        <v>11598</v>
      </c>
      <c r="C63" s="10" t="s">
        <v>11599</v>
      </c>
      <c r="D63" s="10" t="s">
        <v>11599</v>
      </c>
      <c r="F63" s="2" t="s">
        <v>11598</v>
      </c>
      <c r="G63" s="40"/>
      <c r="H63" s="1"/>
      <c r="I63" s="1"/>
      <c r="J63" s="1" t="s">
        <v>13</v>
      </c>
      <c r="K63" s="1"/>
      <c r="L63" s="1"/>
      <c r="M63" s="40"/>
      <c r="N63" s="49" t="s">
        <v>13</v>
      </c>
      <c r="O63" s="10" t="s">
        <v>13</v>
      </c>
      <c r="V63" s="50"/>
      <c r="W63" s="64"/>
    </row>
    <row r="64" spans="1:23" x14ac:dyDescent="0.25">
      <c r="A64" s="57">
        <v>63</v>
      </c>
      <c r="B64" s="2" t="s">
        <v>11596</v>
      </c>
      <c r="C64" s="10" t="s">
        <v>11597</v>
      </c>
      <c r="D64" s="10" t="s">
        <v>11597</v>
      </c>
      <c r="E64" s="10"/>
      <c r="F64" s="2" t="s">
        <v>11596</v>
      </c>
      <c r="G64" s="40"/>
      <c r="H64" s="1"/>
      <c r="I64" s="1"/>
      <c r="J64" s="1" t="s">
        <v>13</v>
      </c>
      <c r="K64" s="1"/>
      <c r="L64" s="1"/>
      <c r="M64" s="40" t="s">
        <v>13</v>
      </c>
      <c r="N64" s="49" t="s">
        <v>13</v>
      </c>
      <c r="O64" s="10" t="s">
        <v>13</v>
      </c>
      <c r="V64" s="50"/>
      <c r="W64" s="64"/>
    </row>
    <row r="65" spans="1:23" x14ac:dyDescent="0.25">
      <c r="A65" s="57">
        <v>64</v>
      </c>
      <c r="B65" s="6" t="s">
        <v>11594</v>
      </c>
      <c r="C65" s="12" t="s">
        <v>11595</v>
      </c>
      <c r="D65" s="12" t="s">
        <v>11595</v>
      </c>
      <c r="E65" s="11"/>
      <c r="F65" s="6" t="s">
        <v>11594</v>
      </c>
      <c r="G65" s="39"/>
      <c r="H65" s="5"/>
      <c r="I65" s="5"/>
      <c r="J65" s="1"/>
      <c r="K65" s="5"/>
      <c r="L65" s="5"/>
      <c r="M65" s="39"/>
      <c r="N65" s="50"/>
      <c r="V65" s="50"/>
      <c r="W65" s="64"/>
    </row>
    <row r="66" spans="1:23" x14ac:dyDescent="0.25">
      <c r="A66" s="57">
        <v>65</v>
      </c>
      <c r="B66" s="2" t="s">
        <v>11592</v>
      </c>
      <c r="C66" s="10" t="s">
        <v>11593</v>
      </c>
      <c r="D66" s="10" t="s">
        <v>11593</v>
      </c>
      <c r="F66" s="2" t="s">
        <v>11592</v>
      </c>
      <c r="G66" s="40"/>
      <c r="H66" s="1"/>
      <c r="I66" s="1"/>
      <c r="J66" s="1" t="s">
        <v>13</v>
      </c>
      <c r="K66" s="1"/>
      <c r="L66" s="1"/>
      <c r="M66" s="40"/>
      <c r="N66" s="49" t="s">
        <v>13</v>
      </c>
      <c r="O66" s="10" t="s">
        <v>13</v>
      </c>
      <c r="V66" s="50"/>
      <c r="W66" s="64"/>
    </row>
    <row r="67" spans="1:23" ht="25.5" x14ac:dyDescent="0.25">
      <c r="A67" s="57">
        <v>66</v>
      </c>
      <c r="B67" s="2" t="s">
        <v>11590</v>
      </c>
      <c r="C67" s="10" t="s">
        <v>11591</v>
      </c>
      <c r="D67" s="10" t="s">
        <v>11591</v>
      </c>
      <c r="F67" s="2" t="s">
        <v>11590</v>
      </c>
      <c r="G67" s="40"/>
      <c r="H67" s="1"/>
      <c r="I67" s="1"/>
      <c r="J67" s="1" t="s">
        <v>13</v>
      </c>
      <c r="K67" s="1"/>
      <c r="L67" s="1"/>
      <c r="M67" s="40"/>
      <c r="N67" s="49" t="s">
        <v>13</v>
      </c>
      <c r="O67" s="10" t="s">
        <v>13</v>
      </c>
      <c r="V67" s="50"/>
      <c r="W67" s="64"/>
    </row>
    <row r="68" spans="1:23" x14ac:dyDescent="0.25">
      <c r="A68" s="57">
        <v>67</v>
      </c>
      <c r="B68" s="6" t="s">
        <v>11588</v>
      </c>
      <c r="C68" s="12" t="s">
        <v>11589</v>
      </c>
      <c r="D68" s="12" t="s">
        <v>11589</v>
      </c>
      <c r="E68" s="11"/>
      <c r="F68" s="6" t="s">
        <v>11588</v>
      </c>
      <c r="G68" s="39"/>
      <c r="H68" s="5"/>
      <c r="I68" s="5"/>
      <c r="J68" s="1"/>
      <c r="K68" s="5"/>
      <c r="L68" s="5"/>
      <c r="M68" s="39"/>
      <c r="N68" s="50"/>
      <c r="V68" s="50"/>
      <c r="W68" s="64"/>
    </row>
    <row r="69" spans="1:23" ht="38.25" x14ac:dyDescent="0.25">
      <c r="A69" s="57">
        <v>68</v>
      </c>
      <c r="B69" s="2" t="s">
        <v>11586</v>
      </c>
      <c r="C69" s="10" t="s">
        <v>11587</v>
      </c>
      <c r="D69" s="10" t="s">
        <v>11587</v>
      </c>
      <c r="F69" s="2" t="s">
        <v>11586</v>
      </c>
      <c r="G69" s="40"/>
      <c r="H69" s="1"/>
      <c r="I69" s="1"/>
      <c r="J69" s="1" t="s">
        <v>13</v>
      </c>
      <c r="K69" s="1"/>
      <c r="L69" s="1"/>
      <c r="M69" s="40"/>
      <c r="N69" s="49" t="s">
        <v>13</v>
      </c>
      <c r="O69" s="10" t="s">
        <v>13</v>
      </c>
      <c r="V69" s="50"/>
      <c r="W69" s="64"/>
    </row>
    <row r="70" spans="1:23" x14ac:dyDescent="0.25">
      <c r="A70" s="57">
        <v>69</v>
      </c>
      <c r="B70" s="2" t="s">
        <v>30</v>
      </c>
      <c r="C70" s="10" t="s">
        <v>11585</v>
      </c>
      <c r="D70" s="10" t="s">
        <v>11585</v>
      </c>
      <c r="F70" s="2" t="s">
        <v>30</v>
      </c>
      <c r="G70" s="40"/>
      <c r="H70" s="1"/>
      <c r="I70" s="1"/>
      <c r="J70" s="1"/>
      <c r="K70" s="1"/>
      <c r="L70" s="1"/>
      <c r="M70" s="40"/>
      <c r="N70" s="50"/>
      <c r="V70" s="50"/>
      <c r="W70" s="64"/>
    </row>
    <row r="71" spans="1:23" ht="25.5" x14ac:dyDescent="0.25">
      <c r="A71" s="57">
        <v>70</v>
      </c>
      <c r="B71" s="6" t="s">
        <v>11583</v>
      </c>
      <c r="C71" s="12" t="s">
        <v>11584</v>
      </c>
      <c r="D71" s="12" t="s">
        <v>11584</v>
      </c>
      <c r="E71" s="11"/>
      <c r="F71" s="6" t="s">
        <v>11583</v>
      </c>
      <c r="G71" s="39"/>
      <c r="H71" s="5"/>
      <c r="I71" s="5"/>
      <c r="J71" s="1"/>
      <c r="K71" s="5"/>
      <c r="L71" s="5"/>
      <c r="M71" s="39"/>
      <c r="N71" s="50"/>
      <c r="V71" s="50"/>
      <c r="W71" s="64"/>
    </row>
    <row r="72" spans="1:23" x14ac:dyDescent="0.25">
      <c r="A72" s="57">
        <v>71</v>
      </c>
      <c r="B72" s="2" t="s">
        <v>11581</v>
      </c>
      <c r="C72" s="10" t="s">
        <v>11582</v>
      </c>
      <c r="D72" s="10" t="s">
        <v>11582</v>
      </c>
      <c r="F72" s="2" t="s">
        <v>11581</v>
      </c>
      <c r="G72" s="40"/>
      <c r="H72" s="1"/>
      <c r="I72" s="1"/>
      <c r="J72" s="1" t="s">
        <v>13</v>
      </c>
      <c r="K72" s="1"/>
      <c r="L72" s="1"/>
      <c r="M72" s="40"/>
      <c r="N72" s="49" t="s">
        <v>13</v>
      </c>
      <c r="O72" s="10" t="s">
        <v>13</v>
      </c>
      <c r="V72" s="50"/>
      <c r="W72" s="64"/>
    </row>
    <row r="73" spans="1:23" x14ac:dyDescent="0.25">
      <c r="A73" s="57">
        <v>72</v>
      </c>
      <c r="B73" s="6" t="s">
        <v>30</v>
      </c>
      <c r="C73" s="12" t="s">
        <v>11580</v>
      </c>
      <c r="D73" s="12" t="s">
        <v>11580</v>
      </c>
      <c r="E73" s="11"/>
      <c r="F73" s="6" t="s">
        <v>30</v>
      </c>
      <c r="G73" s="39"/>
      <c r="H73" s="5"/>
      <c r="I73" s="5"/>
      <c r="J73" s="1"/>
      <c r="K73" s="5"/>
      <c r="L73" s="5"/>
      <c r="M73" s="39"/>
      <c r="N73" s="50"/>
      <c r="V73" s="50"/>
      <c r="W73" s="64"/>
    </row>
    <row r="74" spans="1:23" x14ac:dyDescent="0.25">
      <c r="A74" s="57">
        <v>73</v>
      </c>
      <c r="B74" s="6" t="s">
        <v>11578</v>
      </c>
      <c r="C74" s="12" t="s">
        <v>11579</v>
      </c>
      <c r="D74" s="12" t="s">
        <v>11579</v>
      </c>
      <c r="E74" s="11"/>
      <c r="F74" s="6" t="s">
        <v>11578</v>
      </c>
      <c r="G74" s="39"/>
      <c r="H74" s="5"/>
      <c r="I74" s="5"/>
      <c r="J74" s="1"/>
      <c r="K74" s="5"/>
      <c r="L74" s="5"/>
      <c r="M74" s="39"/>
      <c r="N74" s="50"/>
      <c r="V74" s="50"/>
      <c r="W74" s="64"/>
    </row>
    <row r="75" spans="1:23" x14ac:dyDescent="0.25">
      <c r="A75" s="57">
        <v>74</v>
      </c>
      <c r="B75" s="2" t="s">
        <v>11576</v>
      </c>
      <c r="C75" s="10" t="s">
        <v>11577</v>
      </c>
      <c r="D75" s="10" t="s">
        <v>11577</v>
      </c>
      <c r="E75" s="10"/>
      <c r="F75" s="2" t="s">
        <v>11576</v>
      </c>
      <c r="G75" s="40"/>
      <c r="H75" s="1"/>
      <c r="I75" s="1"/>
      <c r="J75" s="1" t="s">
        <v>13</v>
      </c>
      <c r="K75" s="1"/>
      <c r="L75" s="1"/>
      <c r="M75" s="40" t="s">
        <v>13</v>
      </c>
      <c r="N75" s="49" t="s">
        <v>13</v>
      </c>
      <c r="O75" s="10" t="s">
        <v>13</v>
      </c>
      <c r="V75" s="50"/>
      <c r="W75" s="64"/>
    </row>
    <row r="76" spans="1:23" x14ac:dyDescent="0.25">
      <c r="A76" s="57">
        <v>75</v>
      </c>
      <c r="B76" s="2" t="s">
        <v>11574</v>
      </c>
      <c r="C76" s="10" t="s">
        <v>11575</v>
      </c>
      <c r="D76" s="10" t="s">
        <v>11575</v>
      </c>
      <c r="F76" s="2" t="s">
        <v>11574</v>
      </c>
      <c r="G76" s="40"/>
      <c r="H76" s="1"/>
      <c r="I76" s="1"/>
      <c r="J76" s="1" t="s">
        <v>13</v>
      </c>
      <c r="K76" s="1"/>
      <c r="L76" s="1"/>
      <c r="M76" s="40"/>
      <c r="N76" s="49" t="s">
        <v>13</v>
      </c>
      <c r="O76" s="10" t="s">
        <v>13</v>
      </c>
      <c r="V76" s="50"/>
      <c r="W76" s="64"/>
    </row>
    <row r="77" spans="1:23" x14ac:dyDescent="0.25">
      <c r="A77" s="57">
        <v>76</v>
      </c>
      <c r="B77" s="2" t="s">
        <v>11572</v>
      </c>
      <c r="C77" s="10" t="s">
        <v>11573</v>
      </c>
      <c r="D77" s="10" t="s">
        <v>11573</v>
      </c>
      <c r="F77" s="2" t="s">
        <v>11572</v>
      </c>
      <c r="G77" s="40"/>
      <c r="H77" s="1"/>
      <c r="I77" s="1"/>
      <c r="J77" s="1" t="s">
        <v>13</v>
      </c>
      <c r="K77" s="1"/>
      <c r="L77" s="1"/>
      <c r="M77" s="40"/>
      <c r="N77" s="49" t="s">
        <v>13</v>
      </c>
      <c r="O77" s="10" t="s">
        <v>13</v>
      </c>
      <c r="V77" s="50"/>
      <c r="W77" s="64"/>
    </row>
    <row r="78" spans="1:23" ht="25.5" x14ac:dyDescent="0.25">
      <c r="A78" s="57">
        <v>77</v>
      </c>
      <c r="B78" s="2" t="s">
        <v>11570</v>
      </c>
      <c r="C78" s="10" t="s">
        <v>11571</v>
      </c>
      <c r="D78" s="10" t="s">
        <v>11571</v>
      </c>
      <c r="E78" s="10"/>
      <c r="F78" s="2" t="s">
        <v>11570</v>
      </c>
      <c r="G78" s="40"/>
      <c r="H78" s="1"/>
      <c r="I78" s="1"/>
      <c r="J78" s="1" t="s">
        <v>13</v>
      </c>
      <c r="K78" s="1"/>
      <c r="L78" s="1"/>
      <c r="M78" s="40" t="s">
        <v>13</v>
      </c>
      <c r="N78" s="49" t="s">
        <v>13</v>
      </c>
      <c r="O78" s="10" t="s">
        <v>13</v>
      </c>
      <c r="V78" s="50"/>
      <c r="W78" s="64"/>
    </row>
    <row r="79" spans="1:23" x14ac:dyDescent="0.25">
      <c r="A79" s="57">
        <v>78</v>
      </c>
      <c r="B79" s="6" t="s">
        <v>11568</v>
      </c>
      <c r="C79" s="12" t="s">
        <v>11569</v>
      </c>
      <c r="D79" s="12" t="s">
        <v>11569</v>
      </c>
      <c r="E79" s="11"/>
      <c r="F79" s="6" t="s">
        <v>11568</v>
      </c>
      <c r="G79" s="39"/>
      <c r="H79" s="5"/>
      <c r="I79" s="5"/>
      <c r="J79" s="1"/>
      <c r="K79" s="5"/>
      <c r="L79" s="5"/>
      <c r="M79" s="39"/>
      <c r="N79" s="50"/>
      <c r="V79" s="50"/>
      <c r="W79" s="64"/>
    </row>
    <row r="80" spans="1:23" x14ac:dyDescent="0.25">
      <c r="A80" s="57">
        <v>79</v>
      </c>
      <c r="B80" s="2" t="s">
        <v>11566</v>
      </c>
      <c r="C80" s="10" t="s">
        <v>11567</v>
      </c>
      <c r="D80" s="10" t="s">
        <v>11567</v>
      </c>
      <c r="F80" s="2" t="s">
        <v>11566</v>
      </c>
      <c r="G80" s="40"/>
      <c r="H80" s="1"/>
      <c r="I80" s="1"/>
      <c r="J80" s="1" t="s">
        <v>13</v>
      </c>
      <c r="K80" s="1"/>
      <c r="L80" s="1"/>
      <c r="M80" s="40"/>
      <c r="N80" s="49" t="s">
        <v>13</v>
      </c>
      <c r="O80" s="10" t="s">
        <v>13</v>
      </c>
      <c r="V80" s="50"/>
      <c r="W80" s="64"/>
    </row>
    <row r="81" spans="1:23" x14ac:dyDescent="0.25">
      <c r="A81" s="57">
        <v>80</v>
      </c>
      <c r="B81" s="6" t="s">
        <v>47</v>
      </c>
      <c r="C81" s="12" t="s">
        <v>11565</v>
      </c>
      <c r="D81" s="12" t="s">
        <v>11565</v>
      </c>
      <c r="E81" s="11"/>
      <c r="F81" s="6" t="s">
        <v>47</v>
      </c>
      <c r="G81" s="39"/>
      <c r="H81" s="5"/>
      <c r="I81" s="5"/>
      <c r="J81" s="1"/>
      <c r="K81" s="5"/>
      <c r="L81" s="5"/>
      <c r="M81" s="39"/>
      <c r="N81" s="50"/>
      <c r="V81" s="50"/>
      <c r="W81" s="64"/>
    </row>
    <row r="82" spans="1:23" ht="25.5" x14ac:dyDescent="0.25">
      <c r="A82" s="57">
        <v>81</v>
      </c>
      <c r="B82" s="6" t="s">
        <v>11563</v>
      </c>
      <c r="C82" s="12" t="s">
        <v>11564</v>
      </c>
      <c r="D82" s="12" t="s">
        <v>11564</v>
      </c>
      <c r="E82" s="11"/>
      <c r="F82" s="6" t="s">
        <v>11563</v>
      </c>
      <c r="G82" s="39"/>
      <c r="H82" s="5"/>
      <c r="I82" s="5"/>
      <c r="J82" s="1"/>
      <c r="K82" s="5"/>
      <c r="L82" s="5"/>
      <c r="M82" s="39"/>
      <c r="N82" s="50"/>
      <c r="V82" s="50"/>
      <c r="W82" s="64"/>
    </row>
    <row r="83" spans="1:23" x14ac:dyDescent="0.25">
      <c r="A83" s="57">
        <v>82</v>
      </c>
      <c r="B83" s="2" t="s">
        <v>11561</v>
      </c>
      <c r="C83" s="10" t="s">
        <v>11562</v>
      </c>
      <c r="D83" s="10" t="s">
        <v>11562</v>
      </c>
      <c r="F83" s="2" t="s">
        <v>11561</v>
      </c>
      <c r="G83" s="40"/>
      <c r="H83" s="1"/>
      <c r="I83" s="1"/>
      <c r="J83" s="1" t="s">
        <v>13</v>
      </c>
      <c r="K83" s="1"/>
      <c r="L83" s="1"/>
      <c r="M83" s="40"/>
      <c r="N83" s="49" t="s">
        <v>13</v>
      </c>
      <c r="O83" s="10" t="s">
        <v>13</v>
      </c>
      <c r="V83" s="50"/>
      <c r="W83" s="64"/>
    </row>
    <row r="84" spans="1:23" ht="63.75" x14ac:dyDescent="0.25">
      <c r="A84" s="57">
        <v>83</v>
      </c>
      <c r="B84" s="2" t="s">
        <v>11559</v>
      </c>
      <c r="C84" s="10" t="s">
        <v>11560</v>
      </c>
      <c r="D84" s="10" t="s">
        <v>11560</v>
      </c>
      <c r="F84" s="2" t="s">
        <v>11559</v>
      </c>
      <c r="G84" s="40"/>
      <c r="H84" s="1"/>
      <c r="I84" s="1"/>
      <c r="J84" s="1" t="s">
        <v>13</v>
      </c>
      <c r="K84" s="1"/>
      <c r="L84" s="1"/>
      <c r="M84" s="40"/>
      <c r="N84" s="49" t="s">
        <v>13</v>
      </c>
      <c r="O84" s="10" t="s">
        <v>13</v>
      </c>
      <c r="V84" s="50"/>
      <c r="W84" s="64"/>
    </row>
    <row r="85" spans="1:23" x14ac:dyDescent="0.25">
      <c r="A85" s="57">
        <v>84</v>
      </c>
      <c r="B85" s="4" t="s">
        <v>11557</v>
      </c>
      <c r="C85" s="14" t="s">
        <v>11558</v>
      </c>
      <c r="D85" s="14" t="s">
        <v>11558</v>
      </c>
      <c r="E85" s="13"/>
      <c r="F85" s="4" t="s">
        <v>11557</v>
      </c>
      <c r="G85" s="38"/>
      <c r="H85" s="3"/>
      <c r="I85" s="3"/>
      <c r="J85" s="1"/>
      <c r="K85" s="3"/>
      <c r="L85" s="3"/>
      <c r="M85" s="38"/>
      <c r="N85" s="50"/>
      <c r="V85" s="50"/>
      <c r="W85" s="64"/>
    </row>
    <row r="86" spans="1:23" x14ac:dyDescent="0.25">
      <c r="A86" s="57">
        <v>85</v>
      </c>
      <c r="B86" s="6" t="s">
        <v>11555</v>
      </c>
      <c r="C86" s="12" t="s">
        <v>11556</v>
      </c>
      <c r="D86" s="12" t="s">
        <v>11556</v>
      </c>
      <c r="E86" s="11"/>
      <c r="F86" s="6" t="s">
        <v>11555</v>
      </c>
      <c r="G86" s="39"/>
      <c r="H86" s="5"/>
      <c r="I86" s="5"/>
      <c r="J86" s="1"/>
      <c r="K86" s="5"/>
      <c r="L86" s="5"/>
      <c r="M86" s="39"/>
      <c r="N86" s="50"/>
      <c r="V86" s="50"/>
      <c r="W86" s="64"/>
    </row>
    <row r="87" spans="1:23" x14ac:dyDescent="0.25">
      <c r="A87" s="57">
        <v>86</v>
      </c>
      <c r="B87" s="2" t="s">
        <v>11553</v>
      </c>
      <c r="C87" s="10" t="s">
        <v>11554</v>
      </c>
      <c r="D87" s="10" t="s">
        <v>11554</v>
      </c>
      <c r="E87" s="10"/>
      <c r="F87" s="2" t="s">
        <v>11553</v>
      </c>
      <c r="G87" s="40"/>
      <c r="H87" s="1"/>
      <c r="I87" s="1"/>
      <c r="J87" s="1" t="s">
        <v>13</v>
      </c>
      <c r="K87" s="1"/>
      <c r="L87" s="1"/>
      <c r="M87" s="40" t="s">
        <v>13</v>
      </c>
      <c r="N87" s="49" t="s">
        <v>13</v>
      </c>
      <c r="O87" s="10" t="s">
        <v>13</v>
      </c>
      <c r="V87" s="50"/>
      <c r="W87" s="64"/>
    </row>
    <row r="88" spans="1:23" x14ac:dyDescent="0.25">
      <c r="A88" s="57">
        <v>87</v>
      </c>
      <c r="B88" s="6" t="s">
        <v>11551</v>
      </c>
      <c r="C88" s="12" t="s">
        <v>11552</v>
      </c>
      <c r="D88" s="12" t="s">
        <v>11552</v>
      </c>
      <c r="E88" s="11"/>
      <c r="F88" s="6" t="s">
        <v>11551</v>
      </c>
      <c r="G88" s="39"/>
      <c r="H88" s="5"/>
      <c r="I88" s="5"/>
      <c r="J88" s="1"/>
      <c r="K88" s="5"/>
      <c r="L88" s="5"/>
      <c r="M88" s="39"/>
      <c r="N88" s="50"/>
      <c r="V88" s="50"/>
      <c r="W88" s="64"/>
    </row>
    <row r="89" spans="1:23" ht="25.5" x14ac:dyDescent="0.25">
      <c r="A89" s="57">
        <v>88</v>
      </c>
      <c r="B89" s="2" t="s">
        <v>11549</v>
      </c>
      <c r="C89" s="10" t="s">
        <v>11550</v>
      </c>
      <c r="D89" s="10" t="s">
        <v>11550</v>
      </c>
      <c r="F89" s="2" t="s">
        <v>11549</v>
      </c>
      <c r="G89" s="40"/>
      <c r="H89" s="1"/>
      <c r="I89" s="1"/>
      <c r="J89" s="1" t="s">
        <v>13</v>
      </c>
      <c r="K89" s="1"/>
      <c r="L89" s="1"/>
      <c r="M89" s="40"/>
      <c r="N89" s="49" t="s">
        <v>13</v>
      </c>
      <c r="O89" s="10" t="s">
        <v>13</v>
      </c>
      <c r="V89" s="50"/>
      <c r="W89" s="64"/>
    </row>
    <row r="90" spans="1:23" ht="38.25" x14ac:dyDescent="0.25">
      <c r="A90" s="57">
        <v>89</v>
      </c>
      <c r="B90" s="2" t="s">
        <v>11547</v>
      </c>
      <c r="C90" s="10" t="s">
        <v>11548</v>
      </c>
      <c r="D90" s="10" t="s">
        <v>11548</v>
      </c>
      <c r="F90" s="2" t="s">
        <v>11547</v>
      </c>
      <c r="G90" s="40"/>
      <c r="H90" s="1"/>
      <c r="I90" s="1"/>
      <c r="J90" s="1" t="s">
        <v>13</v>
      </c>
      <c r="K90" s="1"/>
      <c r="L90" s="1"/>
      <c r="M90" s="40"/>
      <c r="N90" s="49" t="s">
        <v>13</v>
      </c>
      <c r="O90" s="10" t="s">
        <v>13</v>
      </c>
      <c r="V90" s="50"/>
      <c r="W90" s="64"/>
    </row>
    <row r="91" spans="1:23" ht="25.5" x14ac:dyDescent="0.25">
      <c r="A91" s="57">
        <v>90</v>
      </c>
      <c r="B91" s="2" t="s">
        <v>11545</v>
      </c>
      <c r="C91" s="10" t="s">
        <v>11546</v>
      </c>
      <c r="D91" s="10" t="s">
        <v>11546</v>
      </c>
      <c r="F91" s="2" t="s">
        <v>11545</v>
      </c>
      <c r="G91" s="40"/>
      <c r="H91" s="1"/>
      <c r="I91" s="1"/>
      <c r="J91" s="1" t="s">
        <v>13</v>
      </c>
      <c r="K91" s="1"/>
      <c r="L91" s="1"/>
      <c r="M91" s="40"/>
      <c r="N91" s="49" t="s">
        <v>13</v>
      </c>
      <c r="O91" s="10" t="s">
        <v>13</v>
      </c>
      <c r="V91" s="50"/>
      <c r="W91" s="64"/>
    </row>
    <row r="92" spans="1:23" ht="25.5" x14ac:dyDescent="0.25">
      <c r="A92" s="57">
        <v>91</v>
      </c>
      <c r="B92" s="2" t="s">
        <v>11543</v>
      </c>
      <c r="C92" s="10" t="s">
        <v>11544</v>
      </c>
      <c r="D92" s="10" t="s">
        <v>11544</v>
      </c>
      <c r="E92" s="10"/>
      <c r="F92" s="2" t="s">
        <v>11543</v>
      </c>
      <c r="G92" s="40"/>
      <c r="H92" s="1"/>
      <c r="I92" s="1"/>
      <c r="J92" s="1" t="s">
        <v>13</v>
      </c>
      <c r="K92" s="1"/>
      <c r="L92" s="1"/>
      <c r="M92" s="40" t="s">
        <v>13</v>
      </c>
      <c r="N92" s="49" t="s">
        <v>13</v>
      </c>
      <c r="O92" s="10" t="s">
        <v>13</v>
      </c>
      <c r="V92" s="50"/>
      <c r="W92" s="64"/>
    </row>
    <row r="93" spans="1:23" ht="25.5" x14ac:dyDescent="0.25">
      <c r="A93" s="57">
        <v>92</v>
      </c>
      <c r="B93" s="2" t="s">
        <v>11541</v>
      </c>
      <c r="C93" s="10" t="s">
        <v>11542</v>
      </c>
      <c r="D93" s="10" t="s">
        <v>11542</v>
      </c>
      <c r="F93" s="2" t="s">
        <v>11541</v>
      </c>
      <c r="G93" s="40"/>
      <c r="H93" s="1"/>
      <c r="I93" s="1"/>
      <c r="J93" s="1" t="s">
        <v>13</v>
      </c>
      <c r="K93" s="1"/>
      <c r="L93" s="1"/>
      <c r="M93" s="40"/>
      <c r="N93" s="49" t="s">
        <v>13</v>
      </c>
      <c r="O93" s="10" t="s">
        <v>13</v>
      </c>
      <c r="V93" s="50"/>
      <c r="W93" s="64"/>
    </row>
    <row r="94" spans="1:23" x14ac:dyDescent="0.25">
      <c r="A94" s="57">
        <v>93</v>
      </c>
      <c r="B94" s="6" t="s">
        <v>11539</v>
      </c>
      <c r="C94" s="12" t="s">
        <v>11540</v>
      </c>
      <c r="D94" s="12" t="s">
        <v>11540</v>
      </c>
      <c r="E94" s="11"/>
      <c r="F94" s="6" t="s">
        <v>11539</v>
      </c>
      <c r="G94" s="39"/>
      <c r="H94" s="5"/>
      <c r="I94" s="5"/>
      <c r="J94" s="1"/>
      <c r="K94" s="5"/>
      <c r="L94" s="5"/>
      <c r="M94" s="39"/>
      <c r="N94" s="50"/>
      <c r="V94" s="50"/>
      <c r="W94" s="64"/>
    </row>
    <row r="95" spans="1:23" x14ac:dyDescent="0.25">
      <c r="A95" s="57">
        <v>94</v>
      </c>
      <c r="B95" s="2" t="s">
        <v>11537</v>
      </c>
      <c r="C95" s="10" t="s">
        <v>11538</v>
      </c>
      <c r="D95" s="10" t="s">
        <v>11538</v>
      </c>
      <c r="F95" s="2" t="s">
        <v>11537</v>
      </c>
      <c r="G95" s="40"/>
      <c r="H95" s="1"/>
      <c r="I95" s="1"/>
      <c r="J95" s="1" t="s">
        <v>13</v>
      </c>
      <c r="K95" s="1"/>
      <c r="L95" s="1"/>
      <c r="M95" s="40"/>
      <c r="N95" s="49" t="s">
        <v>13</v>
      </c>
      <c r="O95" s="10" t="s">
        <v>13</v>
      </c>
      <c r="V95" s="50"/>
      <c r="W95" s="64"/>
    </row>
    <row r="96" spans="1:23" ht="38.25" x14ac:dyDescent="0.25">
      <c r="A96" s="57">
        <v>95</v>
      </c>
      <c r="B96" s="2" t="s">
        <v>11535</v>
      </c>
      <c r="C96" s="10" t="s">
        <v>11536</v>
      </c>
      <c r="D96" s="10" t="s">
        <v>11536</v>
      </c>
      <c r="F96" s="2" t="s">
        <v>11535</v>
      </c>
      <c r="G96" s="40"/>
      <c r="H96" s="1"/>
      <c r="I96" s="1"/>
      <c r="J96" s="1" t="s">
        <v>13</v>
      </c>
      <c r="K96" s="1"/>
      <c r="L96" s="1"/>
      <c r="M96" s="40"/>
      <c r="N96" s="49" t="s">
        <v>13</v>
      </c>
      <c r="O96" s="10" t="s">
        <v>13</v>
      </c>
      <c r="V96" s="50"/>
      <c r="W96" s="64"/>
    </row>
    <row r="97" spans="1:23" x14ac:dyDescent="0.25">
      <c r="A97" s="57">
        <v>96</v>
      </c>
      <c r="B97" s="4" t="s">
        <v>11533</v>
      </c>
      <c r="C97" s="14" t="s">
        <v>11534</v>
      </c>
      <c r="D97" s="14" t="s">
        <v>11534</v>
      </c>
      <c r="E97" s="13"/>
      <c r="F97" s="4" t="s">
        <v>11533</v>
      </c>
      <c r="G97" s="38"/>
      <c r="H97" s="3"/>
      <c r="I97" s="3"/>
      <c r="J97" s="1"/>
      <c r="K97" s="3"/>
      <c r="L97" s="3"/>
      <c r="M97" s="38"/>
      <c r="N97" s="50"/>
      <c r="V97" s="50"/>
      <c r="W97" s="64"/>
    </row>
    <row r="98" spans="1:23" x14ac:dyDescent="0.25">
      <c r="A98" s="57">
        <v>97</v>
      </c>
      <c r="B98" s="6" t="s">
        <v>11531</v>
      </c>
      <c r="C98" s="12" t="s">
        <v>11532</v>
      </c>
      <c r="D98" s="12" t="s">
        <v>11532</v>
      </c>
      <c r="E98" s="11"/>
      <c r="F98" s="6" t="s">
        <v>11531</v>
      </c>
      <c r="G98" s="39"/>
      <c r="H98" s="5"/>
      <c r="I98" s="5"/>
      <c r="J98" s="1"/>
      <c r="K98" s="5"/>
      <c r="L98" s="5"/>
      <c r="M98" s="39"/>
      <c r="N98" s="50"/>
      <c r="V98" s="50"/>
      <c r="W98" s="64"/>
    </row>
    <row r="99" spans="1:23" ht="63.75" x14ac:dyDescent="0.25">
      <c r="A99" s="57">
        <v>98</v>
      </c>
      <c r="B99" s="2" t="s">
        <v>11529</v>
      </c>
      <c r="C99" s="10" t="s">
        <v>11530</v>
      </c>
      <c r="D99" s="10" t="s">
        <v>11530</v>
      </c>
      <c r="E99" s="10"/>
      <c r="F99" s="2" t="s">
        <v>11529</v>
      </c>
      <c r="G99" s="40"/>
      <c r="H99" s="1"/>
      <c r="I99" s="1"/>
      <c r="J99" s="1" t="s">
        <v>13</v>
      </c>
      <c r="K99" s="1"/>
      <c r="L99" s="1"/>
      <c r="M99" s="40" t="s">
        <v>13</v>
      </c>
      <c r="N99" s="49" t="s">
        <v>13</v>
      </c>
      <c r="O99" s="10" t="s">
        <v>13</v>
      </c>
      <c r="V99" s="50"/>
      <c r="W99" s="64"/>
    </row>
    <row r="100" spans="1:23" ht="25.5" x14ac:dyDescent="0.25">
      <c r="A100" s="57">
        <v>99</v>
      </c>
      <c r="B100" s="2" t="s">
        <v>11527</v>
      </c>
      <c r="C100" s="10" t="s">
        <v>11528</v>
      </c>
      <c r="D100" s="10" t="s">
        <v>11528</v>
      </c>
      <c r="F100" s="2" t="s">
        <v>11527</v>
      </c>
      <c r="G100" s="40"/>
      <c r="H100" s="1"/>
      <c r="I100" s="1"/>
      <c r="J100" s="1" t="s">
        <v>13</v>
      </c>
      <c r="K100" s="1"/>
      <c r="L100" s="1"/>
      <c r="M100" s="40"/>
      <c r="N100" s="49" t="s">
        <v>13</v>
      </c>
      <c r="O100" s="10" t="s">
        <v>13</v>
      </c>
      <c r="V100" s="50"/>
      <c r="W100" s="64"/>
    </row>
    <row r="101" spans="1:23" x14ac:dyDescent="0.25">
      <c r="A101" s="57">
        <v>100</v>
      </c>
      <c r="B101" s="6" t="s">
        <v>11525</v>
      </c>
      <c r="C101" s="12" t="s">
        <v>11526</v>
      </c>
      <c r="D101" s="12" t="s">
        <v>11526</v>
      </c>
      <c r="E101" s="11"/>
      <c r="F101" s="6" t="s">
        <v>11525</v>
      </c>
      <c r="G101" s="39"/>
      <c r="H101" s="5"/>
      <c r="I101" s="5"/>
      <c r="J101" s="1"/>
      <c r="K101" s="5"/>
      <c r="L101" s="5"/>
      <c r="M101" s="39"/>
      <c r="N101" s="50"/>
      <c r="V101" s="50"/>
      <c r="W101" s="64"/>
    </row>
    <row r="102" spans="1:23" ht="25.5" x14ac:dyDescent="0.25">
      <c r="A102" s="57">
        <v>101</v>
      </c>
      <c r="B102" s="2" t="s">
        <v>11523</v>
      </c>
      <c r="C102" s="10" t="s">
        <v>11524</v>
      </c>
      <c r="D102" s="10" t="s">
        <v>11524</v>
      </c>
      <c r="F102" s="2" t="s">
        <v>11523</v>
      </c>
      <c r="G102" s="40"/>
      <c r="H102" s="1"/>
      <c r="I102" s="1"/>
      <c r="J102" s="1" t="s">
        <v>13</v>
      </c>
      <c r="K102" s="1"/>
      <c r="L102" s="1"/>
      <c r="M102" s="40"/>
      <c r="N102" s="49" t="s">
        <v>13</v>
      </c>
      <c r="O102" s="10" t="s">
        <v>13</v>
      </c>
      <c r="V102" s="50"/>
      <c r="W102" s="64"/>
    </row>
    <row r="103" spans="1:23" ht="25.5" x14ac:dyDescent="0.25">
      <c r="A103" s="57">
        <v>102</v>
      </c>
      <c r="B103" s="2" t="s">
        <v>11521</v>
      </c>
      <c r="C103" s="10" t="s">
        <v>11522</v>
      </c>
      <c r="D103" s="10" t="s">
        <v>11522</v>
      </c>
      <c r="F103" s="2" t="s">
        <v>11521</v>
      </c>
      <c r="G103" s="40"/>
      <c r="H103" s="1"/>
      <c r="I103" s="1"/>
      <c r="J103" s="1" t="s">
        <v>13</v>
      </c>
      <c r="K103" s="1"/>
      <c r="L103" s="1"/>
      <c r="M103" s="40"/>
      <c r="N103" s="49" t="s">
        <v>13</v>
      </c>
      <c r="O103" s="10" t="s">
        <v>13</v>
      </c>
      <c r="V103" s="50"/>
      <c r="W103" s="64"/>
    </row>
    <row r="104" spans="1:23" ht="25.5" x14ac:dyDescent="0.25">
      <c r="A104" s="57">
        <v>103</v>
      </c>
      <c r="B104" s="2" t="s">
        <v>11519</v>
      </c>
      <c r="C104" s="10" t="s">
        <v>11520</v>
      </c>
      <c r="D104" s="10" t="s">
        <v>11520</v>
      </c>
      <c r="F104" s="2" t="s">
        <v>11519</v>
      </c>
      <c r="G104" s="40"/>
      <c r="H104" s="1"/>
      <c r="I104" s="1"/>
      <c r="J104" s="1" t="s">
        <v>13</v>
      </c>
      <c r="K104" s="1"/>
      <c r="L104" s="1"/>
      <c r="M104" s="40"/>
      <c r="N104" s="49" t="s">
        <v>13</v>
      </c>
      <c r="O104" s="10" t="s">
        <v>13</v>
      </c>
      <c r="V104" s="50"/>
      <c r="W104" s="64"/>
    </row>
    <row r="105" spans="1:23" x14ac:dyDescent="0.25">
      <c r="A105" s="57">
        <v>104</v>
      </c>
      <c r="B105" s="2" t="s">
        <v>11517</v>
      </c>
      <c r="C105" s="10" t="s">
        <v>11518</v>
      </c>
      <c r="D105" s="10" t="s">
        <v>11518</v>
      </c>
      <c r="F105" s="2" t="s">
        <v>11517</v>
      </c>
      <c r="G105" s="40"/>
      <c r="H105" s="1"/>
      <c r="I105" s="1"/>
      <c r="J105" s="1" t="s">
        <v>13</v>
      </c>
      <c r="K105" s="1"/>
      <c r="L105" s="1"/>
      <c r="M105" s="40"/>
      <c r="N105" s="49" t="s">
        <v>13</v>
      </c>
      <c r="O105" s="10" t="s">
        <v>13</v>
      </c>
      <c r="V105" s="50"/>
      <c r="W105" s="64"/>
    </row>
    <row r="106" spans="1:23" ht="25.5" x14ac:dyDescent="0.25">
      <c r="A106" s="57">
        <v>105</v>
      </c>
      <c r="B106" s="2" t="s">
        <v>11515</v>
      </c>
      <c r="C106" s="10" t="s">
        <v>11516</v>
      </c>
      <c r="D106" s="10" t="s">
        <v>11516</v>
      </c>
      <c r="F106" s="2" t="s">
        <v>11515</v>
      </c>
      <c r="G106" s="40"/>
      <c r="H106" s="1"/>
      <c r="I106" s="1"/>
      <c r="J106" s="1" t="s">
        <v>13</v>
      </c>
      <c r="K106" s="1"/>
      <c r="L106" s="1"/>
      <c r="M106" s="40"/>
      <c r="N106" s="49" t="s">
        <v>13</v>
      </c>
      <c r="O106" s="10" t="s">
        <v>13</v>
      </c>
      <c r="V106" s="50"/>
      <c r="W106" s="64"/>
    </row>
    <row r="107" spans="1:23" ht="25.5" x14ac:dyDescent="0.25">
      <c r="A107" s="57">
        <v>106</v>
      </c>
      <c r="B107" s="2" t="s">
        <v>11513</v>
      </c>
      <c r="C107" s="10" t="s">
        <v>11514</v>
      </c>
      <c r="D107" s="10" t="s">
        <v>11514</v>
      </c>
      <c r="F107" s="2" t="s">
        <v>11513</v>
      </c>
      <c r="G107" s="40"/>
      <c r="H107" s="1"/>
      <c r="I107" s="1"/>
      <c r="J107" s="1" t="s">
        <v>13</v>
      </c>
      <c r="K107" s="1"/>
      <c r="L107" s="1"/>
      <c r="M107" s="40"/>
      <c r="N107" s="49" t="s">
        <v>13</v>
      </c>
      <c r="O107" s="10" t="s">
        <v>13</v>
      </c>
      <c r="V107" s="50"/>
      <c r="W107" s="64"/>
    </row>
    <row r="108" spans="1:23" ht="25.5" x14ac:dyDescent="0.25">
      <c r="A108" s="57">
        <v>107</v>
      </c>
      <c r="B108" s="2" t="s">
        <v>11511</v>
      </c>
      <c r="C108" s="10" t="s">
        <v>11512</v>
      </c>
      <c r="D108" s="10" t="s">
        <v>11512</v>
      </c>
      <c r="F108" s="2" t="s">
        <v>11511</v>
      </c>
      <c r="G108" s="40"/>
      <c r="H108" s="1"/>
      <c r="I108" s="1"/>
      <c r="J108" s="1" t="s">
        <v>13</v>
      </c>
      <c r="K108" s="1"/>
      <c r="L108" s="1"/>
      <c r="M108" s="40"/>
      <c r="N108" s="49" t="s">
        <v>13</v>
      </c>
      <c r="O108" s="10" t="s">
        <v>13</v>
      </c>
      <c r="V108" s="50"/>
      <c r="W108" s="64"/>
    </row>
    <row r="109" spans="1:23" ht="25.5" x14ac:dyDescent="0.25">
      <c r="A109" s="57">
        <v>108</v>
      </c>
      <c r="B109" s="2" t="s">
        <v>11509</v>
      </c>
      <c r="C109" s="10" t="s">
        <v>11510</v>
      </c>
      <c r="D109" s="10" t="s">
        <v>11510</v>
      </c>
      <c r="F109" s="2" t="s">
        <v>11509</v>
      </c>
      <c r="G109" s="40"/>
      <c r="H109" s="1"/>
      <c r="I109" s="1"/>
      <c r="J109" s="1" t="s">
        <v>13</v>
      </c>
      <c r="K109" s="1"/>
      <c r="L109" s="1"/>
      <c r="M109" s="40"/>
      <c r="N109" s="49" t="s">
        <v>13</v>
      </c>
      <c r="O109" s="10" t="s">
        <v>13</v>
      </c>
      <c r="V109" s="50"/>
      <c r="W109" s="64"/>
    </row>
    <row r="110" spans="1:23" x14ac:dyDescent="0.25">
      <c r="A110" s="57">
        <v>109</v>
      </c>
      <c r="B110" s="6" t="s">
        <v>11507</v>
      </c>
      <c r="C110" s="12" t="s">
        <v>11508</v>
      </c>
      <c r="D110" s="12" t="s">
        <v>11508</v>
      </c>
      <c r="E110" s="11"/>
      <c r="F110" s="6" t="s">
        <v>11507</v>
      </c>
      <c r="G110" s="39"/>
      <c r="H110" s="5"/>
      <c r="I110" s="5"/>
      <c r="J110" s="1"/>
      <c r="K110" s="5"/>
      <c r="L110" s="5"/>
      <c r="M110" s="39"/>
      <c r="N110" s="50"/>
      <c r="V110" s="50"/>
      <c r="W110" s="64"/>
    </row>
    <row r="111" spans="1:23" x14ac:dyDescent="0.25">
      <c r="A111" s="57">
        <v>110</v>
      </c>
      <c r="B111" s="2" t="s">
        <v>11505</v>
      </c>
      <c r="C111" s="10" t="s">
        <v>11506</v>
      </c>
      <c r="D111" s="10" t="s">
        <v>11506</v>
      </c>
      <c r="F111" s="2" t="s">
        <v>11505</v>
      </c>
      <c r="G111" s="40"/>
      <c r="H111" s="1"/>
      <c r="I111" s="1"/>
      <c r="J111" s="1" t="s">
        <v>13</v>
      </c>
      <c r="K111" s="1"/>
      <c r="L111" s="1"/>
      <c r="M111" s="40"/>
      <c r="N111" s="49" t="s">
        <v>13</v>
      </c>
      <c r="O111" s="10" t="s">
        <v>13</v>
      </c>
      <c r="V111" s="50"/>
      <c r="W111" s="64"/>
    </row>
    <row r="112" spans="1:23" ht="38.25" x14ac:dyDescent="0.25">
      <c r="A112" s="57">
        <v>111</v>
      </c>
      <c r="B112" s="2" t="s">
        <v>11503</v>
      </c>
      <c r="C112" s="10" t="s">
        <v>11504</v>
      </c>
      <c r="D112" s="10" t="s">
        <v>11504</v>
      </c>
      <c r="F112" s="2" t="s">
        <v>11503</v>
      </c>
      <c r="G112" s="40"/>
      <c r="H112" s="1"/>
      <c r="I112" s="1"/>
      <c r="J112" s="1" t="s">
        <v>13</v>
      </c>
      <c r="K112" s="1"/>
      <c r="L112" s="1"/>
      <c r="M112" s="40"/>
      <c r="N112" s="49" t="s">
        <v>13</v>
      </c>
      <c r="O112" s="10" t="s">
        <v>13</v>
      </c>
      <c r="V112" s="50"/>
      <c r="W112" s="64"/>
    </row>
    <row r="113" spans="1:23" ht="38.25" x14ac:dyDescent="0.25">
      <c r="A113" s="57">
        <v>112</v>
      </c>
      <c r="B113" s="2" t="s">
        <v>11501</v>
      </c>
      <c r="C113" s="10" t="s">
        <v>11502</v>
      </c>
      <c r="D113" s="10" t="s">
        <v>11502</v>
      </c>
      <c r="F113" s="2" t="s">
        <v>11501</v>
      </c>
      <c r="G113" s="40"/>
      <c r="H113" s="1"/>
      <c r="I113" s="1"/>
      <c r="J113" s="1" t="s">
        <v>13</v>
      </c>
      <c r="K113" s="1"/>
      <c r="L113" s="1"/>
      <c r="M113" s="40"/>
      <c r="N113" s="49" t="s">
        <v>13</v>
      </c>
      <c r="O113" s="10" t="s">
        <v>13</v>
      </c>
      <c r="V113" s="50"/>
      <c r="W113" s="64"/>
    </row>
    <row r="114" spans="1:23" ht="25.5" x14ac:dyDescent="0.25">
      <c r="A114" s="57">
        <v>113</v>
      </c>
      <c r="B114" s="2" t="s">
        <v>11499</v>
      </c>
      <c r="C114" s="10" t="s">
        <v>11500</v>
      </c>
      <c r="D114" s="10" t="s">
        <v>11500</v>
      </c>
      <c r="F114" s="2" t="s">
        <v>11499</v>
      </c>
      <c r="G114" s="40"/>
      <c r="H114" s="1"/>
      <c r="I114" s="1"/>
      <c r="J114" s="1" t="s">
        <v>13</v>
      </c>
      <c r="K114" s="1"/>
      <c r="L114" s="1"/>
      <c r="M114" s="40"/>
      <c r="N114" s="49" t="s">
        <v>13</v>
      </c>
      <c r="O114" s="10" t="s">
        <v>13</v>
      </c>
      <c r="V114" s="50"/>
      <c r="W114" s="64"/>
    </row>
    <row r="115" spans="1:23" ht="38.25" x14ac:dyDescent="0.25">
      <c r="A115" s="57">
        <v>114</v>
      </c>
      <c r="B115" s="2" t="s">
        <v>11497</v>
      </c>
      <c r="C115" s="10" t="s">
        <v>11498</v>
      </c>
      <c r="D115" s="10" t="s">
        <v>11498</v>
      </c>
      <c r="F115" s="2" t="s">
        <v>11497</v>
      </c>
      <c r="G115" s="40"/>
      <c r="H115" s="1"/>
      <c r="I115" s="1"/>
      <c r="J115" s="1" t="s">
        <v>13</v>
      </c>
      <c r="K115" s="1"/>
      <c r="L115" s="1"/>
      <c r="M115" s="40"/>
      <c r="N115" s="49" t="s">
        <v>13</v>
      </c>
      <c r="O115" s="10" t="s">
        <v>13</v>
      </c>
      <c r="V115" s="50"/>
      <c r="W115" s="64"/>
    </row>
    <row r="116" spans="1:23" ht="25.5" x14ac:dyDescent="0.25">
      <c r="A116" s="57">
        <v>115</v>
      </c>
      <c r="B116" s="2" t="s">
        <v>11495</v>
      </c>
      <c r="C116" s="10" t="s">
        <v>11496</v>
      </c>
      <c r="D116" s="10" t="s">
        <v>11496</v>
      </c>
      <c r="F116" s="2" t="s">
        <v>11495</v>
      </c>
      <c r="G116" s="40"/>
      <c r="H116" s="1"/>
      <c r="I116" s="1"/>
      <c r="J116" s="1" t="s">
        <v>13</v>
      </c>
      <c r="K116" s="1"/>
      <c r="L116" s="1"/>
      <c r="M116" s="40"/>
      <c r="N116" s="49" t="s">
        <v>13</v>
      </c>
      <c r="O116" s="10" t="s">
        <v>13</v>
      </c>
      <c r="V116" s="50"/>
      <c r="W116" s="64"/>
    </row>
    <row r="117" spans="1:23" ht="25.5" x14ac:dyDescent="0.25">
      <c r="A117" s="57">
        <v>116</v>
      </c>
      <c r="B117" s="2" t="s">
        <v>11493</v>
      </c>
      <c r="C117" s="10" t="s">
        <v>11494</v>
      </c>
      <c r="D117" s="10" t="s">
        <v>11494</v>
      </c>
      <c r="F117" s="2" t="s">
        <v>11493</v>
      </c>
      <c r="G117" s="40"/>
      <c r="H117" s="1"/>
      <c r="I117" s="1"/>
      <c r="J117" s="1" t="s">
        <v>13</v>
      </c>
      <c r="K117" s="1"/>
      <c r="L117" s="1"/>
      <c r="M117" s="40"/>
      <c r="N117" s="49" t="s">
        <v>13</v>
      </c>
      <c r="O117" s="10" t="s">
        <v>13</v>
      </c>
      <c r="V117" s="50"/>
      <c r="W117" s="64"/>
    </row>
    <row r="118" spans="1:23" x14ac:dyDescent="0.25">
      <c r="A118" s="57">
        <v>117</v>
      </c>
      <c r="B118" s="2" t="s">
        <v>11491</v>
      </c>
      <c r="C118" s="10" t="s">
        <v>11492</v>
      </c>
      <c r="D118" s="10" t="s">
        <v>11492</v>
      </c>
      <c r="F118" s="2" t="s">
        <v>11491</v>
      </c>
      <c r="G118" s="40"/>
      <c r="H118" s="1"/>
      <c r="I118" s="1"/>
      <c r="J118" s="1" t="s">
        <v>13</v>
      </c>
      <c r="K118" s="1"/>
      <c r="L118" s="1"/>
      <c r="M118" s="40"/>
      <c r="N118" s="49" t="s">
        <v>13</v>
      </c>
      <c r="O118" s="10" t="s">
        <v>13</v>
      </c>
      <c r="V118" s="50"/>
      <c r="W118" s="64"/>
    </row>
    <row r="119" spans="1:23" ht="25.5" x14ac:dyDescent="0.25">
      <c r="A119" s="57">
        <v>118</v>
      </c>
      <c r="B119" s="2" t="s">
        <v>11489</v>
      </c>
      <c r="C119" s="10" t="s">
        <v>11490</v>
      </c>
      <c r="D119" s="10" t="s">
        <v>11490</v>
      </c>
      <c r="F119" s="2" t="s">
        <v>11489</v>
      </c>
      <c r="G119" s="40"/>
      <c r="H119" s="1"/>
      <c r="I119" s="1"/>
      <c r="J119" s="1" t="s">
        <v>13</v>
      </c>
      <c r="K119" s="1"/>
      <c r="L119" s="1"/>
      <c r="M119" s="40"/>
      <c r="N119" s="49" t="s">
        <v>13</v>
      </c>
      <c r="O119" s="10" t="s">
        <v>13</v>
      </c>
      <c r="V119" s="50"/>
      <c r="W119" s="64"/>
    </row>
    <row r="120" spans="1:23" ht="38.25" x14ac:dyDescent="0.25">
      <c r="A120" s="57">
        <v>119</v>
      </c>
      <c r="B120" s="2" t="s">
        <v>11487</v>
      </c>
      <c r="C120" s="10" t="s">
        <v>11488</v>
      </c>
      <c r="D120" s="10" t="s">
        <v>11488</v>
      </c>
      <c r="F120" s="2" t="s">
        <v>11487</v>
      </c>
      <c r="G120" s="40"/>
      <c r="H120" s="1"/>
      <c r="I120" s="1"/>
      <c r="J120" s="1" t="s">
        <v>13</v>
      </c>
      <c r="K120" s="1"/>
      <c r="L120" s="1"/>
      <c r="M120" s="40"/>
      <c r="N120" s="49" t="s">
        <v>13</v>
      </c>
      <c r="O120" s="10" t="s">
        <v>13</v>
      </c>
      <c r="V120" s="50"/>
      <c r="W120" s="64"/>
    </row>
    <row r="121" spans="1:23" ht="38.25" x14ac:dyDescent="0.25">
      <c r="A121" s="57">
        <v>120</v>
      </c>
      <c r="B121" s="2" t="s">
        <v>11485</v>
      </c>
      <c r="C121" s="10" t="s">
        <v>11486</v>
      </c>
      <c r="D121" s="10" t="s">
        <v>11486</v>
      </c>
      <c r="F121" s="2" t="s">
        <v>11485</v>
      </c>
      <c r="G121" s="40"/>
      <c r="H121" s="1"/>
      <c r="I121" s="1"/>
      <c r="J121" s="1" t="s">
        <v>13</v>
      </c>
      <c r="K121" s="1"/>
      <c r="L121" s="1"/>
      <c r="M121" s="40"/>
      <c r="N121" s="49" t="s">
        <v>13</v>
      </c>
      <c r="O121" s="10" t="s">
        <v>13</v>
      </c>
      <c r="V121" s="50"/>
      <c r="W121" s="64"/>
    </row>
    <row r="122" spans="1:23" ht="114.75" x14ac:dyDescent="0.25">
      <c r="A122" s="57">
        <v>121</v>
      </c>
      <c r="B122" s="2" t="s">
        <v>11483</v>
      </c>
      <c r="C122" s="10" t="s">
        <v>11484</v>
      </c>
      <c r="D122" s="10" t="s">
        <v>11484</v>
      </c>
      <c r="F122" s="2" t="s">
        <v>11483</v>
      </c>
      <c r="G122" s="40"/>
      <c r="H122" s="1"/>
      <c r="I122" s="1"/>
      <c r="J122" s="1" t="s">
        <v>13</v>
      </c>
      <c r="K122" s="1"/>
      <c r="L122" s="1"/>
      <c r="M122" s="40"/>
      <c r="N122" s="49" t="s">
        <v>13</v>
      </c>
      <c r="O122" s="10" t="s">
        <v>13</v>
      </c>
      <c r="V122" s="50"/>
      <c r="W122" s="64"/>
    </row>
    <row r="123" spans="1:23" x14ac:dyDescent="0.25">
      <c r="A123" s="57">
        <v>122</v>
      </c>
      <c r="B123" s="2" t="s">
        <v>11481</v>
      </c>
      <c r="C123" s="10" t="s">
        <v>11482</v>
      </c>
      <c r="D123" s="10" t="s">
        <v>11482</v>
      </c>
      <c r="F123" s="2" t="s">
        <v>11481</v>
      </c>
      <c r="G123" s="40"/>
      <c r="H123" s="1"/>
      <c r="I123" s="1"/>
      <c r="J123" s="1" t="s">
        <v>13</v>
      </c>
      <c r="K123" s="1"/>
      <c r="L123" s="1"/>
      <c r="M123" s="40"/>
      <c r="N123" s="49" t="s">
        <v>13</v>
      </c>
      <c r="O123" s="10" t="s">
        <v>13</v>
      </c>
      <c r="V123" s="50"/>
      <c r="W123" s="64"/>
    </row>
    <row r="124" spans="1:23" x14ac:dyDescent="0.25">
      <c r="A124" s="57">
        <v>123</v>
      </c>
      <c r="B124" s="2" t="s">
        <v>11479</v>
      </c>
      <c r="C124" s="10" t="s">
        <v>11480</v>
      </c>
      <c r="D124" s="10" t="s">
        <v>11480</v>
      </c>
      <c r="F124" s="2" t="s">
        <v>11479</v>
      </c>
      <c r="G124" s="40"/>
      <c r="H124" s="1"/>
      <c r="I124" s="1"/>
      <c r="J124" s="1" t="s">
        <v>13</v>
      </c>
      <c r="K124" s="1"/>
      <c r="L124" s="1"/>
      <c r="M124" s="40"/>
      <c r="N124" s="49" t="s">
        <v>13</v>
      </c>
      <c r="O124" s="10" t="s">
        <v>13</v>
      </c>
      <c r="V124" s="50"/>
      <c r="W124" s="64"/>
    </row>
    <row r="125" spans="1:23" ht="25.5" x14ac:dyDescent="0.25">
      <c r="A125" s="57">
        <v>124</v>
      </c>
      <c r="B125" s="2" t="s">
        <v>11477</v>
      </c>
      <c r="C125" s="10" t="s">
        <v>11478</v>
      </c>
      <c r="D125" s="10" t="s">
        <v>11478</v>
      </c>
      <c r="F125" s="2" t="s">
        <v>11477</v>
      </c>
      <c r="G125" s="40"/>
      <c r="H125" s="1"/>
      <c r="I125" s="1"/>
      <c r="J125" s="1" t="s">
        <v>13</v>
      </c>
      <c r="K125" s="1"/>
      <c r="L125" s="1"/>
      <c r="M125" s="40"/>
      <c r="N125" s="49" t="s">
        <v>13</v>
      </c>
      <c r="O125" s="10" t="s">
        <v>13</v>
      </c>
      <c r="V125" s="50"/>
      <c r="W125" s="64"/>
    </row>
    <row r="126" spans="1:23" x14ac:dyDescent="0.25">
      <c r="A126" s="57">
        <v>125</v>
      </c>
      <c r="B126" s="2" t="s">
        <v>30</v>
      </c>
      <c r="C126" s="10" t="s">
        <v>11476</v>
      </c>
      <c r="D126" s="10" t="s">
        <v>11476</v>
      </c>
      <c r="F126" s="2" t="s">
        <v>30</v>
      </c>
      <c r="G126" s="40"/>
      <c r="H126" s="1"/>
      <c r="I126" s="1"/>
      <c r="J126" s="1"/>
      <c r="K126" s="1"/>
      <c r="L126" s="1"/>
      <c r="M126" s="40"/>
      <c r="N126" s="50"/>
      <c r="V126" s="50"/>
      <c r="W126" s="64"/>
    </row>
    <row r="127" spans="1:23" x14ac:dyDescent="0.25">
      <c r="A127" s="57">
        <v>126</v>
      </c>
      <c r="B127" s="4" t="s">
        <v>11474</v>
      </c>
      <c r="C127" s="14" t="s">
        <v>11475</v>
      </c>
      <c r="D127" s="14" t="s">
        <v>11475</v>
      </c>
      <c r="E127" s="13"/>
      <c r="F127" s="4" t="s">
        <v>11474</v>
      </c>
      <c r="G127" s="38"/>
      <c r="H127" s="3"/>
      <c r="I127" s="3"/>
      <c r="J127" s="1"/>
      <c r="K127" s="3"/>
      <c r="L127" s="3"/>
      <c r="M127" s="38"/>
      <c r="N127" s="50"/>
      <c r="V127" s="50"/>
      <c r="W127" s="64"/>
    </row>
    <row r="128" spans="1:23" ht="25.5" x14ac:dyDescent="0.25">
      <c r="A128" s="57">
        <v>127</v>
      </c>
      <c r="B128" s="6" t="s">
        <v>11472</v>
      </c>
      <c r="C128" s="12" t="s">
        <v>11473</v>
      </c>
      <c r="D128" s="12" t="s">
        <v>11473</v>
      </c>
      <c r="E128" s="11"/>
      <c r="F128" s="6" t="s">
        <v>11472</v>
      </c>
      <c r="G128" s="39"/>
      <c r="H128" s="5"/>
      <c r="I128" s="5"/>
      <c r="J128" s="1"/>
      <c r="K128" s="5"/>
      <c r="L128" s="5"/>
      <c r="M128" s="39"/>
      <c r="N128" s="50"/>
      <c r="V128" s="50"/>
      <c r="W128" s="64"/>
    </row>
    <row r="129" spans="1:23" ht="25.5" x14ac:dyDescent="0.25">
      <c r="A129" s="57">
        <v>128</v>
      </c>
      <c r="B129" s="2" t="s">
        <v>11470</v>
      </c>
      <c r="C129" s="10" t="s">
        <v>11471</v>
      </c>
      <c r="D129" s="10" t="s">
        <v>11471</v>
      </c>
      <c r="E129" s="10"/>
      <c r="F129" s="2" t="s">
        <v>11470</v>
      </c>
      <c r="G129" s="40"/>
      <c r="H129" s="1"/>
      <c r="I129" s="1"/>
      <c r="J129" s="1" t="s">
        <v>13</v>
      </c>
      <c r="K129" s="1"/>
      <c r="L129" s="1"/>
      <c r="M129" s="40" t="s">
        <v>13</v>
      </c>
      <c r="N129" s="49" t="s">
        <v>13</v>
      </c>
      <c r="O129" s="10" t="s">
        <v>13</v>
      </c>
      <c r="V129" s="50"/>
      <c r="W129" s="64"/>
    </row>
    <row r="130" spans="1:23" x14ac:dyDescent="0.25">
      <c r="A130" s="57">
        <v>129</v>
      </c>
      <c r="B130" s="6" t="s">
        <v>11468</v>
      </c>
      <c r="C130" s="12" t="s">
        <v>11469</v>
      </c>
      <c r="D130" s="12" t="s">
        <v>11469</v>
      </c>
      <c r="E130" s="11"/>
      <c r="F130" s="6" t="s">
        <v>11468</v>
      </c>
      <c r="G130" s="39"/>
      <c r="H130" s="5"/>
      <c r="I130" s="5"/>
      <c r="J130" s="1"/>
      <c r="K130" s="5"/>
      <c r="L130" s="5"/>
      <c r="M130" s="39"/>
      <c r="N130" s="50"/>
      <c r="V130" s="50"/>
      <c r="W130" s="64"/>
    </row>
    <row r="131" spans="1:23" ht="25.5" x14ac:dyDescent="0.25">
      <c r="A131" s="57">
        <v>130</v>
      </c>
      <c r="B131" s="2" t="s">
        <v>11466</v>
      </c>
      <c r="C131" s="10" t="s">
        <v>11467</v>
      </c>
      <c r="D131" s="10" t="s">
        <v>11467</v>
      </c>
      <c r="F131" s="2" t="s">
        <v>11466</v>
      </c>
      <c r="G131" s="40"/>
      <c r="H131" s="1"/>
      <c r="I131" s="1"/>
      <c r="J131" s="1" t="s">
        <v>13</v>
      </c>
      <c r="K131" s="1"/>
      <c r="L131" s="1"/>
      <c r="M131" s="40"/>
      <c r="N131" s="49" t="s">
        <v>13</v>
      </c>
      <c r="O131" s="10" t="s">
        <v>13</v>
      </c>
      <c r="V131" s="50"/>
      <c r="W131" s="64"/>
    </row>
    <row r="132" spans="1:23" ht="25.5" x14ac:dyDescent="0.25">
      <c r="A132" s="57">
        <v>131</v>
      </c>
      <c r="B132" s="2" t="s">
        <v>11464</v>
      </c>
      <c r="C132" s="10" t="s">
        <v>11465</v>
      </c>
      <c r="D132" s="10" t="s">
        <v>11465</v>
      </c>
      <c r="F132" s="2" t="s">
        <v>11464</v>
      </c>
      <c r="G132" s="40"/>
      <c r="H132" s="1"/>
      <c r="I132" s="1"/>
      <c r="J132" s="1" t="s">
        <v>13</v>
      </c>
      <c r="K132" s="1"/>
      <c r="L132" s="1"/>
      <c r="M132" s="40"/>
      <c r="N132" s="49" t="s">
        <v>13</v>
      </c>
      <c r="O132" s="10" t="s">
        <v>13</v>
      </c>
      <c r="V132" s="50"/>
      <c r="W132" s="64"/>
    </row>
    <row r="133" spans="1:23" ht="25.5" x14ac:dyDescent="0.25">
      <c r="A133" s="57">
        <v>132</v>
      </c>
      <c r="B133" s="2" t="s">
        <v>11462</v>
      </c>
      <c r="C133" s="10" t="s">
        <v>11463</v>
      </c>
      <c r="D133" s="10" t="s">
        <v>11463</v>
      </c>
      <c r="F133" s="2" t="s">
        <v>11462</v>
      </c>
      <c r="G133" s="40"/>
      <c r="H133" s="1"/>
      <c r="I133" s="1"/>
      <c r="J133" s="1" t="s">
        <v>13</v>
      </c>
      <c r="K133" s="1"/>
      <c r="L133" s="1"/>
      <c r="M133" s="40"/>
      <c r="N133" s="49" t="s">
        <v>13</v>
      </c>
      <c r="O133" s="10" t="s">
        <v>13</v>
      </c>
      <c r="V133" s="50"/>
      <c r="W133" s="64"/>
    </row>
    <row r="134" spans="1:23" ht="25.5" x14ac:dyDescent="0.25">
      <c r="A134" s="57">
        <v>133</v>
      </c>
      <c r="B134" s="2" t="s">
        <v>11460</v>
      </c>
      <c r="C134" s="10" t="s">
        <v>11461</v>
      </c>
      <c r="D134" s="10" t="s">
        <v>11461</v>
      </c>
      <c r="F134" s="2" t="s">
        <v>11460</v>
      </c>
      <c r="G134" s="40"/>
      <c r="H134" s="1"/>
      <c r="I134" s="1"/>
      <c r="J134" s="1" t="s">
        <v>13</v>
      </c>
      <c r="K134" s="1"/>
      <c r="L134" s="1"/>
      <c r="M134" s="40"/>
      <c r="N134" s="49" t="s">
        <v>13</v>
      </c>
      <c r="O134" s="10" t="s">
        <v>13</v>
      </c>
      <c r="V134" s="50"/>
      <c r="W134" s="64"/>
    </row>
    <row r="135" spans="1:23" x14ac:dyDescent="0.25">
      <c r="A135" s="57">
        <v>134</v>
      </c>
      <c r="B135" s="6" t="s">
        <v>11458</v>
      </c>
      <c r="C135" s="12" t="s">
        <v>11459</v>
      </c>
      <c r="D135" s="12" t="s">
        <v>11459</v>
      </c>
      <c r="E135" s="11"/>
      <c r="F135" s="6" t="s">
        <v>11458</v>
      </c>
      <c r="G135" s="39"/>
      <c r="H135" s="5"/>
      <c r="I135" s="5"/>
      <c r="J135" s="1"/>
      <c r="K135" s="5"/>
      <c r="L135" s="5"/>
      <c r="M135" s="39"/>
      <c r="N135" s="50"/>
      <c r="V135" s="50"/>
      <c r="W135" s="64"/>
    </row>
    <row r="136" spans="1:23" ht="25.5" x14ac:dyDescent="0.25">
      <c r="A136" s="57">
        <v>135</v>
      </c>
      <c r="B136" s="2" t="s">
        <v>11456</v>
      </c>
      <c r="C136" s="10" t="s">
        <v>11457</v>
      </c>
      <c r="D136" s="10" t="s">
        <v>11457</v>
      </c>
      <c r="F136" s="2" t="s">
        <v>11456</v>
      </c>
      <c r="G136" s="40"/>
      <c r="H136" s="1"/>
      <c r="I136" s="1"/>
      <c r="J136" s="1" t="s">
        <v>13</v>
      </c>
      <c r="K136" s="1"/>
      <c r="L136" s="1"/>
      <c r="M136" s="40"/>
      <c r="N136" s="49" t="s">
        <v>13</v>
      </c>
      <c r="O136" s="10" t="s">
        <v>13</v>
      </c>
      <c r="V136" s="50"/>
      <c r="W136" s="64"/>
    </row>
    <row r="137" spans="1:23" x14ac:dyDescent="0.25">
      <c r="A137" s="57">
        <v>136</v>
      </c>
      <c r="B137" s="6" t="s">
        <v>11454</v>
      </c>
      <c r="C137" s="12" t="s">
        <v>11455</v>
      </c>
      <c r="D137" s="12" t="s">
        <v>11455</v>
      </c>
      <c r="E137" s="11"/>
      <c r="F137" s="6" t="s">
        <v>11454</v>
      </c>
      <c r="G137" s="39"/>
      <c r="H137" s="5"/>
      <c r="I137" s="5"/>
      <c r="J137" s="1"/>
      <c r="K137" s="5"/>
      <c r="L137" s="5"/>
      <c r="M137" s="39"/>
      <c r="N137" s="50"/>
      <c r="V137" s="50"/>
      <c r="W137" s="64"/>
    </row>
    <row r="138" spans="1:23" x14ac:dyDescent="0.25">
      <c r="A138" s="57">
        <v>137</v>
      </c>
      <c r="B138" s="6" t="s">
        <v>11452</v>
      </c>
      <c r="C138" s="12" t="s">
        <v>11453</v>
      </c>
      <c r="D138" s="12" t="s">
        <v>11453</v>
      </c>
      <c r="E138" s="11"/>
      <c r="F138" s="6" t="s">
        <v>11452</v>
      </c>
      <c r="G138" s="39"/>
      <c r="H138" s="5"/>
      <c r="I138" s="5"/>
      <c r="J138" s="1"/>
      <c r="K138" s="5"/>
      <c r="L138" s="5"/>
      <c r="M138" s="39"/>
      <c r="N138" s="50"/>
      <c r="V138" s="50"/>
      <c r="W138" s="64"/>
    </row>
    <row r="139" spans="1:23" ht="25.5" x14ac:dyDescent="0.25">
      <c r="A139" s="57">
        <v>138</v>
      </c>
      <c r="B139" s="2" t="s">
        <v>11450</v>
      </c>
      <c r="C139" s="10" t="s">
        <v>11451</v>
      </c>
      <c r="D139" s="10" t="s">
        <v>11451</v>
      </c>
      <c r="F139" s="2" t="s">
        <v>11450</v>
      </c>
      <c r="G139" s="40"/>
      <c r="H139" s="1"/>
      <c r="I139" s="1"/>
      <c r="J139" s="1" t="s">
        <v>13</v>
      </c>
      <c r="K139" s="1"/>
      <c r="L139" s="1"/>
      <c r="M139" s="40"/>
      <c r="N139" s="49" t="s">
        <v>13</v>
      </c>
      <c r="O139" s="10" t="s">
        <v>13</v>
      </c>
      <c r="V139" s="50"/>
      <c r="W139" s="64"/>
    </row>
    <row r="140" spans="1:23" x14ac:dyDescent="0.25">
      <c r="A140" s="57">
        <v>139</v>
      </c>
      <c r="B140" s="2" t="s">
        <v>11448</v>
      </c>
      <c r="C140" s="10" t="s">
        <v>11449</v>
      </c>
      <c r="D140" s="10" t="s">
        <v>11449</v>
      </c>
      <c r="F140" s="2" t="s">
        <v>11448</v>
      </c>
      <c r="G140" s="40"/>
      <c r="H140" s="1"/>
      <c r="I140" s="1"/>
      <c r="J140" s="1" t="s">
        <v>13</v>
      </c>
      <c r="K140" s="1"/>
      <c r="L140" s="1"/>
      <c r="M140" s="40"/>
      <c r="N140" s="49" t="s">
        <v>13</v>
      </c>
      <c r="O140" s="10" t="s">
        <v>13</v>
      </c>
      <c r="V140" s="50"/>
      <c r="W140" s="64"/>
    </row>
    <row r="141" spans="1:23" x14ac:dyDescent="0.25">
      <c r="A141" s="57">
        <v>140</v>
      </c>
      <c r="B141" s="6" t="s">
        <v>30</v>
      </c>
      <c r="C141" s="12" t="s">
        <v>11447</v>
      </c>
      <c r="D141" s="12" t="s">
        <v>11447</v>
      </c>
      <c r="E141" s="11"/>
      <c r="F141" s="6" t="s">
        <v>30</v>
      </c>
      <c r="G141" s="39"/>
      <c r="H141" s="5"/>
      <c r="I141" s="5"/>
      <c r="J141" s="1"/>
      <c r="K141" s="5"/>
      <c r="L141" s="5"/>
      <c r="M141" s="39"/>
      <c r="N141" s="50"/>
      <c r="V141" s="50"/>
      <c r="W141" s="64"/>
    </row>
    <row r="142" spans="1:23" x14ac:dyDescent="0.25">
      <c r="A142" s="57">
        <v>141</v>
      </c>
      <c r="B142" s="6" t="s">
        <v>11445</v>
      </c>
      <c r="C142" s="12" t="s">
        <v>11446</v>
      </c>
      <c r="D142" s="12" t="s">
        <v>11446</v>
      </c>
      <c r="E142" s="11"/>
      <c r="F142" s="6" t="s">
        <v>11445</v>
      </c>
      <c r="G142" s="39"/>
      <c r="H142" s="5"/>
      <c r="I142" s="5"/>
      <c r="J142" s="1"/>
      <c r="K142" s="5"/>
      <c r="L142" s="5"/>
      <c r="M142" s="39"/>
      <c r="N142" s="50"/>
      <c r="V142" s="50"/>
      <c r="W142" s="64"/>
    </row>
    <row r="143" spans="1:23" ht="25.5" x14ac:dyDescent="0.25">
      <c r="A143" s="57">
        <v>142</v>
      </c>
      <c r="B143" s="2" t="s">
        <v>11443</v>
      </c>
      <c r="C143" s="10" t="s">
        <v>11444</v>
      </c>
      <c r="D143" s="10" t="s">
        <v>11444</v>
      </c>
      <c r="F143" s="2" t="s">
        <v>11443</v>
      </c>
      <c r="G143" s="40"/>
      <c r="H143" s="1"/>
      <c r="I143" s="1"/>
      <c r="J143" s="1" t="s">
        <v>13</v>
      </c>
      <c r="K143" s="1"/>
      <c r="L143" s="1"/>
      <c r="M143" s="40"/>
      <c r="N143" s="49" t="s">
        <v>13</v>
      </c>
      <c r="O143" s="10" t="s">
        <v>13</v>
      </c>
      <c r="V143" s="50"/>
      <c r="W143" s="64"/>
    </row>
    <row r="144" spans="1:23" ht="25.5" x14ac:dyDescent="0.25">
      <c r="A144" s="57">
        <v>143</v>
      </c>
      <c r="B144" s="2" t="s">
        <v>11441</v>
      </c>
      <c r="C144" s="10" t="s">
        <v>11442</v>
      </c>
      <c r="D144" s="10" t="s">
        <v>11442</v>
      </c>
      <c r="F144" s="2" t="s">
        <v>11441</v>
      </c>
      <c r="G144" s="40"/>
      <c r="H144" s="1"/>
      <c r="I144" s="1"/>
      <c r="J144" s="1" t="s">
        <v>13</v>
      </c>
      <c r="K144" s="1"/>
      <c r="L144" s="1"/>
      <c r="M144" s="40"/>
      <c r="N144" s="49" t="s">
        <v>13</v>
      </c>
      <c r="O144" s="10" t="s">
        <v>13</v>
      </c>
      <c r="V144" s="50"/>
      <c r="W144" s="64"/>
    </row>
    <row r="145" spans="1:23" x14ac:dyDescent="0.25">
      <c r="A145" s="57">
        <v>144</v>
      </c>
      <c r="B145" s="2" t="s">
        <v>11439</v>
      </c>
      <c r="C145" s="10" t="s">
        <v>11440</v>
      </c>
      <c r="D145" s="10" t="s">
        <v>11440</v>
      </c>
      <c r="F145" s="2" t="s">
        <v>11439</v>
      </c>
      <c r="G145" s="40"/>
      <c r="H145" s="1"/>
      <c r="I145" s="1"/>
      <c r="J145" s="1" t="s">
        <v>13</v>
      </c>
      <c r="K145" s="1"/>
      <c r="L145" s="1"/>
      <c r="M145" s="40"/>
      <c r="N145" s="49" t="s">
        <v>13</v>
      </c>
      <c r="O145" s="10" t="s">
        <v>13</v>
      </c>
      <c r="V145" s="50"/>
      <c r="W145" s="64"/>
    </row>
    <row r="146" spans="1:23" ht="25.5" x14ac:dyDescent="0.25">
      <c r="A146" s="57">
        <v>145</v>
      </c>
      <c r="B146" s="2" t="s">
        <v>11437</v>
      </c>
      <c r="C146" s="10" t="s">
        <v>11438</v>
      </c>
      <c r="D146" s="10" t="s">
        <v>11438</v>
      </c>
      <c r="F146" s="2" t="s">
        <v>11437</v>
      </c>
      <c r="G146" s="40"/>
      <c r="H146" s="1"/>
      <c r="I146" s="1"/>
      <c r="J146" s="1" t="s">
        <v>13</v>
      </c>
      <c r="K146" s="1"/>
      <c r="L146" s="1"/>
      <c r="M146" s="40"/>
      <c r="N146" s="49" t="s">
        <v>13</v>
      </c>
      <c r="O146" s="10" t="s">
        <v>13</v>
      </c>
      <c r="V146" s="50"/>
      <c r="W146" s="64"/>
    </row>
    <row r="147" spans="1:23" ht="38.25" x14ac:dyDescent="0.25">
      <c r="A147" s="57">
        <v>146</v>
      </c>
      <c r="B147" s="2" t="s">
        <v>11435</v>
      </c>
      <c r="C147" s="10" t="s">
        <v>11436</v>
      </c>
      <c r="D147" s="10" t="s">
        <v>11436</v>
      </c>
      <c r="F147" s="2" t="s">
        <v>11435</v>
      </c>
      <c r="G147" s="40"/>
      <c r="H147" s="1"/>
      <c r="I147" s="1"/>
      <c r="J147" s="1" t="s">
        <v>13</v>
      </c>
      <c r="K147" s="1"/>
      <c r="L147" s="1"/>
      <c r="M147" s="40"/>
      <c r="N147" s="49" t="s">
        <v>13</v>
      </c>
      <c r="O147" s="10" t="s">
        <v>13</v>
      </c>
      <c r="V147" s="50"/>
      <c r="W147" s="64"/>
    </row>
    <row r="148" spans="1:23" x14ac:dyDescent="0.25">
      <c r="A148" s="57">
        <v>147</v>
      </c>
      <c r="B148" s="4" t="s">
        <v>11433</v>
      </c>
      <c r="C148" s="14" t="s">
        <v>11434</v>
      </c>
      <c r="D148" s="14" t="s">
        <v>11434</v>
      </c>
      <c r="E148" s="13"/>
      <c r="F148" s="4" t="s">
        <v>11433</v>
      </c>
      <c r="G148" s="38"/>
      <c r="H148" s="3"/>
      <c r="I148" s="3"/>
      <c r="J148" s="1"/>
      <c r="K148" s="3"/>
      <c r="L148" s="3"/>
      <c r="M148" s="38"/>
      <c r="N148" s="50"/>
      <c r="V148" s="50"/>
      <c r="W148" s="64"/>
    </row>
    <row r="149" spans="1:23" x14ac:dyDescent="0.25">
      <c r="A149" s="57">
        <v>148</v>
      </c>
      <c r="B149" s="6" t="s">
        <v>11431</v>
      </c>
      <c r="C149" s="12" t="s">
        <v>11432</v>
      </c>
      <c r="D149" s="12" t="s">
        <v>11432</v>
      </c>
      <c r="E149" s="11"/>
      <c r="F149" s="6" t="s">
        <v>11431</v>
      </c>
      <c r="G149" s="39"/>
      <c r="H149" s="5"/>
      <c r="I149" s="5"/>
      <c r="J149" s="1"/>
      <c r="K149" s="5"/>
      <c r="L149" s="5"/>
      <c r="M149" s="39"/>
      <c r="N149" s="50"/>
      <c r="V149" s="50"/>
      <c r="W149" s="64"/>
    </row>
    <row r="150" spans="1:23" ht="25.5" x14ac:dyDescent="0.25">
      <c r="A150" s="57">
        <v>149</v>
      </c>
      <c r="B150" s="2" t="s">
        <v>11429</v>
      </c>
      <c r="C150" s="10" t="s">
        <v>11430</v>
      </c>
      <c r="D150" s="10" t="s">
        <v>11430</v>
      </c>
      <c r="F150" s="2" t="s">
        <v>11429</v>
      </c>
      <c r="G150" s="40"/>
      <c r="H150" s="1"/>
      <c r="I150" s="1"/>
      <c r="J150" s="1" t="s">
        <v>13</v>
      </c>
      <c r="K150" s="1"/>
      <c r="L150" s="1"/>
      <c r="M150" s="40"/>
      <c r="N150" s="49" t="s">
        <v>13</v>
      </c>
      <c r="O150" s="10" t="s">
        <v>13</v>
      </c>
      <c r="V150" s="50"/>
      <c r="W150" s="64"/>
    </row>
    <row r="151" spans="1:23" ht="25.5" x14ac:dyDescent="0.25">
      <c r="A151" s="57">
        <v>150</v>
      </c>
      <c r="B151" s="2" t="s">
        <v>11427</v>
      </c>
      <c r="C151" s="10" t="s">
        <v>11428</v>
      </c>
      <c r="D151" s="10" t="s">
        <v>11428</v>
      </c>
      <c r="F151" s="2" t="s">
        <v>11427</v>
      </c>
      <c r="G151" s="40"/>
      <c r="H151" s="1"/>
      <c r="I151" s="1"/>
      <c r="J151" s="1" t="s">
        <v>13</v>
      </c>
      <c r="K151" s="1"/>
      <c r="L151" s="1"/>
      <c r="M151" s="40"/>
      <c r="N151" s="49" t="s">
        <v>13</v>
      </c>
      <c r="O151" s="10" t="s">
        <v>13</v>
      </c>
      <c r="V151" s="50"/>
      <c r="W151" s="64"/>
    </row>
    <row r="152" spans="1:23" ht="25.5" x14ac:dyDescent="0.25">
      <c r="A152" s="57">
        <v>151</v>
      </c>
      <c r="B152" s="2" t="s">
        <v>11425</v>
      </c>
      <c r="C152" s="10" t="s">
        <v>11426</v>
      </c>
      <c r="D152" s="10" t="s">
        <v>11426</v>
      </c>
      <c r="F152" s="2" t="s">
        <v>11425</v>
      </c>
      <c r="G152" s="40"/>
      <c r="H152" s="1"/>
      <c r="I152" s="1"/>
      <c r="J152" s="1" t="s">
        <v>13</v>
      </c>
      <c r="K152" s="1"/>
      <c r="L152" s="1"/>
      <c r="M152" s="40"/>
      <c r="N152" s="49" t="s">
        <v>13</v>
      </c>
      <c r="O152" s="10" t="s">
        <v>13</v>
      </c>
      <c r="V152" s="50"/>
      <c r="W152" s="64"/>
    </row>
    <row r="153" spans="1:23" x14ac:dyDescent="0.25">
      <c r="A153" s="57">
        <v>152</v>
      </c>
      <c r="B153" s="6" t="s">
        <v>11423</v>
      </c>
      <c r="C153" s="12" t="s">
        <v>11424</v>
      </c>
      <c r="D153" s="12" t="s">
        <v>11424</v>
      </c>
      <c r="E153" s="11"/>
      <c r="F153" s="6" t="s">
        <v>11423</v>
      </c>
      <c r="G153" s="39"/>
      <c r="H153" s="5"/>
      <c r="I153" s="5"/>
      <c r="J153" s="1"/>
      <c r="K153" s="5"/>
      <c r="L153" s="5"/>
      <c r="M153" s="39"/>
      <c r="N153" s="50"/>
      <c r="V153" s="50"/>
      <c r="W153" s="64"/>
    </row>
    <row r="154" spans="1:23" ht="25.5" x14ac:dyDescent="0.25">
      <c r="A154" s="57">
        <v>153</v>
      </c>
      <c r="B154" s="2" t="s">
        <v>11421</v>
      </c>
      <c r="C154" s="10" t="s">
        <v>11422</v>
      </c>
      <c r="D154" s="10" t="s">
        <v>11422</v>
      </c>
      <c r="F154" s="2" t="s">
        <v>11421</v>
      </c>
      <c r="G154" s="40"/>
      <c r="H154" s="1"/>
      <c r="I154" s="1"/>
      <c r="J154" s="1" t="s">
        <v>13</v>
      </c>
      <c r="K154" s="1"/>
      <c r="L154" s="1"/>
      <c r="M154" s="40"/>
      <c r="N154" s="49" t="s">
        <v>13</v>
      </c>
      <c r="O154" s="10" t="s">
        <v>13</v>
      </c>
      <c r="V154" s="50"/>
      <c r="W154" s="64"/>
    </row>
    <row r="155" spans="1:23" x14ac:dyDescent="0.25">
      <c r="A155" s="57">
        <v>154</v>
      </c>
      <c r="B155" s="6" t="s">
        <v>11419</v>
      </c>
      <c r="C155" s="12" t="s">
        <v>11420</v>
      </c>
      <c r="D155" s="12" t="s">
        <v>11420</v>
      </c>
      <c r="E155" s="11"/>
      <c r="F155" s="6" t="s">
        <v>11419</v>
      </c>
      <c r="G155" s="39"/>
      <c r="H155" s="5"/>
      <c r="I155" s="5"/>
      <c r="J155" s="1"/>
      <c r="K155" s="5"/>
      <c r="L155" s="5"/>
      <c r="M155" s="39"/>
      <c r="N155" s="50"/>
      <c r="V155" s="50"/>
      <c r="W155" s="64"/>
    </row>
    <row r="156" spans="1:23" ht="25.5" x14ac:dyDescent="0.25">
      <c r="A156" s="57">
        <v>155</v>
      </c>
      <c r="B156" s="2" t="s">
        <v>11417</v>
      </c>
      <c r="C156" s="10" t="s">
        <v>11418</v>
      </c>
      <c r="D156" s="10" t="s">
        <v>11418</v>
      </c>
      <c r="F156" s="2" t="s">
        <v>11417</v>
      </c>
      <c r="G156" s="40"/>
      <c r="H156" s="1"/>
      <c r="I156" s="1"/>
      <c r="J156" s="1" t="s">
        <v>13</v>
      </c>
      <c r="K156" s="1"/>
      <c r="L156" s="1"/>
      <c r="M156" s="40"/>
      <c r="N156" s="49" t="s">
        <v>13</v>
      </c>
      <c r="O156" s="10" t="s">
        <v>13</v>
      </c>
      <c r="V156" s="50"/>
      <c r="W156" s="64"/>
    </row>
    <row r="157" spans="1:23" ht="25.5" x14ac:dyDescent="0.25">
      <c r="A157" s="57">
        <v>156</v>
      </c>
      <c r="B157" s="6" t="s">
        <v>11415</v>
      </c>
      <c r="C157" s="12" t="s">
        <v>11416</v>
      </c>
      <c r="D157" s="12" t="s">
        <v>11416</v>
      </c>
      <c r="E157" s="11"/>
      <c r="F157" s="6" t="s">
        <v>11415</v>
      </c>
      <c r="G157" s="39"/>
      <c r="H157" s="5"/>
      <c r="I157" s="5"/>
      <c r="J157" s="1"/>
      <c r="K157" s="5"/>
      <c r="L157" s="5"/>
      <c r="M157" s="39"/>
      <c r="N157" s="50"/>
      <c r="V157" s="50"/>
      <c r="W157" s="64"/>
    </row>
    <row r="158" spans="1:23" ht="38.25" x14ac:dyDescent="0.25">
      <c r="A158" s="57">
        <v>157</v>
      </c>
      <c r="B158" s="2" t="s">
        <v>11413</v>
      </c>
      <c r="C158" s="10" t="s">
        <v>11414</v>
      </c>
      <c r="D158" s="10" t="s">
        <v>11414</v>
      </c>
      <c r="F158" s="2" t="s">
        <v>11413</v>
      </c>
      <c r="G158" s="40"/>
      <c r="H158" s="1"/>
      <c r="I158" s="1"/>
      <c r="J158" s="1" t="s">
        <v>13</v>
      </c>
      <c r="K158" s="1"/>
      <c r="L158" s="1"/>
      <c r="M158" s="40"/>
      <c r="N158" s="49" t="s">
        <v>13</v>
      </c>
      <c r="O158" s="10" t="s">
        <v>13</v>
      </c>
      <c r="V158" s="50"/>
      <c r="W158" s="64"/>
    </row>
    <row r="159" spans="1:23" ht="25.5" x14ac:dyDescent="0.25">
      <c r="A159" s="57">
        <v>158</v>
      </c>
      <c r="B159" s="2" t="s">
        <v>11411</v>
      </c>
      <c r="C159" s="10" t="s">
        <v>11412</v>
      </c>
      <c r="D159" s="10" t="s">
        <v>11412</v>
      </c>
      <c r="F159" s="2" t="s">
        <v>11411</v>
      </c>
      <c r="G159" s="40"/>
      <c r="H159" s="1"/>
      <c r="I159" s="1"/>
      <c r="J159" s="1" t="s">
        <v>13</v>
      </c>
      <c r="K159" s="1"/>
      <c r="L159" s="1"/>
      <c r="M159" s="40"/>
      <c r="N159" s="49" t="s">
        <v>13</v>
      </c>
      <c r="O159" s="10" t="s">
        <v>13</v>
      </c>
      <c r="V159" s="50"/>
      <c r="W159" s="64"/>
    </row>
    <row r="160" spans="1:23" ht="25.5" x14ac:dyDescent="0.25">
      <c r="A160" s="57">
        <v>159</v>
      </c>
      <c r="B160" s="4" t="s">
        <v>11409</v>
      </c>
      <c r="C160" s="14" t="s">
        <v>11410</v>
      </c>
      <c r="D160" s="14" t="s">
        <v>11410</v>
      </c>
      <c r="E160" s="13"/>
      <c r="F160" s="4" t="s">
        <v>11409</v>
      </c>
      <c r="G160" s="38"/>
      <c r="H160" s="3"/>
      <c r="I160" s="3"/>
      <c r="J160" s="1"/>
      <c r="K160" s="3"/>
      <c r="L160" s="3"/>
      <c r="M160" s="38"/>
      <c r="N160" s="50"/>
      <c r="V160" s="50"/>
      <c r="W160" s="64"/>
    </row>
    <row r="161" spans="1:23" x14ac:dyDescent="0.25">
      <c r="A161" s="57">
        <v>160</v>
      </c>
      <c r="B161" s="6" t="s">
        <v>11407</v>
      </c>
      <c r="C161" s="12" t="s">
        <v>11408</v>
      </c>
      <c r="D161" s="12" t="s">
        <v>11408</v>
      </c>
      <c r="E161" s="11"/>
      <c r="F161" s="6" t="s">
        <v>11407</v>
      </c>
      <c r="G161" s="39"/>
      <c r="H161" s="5"/>
      <c r="I161" s="5"/>
      <c r="J161" s="1"/>
      <c r="K161" s="5"/>
      <c r="L161" s="5"/>
      <c r="M161" s="39"/>
      <c r="N161" s="50"/>
      <c r="V161" s="50"/>
      <c r="W161" s="64"/>
    </row>
    <row r="162" spans="1:23" ht="38.25" x14ac:dyDescent="0.25">
      <c r="A162" s="57">
        <v>161</v>
      </c>
      <c r="B162" s="2" t="s">
        <v>11405</v>
      </c>
      <c r="C162" s="10" t="s">
        <v>11406</v>
      </c>
      <c r="D162" s="10" t="s">
        <v>11406</v>
      </c>
      <c r="F162" s="2" t="s">
        <v>11405</v>
      </c>
      <c r="G162" s="40"/>
      <c r="H162" s="1"/>
      <c r="I162" s="1"/>
      <c r="J162" s="1" t="s">
        <v>13</v>
      </c>
      <c r="K162" s="1"/>
      <c r="L162" s="1"/>
      <c r="M162" s="40"/>
      <c r="N162" s="49" t="s">
        <v>13</v>
      </c>
      <c r="O162" s="10" t="s">
        <v>13</v>
      </c>
      <c r="V162" s="50"/>
      <c r="W162" s="64"/>
    </row>
    <row r="163" spans="1:23" x14ac:dyDescent="0.25">
      <c r="A163" s="57">
        <v>162</v>
      </c>
      <c r="B163" s="6" t="s">
        <v>11403</v>
      </c>
      <c r="C163" s="12" t="s">
        <v>11404</v>
      </c>
      <c r="D163" s="12" t="s">
        <v>11404</v>
      </c>
      <c r="E163" s="11"/>
      <c r="F163" s="6" t="s">
        <v>11403</v>
      </c>
      <c r="G163" s="39"/>
      <c r="H163" s="5"/>
      <c r="I163" s="5"/>
      <c r="J163" s="1"/>
      <c r="K163" s="5"/>
      <c r="L163" s="5"/>
      <c r="M163" s="39"/>
      <c r="N163" s="50"/>
      <c r="V163" s="50"/>
      <c r="W163" s="64"/>
    </row>
    <row r="164" spans="1:23" ht="25.5" x14ac:dyDescent="0.25">
      <c r="A164" s="57">
        <v>163</v>
      </c>
      <c r="B164" s="2" t="s">
        <v>11401</v>
      </c>
      <c r="C164" s="10" t="s">
        <v>11402</v>
      </c>
      <c r="D164" s="10" t="s">
        <v>11402</v>
      </c>
      <c r="F164" s="2" t="s">
        <v>11401</v>
      </c>
      <c r="G164" s="40"/>
      <c r="H164" s="1"/>
      <c r="I164" s="1"/>
      <c r="J164" s="1" t="s">
        <v>13</v>
      </c>
      <c r="K164" s="1"/>
      <c r="L164" s="1"/>
      <c r="M164" s="40"/>
      <c r="N164" s="49" t="s">
        <v>13</v>
      </c>
      <c r="O164" s="10" t="s">
        <v>13</v>
      </c>
      <c r="V164" s="50"/>
      <c r="W164" s="64"/>
    </row>
    <row r="165" spans="1:23" x14ac:dyDescent="0.25">
      <c r="A165" s="57">
        <v>164</v>
      </c>
      <c r="B165" s="4" t="s">
        <v>30</v>
      </c>
      <c r="C165" s="14" t="s">
        <v>11400</v>
      </c>
      <c r="D165" s="14" t="s">
        <v>11400</v>
      </c>
      <c r="E165" s="13"/>
      <c r="F165" s="4" t="s">
        <v>30</v>
      </c>
      <c r="G165" s="38"/>
      <c r="H165" s="3"/>
      <c r="I165" s="3"/>
      <c r="J165" s="1"/>
      <c r="K165" s="3"/>
      <c r="L165" s="3"/>
      <c r="M165" s="38"/>
      <c r="N165" s="50"/>
      <c r="V165" s="50"/>
      <c r="W165" s="64"/>
    </row>
    <row r="166" spans="1:23" x14ac:dyDescent="0.25">
      <c r="A166" s="57">
        <v>165</v>
      </c>
      <c r="B166" s="4" t="s">
        <v>11398</v>
      </c>
      <c r="C166" s="14" t="s">
        <v>11399</v>
      </c>
      <c r="D166" s="14" t="s">
        <v>11399</v>
      </c>
      <c r="E166" s="13"/>
      <c r="F166" s="4" t="s">
        <v>11398</v>
      </c>
      <c r="G166" s="38"/>
      <c r="H166" s="3"/>
      <c r="I166" s="3"/>
      <c r="J166" s="1"/>
      <c r="K166" s="3"/>
      <c r="L166" s="3"/>
      <c r="M166" s="38"/>
      <c r="N166" s="50"/>
      <c r="V166" s="50"/>
      <c r="W166" s="64"/>
    </row>
    <row r="167" spans="1:23" ht="25.5" x14ac:dyDescent="0.25">
      <c r="A167" s="57">
        <v>166</v>
      </c>
      <c r="B167" s="6" t="s">
        <v>11396</v>
      </c>
      <c r="C167" s="12" t="s">
        <v>11397</v>
      </c>
      <c r="D167" s="12" t="s">
        <v>11397</v>
      </c>
      <c r="E167" s="11"/>
      <c r="F167" s="6" t="s">
        <v>11396</v>
      </c>
      <c r="G167" s="39"/>
      <c r="H167" s="5"/>
      <c r="I167" s="5"/>
      <c r="J167" s="1"/>
      <c r="K167" s="5"/>
      <c r="L167" s="5"/>
      <c r="M167" s="39"/>
      <c r="N167" s="50"/>
      <c r="V167" s="50"/>
      <c r="W167" s="64"/>
    </row>
    <row r="168" spans="1:23" ht="38.25" x14ac:dyDescent="0.25">
      <c r="A168" s="57">
        <v>167</v>
      </c>
      <c r="B168" s="2" t="s">
        <v>11394</v>
      </c>
      <c r="C168" s="10" t="s">
        <v>11395</v>
      </c>
      <c r="D168" s="10" t="s">
        <v>11395</v>
      </c>
      <c r="F168" s="2" t="s">
        <v>11394</v>
      </c>
      <c r="G168" s="40"/>
      <c r="H168" s="1"/>
      <c r="I168" s="1"/>
      <c r="J168" s="1" t="s">
        <v>13</v>
      </c>
      <c r="K168" s="1"/>
      <c r="L168" s="1"/>
      <c r="M168" s="40"/>
      <c r="N168" s="49" t="s">
        <v>13</v>
      </c>
      <c r="O168" s="10" t="s">
        <v>13</v>
      </c>
      <c r="V168" s="50"/>
      <c r="W168" s="64"/>
    </row>
    <row r="169" spans="1:23" ht="38.25" x14ac:dyDescent="0.25">
      <c r="A169" s="57">
        <v>168</v>
      </c>
      <c r="B169" s="2" t="s">
        <v>11392</v>
      </c>
      <c r="C169" s="10" t="s">
        <v>11393</v>
      </c>
      <c r="D169" s="10" t="s">
        <v>11393</v>
      </c>
      <c r="F169" s="2" t="s">
        <v>11392</v>
      </c>
      <c r="G169" s="40"/>
      <c r="H169" s="1"/>
      <c r="I169" s="1"/>
      <c r="J169" s="1" t="s">
        <v>13</v>
      </c>
      <c r="K169" s="1"/>
      <c r="L169" s="1"/>
      <c r="M169" s="40"/>
      <c r="N169" s="49" t="s">
        <v>13</v>
      </c>
      <c r="O169" s="10" t="s">
        <v>13</v>
      </c>
      <c r="V169" s="50"/>
      <c r="W169" s="64"/>
    </row>
    <row r="170" spans="1:23" ht="38.25" x14ac:dyDescent="0.25">
      <c r="A170" s="57">
        <v>169</v>
      </c>
      <c r="B170" s="2" t="s">
        <v>11390</v>
      </c>
      <c r="C170" s="10" t="s">
        <v>11391</v>
      </c>
      <c r="D170" s="10" t="s">
        <v>11391</v>
      </c>
      <c r="F170" s="2" t="s">
        <v>11390</v>
      </c>
      <c r="G170" s="40"/>
      <c r="H170" s="1"/>
      <c r="I170" s="1"/>
      <c r="J170" s="1" t="s">
        <v>13</v>
      </c>
      <c r="K170" s="1"/>
      <c r="L170" s="1"/>
      <c r="M170" s="40"/>
      <c r="N170" s="49" t="s">
        <v>13</v>
      </c>
      <c r="O170" s="10" t="s">
        <v>13</v>
      </c>
      <c r="V170" s="50"/>
      <c r="W170" s="64"/>
    </row>
    <row r="171" spans="1:23" ht="63.75" x14ac:dyDescent="0.25">
      <c r="A171" s="57">
        <v>170</v>
      </c>
      <c r="B171" s="2" t="s">
        <v>11388</v>
      </c>
      <c r="C171" s="10" t="s">
        <v>11389</v>
      </c>
      <c r="D171" s="10" t="s">
        <v>11389</v>
      </c>
      <c r="F171" s="2" t="s">
        <v>11388</v>
      </c>
      <c r="G171" s="40"/>
      <c r="H171" s="1"/>
      <c r="I171" s="1"/>
      <c r="J171" s="1" t="s">
        <v>13</v>
      </c>
      <c r="K171" s="1"/>
      <c r="L171" s="1"/>
      <c r="M171" s="40"/>
      <c r="N171" s="49" t="s">
        <v>13</v>
      </c>
      <c r="O171" s="10" t="s">
        <v>13</v>
      </c>
      <c r="V171" s="50"/>
      <c r="W171" s="64"/>
    </row>
    <row r="172" spans="1:23" ht="38.25" x14ac:dyDescent="0.25">
      <c r="A172" s="57">
        <v>171</v>
      </c>
      <c r="B172" s="2" t="s">
        <v>11386</v>
      </c>
      <c r="C172" s="10" t="s">
        <v>11387</v>
      </c>
      <c r="D172" s="10" t="s">
        <v>11387</v>
      </c>
      <c r="F172" s="2" t="s">
        <v>11386</v>
      </c>
      <c r="G172" s="40"/>
      <c r="H172" s="1"/>
      <c r="I172" s="1"/>
      <c r="J172" s="1" t="s">
        <v>13</v>
      </c>
      <c r="K172" s="1"/>
      <c r="L172" s="1"/>
      <c r="M172" s="40"/>
      <c r="N172" s="49" t="s">
        <v>13</v>
      </c>
      <c r="O172" s="10" t="s">
        <v>13</v>
      </c>
      <c r="V172" s="50"/>
      <c r="W172" s="64"/>
    </row>
    <row r="173" spans="1:23" ht="25.5" x14ac:dyDescent="0.25">
      <c r="A173" s="57">
        <v>172</v>
      </c>
      <c r="B173" s="2" t="s">
        <v>11384</v>
      </c>
      <c r="C173" s="10" t="s">
        <v>11385</v>
      </c>
      <c r="D173" s="10" t="s">
        <v>11385</v>
      </c>
      <c r="F173" s="2" t="s">
        <v>11384</v>
      </c>
      <c r="G173" s="40"/>
      <c r="H173" s="1"/>
      <c r="I173" s="1"/>
      <c r="J173" s="1" t="s">
        <v>13</v>
      </c>
      <c r="K173" s="1"/>
      <c r="L173" s="1"/>
      <c r="M173" s="40"/>
      <c r="N173" s="49" t="s">
        <v>13</v>
      </c>
      <c r="O173" s="10" t="s">
        <v>13</v>
      </c>
      <c r="V173" s="50"/>
      <c r="W173" s="64"/>
    </row>
    <row r="174" spans="1:23" ht="25.5" x14ac:dyDescent="0.25">
      <c r="A174" s="57">
        <v>173</v>
      </c>
      <c r="B174" s="2" t="s">
        <v>11382</v>
      </c>
      <c r="C174" s="10" t="s">
        <v>11383</v>
      </c>
      <c r="D174" s="10" t="s">
        <v>11383</v>
      </c>
      <c r="F174" s="2" t="s">
        <v>11382</v>
      </c>
      <c r="G174" s="40"/>
      <c r="H174" s="1"/>
      <c r="I174" s="1"/>
      <c r="J174" s="1" t="s">
        <v>13</v>
      </c>
      <c r="K174" s="1"/>
      <c r="L174" s="1"/>
      <c r="M174" s="40"/>
      <c r="N174" s="49" t="s">
        <v>13</v>
      </c>
      <c r="O174" s="10" t="s">
        <v>13</v>
      </c>
      <c r="V174" s="50"/>
      <c r="W174" s="64"/>
    </row>
    <row r="175" spans="1:23" ht="51" x14ac:dyDescent="0.25">
      <c r="A175" s="57">
        <v>174</v>
      </c>
      <c r="B175" s="2" t="s">
        <v>11380</v>
      </c>
      <c r="C175" s="10" t="s">
        <v>11381</v>
      </c>
      <c r="D175" s="10" t="s">
        <v>11381</v>
      </c>
      <c r="F175" s="2" t="s">
        <v>11380</v>
      </c>
      <c r="G175" s="40"/>
      <c r="H175" s="1"/>
      <c r="I175" s="1"/>
      <c r="J175" s="1" t="s">
        <v>13</v>
      </c>
      <c r="K175" s="1"/>
      <c r="L175" s="1"/>
      <c r="M175" s="40"/>
      <c r="N175" s="49" t="s">
        <v>13</v>
      </c>
      <c r="O175" s="10" t="s">
        <v>13</v>
      </c>
      <c r="V175" s="50"/>
      <c r="W175" s="64"/>
    </row>
    <row r="176" spans="1:23" ht="63.75" x14ac:dyDescent="0.25">
      <c r="A176" s="57">
        <v>175</v>
      </c>
      <c r="B176" s="2" t="s">
        <v>11378</v>
      </c>
      <c r="C176" s="10" t="s">
        <v>11379</v>
      </c>
      <c r="D176" s="10" t="s">
        <v>11379</v>
      </c>
      <c r="F176" s="2" t="s">
        <v>11378</v>
      </c>
      <c r="G176" s="40"/>
      <c r="H176" s="1"/>
      <c r="I176" s="1"/>
      <c r="J176" s="1" t="s">
        <v>13</v>
      </c>
      <c r="K176" s="1"/>
      <c r="L176" s="1"/>
      <c r="M176" s="40"/>
      <c r="N176" s="49" t="s">
        <v>13</v>
      </c>
      <c r="O176" s="10" t="s">
        <v>13</v>
      </c>
      <c r="V176" s="50"/>
      <c r="W176" s="64"/>
    </row>
    <row r="177" spans="1:23" ht="25.5" x14ac:dyDescent="0.25">
      <c r="A177" s="57">
        <v>176</v>
      </c>
      <c r="B177" s="6" t="s">
        <v>11376</v>
      </c>
      <c r="C177" s="12" t="s">
        <v>11377</v>
      </c>
      <c r="D177" s="12" t="s">
        <v>11377</v>
      </c>
      <c r="E177" s="11"/>
      <c r="F177" s="6" t="s">
        <v>11376</v>
      </c>
      <c r="G177" s="39"/>
      <c r="H177" s="5"/>
      <c r="I177" s="5"/>
      <c r="J177" s="1"/>
      <c r="K177" s="5"/>
      <c r="L177" s="5"/>
      <c r="M177" s="39"/>
      <c r="N177" s="50"/>
      <c r="V177" s="50"/>
      <c r="W177" s="64"/>
    </row>
    <row r="178" spans="1:23" ht="51" x14ac:dyDescent="0.25">
      <c r="A178" s="57">
        <v>177</v>
      </c>
      <c r="B178" s="2" t="s">
        <v>11374</v>
      </c>
      <c r="C178" s="10" t="s">
        <v>11375</v>
      </c>
      <c r="D178" s="10" t="s">
        <v>11375</v>
      </c>
      <c r="F178" s="2" t="s">
        <v>11374</v>
      </c>
      <c r="G178" s="40"/>
      <c r="H178" s="1"/>
      <c r="I178" s="1"/>
      <c r="J178" s="1" t="s">
        <v>13</v>
      </c>
      <c r="K178" s="1"/>
      <c r="L178" s="1"/>
      <c r="M178" s="40"/>
      <c r="N178" s="49" t="s">
        <v>13</v>
      </c>
      <c r="O178" s="10" t="s">
        <v>13</v>
      </c>
      <c r="V178" s="50"/>
      <c r="W178" s="64"/>
    </row>
    <row r="179" spans="1:23" x14ac:dyDescent="0.25">
      <c r="A179" s="57">
        <v>178</v>
      </c>
      <c r="B179" s="2" t="s">
        <v>11372</v>
      </c>
      <c r="C179" s="10" t="s">
        <v>11373</v>
      </c>
      <c r="D179" s="10" t="s">
        <v>11373</v>
      </c>
      <c r="F179" s="2" t="s">
        <v>11372</v>
      </c>
      <c r="G179" s="40"/>
      <c r="H179" s="1"/>
      <c r="I179" s="1"/>
      <c r="J179" s="1" t="s">
        <v>13</v>
      </c>
      <c r="K179" s="1"/>
      <c r="L179" s="1"/>
      <c r="M179" s="40"/>
      <c r="N179" s="49" t="s">
        <v>13</v>
      </c>
      <c r="O179" s="10" t="s">
        <v>13</v>
      </c>
      <c r="V179" s="50"/>
      <c r="W179" s="64"/>
    </row>
    <row r="180" spans="1:23" ht="25.5" x14ac:dyDescent="0.25">
      <c r="A180" s="57">
        <v>179</v>
      </c>
      <c r="B180" s="2" t="s">
        <v>11370</v>
      </c>
      <c r="C180" s="10" t="s">
        <v>11371</v>
      </c>
      <c r="D180" s="10" t="s">
        <v>11371</v>
      </c>
      <c r="F180" s="2" t="s">
        <v>11370</v>
      </c>
      <c r="G180" s="40"/>
      <c r="H180" s="1"/>
      <c r="I180" s="1"/>
      <c r="J180" s="1" t="s">
        <v>13</v>
      </c>
      <c r="K180" s="1"/>
      <c r="L180" s="1"/>
      <c r="M180" s="40"/>
      <c r="N180" s="49" t="s">
        <v>13</v>
      </c>
      <c r="O180" s="10" t="s">
        <v>13</v>
      </c>
      <c r="V180" s="50"/>
      <c r="W180" s="64"/>
    </row>
    <row r="181" spans="1:23" ht="38.25" x14ac:dyDescent="0.25">
      <c r="A181" s="57">
        <v>180</v>
      </c>
      <c r="B181" s="2" t="s">
        <v>11368</v>
      </c>
      <c r="C181" s="10" t="s">
        <v>11369</v>
      </c>
      <c r="D181" s="10" t="s">
        <v>11369</v>
      </c>
      <c r="F181" s="2" t="s">
        <v>11368</v>
      </c>
      <c r="G181" s="40"/>
      <c r="H181" s="1"/>
      <c r="I181" s="1"/>
      <c r="J181" s="1" t="s">
        <v>13</v>
      </c>
      <c r="K181" s="1"/>
      <c r="L181" s="1"/>
      <c r="M181" s="40"/>
      <c r="N181" s="49" t="s">
        <v>13</v>
      </c>
      <c r="O181" s="10" t="s">
        <v>13</v>
      </c>
      <c r="V181" s="50"/>
      <c r="W181" s="64"/>
    </row>
    <row r="182" spans="1:23" ht="76.5" x14ac:dyDescent="0.25">
      <c r="A182" s="57">
        <v>181</v>
      </c>
      <c r="B182" s="2" t="s">
        <v>11366</v>
      </c>
      <c r="C182" s="10" t="s">
        <v>11367</v>
      </c>
      <c r="D182" s="10" t="s">
        <v>11367</v>
      </c>
      <c r="F182" s="2" t="s">
        <v>11366</v>
      </c>
      <c r="G182" s="40"/>
      <c r="H182" s="1"/>
      <c r="I182" s="1"/>
      <c r="J182" s="1" t="s">
        <v>13</v>
      </c>
      <c r="K182" s="1"/>
      <c r="L182" s="1"/>
      <c r="M182" s="40"/>
      <c r="N182" s="49" t="s">
        <v>13</v>
      </c>
      <c r="O182" s="10" t="s">
        <v>13</v>
      </c>
      <c r="V182" s="50"/>
      <c r="W182" s="64"/>
    </row>
    <row r="183" spans="1:23" x14ac:dyDescent="0.25">
      <c r="A183" s="57">
        <v>182</v>
      </c>
      <c r="B183" s="2" t="s">
        <v>11364</v>
      </c>
      <c r="C183" s="10" t="s">
        <v>11365</v>
      </c>
      <c r="D183" s="10" t="s">
        <v>11365</v>
      </c>
      <c r="F183" s="2" t="s">
        <v>11364</v>
      </c>
      <c r="G183" s="40"/>
      <c r="H183" s="1"/>
      <c r="I183" s="1"/>
      <c r="J183" s="1" t="s">
        <v>13</v>
      </c>
      <c r="K183" s="1"/>
      <c r="L183" s="1"/>
      <c r="M183" s="40"/>
      <c r="N183" s="49" t="s">
        <v>13</v>
      </c>
      <c r="O183" s="10" t="s">
        <v>13</v>
      </c>
      <c r="V183" s="50"/>
      <c r="W183" s="64"/>
    </row>
    <row r="184" spans="1:23" ht="25.5" x14ac:dyDescent="0.25">
      <c r="A184" s="57">
        <v>183</v>
      </c>
      <c r="B184" s="2" t="s">
        <v>11362</v>
      </c>
      <c r="C184" s="10" t="s">
        <v>11363</v>
      </c>
      <c r="D184" s="10" t="s">
        <v>11363</v>
      </c>
      <c r="F184" s="2" t="s">
        <v>11362</v>
      </c>
      <c r="G184" s="40"/>
      <c r="H184" s="1"/>
      <c r="I184" s="1"/>
      <c r="J184" s="1" t="s">
        <v>13</v>
      </c>
      <c r="K184" s="1"/>
      <c r="L184" s="1"/>
      <c r="M184" s="40"/>
      <c r="N184" s="49" t="s">
        <v>13</v>
      </c>
      <c r="O184" s="10" t="s">
        <v>13</v>
      </c>
      <c r="V184" s="50"/>
      <c r="W184" s="64"/>
    </row>
    <row r="185" spans="1:23" ht="63.75" x14ac:dyDescent="0.25">
      <c r="A185" s="57">
        <v>184</v>
      </c>
      <c r="B185" s="2" t="s">
        <v>11360</v>
      </c>
      <c r="C185" s="10" t="s">
        <v>11361</v>
      </c>
      <c r="D185" s="10" t="s">
        <v>11361</v>
      </c>
      <c r="F185" s="2" t="s">
        <v>11360</v>
      </c>
      <c r="G185" s="40"/>
      <c r="H185" s="1"/>
      <c r="I185" s="1"/>
      <c r="J185" s="1" t="s">
        <v>13</v>
      </c>
      <c r="K185" s="1"/>
      <c r="L185" s="1"/>
      <c r="M185" s="40"/>
      <c r="N185" s="49" t="s">
        <v>13</v>
      </c>
      <c r="O185" s="10" t="s">
        <v>13</v>
      </c>
      <c r="V185" s="50"/>
      <c r="W185" s="64"/>
    </row>
    <row r="186" spans="1:23" x14ac:dyDescent="0.25">
      <c r="A186" s="57">
        <v>185</v>
      </c>
      <c r="B186" s="6" t="s">
        <v>11186</v>
      </c>
      <c r="C186" s="12" t="s">
        <v>11359</v>
      </c>
      <c r="D186" s="12" t="s">
        <v>11359</v>
      </c>
      <c r="E186" s="11"/>
      <c r="F186" s="6" t="s">
        <v>11186</v>
      </c>
      <c r="G186" s="39"/>
      <c r="H186" s="5"/>
      <c r="I186" s="5"/>
      <c r="J186" s="1"/>
      <c r="K186" s="5"/>
      <c r="L186" s="5"/>
      <c r="M186" s="39"/>
      <c r="N186" s="50"/>
      <c r="V186" s="50"/>
      <c r="W186" s="64"/>
    </row>
    <row r="187" spans="1:23" x14ac:dyDescent="0.25">
      <c r="A187" s="57">
        <v>186</v>
      </c>
      <c r="B187" s="2" t="s">
        <v>11357</v>
      </c>
      <c r="C187" s="10" t="s">
        <v>11358</v>
      </c>
      <c r="D187" s="10" t="s">
        <v>11358</v>
      </c>
      <c r="F187" s="2" t="s">
        <v>11357</v>
      </c>
      <c r="G187" s="40"/>
      <c r="H187" s="1"/>
      <c r="I187" s="1"/>
      <c r="J187" s="1" t="s">
        <v>13</v>
      </c>
      <c r="K187" s="1"/>
      <c r="L187" s="1"/>
      <c r="M187" s="40"/>
      <c r="N187" s="49" t="s">
        <v>13</v>
      </c>
      <c r="O187" s="10" t="s">
        <v>13</v>
      </c>
      <c r="V187" s="50"/>
      <c r="W187" s="64"/>
    </row>
    <row r="188" spans="1:23" ht="25.5" x14ac:dyDescent="0.25">
      <c r="A188" s="57">
        <v>187</v>
      </c>
      <c r="B188" s="2" t="s">
        <v>11355</v>
      </c>
      <c r="C188" s="10" t="s">
        <v>11356</v>
      </c>
      <c r="D188" s="10" t="s">
        <v>11356</v>
      </c>
      <c r="F188" s="2" t="s">
        <v>11355</v>
      </c>
      <c r="G188" s="40"/>
      <c r="H188" s="1"/>
      <c r="I188" s="1"/>
      <c r="J188" s="1" t="s">
        <v>13</v>
      </c>
      <c r="K188" s="1"/>
      <c r="L188" s="1"/>
      <c r="M188" s="40"/>
      <c r="N188" s="49" t="s">
        <v>13</v>
      </c>
      <c r="O188" s="10" t="s">
        <v>13</v>
      </c>
      <c r="V188" s="50"/>
      <c r="W188" s="64"/>
    </row>
    <row r="189" spans="1:23" x14ac:dyDescent="0.25">
      <c r="A189" s="57">
        <v>188</v>
      </c>
      <c r="B189" s="2" t="s">
        <v>11353</v>
      </c>
      <c r="C189" s="10" t="s">
        <v>11354</v>
      </c>
      <c r="D189" s="10" t="s">
        <v>11354</v>
      </c>
      <c r="F189" s="2" t="s">
        <v>11353</v>
      </c>
      <c r="G189" s="40"/>
      <c r="H189" s="1"/>
      <c r="I189" s="1"/>
      <c r="J189" s="1" t="s">
        <v>13</v>
      </c>
      <c r="K189" s="1"/>
      <c r="L189" s="1"/>
      <c r="M189" s="40"/>
      <c r="N189" s="49" t="s">
        <v>13</v>
      </c>
      <c r="O189" s="10" t="s">
        <v>13</v>
      </c>
      <c r="V189" s="50"/>
      <c r="W189" s="64"/>
    </row>
    <row r="190" spans="1:23" x14ac:dyDescent="0.25">
      <c r="A190" s="57">
        <v>189</v>
      </c>
      <c r="B190" s="4" t="s">
        <v>11351</v>
      </c>
      <c r="C190" s="14" t="s">
        <v>11352</v>
      </c>
      <c r="D190" s="14" t="s">
        <v>11352</v>
      </c>
      <c r="E190" s="13"/>
      <c r="F190" s="4" t="s">
        <v>11351</v>
      </c>
      <c r="G190" s="38"/>
      <c r="H190" s="3"/>
      <c r="I190" s="3"/>
      <c r="J190" s="1"/>
      <c r="K190" s="3"/>
      <c r="L190" s="3"/>
      <c r="M190" s="38"/>
      <c r="N190" s="50"/>
      <c r="V190" s="50"/>
      <c r="W190" s="64"/>
    </row>
    <row r="191" spans="1:23" ht="25.5" x14ac:dyDescent="0.25">
      <c r="A191" s="57">
        <v>190</v>
      </c>
      <c r="B191" s="6" t="s">
        <v>11349</v>
      </c>
      <c r="C191" s="12" t="s">
        <v>11350</v>
      </c>
      <c r="D191" s="12" t="s">
        <v>11350</v>
      </c>
      <c r="E191" s="11"/>
      <c r="F191" s="6" t="s">
        <v>11349</v>
      </c>
      <c r="G191" s="39"/>
      <c r="H191" s="5"/>
      <c r="I191" s="5"/>
      <c r="J191" s="1"/>
      <c r="K191" s="5"/>
      <c r="L191" s="5"/>
      <c r="M191" s="39"/>
      <c r="N191" s="50"/>
      <c r="V191" s="50"/>
      <c r="W191" s="64"/>
    </row>
    <row r="192" spans="1:23" ht="38.25" x14ac:dyDescent="0.25">
      <c r="A192" s="57">
        <v>191</v>
      </c>
      <c r="B192" s="2" t="s">
        <v>11347</v>
      </c>
      <c r="C192" s="10" t="s">
        <v>11348</v>
      </c>
      <c r="D192" s="10" t="s">
        <v>11348</v>
      </c>
      <c r="F192" s="2" t="s">
        <v>11347</v>
      </c>
      <c r="G192" s="40"/>
      <c r="H192" s="1"/>
      <c r="I192" s="1"/>
      <c r="J192" s="1" t="s">
        <v>13</v>
      </c>
      <c r="K192" s="1"/>
      <c r="L192" s="1"/>
      <c r="M192" s="40"/>
      <c r="N192" s="49" t="s">
        <v>13</v>
      </c>
      <c r="O192" s="10" t="s">
        <v>13</v>
      </c>
      <c r="V192" s="50"/>
      <c r="W192" s="64"/>
    </row>
    <row r="193" spans="1:23" ht="25.5" x14ac:dyDescent="0.25">
      <c r="A193" s="57">
        <v>192</v>
      </c>
      <c r="B193" s="2" t="s">
        <v>11345</v>
      </c>
      <c r="C193" s="10" t="s">
        <v>11346</v>
      </c>
      <c r="D193" s="10" t="s">
        <v>11346</v>
      </c>
      <c r="F193" s="2" t="s">
        <v>11345</v>
      </c>
      <c r="G193" s="40"/>
      <c r="H193" s="1"/>
      <c r="I193" s="1"/>
      <c r="J193" s="1" t="s">
        <v>13</v>
      </c>
      <c r="K193" s="1"/>
      <c r="L193" s="1"/>
      <c r="M193" s="40"/>
      <c r="N193" s="49" t="s">
        <v>13</v>
      </c>
      <c r="O193" s="10" t="s">
        <v>13</v>
      </c>
      <c r="V193" s="50"/>
      <c r="W193" s="64"/>
    </row>
    <row r="194" spans="1:23" ht="25.5" x14ac:dyDescent="0.25">
      <c r="A194" s="57">
        <v>193</v>
      </c>
      <c r="B194" s="2" t="s">
        <v>11343</v>
      </c>
      <c r="C194" s="10" t="s">
        <v>11344</v>
      </c>
      <c r="D194" s="10" t="s">
        <v>11344</v>
      </c>
      <c r="F194" s="2" t="s">
        <v>11343</v>
      </c>
      <c r="G194" s="40"/>
      <c r="H194" s="1"/>
      <c r="I194" s="1"/>
      <c r="J194" s="1" t="s">
        <v>13</v>
      </c>
      <c r="K194" s="1"/>
      <c r="L194" s="1"/>
      <c r="M194" s="40"/>
      <c r="N194" s="49" t="s">
        <v>13</v>
      </c>
      <c r="O194" s="10" t="s">
        <v>13</v>
      </c>
      <c r="V194" s="50"/>
      <c r="W194" s="64"/>
    </row>
    <row r="195" spans="1:23" ht="25.5" x14ac:dyDescent="0.25">
      <c r="A195" s="57">
        <v>194</v>
      </c>
      <c r="B195" s="6" t="s">
        <v>11341</v>
      </c>
      <c r="C195" s="12" t="s">
        <v>11342</v>
      </c>
      <c r="D195" s="12" t="s">
        <v>11342</v>
      </c>
      <c r="E195" s="11"/>
      <c r="F195" s="6" t="s">
        <v>11341</v>
      </c>
      <c r="G195" s="39"/>
      <c r="H195" s="5"/>
      <c r="I195" s="5"/>
      <c r="J195" s="1"/>
      <c r="K195" s="5"/>
      <c r="L195" s="5"/>
      <c r="M195" s="39"/>
      <c r="N195" s="50"/>
      <c r="V195" s="50"/>
      <c r="W195" s="64"/>
    </row>
    <row r="196" spans="1:23" ht="25.5" x14ac:dyDescent="0.25">
      <c r="A196" s="57">
        <v>195</v>
      </c>
      <c r="B196" s="2" t="s">
        <v>11339</v>
      </c>
      <c r="C196" s="10" t="s">
        <v>11340</v>
      </c>
      <c r="D196" s="10" t="s">
        <v>11340</v>
      </c>
      <c r="F196" s="2" t="s">
        <v>11339</v>
      </c>
      <c r="G196" s="40"/>
      <c r="H196" s="1"/>
      <c r="I196" s="1"/>
      <c r="J196" s="1" t="s">
        <v>13</v>
      </c>
      <c r="K196" s="1"/>
      <c r="L196" s="1"/>
      <c r="M196" s="40"/>
      <c r="N196" s="49" t="s">
        <v>13</v>
      </c>
      <c r="O196" s="10" t="s">
        <v>13</v>
      </c>
      <c r="V196" s="50"/>
      <c r="W196" s="64"/>
    </row>
    <row r="197" spans="1:23" ht="25.5" x14ac:dyDescent="0.25">
      <c r="A197" s="57">
        <v>196</v>
      </c>
      <c r="B197" s="2" t="s">
        <v>11337</v>
      </c>
      <c r="C197" s="10" t="s">
        <v>11338</v>
      </c>
      <c r="D197" s="10" t="s">
        <v>11338</v>
      </c>
      <c r="F197" s="2" t="s">
        <v>11337</v>
      </c>
      <c r="G197" s="40"/>
      <c r="H197" s="1"/>
      <c r="I197" s="1"/>
      <c r="J197" s="1" t="s">
        <v>13</v>
      </c>
      <c r="K197" s="1"/>
      <c r="L197" s="1"/>
      <c r="M197" s="40"/>
      <c r="N197" s="49" t="s">
        <v>13</v>
      </c>
      <c r="O197" s="10" t="s">
        <v>13</v>
      </c>
      <c r="V197" s="50"/>
      <c r="W197" s="64"/>
    </row>
    <row r="198" spans="1:23" x14ac:dyDescent="0.25">
      <c r="A198" s="57">
        <v>197</v>
      </c>
      <c r="B198" s="2" t="s">
        <v>11335</v>
      </c>
      <c r="C198" s="10" t="s">
        <v>11336</v>
      </c>
      <c r="D198" s="10" t="s">
        <v>11336</v>
      </c>
      <c r="F198" s="2" t="s">
        <v>11335</v>
      </c>
      <c r="G198" s="40"/>
      <c r="H198" s="1"/>
      <c r="I198" s="1"/>
      <c r="J198" s="1" t="s">
        <v>13</v>
      </c>
      <c r="K198" s="1"/>
      <c r="L198" s="1"/>
      <c r="M198" s="40"/>
      <c r="N198" s="49" t="s">
        <v>13</v>
      </c>
      <c r="O198" s="10" t="s">
        <v>13</v>
      </c>
      <c r="V198" s="50"/>
      <c r="W198" s="64"/>
    </row>
    <row r="199" spans="1:23" ht="25.5" x14ac:dyDescent="0.25">
      <c r="A199" s="57">
        <v>198</v>
      </c>
      <c r="B199" s="2" t="s">
        <v>11333</v>
      </c>
      <c r="C199" s="10" t="s">
        <v>11334</v>
      </c>
      <c r="D199" s="10" t="s">
        <v>11334</v>
      </c>
      <c r="F199" s="2" t="s">
        <v>11333</v>
      </c>
      <c r="G199" s="40"/>
      <c r="H199" s="1"/>
      <c r="I199" s="1"/>
      <c r="J199" s="1" t="s">
        <v>13</v>
      </c>
      <c r="K199" s="1"/>
      <c r="L199" s="1"/>
      <c r="M199" s="40"/>
      <c r="N199" s="49" t="s">
        <v>13</v>
      </c>
      <c r="O199" s="10" t="s">
        <v>13</v>
      </c>
      <c r="V199" s="50"/>
      <c r="W199" s="64"/>
    </row>
    <row r="200" spans="1:23" x14ac:dyDescent="0.25">
      <c r="A200" s="57">
        <v>199</v>
      </c>
      <c r="B200" s="2" t="s">
        <v>11331</v>
      </c>
      <c r="C200" s="10" t="s">
        <v>11332</v>
      </c>
      <c r="D200" s="10" t="s">
        <v>11332</v>
      </c>
      <c r="F200" s="2" t="s">
        <v>11331</v>
      </c>
      <c r="G200" s="40"/>
      <c r="H200" s="1"/>
      <c r="I200" s="1"/>
      <c r="J200" s="1" t="s">
        <v>13</v>
      </c>
      <c r="K200" s="1"/>
      <c r="L200" s="1"/>
      <c r="M200" s="40"/>
      <c r="N200" s="49" t="s">
        <v>13</v>
      </c>
      <c r="O200" s="10" t="s">
        <v>13</v>
      </c>
      <c r="V200" s="50"/>
      <c r="W200" s="64"/>
    </row>
    <row r="201" spans="1:23" x14ac:dyDescent="0.25">
      <c r="A201" s="57">
        <v>200</v>
      </c>
      <c r="B201" s="4" t="s">
        <v>30</v>
      </c>
      <c r="C201" s="14" t="s">
        <v>11330</v>
      </c>
      <c r="D201" s="14" t="s">
        <v>11330</v>
      </c>
      <c r="E201" s="13"/>
      <c r="F201" s="4" t="s">
        <v>30</v>
      </c>
      <c r="G201" s="38"/>
      <c r="H201" s="3"/>
      <c r="I201" s="3"/>
      <c r="J201" s="1"/>
      <c r="K201" s="3"/>
      <c r="L201" s="3"/>
      <c r="M201" s="38"/>
      <c r="N201" s="50"/>
      <c r="V201" s="50"/>
      <c r="W201" s="64"/>
    </row>
    <row r="202" spans="1:23" x14ac:dyDescent="0.25">
      <c r="A202" s="57">
        <v>201</v>
      </c>
      <c r="B202" s="4" t="s">
        <v>11328</v>
      </c>
      <c r="C202" s="14" t="s">
        <v>11329</v>
      </c>
      <c r="D202" s="14" t="s">
        <v>11329</v>
      </c>
      <c r="E202" s="13"/>
      <c r="F202" s="4" t="s">
        <v>11328</v>
      </c>
      <c r="G202" s="38"/>
      <c r="H202" s="3"/>
      <c r="I202" s="3"/>
      <c r="J202" s="1"/>
      <c r="K202" s="3"/>
      <c r="L202" s="3"/>
      <c r="M202" s="38"/>
      <c r="N202" s="50"/>
      <c r="V202" s="50"/>
      <c r="W202" s="64"/>
    </row>
    <row r="203" spans="1:23" x14ac:dyDescent="0.25">
      <c r="A203" s="57">
        <v>202</v>
      </c>
      <c r="B203" s="6" t="s">
        <v>11326</v>
      </c>
      <c r="C203" s="12" t="s">
        <v>11327</v>
      </c>
      <c r="D203" s="12" t="s">
        <v>11327</v>
      </c>
      <c r="E203" s="11"/>
      <c r="F203" s="6" t="s">
        <v>11326</v>
      </c>
      <c r="G203" s="39"/>
      <c r="H203" s="5"/>
      <c r="I203" s="5"/>
      <c r="J203" s="1"/>
      <c r="K203" s="5"/>
      <c r="L203" s="5"/>
      <c r="M203" s="39"/>
      <c r="N203" s="50"/>
      <c r="V203" s="50"/>
      <c r="W203" s="64"/>
    </row>
    <row r="204" spans="1:23" ht="25.5" x14ac:dyDescent="0.25">
      <c r="A204" s="57">
        <v>203</v>
      </c>
      <c r="B204" s="2" t="s">
        <v>11324</v>
      </c>
      <c r="C204" s="10" t="s">
        <v>11325</v>
      </c>
      <c r="D204" s="10" t="s">
        <v>11325</v>
      </c>
      <c r="F204" s="2" t="s">
        <v>11324</v>
      </c>
      <c r="G204" s="40"/>
      <c r="H204" s="1"/>
      <c r="I204" s="1"/>
      <c r="J204" s="1" t="s">
        <v>13</v>
      </c>
      <c r="K204" s="1"/>
      <c r="L204" s="1"/>
      <c r="M204" s="40"/>
      <c r="N204" s="49" t="s">
        <v>13</v>
      </c>
      <c r="O204" s="10" t="s">
        <v>13</v>
      </c>
      <c r="V204" s="50"/>
      <c r="W204" s="64"/>
    </row>
    <row r="205" spans="1:23" ht="38.25" x14ac:dyDescent="0.25">
      <c r="A205" s="57">
        <v>204</v>
      </c>
      <c r="B205" s="2" t="s">
        <v>11322</v>
      </c>
      <c r="C205" s="10" t="s">
        <v>11323</v>
      </c>
      <c r="D205" s="10" t="s">
        <v>11323</v>
      </c>
      <c r="F205" s="2" t="s">
        <v>11322</v>
      </c>
      <c r="G205" s="40"/>
      <c r="H205" s="1"/>
      <c r="I205" s="1"/>
      <c r="J205" s="1" t="s">
        <v>13</v>
      </c>
      <c r="K205" s="1"/>
      <c r="L205" s="1"/>
      <c r="M205" s="40"/>
      <c r="N205" s="49" t="s">
        <v>13</v>
      </c>
      <c r="O205" s="10" t="s">
        <v>13</v>
      </c>
      <c r="V205" s="50"/>
      <c r="W205" s="64"/>
    </row>
    <row r="206" spans="1:23" ht="25.5" x14ac:dyDescent="0.25">
      <c r="A206" s="57">
        <v>205</v>
      </c>
      <c r="B206" s="2" t="s">
        <v>11320</v>
      </c>
      <c r="C206" s="10" t="s">
        <v>11321</v>
      </c>
      <c r="D206" s="10" t="s">
        <v>11321</v>
      </c>
      <c r="F206" s="2" t="s">
        <v>11320</v>
      </c>
      <c r="G206" s="40"/>
      <c r="H206" s="1"/>
      <c r="I206" s="1"/>
      <c r="J206" s="1" t="s">
        <v>13</v>
      </c>
      <c r="K206" s="1"/>
      <c r="L206" s="1"/>
      <c r="M206" s="40"/>
      <c r="N206" s="49" t="s">
        <v>13</v>
      </c>
      <c r="O206" s="10" t="s">
        <v>13</v>
      </c>
      <c r="V206" s="50"/>
      <c r="W206" s="64"/>
    </row>
    <row r="207" spans="1:23" ht="25.5" x14ac:dyDescent="0.25">
      <c r="A207" s="57">
        <v>206</v>
      </c>
      <c r="B207" s="6" t="s">
        <v>11318</v>
      </c>
      <c r="C207" s="12" t="s">
        <v>11319</v>
      </c>
      <c r="D207" s="12" t="s">
        <v>11319</v>
      </c>
      <c r="E207" s="11"/>
      <c r="F207" s="6" t="s">
        <v>11318</v>
      </c>
      <c r="G207" s="39"/>
      <c r="H207" s="5"/>
      <c r="I207" s="5"/>
      <c r="J207" s="1"/>
      <c r="K207" s="5"/>
      <c r="L207" s="5"/>
      <c r="M207" s="39"/>
      <c r="N207" s="50"/>
      <c r="V207" s="50"/>
      <c r="W207" s="64"/>
    </row>
    <row r="208" spans="1:23" ht="38.25" x14ac:dyDescent="0.25">
      <c r="A208" s="57">
        <v>207</v>
      </c>
      <c r="B208" s="2" t="s">
        <v>11316</v>
      </c>
      <c r="C208" s="10" t="s">
        <v>11317</v>
      </c>
      <c r="D208" s="10" t="s">
        <v>11317</v>
      </c>
      <c r="F208" s="2" t="s">
        <v>11316</v>
      </c>
      <c r="G208" s="40"/>
      <c r="H208" s="1"/>
      <c r="I208" s="1"/>
      <c r="J208" s="1" t="s">
        <v>13</v>
      </c>
      <c r="K208" s="1"/>
      <c r="L208" s="1"/>
      <c r="M208" s="40"/>
      <c r="N208" s="49" t="s">
        <v>13</v>
      </c>
      <c r="O208" s="10" t="s">
        <v>13</v>
      </c>
      <c r="V208" s="50"/>
      <c r="W208" s="64"/>
    </row>
    <row r="209" spans="1:23" ht="25.5" x14ac:dyDescent="0.25">
      <c r="A209" s="57">
        <v>208</v>
      </c>
      <c r="B209" s="2" t="s">
        <v>11314</v>
      </c>
      <c r="C209" s="10" t="s">
        <v>11315</v>
      </c>
      <c r="D209" s="10" t="s">
        <v>11315</v>
      </c>
      <c r="F209" s="2" t="s">
        <v>11314</v>
      </c>
      <c r="G209" s="40"/>
      <c r="H209" s="1"/>
      <c r="I209" s="1"/>
      <c r="J209" s="1" t="s">
        <v>13</v>
      </c>
      <c r="K209" s="1"/>
      <c r="L209" s="1"/>
      <c r="M209" s="40"/>
      <c r="N209" s="49" t="s">
        <v>13</v>
      </c>
      <c r="O209" s="10" t="s">
        <v>13</v>
      </c>
      <c r="V209" s="50"/>
      <c r="W209" s="64"/>
    </row>
    <row r="210" spans="1:23" x14ac:dyDescent="0.25">
      <c r="A210" s="57">
        <v>209</v>
      </c>
      <c r="B210" s="4" t="s">
        <v>11312</v>
      </c>
      <c r="C210" s="14" t="s">
        <v>11313</v>
      </c>
      <c r="D210" s="14" t="s">
        <v>11313</v>
      </c>
      <c r="E210" s="13"/>
      <c r="F210" s="4" t="s">
        <v>11312</v>
      </c>
      <c r="G210" s="38"/>
      <c r="H210" s="3"/>
      <c r="I210" s="3"/>
      <c r="J210" s="1"/>
      <c r="K210" s="3"/>
      <c r="L210" s="3"/>
      <c r="M210" s="38"/>
      <c r="N210" s="50"/>
      <c r="V210" s="50"/>
      <c r="W210" s="64"/>
    </row>
    <row r="211" spans="1:23" x14ac:dyDescent="0.25">
      <c r="A211" s="57">
        <v>210</v>
      </c>
      <c r="B211" s="4" t="s">
        <v>11310</v>
      </c>
      <c r="C211" s="14" t="s">
        <v>11311</v>
      </c>
      <c r="D211" s="14" t="s">
        <v>11311</v>
      </c>
      <c r="E211" s="13"/>
      <c r="F211" s="4" t="s">
        <v>11310</v>
      </c>
      <c r="G211" s="38"/>
      <c r="H211" s="3"/>
      <c r="I211" s="3"/>
      <c r="J211" s="1"/>
      <c r="K211" s="3"/>
      <c r="L211" s="3"/>
      <c r="M211" s="38"/>
      <c r="N211" s="50"/>
      <c r="V211" s="50"/>
      <c r="W211" s="64"/>
    </row>
    <row r="212" spans="1:23" x14ac:dyDescent="0.25">
      <c r="A212" s="57">
        <v>211</v>
      </c>
      <c r="B212" s="6" t="s">
        <v>11308</v>
      </c>
      <c r="C212" s="12" t="s">
        <v>11309</v>
      </c>
      <c r="D212" s="12" t="s">
        <v>11309</v>
      </c>
      <c r="E212" s="11"/>
      <c r="F212" s="6" t="s">
        <v>11308</v>
      </c>
      <c r="G212" s="39"/>
      <c r="H212" s="5"/>
      <c r="I212" s="5"/>
      <c r="J212" s="1"/>
      <c r="K212" s="5"/>
      <c r="L212" s="5"/>
      <c r="M212" s="39"/>
      <c r="N212" s="50"/>
      <c r="V212" s="50"/>
      <c r="W212" s="64"/>
    </row>
    <row r="213" spans="1:23" x14ac:dyDescent="0.25">
      <c r="A213" s="57">
        <v>212</v>
      </c>
      <c r="B213" s="2" t="s">
        <v>11306</v>
      </c>
      <c r="C213" s="10" t="s">
        <v>11307</v>
      </c>
      <c r="D213" s="10" t="s">
        <v>11307</v>
      </c>
      <c r="E213" s="10"/>
      <c r="F213" s="2" t="s">
        <v>11306</v>
      </c>
      <c r="G213" s="40"/>
      <c r="H213" s="1"/>
      <c r="I213" s="1"/>
      <c r="J213" s="1" t="s">
        <v>13</v>
      </c>
      <c r="K213" s="1"/>
      <c r="L213" s="1"/>
      <c r="M213" s="40" t="s">
        <v>13</v>
      </c>
      <c r="N213" s="49" t="s">
        <v>13</v>
      </c>
      <c r="V213" s="50"/>
      <c r="W213" s="64"/>
    </row>
    <row r="214" spans="1:23" ht="25.5" x14ac:dyDescent="0.25">
      <c r="A214" s="57">
        <v>213</v>
      </c>
      <c r="B214" s="2" t="s">
        <v>11304</v>
      </c>
      <c r="C214" s="10" t="s">
        <v>11305</v>
      </c>
      <c r="D214" s="10" t="s">
        <v>11305</v>
      </c>
      <c r="F214" s="2" t="s">
        <v>11304</v>
      </c>
      <c r="G214" s="40"/>
      <c r="H214" s="1"/>
      <c r="I214" s="1"/>
      <c r="J214" s="1" t="s">
        <v>13</v>
      </c>
      <c r="K214" s="1"/>
      <c r="L214" s="1"/>
      <c r="M214" s="40"/>
      <c r="N214" s="49" t="s">
        <v>13</v>
      </c>
      <c r="V214" s="50"/>
      <c r="W214" s="64"/>
    </row>
    <row r="215" spans="1:23" ht="25.5" x14ac:dyDescent="0.25">
      <c r="A215" s="57">
        <v>214</v>
      </c>
      <c r="B215" s="2" t="s">
        <v>11302</v>
      </c>
      <c r="C215" s="10" t="s">
        <v>11303</v>
      </c>
      <c r="D215" s="10" t="s">
        <v>11303</v>
      </c>
      <c r="F215" s="2" t="s">
        <v>11302</v>
      </c>
      <c r="G215" s="40"/>
      <c r="H215" s="1"/>
      <c r="I215" s="1"/>
      <c r="J215" s="1" t="s">
        <v>13</v>
      </c>
      <c r="K215" s="1"/>
      <c r="L215" s="1"/>
      <c r="M215" s="40"/>
      <c r="N215" s="49" t="s">
        <v>13</v>
      </c>
      <c r="V215" s="50"/>
      <c r="W215" s="64"/>
    </row>
    <row r="216" spans="1:23" x14ac:dyDescent="0.25">
      <c r="A216" s="57">
        <v>215</v>
      </c>
      <c r="B216" s="6" t="s">
        <v>11300</v>
      </c>
      <c r="C216" s="12" t="s">
        <v>11301</v>
      </c>
      <c r="D216" s="12" t="s">
        <v>11301</v>
      </c>
      <c r="E216" s="11"/>
      <c r="F216" s="6" t="s">
        <v>11300</v>
      </c>
      <c r="G216" s="39"/>
      <c r="H216" s="5"/>
      <c r="I216" s="5"/>
      <c r="J216" s="1"/>
      <c r="K216" s="5"/>
      <c r="L216" s="5"/>
      <c r="M216" s="39"/>
      <c r="N216" s="50"/>
      <c r="V216" s="50"/>
      <c r="W216" s="64"/>
    </row>
    <row r="217" spans="1:23" ht="25.5" x14ac:dyDescent="0.25">
      <c r="A217" s="57">
        <v>216</v>
      </c>
      <c r="B217" s="2" t="s">
        <v>11298</v>
      </c>
      <c r="C217" s="10" t="s">
        <v>11299</v>
      </c>
      <c r="D217" s="10" t="s">
        <v>11299</v>
      </c>
      <c r="F217" s="2" t="s">
        <v>11298</v>
      </c>
      <c r="G217" s="40"/>
      <c r="H217" s="1"/>
      <c r="I217" s="1"/>
      <c r="J217" s="1" t="s">
        <v>13</v>
      </c>
      <c r="K217" s="1"/>
      <c r="L217" s="1"/>
      <c r="M217" s="40"/>
      <c r="N217" s="49" t="s">
        <v>13</v>
      </c>
      <c r="V217" s="50"/>
      <c r="W217" s="64"/>
    </row>
    <row r="218" spans="1:23" ht="25.5" x14ac:dyDescent="0.25">
      <c r="A218" s="57">
        <v>217</v>
      </c>
      <c r="B218" s="6" t="s">
        <v>11296</v>
      </c>
      <c r="C218" s="12" t="s">
        <v>11297</v>
      </c>
      <c r="D218" s="12" t="s">
        <v>11297</v>
      </c>
      <c r="E218" s="11"/>
      <c r="F218" s="6" t="s">
        <v>11296</v>
      </c>
      <c r="G218" s="39"/>
      <c r="H218" s="5"/>
      <c r="I218" s="5"/>
      <c r="J218" s="1"/>
      <c r="K218" s="5"/>
      <c r="L218" s="5"/>
      <c r="M218" s="39"/>
      <c r="N218" s="50"/>
      <c r="V218" s="50"/>
      <c r="W218" s="64"/>
    </row>
    <row r="219" spans="1:23" ht="38.25" x14ac:dyDescent="0.25">
      <c r="A219" s="57">
        <v>218</v>
      </c>
      <c r="B219" s="2" t="s">
        <v>11294</v>
      </c>
      <c r="C219" s="10" t="s">
        <v>11295</v>
      </c>
      <c r="D219" s="10" t="s">
        <v>11295</v>
      </c>
      <c r="F219" s="2" t="s">
        <v>11294</v>
      </c>
      <c r="G219" s="40"/>
      <c r="H219" s="1"/>
      <c r="I219" s="1"/>
      <c r="J219" s="1" t="s">
        <v>13</v>
      </c>
      <c r="K219" s="1"/>
      <c r="L219" s="1"/>
      <c r="M219" s="40"/>
      <c r="N219" s="49" t="s">
        <v>13</v>
      </c>
      <c r="V219" s="50"/>
      <c r="W219" s="64"/>
    </row>
    <row r="220" spans="1:23" ht="51" x14ac:dyDescent="0.25">
      <c r="A220" s="57">
        <v>219</v>
      </c>
      <c r="B220" s="2" t="s">
        <v>11292</v>
      </c>
      <c r="C220" s="10" t="s">
        <v>11293</v>
      </c>
      <c r="D220" s="10" t="s">
        <v>11293</v>
      </c>
      <c r="F220" s="2" t="s">
        <v>11292</v>
      </c>
      <c r="G220" s="40"/>
      <c r="H220" s="1"/>
      <c r="I220" s="1"/>
      <c r="J220" s="1" t="s">
        <v>13</v>
      </c>
      <c r="K220" s="1"/>
      <c r="L220" s="1"/>
      <c r="M220" s="40"/>
      <c r="N220" s="49" t="s">
        <v>13</v>
      </c>
      <c r="V220" s="50"/>
      <c r="W220" s="64"/>
    </row>
    <row r="221" spans="1:23" ht="76.5" x14ac:dyDescent="0.25">
      <c r="A221" s="57">
        <v>220</v>
      </c>
      <c r="B221" s="2" t="s">
        <v>11290</v>
      </c>
      <c r="C221" s="10" t="s">
        <v>11291</v>
      </c>
      <c r="D221" s="10" t="s">
        <v>11291</v>
      </c>
      <c r="F221" s="2" t="s">
        <v>11290</v>
      </c>
      <c r="G221" s="40"/>
      <c r="H221" s="1"/>
      <c r="I221" s="1"/>
      <c r="J221" s="1" t="s">
        <v>13</v>
      </c>
      <c r="K221" s="1"/>
      <c r="L221" s="1"/>
      <c r="M221" s="40"/>
      <c r="N221" s="49" t="s">
        <v>13</v>
      </c>
      <c r="V221" s="50"/>
      <c r="W221" s="64"/>
    </row>
    <row r="222" spans="1:23" x14ac:dyDescent="0.25">
      <c r="A222" s="57">
        <v>221</v>
      </c>
      <c r="B222" s="6" t="s">
        <v>11288</v>
      </c>
      <c r="C222" s="12" t="s">
        <v>11289</v>
      </c>
      <c r="D222" s="12" t="s">
        <v>11289</v>
      </c>
      <c r="E222" s="11"/>
      <c r="F222" s="6" t="s">
        <v>11288</v>
      </c>
      <c r="G222" s="39"/>
      <c r="H222" s="5"/>
      <c r="I222" s="5"/>
      <c r="J222" s="1"/>
      <c r="K222" s="5"/>
      <c r="L222" s="5"/>
      <c r="M222" s="39"/>
      <c r="N222" s="50"/>
      <c r="V222" s="50"/>
      <c r="W222" s="64"/>
    </row>
    <row r="223" spans="1:23" ht="51" x14ac:dyDescent="0.25">
      <c r="A223" s="57">
        <v>222</v>
      </c>
      <c r="B223" s="2" t="s">
        <v>11286</v>
      </c>
      <c r="C223" s="10" t="s">
        <v>11287</v>
      </c>
      <c r="D223" s="10" t="s">
        <v>11287</v>
      </c>
      <c r="F223" s="2" t="s">
        <v>11286</v>
      </c>
      <c r="G223" s="40"/>
      <c r="H223" s="1"/>
      <c r="I223" s="1"/>
      <c r="J223" s="1" t="s">
        <v>13</v>
      </c>
      <c r="K223" s="1"/>
      <c r="L223" s="1"/>
      <c r="M223" s="40"/>
      <c r="N223" s="49" t="s">
        <v>13</v>
      </c>
      <c r="V223" s="50"/>
      <c r="W223" s="64"/>
    </row>
    <row r="224" spans="1:23" ht="38.25" x14ac:dyDescent="0.25">
      <c r="A224" s="57">
        <v>223</v>
      </c>
      <c r="B224" s="2" t="s">
        <v>11284</v>
      </c>
      <c r="C224" s="10" t="s">
        <v>11285</v>
      </c>
      <c r="D224" s="10" t="s">
        <v>11285</v>
      </c>
      <c r="E224" s="10"/>
      <c r="F224" s="2" t="s">
        <v>11284</v>
      </c>
      <c r="G224" s="40"/>
      <c r="H224" s="1"/>
      <c r="I224" s="1"/>
      <c r="J224" s="1" t="s">
        <v>13</v>
      </c>
      <c r="K224" s="1"/>
      <c r="L224" s="1"/>
      <c r="M224" s="40" t="s">
        <v>13</v>
      </c>
      <c r="N224" s="49" t="s">
        <v>13</v>
      </c>
      <c r="V224" s="50"/>
      <c r="W224" s="64"/>
    </row>
    <row r="225" spans="1:23" ht="25.5" x14ac:dyDescent="0.25">
      <c r="A225" s="57">
        <v>224</v>
      </c>
      <c r="B225" s="2" t="s">
        <v>11282</v>
      </c>
      <c r="C225" s="10" t="s">
        <v>11283</v>
      </c>
      <c r="D225" s="10" t="s">
        <v>11283</v>
      </c>
      <c r="E225" s="10"/>
      <c r="F225" s="2" t="s">
        <v>11282</v>
      </c>
      <c r="G225" s="40"/>
      <c r="H225" s="1"/>
      <c r="I225" s="1"/>
      <c r="J225" s="1" t="s">
        <v>13</v>
      </c>
      <c r="K225" s="1"/>
      <c r="L225" s="1"/>
      <c r="M225" s="40" t="s">
        <v>13</v>
      </c>
      <c r="N225" s="49" t="s">
        <v>13</v>
      </c>
      <c r="V225" s="50"/>
      <c r="W225" s="64"/>
    </row>
    <row r="226" spans="1:23" ht="25.5" x14ac:dyDescent="0.25">
      <c r="A226" s="57">
        <v>225</v>
      </c>
      <c r="B226" s="2" t="s">
        <v>11280</v>
      </c>
      <c r="C226" s="10" t="s">
        <v>11281</v>
      </c>
      <c r="D226" s="10" t="s">
        <v>11281</v>
      </c>
      <c r="F226" s="2" t="s">
        <v>11280</v>
      </c>
      <c r="G226" s="40"/>
      <c r="H226" s="1"/>
      <c r="I226" s="1"/>
      <c r="J226" s="1" t="s">
        <v>13</v>
      </c>
      <c r="K226" s="1"/>
      <c r="L226" s="1"/>
      <c r="M226" s="40"/>
      <c r="N226" s="49" t="s">
        <v>13</v>
      </c>
      <c r="V226" s="50"/>
      <c r="W226" s="64"/>
    </row>
    <row r="227" spans="1:23" x14ac:dyDescent="0.25">
      <c r="A227" s="57">
        <v>226</v>
      </c>
      <c r="B227" s="6" t="s">
        <v>11278</v>
      </c>
      <c r="C227" s="12" t="s">
        <v>11279</v>
      </c>
      <c r="D227" s="12" t="s">
        <v>11279</v>
      </c>
      <c r="E227" s="11"/>
      <c r="F227" s="6" t="s">
        <v>11278</v>
      </c>
      <c r="G227" s="39"/>
      <c r="H227" s="5"/>
      <c r="I227" s="5"/>
      <c r="J227" s="1"/>
      <c r="K227" s="5"/>
      <c r="L227" s="5"/>
      <c r="M227" s="39"/>
      <c r="N227" s="50"/>
      <c r="V227" s="50"/>
      <c r="W227" s="64"/>
    </row>
    <row r="228" spans="1:23" ht="51" x14ac:dyDescent="0.25">
      <c r="A228" s="57">
        <v>227</v>
      </c>
      <c r="B228" s="2" t="s">
        <v>11276</v>
      </c>
      <c r="C228" s="10" t="s">
        <v>11277</v>
      </c>
      <c r="D228" s="10" t="s">
        <v>11277</v>
      </c>
      <c r="E228" s="10"/>
      <c r="F228" s="2" t="s">
        <v>11276</v>
      </c>
      <c r="G228" s="40"/>
      <c r="H228" s="1"/>
      <c r="I228" s="1"/>
      <c r="J228" s="1" t="s">
        <v>13</v>
      </c>
      <c r="K228" s="1"/>
      <c r="L228" s="1"/>
      <c r="M228" s="40" t="s">
        <v>13</v>
      </c>
      <c r="N228" s="49" t="s">
        <v>13</v>
      </c>
      <c r="V228" s="50"/>
      <c r="W228" s="64"/>
    </row>
    <row r="229" spans="1:23" ht="25.5" x14ac:dyDescent="0.25">
      <c r="A229" s="57">
        <v>228</v>
      </c>
      <c r="B229" s="2" t="s">
        <v>11274</v>
      </c>
      <c r="C229" s="10" t="s">
        <v>11275</v>
      </c>
      <c r="D229" s="10" t="s">
        <v>11275</v>
      </c>
      <c r="F229" s="2" t="s">
        <v>11274</v>
      </c>
      <c r="G229" s="40"/>
      <c r="H229" s="1"/>
      <c r="I229" s="1"/>
      <c r="J229" s="1" t="s">
        <v>13</v>
      </c>
      <c r="K229" s="1"/>
      <c r="L229" s="1"/>
      <c r="M229" s="40"/>
      <c r="N229" s="49" t="s">
        <v>13</v>
      </c>
      <c r="V229" s="50"/>
      <c r="W229" s="64"/>
    </row>
    <row r="230" spans="1:23" ht="38.25" x14ac:dyDescent="0.25">
      <c r="A230" s="57">
        <v>229</v>
      </c>
      <c r="B230" s="2" t="s">
        <v>11272</v>
      </c>
      <c r="C230" s="10" t="s">
        <v>11273</v>
      </c>
      <c r="D230" s="10" t="s">
        <v>11273</v>
      </c>
      <c r="F230" s="2" t="s">
        <v>11272</v>
      </c>
      <c r="G230" s="40"/>
      <c r="H230" s="1"/>
      <c r="I230" s="1"/>
      <c r="J230" s="1" t="s">
        <v>13</v>
      </c>
      <c r="K230" s="1"/>
      <c r="L230" s="1"/>
      <c r="M230" s="40"/>
      <c r="N230" s="49" t="s">
        <v>13</v>
      </c>
      <c r="V230" s="50"/>
      <c r="W230" s="64"/>
    </row>
    <row r="231" spans="1:23" x14ac:dyDescent="0.25">
      <c r="A231" s="57">
        <v>230</v>
      </c>
      <c r="B231" s="4" t="s">
        <v>11270</v>
      </c>
      <c r="C231" s="14" t="s">
        <v>11271</v>
      </c>
      <c r="D231" s="14" t="s">
        <v>11271</v>
      </c>
      <c r="E231" s="13"/>
      <c r="F231" s="4" t="s">
        <v>11270</v>
      </c>
      <c r="G231" s="38"/>
      <c r="H231" s="3"/>
      <c r="I231" s="3"/>
      <c r="J231" s="1"/>
      <c r="K231" s="3"/>
      <c r="L231" s="3"/>
      <c r="M231" s="38"/>
      <c r="N231" s="50"/>
      <c r="V231" s="50"/>
      <c r="W231" s="64"/>
    </row>
    <row r="232" spans="1:23" x14ac:dyDescent="0.25">
      <c r="A232" s="57">
        <v>231</v>
      </c>
      <c r="B232" s="6" t="s">
        <v>11268</v>
      </c>
      <c r="C232" s="12" t="s">
        <v>11269</v>
      </c>
      <c r="D232" s="12" t="s">
        <v>11269</v>
      </c>
      <c r="E232" s="11"/>
      <c r="F232" s="6" t="s">
        <v>11268</v>
      </c>
      <c r="G232" s="39"/>
      <c r="H232" s="5"/>
      <c r="I232" s="5"/>
      <c r="J232" s="1"/>
      <c r="K232" s="5"/>
      <c r="L232" s="5"/>
      <c r="M232" s="39"/>
      <c r="N232" s="50"/>
      <c r="V232" s="50"/>
      <c r="W232" s="64"/>
    </row>
    <row r="233" spans="1:23" x14ac:dyDescent="0.25">
      <c r="A233" s="57">
        <v>232</v>
      </c>
      <c r="B233" s="2" t="s">
        <v>11266</v>
      </c>
      <c r="C233" s="10" t="s">
        <v>11267</v>
      </c>
      <c r="D233" s="10" t="s">
        <v>11267</v>
      </c>
      <c r="E233" s="10"/>
      <c r="F233" s="2" t="s">
        <v>11266</v>
      </c>
      <c r="G233" s="40"/>
      <c r="H233" s="1"/>
      <c r="I233" s="1"/>
      <c r="J233" s="1" t="s">
        <v>13</v>
      </c>
      <c r="K233" s="1"/>
      <c r="L233" s="1"/>
      <c r="M233" s="40" t="s">
        <v>13</v>
      </c>
      <c r="N233" s="49" t="s">
        <v>13</v>
      </c>
      <c r="V233" s="50"/>
      <c r="W233" s="64"/>
    </row>
    <row r="234" spans="1:23" x14ac:dyDescent="0.25">
      <c r="A234" s="57">
        <v>233</v>
      </c>
      <c r="B234" s="6" t="s">
        <v>11264</v>
      </c>
      <c r="C234" s="12" t="s">
        <v>11265</v>
      </c>
      <c r="D234" s="12" t="s">
        <v>11265</v>
      </c>
      <c r="E234" s="11"/>
      <c r="F234" s="6" t="s">
        <v>11264</v>
      </c>
      <c r="G234" s="39"/>
      <c r="H234" s="5"/>
      <c r="I234" s="5"/>
      <c r="J234" s="1"/>
      <c r="K234" s="5"/>
      <c r="L234" s="5"/>
      <c r="M234" s="39"/>
      <c r="N234" s="50"/>
      <c r="V234" s="50"/>
      <c r="W234" s="64"/>
    </row>
    <row r="235" spans="1:23" ht="51" x14ac:dyDescent="0.25">
      <c r="A235" s="57">
        <v>234</v>
      </c>
      <c r="B235" s="2" t="s">
        <v>11262</v>
      </c>
      <c r="C235" s="10" t="s">
        <v>11263</v>
      </c>
      <c r="D235" s="10" t="s">
        <v>11263</v>
      </c>
      <c r="F235" s="2" t="s">
        <v>11262</v>
      </c>
      <c r="G235" s="40"/>
      <c r="H235" s="1"/>
      <c r="I235" s="1"/>
      <c r="J235" s="1" t="s">
        <v>13</v>
      </c>
      <c r="K235" s="1"/>
      <c r="L235" s="1"/>
      <c r="M235" s="40"/>
      <c r="N235" s="49" t="s">
        <v>13</v>
      </c>
      <c r="V235" s="50"/>
      <c r="W235" s="64"/>
    </row>
    <row r="236" spans="1:23" ht="25.5" x14ac:dyDescent="0.25">
      <c r="A236" s="57">
        <v>235</v>
      </c>
      <c r="B236" s="2" t="s">
        <v>11260</v>
      </c>
      <c r="C236" s="10" t="s">
        <v>11261</v>
      </c>
      <c r="D236" s="10" t="s">
        <v>11261</v>
      </c>
      <c r="F236" s="2" t="s">
        <v>11260</v>
      </c>
      <c r="G236" s="40"/>
      <c r="H236" s="1"/>
      <c r="I236" s="1"/>
      <c r="J236" s="1" t="s">
        <v>13</v>
      </c>
      <c r="K236" s="1"/>
      <c r="L236" s="1"/>
      <c r="M236" s="40"/>
      <c r="N236" s="49" t="s">
        <v>13</v>
      </c>
      <c r="V236" s="50"/>
      <c r="W236" s="64"/>
    </row>
    <row r="237" spans="1:23" ht="51" x14ac:dyDescent="0.25">
      <c r="A237" s="57">
        <v>236</v>
      </c>
      <c r="B237" s="2" t="s">
        <v>11258</v>
      </c>
      <c r="C237" s="10" t="s">
        <v>11259</v>
      </c>
      <c r="D237" s="10" t="s">
        <v>11259</v>
      </c>
      <c r="F237" s="2" t="s">
        <v>11258</v>
      </c>
      <c r="G237" s="40"/>
      <c r="H237" s="1"/>
      <c r="I237" s="1"/>
      <c r="J237" s="1" t="s">
        <v>13</v>
      </c>
      <c r="K237" s="1"/>
      <c r="L237" s="1"/>
      <c r="M237" s="40"/>
      <c r="N237" s="49" t="s">
        <v>13</v>
      </c>
      <c r="V237" s="50"/>
      <c r="W237" s="64"/>
    </row>
    <row r="238" spans="1:23" ht="38.25" x14ac:dyDescent="0.25">
      <c r="A238" s="57">
        <v>237</v>
      </c>
      <c r="B238" s="2" t="s">
        <v>11256</v>
      </c>
      <c r="C238" s="10" t="s">
        <v>11257</v>
      </c>
      <c r="D238" s="10" t="s">
        <v>11257</v>
      </c>
      <c r="F238" s="2" t="s">
        <v>11256</v>
      </c>
      <c r="G238" s="40"/>
      <c r="H238" s="1"/>
      <c r="I238" s="1"/>
      <c r="J238" s="1" t="s">
        <v>13</v>
      </c>
      <c r="K238" s="1"/>
      <c r="L238" s="1"/>
      <c r="M238" s="40"/>
      <c r="N238" s="49" t="s">
        <v>13</v>
      </c>
      <c r="V238" s="50"/>
      <c r="W238" s="64"/>
    </row>
    <row r="239" spans="1:23" ht="25.5" x14ac:dyDescent="0.25">
      <c r="A239" s="57">
        <v>238</v>
      </c>
      <c r="B239" s="4" t="s">
        <v>11254</v>
      </c>
      <c r="C239" s="14" t="s">
        <v>11255</v>
      </c>
      <c r="D239" s="14" t="s">
        <v>11255</v>
      </c>
      <c r="E239" s="13"/>
      <c r="F239" s="4" t="s">
        <v>11254</v>
      </c>
      <c r="G239" s="38"/>
      <c r="H239" s="3"/>
      <c r="I239" s="3"/>
      <c r="J239" s="1"/>
      <c r="K239" s="3"/>
      <c r="L239" s="3"/>
      <c r="M239" s="38"/>
      <c r="N239" s="50"/>
      <c r="V239" s="50"/>
      <c r="W239" s="64"/>
    </row>
    <row r="240" spans="1:23" x14ac:dyDescent="0.25">
      <c r="A240" s="57">
        <v>239</v>
      </c>
      <c r="B240" s="6" t="s">
        <v>11252</v>
      </c>
      <c r="C240" s="12" t="s">
        <v>11253</v>
      </c>
      <c r="D240" s="12" t="s">
        <v>11253</v>
      </c>
      <c r="E240" s="11"/>
      <c r="F240" s="6" t="s">
        <v>11252</v>
      </c>
      <c r="G240" s="39"/>
      <c r="H240" s="5"/>
      <c r="I240" s="5"/>
      <c r="J240" s="1"/>
      <c r="K240" s="5"/>
      <c r="L240" s="5"/>
      <c r="M240" s="39"/>
      <c r="N240" s="50"/>
      <c r="V240" s="50"/>
      <c r="W240" s="64"/>
    </row>
    <row r="241" spans="1:23" x14ac:dyDescent="0.25">
      <c r="A241" s="57">
        <v>240</v>
      </c>
      <c r="B241" s="2" t="s">
        <v>11250</v>
      </c>
      <c r="C241" s="10" t="s">
        <v>11251</v>
      </c>
      <c r="D241" s="10" t="s">
        <v>11251</v>
      </c>
      <c r="F241" s="2" t="s">
        <v>11250</v>
      </c>
      <c r="G241" s="40"/>
      <c r="H241" s="1"/>
      <c r="I241" s="1"/>
      <c r="J241" s="1" t="s">
        <v>13</v>
      </c>
      <c r="K241" s="1"/>
      <c r="L241" s="1"/>
      <c r="M241" s="40"/>
      <c r="N241" s="49" t="s">
        <v>13</v>
      </c>
      <c r="V241" s="50"/>
      <c r="W241" s="64"/>
    </row>
    <row r="242" spans="1:23" ht="38.25" x14ac:dyDescent="0.25">
      <c r="A242" s="57">
        <v>241</v>
      </c>
      <c r="B242" s="2" t="s">
        <v>11248</v>
      </c>
      <c r="C242" s="10" t="s">
        <v>11249</v>
      </c>
      <c r="D242" s="10" t="s">
        <v>11249</v>
      </c>
      <c r="F242" s="2" t="s">
        <v>11248</v>
      </c>
      <c r="G242" s="40"/>
      <c r="H242" s="1"/>
      <c r="I242" s="1"/>
      <c r="J242" s="1" t="s">
        <v>13</v>
      </c>
      <c r="K242" s="1"/>
      <c r="L242" s="1"/>
      <c r="M242" s="40"/>
      <c r="N242" s="49" t="s">
        <v>13</v>
      </c>
      <c r="V242" s="50"/>
      <c r="W242" s="64"/>
    </row>
    <row r="243" spans="1:23" x14ac:dyDescent="0.25">
      <c r="A243" s="57">
        <v>242</v>
      </c>
      <c r="B243" s="6" t="s">
        <v>11246</v>
      </c>
      <c r="C243" s="12" t="s">
        <v>11247</v>
      </c>
      <c r="D243" s="12" t="s">
        <v>11247</v>
      </c>
      <c r="E243" s="11"/>
      <c r="F243" s="6" t="s">
        <v>11246</v>
      </c>
      <c r="G243" s="39"/>
      <c r="H243" s="5"/>
      <c r="I243" s="5"/>
      <c r="J243" s="1"/>
      <c r="K243" s="5"/>
      <c r="L243" s="5"/>
      <c r="M243" s="39"/>
      <c r="N243" s="50"/>
      <c r="V243" s="50"/>
      <c r="W243" s="64"/>
    </row>
    <row r="244" spans="1:23" ht="25.5" x14ac:dyDescent="0.25">
      <c r="A244" s="57">
        <v>243</v>
      </c>
      <c r="B244" s="2" t="s">
        <v>11244</v>
      </c>
      <c r="C244" s="10" t="s">
        <v>11245</v>
      </c>
      <c r="D244" s="10" t="s">
        <v>11245</v>
      </c>
      <c r="F244" s="2" t="s">
        <v>11244</v>
      </c>
      <c r="G244" s="40"/>
      <c r="H244" s="1"/>
      <c r="I244" s="1"/>
      <c r="J244" s="1" t="s">
        <v>13</v>
      </c>
      <c r="K244" s="1"/>
      <c r="L244" s="1"/>
      <c r="M244" s="40"/>
      <c r="N244" s="49" t="s">
        <v>13</v>
      </c>
      <c r="V244" s="50"/>
      <c r="W244" s="64"/>
    </row>
    <row r="245" spans="1:23" ht="25.5" x14ac:dyDescent="0.25">
      <c r="A245" s="57">
        <v>244</v>
      </c>
      <c r="B245" s="2" t="s">
        <v>11242</v>
      </c>
      <c r="C245" s="10" t="s">
        <v>11243</v>
      </c>
      <c r="D245" s="10" t="s">
        <v>11243</v>
      </c>
      <c r="F245" s="2" t="s">
        <v>11242</v>
      </c>
      <c r="G245" s="40"/>
      <c r="H245" s="1"/>
      <c r="I245" s="1"/>
      <c r="J245" s="1" t="s">
        <v>13</v>
      </c>
      <c r="K245" s="1"/>
      <c r="L245" s="1"/>
      <c r="M245" s="40"/>
      <c r="N245" s="49" t="s">
        <v>13</v>
      </c>
      <c r="V245" s="50"/>
      <c r="W245" s="64"/>
    </row>
    <row r="246" spans="1:23" ht="25.5" x14ac:dyDescent="0.25">
      <c r="A246" s="57">
        <v>245</v>
      </c>
      <c r="B246" s="2" t="s">
        <v>11240</v>
      </c>
      <c r="C246" s="10" t="s">
        <v>11241</v>
      </c>
      <c r="D246" s="10" t="s">
        <v>11241</v>
      </c>
      <c r="F246" s="2" t="s">
        <v>11240</v>
      </c>
      <c r="G246" s="40"/>
      <c r="H246" s="1"/>
      <c r="I246" s="1"/>
      <c r="J246" s="1" t="s">
        <v>13</v>
      </c>
      <c r="K246" s="1"/>
      <c r="L246" s="1"/>
      <c r="M246" s="40"/>
      <c r="N246" s="49" t="s">
        <v>13</v>
      </c>
      <c r="V246" s="50"/>
      <c r="W246" s="64"/>
    </row>
    <row r="247" spans="1:23" x14ac:dyDescent="0.25">
      <c r="A247" s="57">
        <v>246</v>
      </c>
      <c r="B247" s="2" t="s">
        <v>11238</v>
      </c>
      <c r="C247" s="10" t="s">
        <v>11239</v>
      </c>
      <c r="D247" s="10" t="s">
        <v>11239</v>
      </c>
      <c r="F247" s="2" t="s">
        <v>11238</v>
      </c>
      <c r="G247" s="40"/>
      <c r="H247" s="1"/>
      <c r="I247" s="1"/>
      <c r="J247" s="1" t="s">
        <v>13</v>
      </c>
      <c r="K247" s="1"/>
      <c r="L247" s="1"/>
      <c r="M247" s="40"/>
      <c r="N247" s="49" t="s">
        <v>13</v>
      </c>
      <c r="V247" s="50"/>
      <c r="W247" s="64"/>
    </row>
    <row r="248" spans="1:23" ht="51" x14ac:dyDescent="0.25">
      <c r="A248" s="57">
        <v>247</v>
      </c>
      <c r="B248" s="2" t="s">
        <v>11236</v>
      </c>
      <c r="C248" s="10" t="s">
        <v>11237</v>
      </c>
      <c r="D248" s="10" t="s">
        <v>11237</v>
      </c>
      <c r="F248" s="2" t="s">
        <v>11236</v>
      </c>
      <c r="G248" s="40"/>
      <c r="H248" s="1"/>
      <c r="I248" s="1"/>
      <c r="J248" s="1" t="s">
        <v>13</v>
      </c>
      <c r="K248" s="1"/>
      <c r="L248" s="1"/>
      <c r="M248" s="40"/>
      <c r="N248" s="49" t="s">
        <v>13</v>
      </c>
      <c r="V248" s="50"/>
      <c r="W248" s="64"/>
    </row>
    <row r="249" spans="1:23" x14ac:dyDescent="0.25">
      <c r="A249" s="57">
        <v>248</v>
      </c>
      <c r="B249" s="6" t="s">
        <v>11234</v>
      </c>
      <c r="C249" s="12" t="s">
        <v>11235</v>
      </c>
      <c r="D249" s="12" t="s">
        <v>11235</v>
      </c>
      <c r="E249" s="11"/>
      <c r="F249" s="6" t="s">
        <v>11234</v>
      </c>
      <c r="G249" s="39"/>
      <c r="H249" s="5"/>
      <c r="I249" s="5"/>
      <c r="J249" s="1"/>
      <c r="K249" s="5"/>
      <c r="L249" s="5"/>
      <c r="M249" s="39"/>
      <c r="N249" s="50"/>
      <c r="V249" s="50"/>
      <c r="W249" s="64"/>
    </row>
    <row r="250" spans="1:23" x14ac:dyDescent="0.25">
      <c r="A250" s="57">
        <v>249</v>
      </c>
      <c r="B250" s="2" t="s">
        <v>11232</v>
      </c>
      <c r="C250" s="10" t="s">
        <v>11233</v>
      </c>
      <c r="D250" s="10" t="s">
        <v>11233</v>
      </c>
      <c r="F250" s="2" t="s">
        <v>11232</v>
      </c>
      <c r="G250" s="40"/>
      <c r="H250" s="1"/>
      <c r="I250" s="1"/>
      <c r="J250" s="1" t="s">
        <v>13</v>
      </c>
      <c r="K250" s="1"/>
      <c r="L250" s="1"/>
      <c r="M250" s="40"/>
      <c r="N250" s="49" t="s">
        <v>13</v>
      </c>
      <c r="V250" s="50"/>
      <c r="W250" s="64"/>
    </row>
    <row r="251" spans="1:23" ht="25.5" x14ac:dyDescent="0.25">
      <c r="A251" s="57">
        <v>250</v>
      </c>
      <c r="B251" s="2" t="s">
        <v>11230</v>
      </c>
      <c r="C251" s="10" t="s">
        <v>11231</v>
      </c>
      <c r="D251" s="10" t="s">
        <v>11231</v>
      </c>
      <c r="F251" s="2" t="s">
        <v>11230</v>
      </c>
      <c r="G251" s="40"/>
      <c r="H251" s="1"/>
      <c r="I251" s="1"/>
      <c r="J251" s="1" t="s">
        <v>13</v>
      </c>
      <c r="K251" s="1"/>
      <c r="L251" s="1"/>
      <c r="M251" s="40"/>
      <c r="N251" s="49" t="s">
        <v>13</v>
      </c>
      <c r="V251" s="50"/>
      <c r="W251" s="64"/>
    </row>
    <row r="252" spans="1:23" ht="25.5" x14ac:dyDescent="0.25">
      <c r="A252" s="57">
        <v>251</v>
      </c>
      <c r="B252" s="2" t="s">
        <v>11228</v>
      </c>
      <c r="C252" s="10" t="s">
        <v>11229</v>
      </c>
      <c r="D252" s="10" t="s">
        <v>11229</v>
      </c>
      <c r="F252" s="2" t="s">
        <v>11228</v>
      </c>
      <c r="G252" s="40"/>
      <c r="H252" s="1"/>
      <c r="I252" s="1"/>
      <c r="J252" s="1" t="s">
        <v>13</v>
      </c>
      <c r="K252" s="1"/>
      <c r="L252" s="1"/>
      <c r="M252" s="40"/>
      <c r="N252" s="49" t="s">
        <v>13</v>
      </c>
      <c r="V252" s="50"/>
      <c r="W252" s="64"/>
    </row>
    <row r="253" spans="1:23" ht="38.25" x14ac:dyDescent="0.25">
      <c r="A253" s="57">
        <v>252</v>
      </c>
      <c r="B253" s="2" t="s">
        <v>13564</v>
      </c>
      <c r="C253" s="10" t="s">
        <v>11227</v>
      </c>
      <c r="D253" s="10" t="s">
        <v>11227</v>
      </c>
      <c r="F253" s="2" t="s">
        <v>11226</v>
      </c>
      <c r="G253" s="40"/>
      <c r="H253" s="1"/>
      <c r="I253" s="1"/>
      <c r="J253" s="1"/>
      <c r="K253" s="1" t="s">
        <v>13</v>
      </c>
      <c r="L253" s="1"/>
      <c r="M253" s="40"/>
      <c r="N253" s="49" t="s">
        <v>13</v>
      </c>
      <c r="V253" s="50"/>
      <c r="W253" s="64"/>
    </row>
    <row r="254" spans="1:23" ht="25.5" x14ac:dyDescent="0.25">
      <c r="A254" s="57">
        <v>253</v>
      </c>
      <c r="B254" s="2" t="s">
        <v>13565</v>
      </c>
      <c r="C254" s="10" t="s">
        <v>11225</v>
      </c>
      <c r="D254" s="10" t="s">
        <v>11225</v>
      </c>
      <c r="F254" s="2" t="s">
        <v>11224</v>
      </c>
      <c r="G254" s="40"/>
      <c r="H254" s="1"/>
      <c r="I254" s="1"/>
      <c r="J254" s="1"/>
      <c r="K254" s="1" t="s">
        <v>13</v>
      </c>
      <c r="L254" s="1"/>
      <c r="M254" s="40"/>
      <c r="N254" s="49" t="s">
        <v>13</v>
      </c>
      <c r="V254" s="50"/>
      <c r="W254" s="64"/>
    </row>
    <row r="255" spans="1:23" x14ac:dyDescent="0.25">
      <c r="A255" s="57">
        <v>254</v>
      </c>
      <c r="B255" s="6" t="s">
        <v>11222</v>
      </c>
      <c r="C255" s="12" t="s">
        <v>11223</v>
      </c>
      <c r="D255" s="12" t="s">
        <v>11223</v>
      </c>
      <c r="E255" s="11"/>
      <c r="F255" s="6" t="s">
        <v>11222</v>
      </c>
      <c r="G255" s="39"/>
      <c r="H255" s="5"/>
      <c r="I255" s="5"/>
      <c r="J255" s="1"/>
      <c r="K255" s="5"/>
      <c r="L255" s="5"/>
      <c r="M255" s="39"/>
      <c r="N255" s="50"/>
      <c r="V255" s="50"/>
      <c r="W255" s="64"/>
    </row>
    <row r="256" spans="1:23" ht="25.5" x14ac:dyDescent="0.25">
      <c r="A256" s="57">
        <v>255</v>
      </c>
      <c r="B256" s="2" t="s">
        <v>11220</v>
      </c>
      <c r="C256" s="10" t="s">
        <v>11221</v>
      </c>
      <c r="D256" s="10" t="s">
        <v>11221</v>
      </c>
      <c r="F256" s="2" t="s">
        <v>11220</v>
      </c>
      <c r="G256" s="40"/>
      <c r="H256" s="1"/>
      <c r="I256" s="1"/>
      <c r="J256" s="1" t="s">
        <v>13</v>
      </c>
      <c r="K256" s="1"/>
      <c r="L256" s="1"/>
      <c r="M256" s="40"/>
      <c r="N256" s="49" t="s">
        <v>13</v>
      </c>
      <c r="V256" s="50"/>
      <c r="W256" s="64"/>
    </row>
    <row r="257" spans="1:23" ht="38.25" x14ac:dyDescent="0.25">
      <c r="A257" s="57">
        <v>256</v>
      </c>
      <c r="B257" s="2" t="s">
        <v>11218</v>
      </c>
      <c r="C257" s="10" t="s">
        <v>11219</v>
      </c>
      <c r="D257" s="10" t="s">
        <v>11219</v>
      </c>
      <c r="F257" s="2" t="s">
        <v>11218</v>
      </c>
      <c r="G257" s="40"/>
      <c r="H257" s="1"/>
      <c r="I257" s="1"/>
      <c r="J257" s="1" t="s">
        <v>13</v>
      </c>
      <c r="K257" s="1"/>
      <c r="L257" s="1"/>
      <c r="M257" s="40"/>
      <c r="N257" s="49" t="s">
        <v>13</v>
      </c>
      <c r="V257" s="50"/>
      <c r="W257" s="64"/>
    </row>
    <row r="258" spans="1:23" ht="38.25" x14ac:dyDescent="0.25">
      <c r="A258" s="57">
        <v>257</v>
      </c>
      <c r="B258" s="2" t="s">
        <v>11216</v>
      </c>
      <c r="C258" s="10" t="s">
        <v>11217</v>
      </c>
      <c r="D258" s="10" t="s">
        <v>11217</v>
      </c>
      <c r="E258" s="10"/>
      <c r="F258" s="2" t="s">
        <v>11216</v>
      </c>
      <c r="G258" s="40"/>
      <c r="H258" s="1"/>
      <c r="I258" s="1"/>
      <c r="J258" s="1" t="s">
        <v>13</v>
      </c>
      <c r="K258" s="1"/>
      <c r="L258" s="1"/>
      <c r="M258" s="40" t="s">
        <v>13</v>
      </c>
      <c r="N258" s="49" t="s">
        <v>13</v>
      </c>
      <c r="V258" s="50"/>
      <c r="W258" s="64"/>
    </row>
    <row r="259" spans="1:23" ht="25.5" x14ac:dyDescent="0.25">
      <c r="A259" s="57">
        <v>258</v>
      </c>
      <c r="B259" s="2" t="s">
        <v>11214</v>
      </c>
      <c r="C259" s="10" t="s">
        <v>11215</v>
      </c>
      <c r="D259" s="10" t="s">
        <v>11215</v>
      </c>
      <c r="E259" s="10"/>
      <c r="F259" s="2" t="s">
        <v>11214</v>
      </c>
      <c r="G259" s="40"/>
      <c r="H259" s="1"/>
      <c r="I259" s="1"/>
      <c r="J259" s="1" t="s">
        <v>13</v>
      </c>
      <c r="K259" s="1"/>
      <c r="L259" s="1"/>
      <c r="M259" s="40" t="s">
        <v>13</v>
      </c>
      <c r="N259" s="49" t="s">
        <v>13</v>
      </c>
      <c r="V259" s="50"/>
      <c r="W259" s="64"/>
    </row>
    <row r="260" spans="1:23" ht="25.5" x14ac:dyDescent="0.25">
      <c r="A260" s="57">
        <v>259</v>
      </c>
      <c r="B260" s="2" t="s">
        <v>11212</v>
      </c>
      <c r="C260" s="10" t="s">
        <v>11213</v>
      </c>
      <c r="D260" s="10" t="s">
        <v>11213</v>
      </c>
      <c r="F260" s="2" t="s">
        <v>11212</v>
      </c>
      <c r="G260" s="40"/>
      <c r="H260" s="1"/>
      <c r="I260" s="1"/>
      <c r="J260" s="1" t="s">
        <v>13</v>
      </c>
      <c r="K260" s="1"/>
      <c r="L260" s="1"/>
      <c r="M260" s="40"/>
      <c r="N260" s="49" t="s">
        <v>13</v>
      </c>
      <c r="V260" s="50"/>
      <c r="W260" s="64"/>
    </row>
    <row r="261" spans="1:23" x14ac:dyDescent="0.25">
      <c r="A261" s="57">
        <v>260</v>
      </c>
      <c r="B261" s="6" t="s">
        <v>11210</v>
      </c>
      <c r="C261" s="12" t="s">
        <v>11211</v>
      </c>
      <c r="D261" s="12" t="s">
        <v>11211</v>
      </c>
      <c r="E261" s="11"/>
      <c r="F261" s="6" t="s">
        <v>11210</v>
      </c>
      <c r="G261" s="39"/>
      <c r="H261" s="5"/>
      <c r="I261" s="5"/>
      <c r="J261" s="1"/>
      <c r="K261" s="5"/>
      <c r="L261" s="5"/>
      <c r="M261" s="39"/>
      <c r="N261" s="50"/>
      <c r="V261" s="50"/>
      <c r="W261" s="64"/>
    </row>
    <row r="262" spans="1:23" ht="25.5" x14ac:dyDescent="0.25">
      <c r="A262" s="57">
        <v>261</v>
      </c>
      <c r="B262" s="2" t="s">
        <v>11208</v>
      </c>
      <c r="C262" s="10" t="s">
        <v>11209</v>
      </c>
      <c r="D262" s="10" t="s">
        <v>11209</v>
      </c>
      <c r="F262" s="2" t="s">
        <v>11208</v>
      </c>
      <c r="G262" s="40"/>
      <c r="H262" s="1"/>
      <c r="I262" s="1"/>
      <c r="J262" s="1" t="s">
        <v>13</v>
      </c>
      <c r="K262" s="1"/>
      <c r="L262" s="1"/>
      <c r="M262" s="40"/>
      <c r="N262" s="49" t="s">
        <v>13</v>
      </c>
      <c r="V262" s="50"/>
      <c r="W262" s="64"/>
    </row>
    <row r="263" spans="1:23" x14ac:dyDescent="0.25">
      <c r="A263" s="57">
        <v>262</v>
      </c>
      <c r="B263" s="4" t="s">
        <v>30</v>
      </c>
      <c r="C263" s="14" t="s">
        <v>11207</v>
      </c>
      <c r="D263" s="14" t="s">
        <v>11207</v>
      </c>
      <c r="E263" s="13"/>
      <c r="F263" s="4" t="s">
        <v>30</v>
      </c>
      <c r="G263" s="38"/>
      <c r="H263" s="3"/>
      <c r="I263" s="3"/>
      <c r="J263" s="1"/>
      <c r="K263" s="3"/>
      <c r="L263" s="3"/>
      <c r="M263" s="38"/>
      <c r="N263" s="50"/>
      <c r="V263" s="50"/>
      <c r="W263" s="64"/>
    </row>
    <row r="264" spans="1:23" x14ac:dyDescent="0.25">
      <c r="A264" s="57">
        <v>263</v>
      </c>
      <c r="B264" s="4" t="s">
        <v>11205</v>
      </c>
      <c r="C264" s="14" t="s">
        <v>11206</v>
      </c>
      <c r="D264" s="14" t="s">
        <v>11206</v>
      </c>
      <c r="E264" s="13"/>
      <c r="F264" s="4" t="s">
        <v>11205</v>
      </c>
      <c r="G264" s="38"/>
      <c r="H264" s="3"/>
      <c r="I264" s="3"/>
      <c r="J264" s="1"/>
      <c r="K264" s="3"/>
      <c r="L264" s="3"/>
      <c r="M264" s="38"/>
      <c r="N264" s="50"/>
      <c r="V264" s="50"/>
      <c r="W264" s="64"/>
    </row>
    <row r="265" spans="1:23" x14ac:dyDescent="0.25">
      <c r="A265" s="57">
        <v>264</v>
      </c>
      <c r="B265" s="6" t="s">
        <v>11203</v>
      </c>
      <c r="C265" s="12" t="s">
        <v>11204</v>
      </c>
      <c r="D265" s="12" t="s">
        <v>11204</v>
      </c>
      <c r="E265" s="11"/>
      <c r="F265" s="6" t="s">
        <v>11203</v>
      </c>
      <c r="G265" s="39"/>
      <c r="H265" s="5"/>
      <c r="I265" s="5"/>
      <c r="J265" s="1"/>
      <c r="K265" s="5"/>
      <c r="L265" s="5"/>
      <c r="M265" s="39"/>
      <c r="N265" s="50"/>
      <c r="V265" s="50"/>
      <c r="W265" s="64"/>
    </row>
    <row r="266" spans="1:23" ht="51" x14ac:dyDescent="0.25">
      <c r="A266" s="57">
        <v>265</v>
      </c>
      <c r="B266" s="2" t="s">
        <v>11201</v>
      </c>
      <c r="C266" s="10" t="s">
        <v>11202</v>
      </c>
      <c r="D266" s="10" t="s">
        <v>11202</v>
      </c>
      <c r="F266" s="2" t="s">
        <v>11201</v>
      </c>
      <c r="G266" s="40"/>
      <c r="H266" s="1"/>
      <c r="I266" s="1"/>
      <c r="J266" s="1" t="s">
        <v>13</v>
      </c>
      <c r="K266" s="1"/>
      <c r="L266" s="1"/>
      <c r="M266" s="40"/>
      <c r="N266" s="49" t="s">
        <v>13</v>
      </c>
      <c r="V266" s="50"/>
      <c r="W266" s="64"/>
    </row>
    <row r="267" spans="1:23" ht="51" x14ac:dyDescent="0.25">
      <c r="A267" s="57">
        <v>266</v>
      </c>
      <c r="B267" s="2" t="s">
        <v>11199</v>
      </c>
      <c r="C267" s="10" t="s">
        <v>11200</v>
      </c>
      <c r="D267" s="10" t="s">
        <v>11200</v>
      </c>
      <c r="F267" s="2" t="s">
        <v>11199</v>
      </c>
      <c r="G267" s="40"/>
      <c r="H267" s="1"/>
      <c r="I267" s="1"/>
      <c r="J267" s="1" t="s">
        <v>13</v>
      </c>
      <c r="K267" s="1"/>
      <c r="L267" s="1"/>
      <c r="M267" s="40"/>
      <c r="N267" s="49" t="s">
        <v>13</v>
      </c>
      <c r="V267" s="50"/>
      <c r="W267" s="64"/>
    </row>
    <row r="268" spans="1:23" x14ac:dyDescent="0.25">
      <c r="A268" s="57">
        <v>267</v>
      </c>
      <c r="B268" s="2" t="s">
        <v>11197</v>
      </c>
      <c r="C268" s="10" t="s">
        <v>11198</v>
      </c>
      <c r="D268" s="10" t="s">
        <v>11198</v>
      </c>
      <c r="F268" s="2" t="s">
        <v>11197</v>
      </c>
      <c r="G268" s="40"/>
      <c r="H268" s="1"/>
      <c r="I268" s="1"/>
      <c r="J268" s="1" t="s">
        <v>13</v>
      </c>
      <c r="K268" s="1"/>
      <c r="L268" s="1"/>
      <c r="M268" s="40"/>
      <c r="N268" s="49" t="s">
        <v>13</v>
      </c>
      <c r="V268" s="50"/>
      <c r="W268" s="64"/>
    </row>
    <row r="269" spans="1:23" x14ac:dyDescent="0.25">
      <c r="A269" s="57">
        <v>268</v>
      </c>
      <c r="B269" s="6" t="s">
        <v>11195</v>
      </c>
      <c r="C269" s="12" t="s">
        <v>11196</v>
      </c>
      <c r="D269" s="12" t="s">
        <v>11196</v>
      </c>
      <c r="E269" s="11"/>
      <c r="F269" s="6" t="s">
        <v>11195</v>
      </c>
      <c r="G269" s="39"/>
      <c r="H269" s="5"/>
      <c r="I269" s="5"/>
      <c r="J269" s="1"/>
      <c r="K269" s="5"/>
      <c r="L269" s="5"/>
      <c r="M269" s="39"/>
      <c r="N269" s="50"/>
      <c r="V269" s="50"/>
      <c r="W269" s="64"/>
    </row>
    <row r="270" spans="1:23" ht="25.5" x14ac:dyDescent="0.25">
      <c r="A270" s="57">
        <v>269</v>
      </c>
      <c r="B270" s="2" t="s">
        <v>11193</v>
      </c>
      <c r="C270" s="10" t="s">
        <v>11194</v>
      </c>
      <c r="D270" s="10" t="s">
        <v>11194</v>
      </c>
      <c r="F270" s="2" t="s">
        <v>11193</v>
      </c>
      <c r="G270" s="40"/>
      <c r="H270" s="1"/>
      <c r="I270" s="1"/>
      <c r="J270" s="1" t="s">
        <v>13</v>
      </c>
      <c r="K270" s="1"/>
      <c r="L270" s="1"/>
      <c r="M270" s="40"/>
      <c r="N270" s="49" t="s">
        <v>13</v>
      </c>
      <c r="V270" s="50"/>
      <c r="W270" s="64"/>
    </row>
    <row r="271" spans="1:23" ht="25.5" x14ac:dyDescent="0.25">
      <c r="A271" s="57">
        <v>270</v>
      </c>
      <c r="B271" s="2" t="s">
        <v>11191</v>
      </c>
      <c r="C271" s="10" t="s">
        <v>11192</v>
      </c>
      <c r="D271" s="10" t="s">
        <v>11192</v>
      </c>
      <c r="F271" s="2" t="s">
        <v>11191</v>
      </c>
      <c r="G271" s="40"/>
      <c r="H271" s="1"/>
      <c r="I271" s="1"/>
      <c r="J271" s="1" t="s">
        <v>13</v>
      </c>
      <c r="K271" s="1"/>
      <c r="L271" s="1"/>
      <c r="M271" s="40"/>
      <c r="N271" s="49" t="s">
        <v>13</v>
      </c>
      <c r="V271" s="50"/>
      <c r="W271" s="64"/>
    </row>
    <row r="272" spans="1:23" x14ac:dyDescent="0.25">
      <c r="A272" s="57">
        <v>271</v>
      </c>
      <c r="B272" s="2" t="s">
        <v>30</v>
      </c>
      <c r="C272" s="10" t="s">
        <v>11190</v>
      </c>
      <c r="D272" s="10" t="s">
        <v>11190</v>
      </c>
      <c r="F272" s="2" t="s">
        <v>30</v>
      </c>
      <c r="G272" s="40"/>
      <c r="H272" s="1"/>
      <c r="I272" s="1"/>
      <c r="J272" s="1"/>
      <c r="K272" s="1"/>
      <c r="L272" s="1"/>
      <c r="M272" s="40"/>
      <c r="N272" s="50"/>
      <c r="V272" s="50"/>
      <c r="W272" s="64"/>
    </row>
    <row r="273" spans="1:23" ht="25.5" x14ac:dyDescent="0.25">
      <c r="A273" s="57">
        <v>272</v>
      </c>
      <c r="B273" s="2" t="s">
        <v>11188</v>
      </c>
      <c r="C273" s="10" t="s">
        <v>11189</v>
      </c>
      <c r="D273" s="10" t="s">
        <v>11189</v>
      </c>
      <c r="F273" s="2" t="s">
        <v>11188</v>
      </c>
      <c r="G273" s="40"/>
      <c r="H273" s="1"/>
      <c r="I273" s="1"/>
      <c r="J273" s="1" t="s">
        <v>13</v>
      </c>
      <c r="K273" s="1"/>
      <c r="L273" s="1"/>
      <c r="M273" s="40"/>
      <c r="N273" s="49" t="s">
        <v>13</v>
      </c>
      <c r="V273" s="50"/>
      <c r="W273" s="64"/>
    </row>
    <row r="274" spans="1:23" x14ac:dyDescent="0.25">
      <c r="A274" s="57">
        <v>273</v>
      </c>
      <c r="B274" s="6" t="s">
        <v>11186</v>
      </c>
      <c r="C274" s="12" t="s">
        <v>11187</v>
      </c>
      <c r="D274" s="12" t="s">
        <v>11187</v>
      </c>
      <c r="E274" s="11"/>
      <c r="F274" s="6" t="s">
        <v>11186</v>
      </c>
      <c r="G274" s="39"/>
      <c r="H274" s="5"/>
      <c r="I274" s="5"/>
      <c r="J274" s="1"/>
      <c r="K274" s="5"/>
      <c r="L274" s="5"/>
      <c r="M274" s="39"/>
      <c r="N274" s="50"/>
      <c r="V274" s="50"/>
      <c r="W274" s="64"/>
    </row>
    <row r="275" spans="1:23" ht="38.25" x14ac:dyDescent="0.25">
      <c r="A275" s="57">
        <v>274</v>
      </c>
      <c r="B275" s="2" t="s">
        <v>11184</v>
      </c>
      <c r="C275" s="10" t="s">
        <v>11185</v>
      </c>
      <c r="D275" s="10" t="s">
        <v>11185</v>
      </c>
      <c r="F275" s="2" t="s">
        <v>11184</v>
      </c>
      <c r="G275" s="40"/>
      <c r="H275" s="1"/>
      <c r="I275" s="1"/>
      <c r="J275" s="1" t="s">
        <v>13</v>
      </c>
      <c r="K275" s="1"/>
      <c r="L275" s="1"/>
      <c r="M275" s="40"/>
      <c r="N275" s="49" t="s">
        <v>13</v>
      </c>
      <c r="V275" s="50"/>
      <c r="W275" s="64"/>
    </row>
    <row r="276" spans="1:23" ht="25.5" x14ac:dyDescent="0.25">
      <c r="A276" s="57">
        <v>275</v>
      </c>
      <c r="B276" s="4" t="s">
        <v>11182</v>
      </c>
      <c r="C276" s="14" t="s">
        <v>11183</v>
      </c>
      <c r="D276" s="14" t="s">
        <v>11183</v>
      </c>
      <c r="E276" s="13"/>
      <c r="F276" s="4" t="s">
        <v>11182</v>
      </c>
      <c r="G276" s="38"/>
      <c r="H276" s="3"/>
      <c r="I276" s="3"/>
      <c r="J276" s="1"/>
      <c r="K276" s="3"/>
      <c r="L276" s="3"/>
      <c r="M276" s="38"/>
      <c r="N276" s="50"/>
      <c r="V276" s="50"/>
      <c r="W276" s="64"/>
    </row>
    <row r="277" spans="1:23" x14ac:dyDescent="0.25">
      <c r="A277" s="57">
        <v>276</v>
      </c>
      <c r="B277" s="4" t="s">
        <v>11180</v>
      </c>
      <c r="C277" s="14" t="s">
        <v>11181</v>
      </c>
      <c r="D277" s="14" t="s">
        <v>11181</v>
      </c>
      <c r="E277" s="13"/>
      <c r="F277" s="4" t="s">
        <v>11180</v>
      </c>
      <c r="G277" s="38"/>
      <c r="H277" s="3"/>
      <c r="I277" s="3"/>
      <c r="J277" s="1"/>
      <c r="K277" s="3"/>
      <c r="L277" s="3"/>
      <c r="M277" s="38"/>
      <c r="N277" s="50"/>
      <c r="V277" s="50"/>
      <c r="W277" s="64"/>
    </row>
    <row r="278" spans="1:23" x14ac:dyDescent="0.25">
      <c r="A278" s="57">
        <v>277</v>
      </c>
      <c r="B278" s="6" t="s">
        <v>11178</v>
      </c>
      <c r="C278" s="12" t="s">
        <v>11179</v>
      </c>
      <c r="D278" s="12" t="s">
        <v>11179</v>
      </c>
      <c r="E278" s="11"/>
      <c r="F278" s="6" t="s">
        <v>11178</v>
      </c>
      <c r="G278" s="39"/>
      <c r="H278" s="5"/>
      <c r="I278" s="5"/>
      <c r="J278" s="1"/>
      <c r="K278" s="5"/>
      <c r="L278" s="5"/>
      <c r="M278" s="39"/>
      <c r="N278" s="50"/>
      <c r="V278" s="50"/>
      <c r="W278" s="64"/>
    </row>
    <row r="279" spans="1:23" x14ac:dyDescent="0.25">
      <c r="A279" s="57">
        <v>278</v>
      </c>
      <c r="B279" s="2" t="s">
        <v>11176</v>
      </c>
      <c r="C279" s="10" t="s">
        <v>11177</v>
      </c>
      <c r="D279" s="10" t="s">
        <v>11177</v>
      </c>
      <c r="E279" s="10"/>
      <c r="F279" s="2" t="s">
        <v>11176</v>
      </c>
      <c r="G279" s="40"/>
      <c r="H279" s="1"/>
      <c r="I279" s="1"/>
      <c r="J279" s="1" t="s">
        <v>13</v>
      </c>
      <c r="K279" s="1"/>
      <c r="L279" s="1"/>
      <c r="M279" s="40" t="s">
        <v>13</v>
      </c>
      <c r="N279" s="49" t="s">
        <v>13</v>
      </c>
      <c r="O279" s="10" t="s">
        <v>13</v>
      </c>
      <c r="V279" s="50"/>
      <c r="W279" s="64"/>
    </row>
    <row r="280" spans="1:23" ht="25.5" x14ac:dyDescent="0.25">
      <c r="A280" s="57">
        <v>279</v>
      </c>
      <c r="B280" s="2" t="s">
        <v>11174</v>
      </c>
      <c r="C280" s="10" t="s">
        <v>11175</v>
      </c>
      <c r="D280" s="10" t="s">
        <v>11175</v>
      </c>
      <c r="E280" s="10"/>
      <c r="F280" s="2" t="s">
        <v>11174</v>
      </c>
      <c r="G280" s="40"/>
      <c r="H280" s="1"/>
      <c r="I280" s="1"/>
      <c r="J280" s="1" t="s">
        <v>13</v>
      </c>
      <c r="K280" s="1"/>
      <c r="L280" s="1"/>
      <c r="M280" s="40" t="s">
        <v>13</v>
      </c>
      <c r="N280" s="49" t="s">
        <v>13</v>
      </c>
      <c r="O280" s="10" t="s">
        <v>13</v>
      </c>
      <c r="V280" s="50"/>
      <c r="W280" s="64"/>
    </row>
    <row r="281" spans="1:23" ht="25.5" x14ac:dyDescent="0.25">
      <c r="A281" s="57">
        <v>280</v>
      </c>
      <c r="B281" s="2" t="s">
        <v>11172</v>
      </c>
      <c r="C281" s="10" t="s">
        <v>11173</v>
      </c>
      <c r="D281" s="10" t="s">
        <v>11173</v>
      </c>
      <c r="F281" s="2" t="s">
        <v>11172</v>
      </c>
      <c r="G281" s="40"/>
      <c r="H281" s="1"/>
      <c r="I281" s="1"/>
      <c r="J281" s="1" t="s">
        <v>13</v>
      </c>
      <c r="K281" s="1"/>
      <c r="L281" s="1"/>
      <c r="M281" s="40"/>
      <c r="N281" s="49" t="s">
        <v>13</v>
      </c>
      <c r="O281" s="10" t="s">
        <v>13</v>
      </c>
      <c r="V281" s="50"/>
      <c r="W281" s="64"/>
    </row>
    <row r="282" spans="1:23" ht="25.5" x14ac:dyDescent="0.25">
      <c r="A282" s="57">
        <v>281</v>
      </c>
      <c r="B282" s="2" t="s">
        <v>11170</v>
      </c>
      <c r="C282" s="10" t="s">
        <v>11171</v>
      </c>
      <c r="D282" s="10" t="s">
        <v>11171</v>
      </c>
      <c r="F282" s="2" t="s">
        <v>11170</v>
      </c>
      <c r="G282" s="40"/>
      <c r="H282" s="1"/>
      <c r="I282" s="1"/>
      <c r="J282" s="1" t="s">
        <v>13</v>
      </c>
      <c r="K282" s="1"/>
      <c r="L282" s="1"/>
      <c r="M282" s="40"/>
      <c r="N282" s="49" t="s">
        <v>13</v>
      </c>
      <c r="O282" s="10" t="s">
        <v>13</v>
      </c>
      <c r="V282" s="50"/>
      <c r="W282" s="64"/>
    </row>
    <row r="283" spans="1:23" x14ac:dyDescent="0.25">
      <c r="A283" s="57">
        <v>282</v>
      </c>
      <c r="B283" s="2" t="s">
        <v>11168</v>
      </c>
      <c r="C283" s="10" t="s">
        <v>11169</v>
      </c>
      <c r="D283" s="10" t="s">
        <v>11169</v>
      </c>
      <c r="F283" s="2" t="s">
        <v>11168</v>
      </c>
      <c r="G283" s="40"/>
      <c r="H283" s="1"/>
      <c r="I283" s="1"/>
      <c r="J283" s="1" t="s">
        <v>13</v>
      </c>
      <c r="K283" s="1"/>
      <c r="L283" s="1"/>
      <c r="M283" s="40"/>
      <c r="N283" s="49" t="s">
        <v>13</v>
      </c>
      <c r="O283" s="10" t="s">
        <v>13</v>
      </c>
      <c r="V283" s="50"/>
      <c r="W283" s="64"/>
    </row>
    <row r="284" spans="1:23" ht="25.5" x14ac:dyDescent="0.25">
      <c r="A284" s="57">
        <v>283</v>
      </c>
      <c r="B284" s="2" t="s">
        <v>11166</v>
      </c>
      <c r="C284" s="10" t="s">
        <v>11167</v>
      </c>
      <c r="D284" s="10" t="s">
        <v>11167</v>
      </c>
      <c r="F284" s="2" t="s">
        <v>11166</v>
      </c>
      <c r="G284" s="40"/>
      <c r="H284" s="1"/>
      <c r="I284" s="1"/>
      <c r="J284" s="1" t="s">
        <v>13</v>
      </c>
      <c r="K284" s="1"/>
      <c r="L284" s="1"/>
      <c r="M284" s="40"/>
      <c r="N284" s="49" t="s">
        <v>13</v>
      </c>
      <c r="O284" s="10" t="s">
        <v>13</v>
      </c>
      <c r="V284" s="50"/>
      <c r="W284" s="64"/>
    </row>
    <row r="285" spans="1:23" ht="25.5" x14ac:dyDescent="0.25">
      <c r="A285" s="57">
        <v>284</v>
      </c>
      <c r="B285" s="2" t="s">
        <v>11164</v>
      </c>
      <c r="C285" s="10" t="s">
        <v>11165</v>
      </c>
      <c r="D285" s="10" t="s">
        <v>11165</v>
      </c>
      <c r="F285" s="2" t="s">
        <v>11164</v>
      </c>
      <c r="G285" s="40"/>
      <c r="H285" s="1"/>
      <c r="I285" s="1"/>
      <c r="J285" s="1" t="s">
        <v>13</v>
      </c>
      <c r="K285" s="1"/>
      <c r="L285" s="1"/>
      <c r="M285" s="40"/>
      <c r="N285" s="49" t="s">
        <v>13</v>
      </c>
      <c r="O285" s="10" t="s">
        <v>13</v>
      </c>
      <c r="V285" s="50"/>
      <c r="W285" s="64"/>
    </row>
    <row r="286" spans="1:23" ht="25.5" x14ac:dyDescent="0.25">
      <c r="A286" s="57">
        <v>285</v>
      </c>
      <c r="B286" s="2" t="s">
        <v>11162</v>
      </c>
      <c r="C286" s="10" t="s">
        <v>11163</v>
      </c>
      <c r="D286" s="10" t="s">
        <v>11163</v>
      </c>
      <c r="F286" s="2" t="s">
        <v>11162</v>
      </c>
      <c r="G286" s="40"/>
      <c r="H286" s="1"/>
      <c r="I286" s="1"/>
      <c r="J286" s="1" t="s">
        <v>13</v>
      </c>
      <c r="K286" s="1"/>
      <c r="L286" s="1"/>
      <c r="M286" s="40"/>
      <c r="N286" s="49" t="s">
        <v>13</v>
      </c>
      <c r="O286" s="10" t="s">
        <v>13</v>
      </c>
      <c r="V286" s="50"/>
      <c r="W286" s="64"/>
    </row>
    <row r="287" spans="1:23" x14ac:dyDescent="0.25">
      <c r="A287" s="57">
        <v>286</v>
      </c>
      <c r="B287" s="2" t="s">
        <v>11160</v>
      </c>
      <c r="C287" s="10" t="s">
        <v>11161</v>
      </c>
      <c r="D287" s="10" t="s">
        <v>11161</v>
      </c>
      <c r="E287" s="10"/>
      <c r="F287" s="2" t="s">
        <v>11160</v>
      </c>
      <c r="G287" s="40"/>
      <c r="H287" s="1"/>
      <c r="I287" s="1"/>
      <c r="J287" s="1" t="s">
        <v>13</v>
      </c>
      <c r="K287" s="1"/>
      <c r="L287" s="1"/>
      <c r="M287" s="40" t="s">
        <v>13</v>
      </c>
      <c r="N287" s="49" t="s">
        <v>13</v>
      </c>
      <c r="O287" s="10" t="s">
        <v>13</v>
      </c>
      <c r="V287" s="50"/>
      <c r="W287" s="64"/>
    </row>
    <row r="288" spans="1:23" ht="127.5" x14ac:dyDescent="0.25">
      <c r="A288" s="57">
        <v>287</v>
      </c>
      <c r="B288" s="2" t="s">
        <v>11158</v>
      </c>
      <c r="C288" s="10" t="s">
        <v>11159</v>
      </c>
      <c r="D288" s="10" t="s">
        <v>11159</v>
      </c>
      <c r="F288" s="2" t="s">
        <v>11158</v>
      </c>
      <c r="G288" s="40"/>
      <c r="H288" s="1"/>
      <c r="I288" s="1"/>
      <c r="J288" s="1" t="s">
        <v>13</v>
      </c>
      <c r="K288" s="1"/>
      <c r="L288" s="1"/>
      <c r="M288" s="40"/>
      <c r="N288" s="49" t="s">
        <v>13</v>
      </c>
      <c r="O288" s="10" t="s">
        <v>13</v>
      </c>
      <c r="V288" s="50"/>
      <c r="W288" s="64"/>
    </row>
    <row r="289" spans="1:23" ht="25.5" x14ac:dyDescent="0.25">
      <c r="A289" s="57">
        <v>288</v>
      </c>
      <c r="B289" s="2" t="s">
        <v>11156</v>
      </c>
      <c r="C289" s="10" t="s">
        <v>11157</v>
      </c>
      <c r="D289" s="10" t="s">
        <v>11157</v>
      </c>
      <c r="F289" s="2" t="s">
        <v>11156</v>
      </c>
      <c r="G289" s="40"/>
      <c r="H289" s="1"/>
      <c r="I289" s="1"/>
      <c r="J289" s="1" t="s">
        <v>13</v>
      </c>
      <c r="K289" s="1"/>
      <c r="L289" s="1"/>
      <c r="M289" s="40"/>
      <c r="N289" s="49" t="s">
        <v>13</v>
      </c>
      <c r="O289" s="10" t="s">
        <v>13</v>
      </c>
      <c r="V289" s="50"/>
      <c r="W289" s="64"/>
    </row>
    <row r="290" spans="1:23" ht="25.5" x14ac:dyDescent="0.25">
      <c r="A290" s="57">
        <v>289</v>
      </c>
      <c r="B290" s="2" t="s">
        <v>11154</v>
      </c>
      <c r="C290" s="10" t="s">
        <v>11155</v>
      </c>
      <c r="D290" s="10" t="s">
        <v>11155</v>
      </c>
      <c r="F290" s="2" t="s">
        <v>11154</v>
      </c>
      <c r="G290" s="40"/>
      <c r="H290" s="1"/>
      <c r="I290" s="1"/>
      <c r="J290" s="1" t="s">
        <v>13</v>
      </c>
      <c r="K290" s="1"/>
      <c r="L290" s="1"/>
      <c r="M290" s="40"/>
      <c r="N290" s="49" t="s">
        <v>13</v>
      </c>
      <c r="O290" s="10" t="s">
        <v>13</v>
      </c>
      <c r="V290" s="50"/>
      <c r="W290" s="64"/>
    </row>
    <row r="291" spans="1:23" ht="25.5" x14ac:dyDescent="0.25">
      <c r="A291" s="57">
        <v>290</v>
      </c>
      <c r="B291" s="2" t="s">
        <v>11152</v>
      </c>
      <c r="C291" s="10" t="s">
        <v>11153</v>
      </c>
      <c r="D291" s="10" t="s">
        <v>11153</v>
      </c>
      <c r="F291" s="2" t="s">
        <v>11152</v>
      </c>
      <c r="G291" s="40"/>
      <c r="H291" s="1"/>
      <c r="I291" s="1"/>
      <c r="J291" s="1" t="s">
        <v>13</v>
      </c>
      <c r="K291" s="1"/>
      <c r="L291" s="1"/>
      <c r="M291" s="40"/>
      <c r="N291" s="49" t="s">
        <v>13</v>
      </c>
      <c r="O291" s="10" t="s">
        <v>13</v>
      </c>
      <c r="V291" s="50"/>
      <c r="W291" s="64"/>
    </row>
    <row r="292" spans="1:23" ht="25.5" x14ac:dyDescent="0.25">
      <c r="A292" s="57">
        <v>291</v>
      </c>
      <c r="B292" s="2" t="s">
        <v>11150</v>
      </c>
      <c r="C292" s="10" t="s">
        <v>11151</v>
      </c>
      <c r="D292" s="10" t="s">
        <v>11151</v>
      </c>
      <c r="F292" s="2" t="s">
        <v>11150</v>
      </c>
      <c r="G292" s="40"/>
      <c r="H292" s="1"/>
      <c r="I292" s="1"/>
      <c r="J292" s="1" t="s">
        <v>13</v>
      </c>
      <c r="K292" s="1"/>
      <c r="L292" s="1"/>
      <c r="M292" s="40"/>
      <c r="N292" s="49" t="s">
        <v>13</v>
      </c>
      <c r="O292" s="10" t="s">
        <v>13</v>
      </c>
      <c r="V292" s="50"/>
      <c r="W292" s="64"/>
    </row>
    <row r="293" spans="1:23" x14ac:dyDescent="0.25">
      <c r="A293" s="57">
        <v>292</v>
      </c>
      <c r="B293" s="2" t="s">
        <v>11148</v>
      </c>
      <c r="C293" s="10" t="s">
        <v>11149</v>
      </c>
      <c r="D293" s="10" t="s">
        <v>11149</v>
      </c>
      <c r="F293" s="2" t="s">
        <v>11148</v>
      </c>
      <c r="G293" s="40"/>
      <c r="H293" s="1"/>
      <c r="I293" s="1"/>
      <c r="J293" s="1" t="s">
        <v>13</v>
      </c>
      <c r="K293" s="1"/>
      <c r="L293" s="1"/>
      <c r="M293" s="40"/>
      <c r="N293" s="49" t="s">
        <v>13</v>
      </c>
      <c r="O293" s="10" t="s">
        <v>13</v>
      </c>
      <c r="V293" s="50"/>
      <c r="W293" s="64"/>
    </row>
    <row r="294" spans="1:23" ht="38.25" x14ac:dyDescent="0.25">
      <c r="A294" s="57">
        <v>293</v>
      </c>
      <c r="B294" s="2" t="s">
        <v>11146</v>
      </c>
      <c r="C294" s="10" t="s">
        <v>11147</v>
      </c>
      <c r="D294" s="10" t="s">
        <v>11147</v>
      </c>
      <c r="F294" s="2" t="s">
        <v>11146</v>
      </c>
      <c r="G294" s="40"/>
      <c r="H294" s="1"/>
      <c r="I294" s="1"/>
      <c r="J294" s="1" t="s">
        <v>13</v>
      </c>
      <c r="K294" s="1"/>
      <c r="L294" s="1"/>
      <c r="M294" s="40"/>
      <c r="N294" s="49" t="s">
        <v>13</v>
      </c>
      <c r="O294" s="10" t="s">
        <v>13</v>
      </c>
      <c r="V294" s="50"/>
      <c r="W294" s="64"/>
    </row>
    <row r="295" spans="1:23" x14ac:dyDescent="0.25">
      <c r="A295" s="57">
        <v>294</v>
      </c>
      <c r="B295" s="6" t="s">
        <v>11144</v>
      </c>
      <c r="C295" s="12" t="s">
        <v>11145</v>
      </c>
      <c r="D295" s="12" t="s">
        <v>11145</v>
      </c>
      <c r="E295" s="11"/>
      <c r="F295" s="6" t="s">
        <v>11144</v>
      </c>
      <c r="G295" s="39"/>
      <c r="H295" s="5"/>
      <c r="I295" s="5"/>
      <c r="J295" s="1"/>
      <c r="K295" s="5"/>
      <c r="L295" s="5"/>
      <c r="M295" s="39"/>
      <c r="N295" s="50"/>
      <c r="V295" s="50"/>
      <c r="W295" s="64"/>
    </row>
    <row r="296" spans="1:23" x14ac:dyDescent="0.25">
      <c r="A296" s="57">
        <v>295</v>
      </c>
      <c r="B296" s="2" t="s">
        <v>11142</v>
      </c>
      <c r="C296" s="10" t="s">
        <v>11143</v>
      </c>
      <c r="D296" s="10" t="s">
        <v>11143</v>
      </c>
      <c r="F296" s="2" t="s">
        <v>11142</v>
      </c>
      <c r="G296" s="40"/>
      <c r="H296" s="1"/>
      <c r="I296" s="1"/>
      <c r="J296" s="1" t="s">
        <v>13</v>
      </c>
      <c r="K296" s="1"/>
      <c r="L296" s="1"/>
      <c r="M296" s="40"/>
      <c r="N296" s="49" t="s">
        <v>13</v>
      </c>
      <c r="O296" s="10" t="s">
        <v>13</v>
      </c>
      <c r="V296" s="50"/>
      <c r="W296" s="64"/>
    </row>
    <row r="297" spans="1:23" x14ac:dyDescent="0.25">
      <c r="A297" s="57">
        <v>296</v>
      </c>
      <c r="B297" s="2" t="s">
        <v>11140</v>
      </c>
      <c r="C297" s="10" t="s">
        <v>11141</v>
      </c>
      <c r="D297" s="10" t="s">
        <v>11141</v>
      </c>
      <c r="F297" s="2" t="s">
        <v>11140</v>
      </c>
      <c r="G297" s="40"/>
      <c r="H297" s="1"/>
      <c r="I297" s="1"/>
      <c r="J297" s="1" t="s">
        <v>13</v>
      </c>
      <c r="K297" s="1"/>
      <c r="L297" s="1"/>
      <c r="M297" s="40"/>
      <c r="N297" s="49" t="s">
        <v>13</v>
      </c>
      <c r="O297" s="10" t="s">
        <v>13</v>
      </c>
      <c r="V297" s="50"/>
      <c r="W297" s="64"/>
    </row>
    <row r="298" spans="1:23" ht="63.75" x14ac:dyDescent="0.25">
      <c r="A298" s="57">
        <v>297</v>
      </c>
      <c r="B298" s="2" t="s">
        <v>11138</v>
      </c>
      <c r="C298" s="10" t="s">
        <v>11139</v>
      </c>
      <c r="D298" s="10" t="s">
        <v>11139</v>
      </c>
      <c r="F298" s="2" t="s">
        <v>11138</v>
      </c>
      <c r="G298" s="40"/>
      <c r="H298" s="1"/>
      <c r="I298" s="1"/>
      <c r="J298" s="1" t="s">
        <v>13</v>
      </c>
      <c r="K298" s="1"/>
      <c r="L298" s="1"/>
      <c r="M298" s="40"/>
      <c r="N298" s="49" t="s">
        <v>13</v>
      </c>
      <c r="O298" s="10" t="s">
        <v>13</v>
      </c>
      <c r="V298" s="50"/>
      <c r="W298" s="64"/>
    </row>
    <row r="299" spans="1:23" x14ac:dyDescent="0.25">
      <c r="A299" s="57">
        <v>298</v>
      </c>
      <c r="B299" s="2" t="s">
        <v>11136</v>
      </c>
      <c r="C299" s="10" t="s">
        <v>11137</v>
      </c>
      <c r="D299" s="10" t="s">
        <v>11137</v>
      </c>
      <c r="E299" s="10"/>
      <c r="F299" s="2" t="s">
        <v>11136</v>
      </c>
      <c r="G299" s="40"/>
      <c r="H299" s="1"/>
      <c r="I299" s="1"/>
      <c r="J299" s="1" t="s">
        <v>13</v>
      </c>
      <c r="K299" s="1"/>
      <c r="L299" s="1"/>
      <c r="M299" s="40" t="s">
        <v>13</v>
      </c>
      <c r="N299" s="49" t="s">
        <v>13</v>
      </c>
      <c r="O299" s="10" t="s">
        <v>13</v>
      </c>
      <c r="V299" s="50"/>
      <c r="W299" s="64"/>
    </row>
    <row r="300" spans="1:23" x14ac:dyDescent="0.25">
      <c r="A300" s="57">
        <v>299</v>
      </c>
      <c r="B300" s="2" t="s">
        <v>11134</v>
      </c>
      <c r="C300" s="10" t="s">
        <v>11135</v>
      </c>
      <c r="D300" s="10" t="s">
        <v>11135</v>
      </c>
      <c r="F300" s="2" t="s">
        <v>11134</v>
      </c>
      <c r="G300" s="40"/>
      <c r="H300" s="1"/>
      <c r="I300" s="1"/>
      <c r="J300" s="1" t="s">
        <v>13</v>
      </c>
      <c r="K300" s="1"/>
      <c r="L300" s="1"/>
      <c r="M300" s="40"/>
      <c r="N300" s="49" t="s">
        <v>13</v>
      </c>
      <c r="O300" s="10" t="s">
        <v>13</v>
      </c>
      <c r="V300" s="50"/>
      <c r="W300" s="64"/>
    </row>
    <row r="301" spans="1:23" ht="25.5" x14ac:dyDescent="0.25">
      <c r="A301" s="57">
        <v>300</v>
      </c>
      <c r="B301" s="2" t="s">
        <v>11132</v>
      </c>
      <c r="C301" s="10" t="s">
        <v>11133</v>
      </c>
      <c r="D301" s="10" t="s">
        <v>11133</v>
      </c>
      <c r="F301" s="2" t="s">
        <v>11132</v>
      </c>
      <c r="G301" s="40"/>
      <c r="H301" s="1"/>
      <c r="I301" s="1"/>
      <c r="J301" s="1" t="s">
        <v>13</v>
      </c>
      <c r="K301" s="1"/>
      <c r="L301" s="1"/>
      <c r="M301" s="40"/>
      <c r="N301" s="49" t="s">
        <v>13</v>
      </c>
      <c r="O301" s="10" t="s">
        <v>13</v>
      </c>
      <c r="V301" s="50"/>
      <c r="W301" s="64"/>
    </row>
    <row r="302" spans="1:23" ht="25.5" x14ac:dyDescent="0.25">
      <c r="A302" s="57">
        <v>301</v>
      </c>
      <c r="B302" s="2" t="s">
        <v>11130</v>
      </c>
      <c r="C302" s="10" t="s">
        <v>11131</v>
      </c>
      <c r="D302" s="10" t="s">
        <v>11131</v>
      </c>
      <c r="F302" s="2" t="s">
        <v>11130</v>
      </c>
      <c r="G302" s="40"/>
      <c r="H302" s="1"/>
      <c r="I302" s="1"/>
      <c r="J302" s="1" t="s">
        <v>13</v>
      </c>
      <c r="K302" s="1"/>
      <c r="L302" s="1"/>
      <c r="M302" s="40"/>
      <c r="N302" s="49" t="s">
        <v>13</v>
      </c>
      <c r="O302" s="10" t="s">
        <v>13</v>
      </c>
      <c r="V302" s="50"/>
      <c r="W302" s="64"/>
    </row>
    <row r="303" spans="1:23" ht="51" x14ac:dyDescent="0.25">
      <c r="A303" s="57">
        <v>302</v>
      </c>
      <c r="B303" s="2" t="s">
        <v>11128</v>
      </c>
      <c r="C303" s="10" t="s">
        <v>11129</v>
      </c>
      <c r="D303" s="10" t="s">
        <v>11129</v>
      </c>
      <c r="E303" s="10"/>
      <c r="F303" s="2" t="s">
        <v>11128</v>
      </c>
      <c r="G303" s="40"/>
      <c r="H303" s="1"/>
      <c r="I303" s="1"/>
      <c r="J303" s="1" t="s">
        <v>13</v>
      </c>
      <c r="K303" s="1"/>
      <c r="L303" s="1"/>
      <c r="M303" s="40" t="s">
        <v>13</v>
      </c>
      <c r="N303" s="49" t="s">
        <v>13</v>
      </c>
      <c r="O303" s="10" t="s">
        <v>13</v>
      </c>
      <c r="V303" s="50"/>
      <c r="W303" s="64"/>
    </row>
    <row r="304" spans="1:23" ht="25.5" x14ac:dyDescent="0.25">
      <c r="A304" s="57">
        <v>303</v>
      </c>
      <c r="B304" s="2" t="s">
        <v>11126</v>
      </c>
      <c r="C304" s="10" t="s">
        <v>11127</v>
      </c>
      <c r="D304" s="10" t="s">
        <v>11127</v>
      </c>
      <c r="F304" s="2" t="s">
        <v>11126</v>
      </c>
      <c r="G304" s="40"/>
      <c r="H304" s="1"/>
      <c r="I304" s="1"/>
      <c r="J304" s="1" t="s">
        <v>13</v>
      </c>
      <c r="K304" s="1"/>
      <c r="L304" s="1"/>
      <c r="M304" s="40"/>
      <c r="N304" s="49" t="s">
        <v>13</v>
      </c>
      <c r="O304" s="10" t="s">
        <v>13</v>
      </c>
      <c r="V304" s="50"/>
      <c r="W304" s="64"/>
    </row>
    <row r="305" spans="1:23" ht="38.25" x14ac:dyDescent="0.25">
      <c r="A305" s="57">
        <v>304</v>
      </c>
      <c r="B305" s="2" t="s">
        <v>11124</v>
      </c>
      <c r="C305" s="10" t="s">
        <v>11125</v>
      </c>
      <c r="D305" s="10" t="s">
        <v>11125</v>
      </c>
      <c r="F305" s="2" t="s">
        <v>11124</v>
      </c>
      <c r="G305" s="40"/>
      <c r="H305" s="1"/>
      <c r="I305" s="1"/>
      <c r="J305" s="1" t="s">
        <v>13</v>
      </c>
      <c r="K305" s="1"/>
      <c r="L305" s="1"/>
      <c r="M305" s="40"/>
      <c r="N305" s="49" t="s">
        <v>13</v>
      </c>
      <c r="O305" s="10" t="s">
        <v>13</v>
      </c>
      <c r="V305" s="50"/>
      <c r="W305" s="64"/>
    </row>
    <row r="306" spans="1:23" ht="25.5" x14ac:dyDescent="0.25">
      <c r="A306" s="57">
        <v>305</v>
      </c>
      <c r="B306" s="2" t="s">
        <v>11122</v>
      </c>
      <c r="C306" s="10" t="s">
        <v>11123</v>
      </c>
      <c r="D306" s="10" t="s">
        <v>11123</v>
      </c>
      <c r="F306" s="2" t="s">
        <v>11122</v>
      </c>
      <c r="G306" s="40"/>
      <c r="H306" s="1"/>
      <c r="I306" s="1"/>
      <c r="J306" s="1" t="s">
        <v>13</v>
      </c>
      <c r="K306" s="1"/>
      <c r="L306" s="1"/>
      <c r="M306" s="40"/>
      <c r="N306" s="49" t="s">
        <v>13</v>
      </c>
      <c r="O306" s="10" t="s">
        <v>13</v>
      </c>
      <c r="V306" s="50"/>
      <c r="W306" s="64"/>
    </row>
    <row r="307" spans="1:23" x14ac:dyDescent="0.25">
      <c r="A307" s="57">
        <v>306</v>
      </c>
      <c r="B307" s="6" t="s">
        <v>11120</v>
      </c>
      <c r="C307" s="12" t="s">
        <v>11121</v>
      </c>
      <c r="D307" s="12" t="s">
        <v>11121</v>
      </c>
      <c r="E307" s="11"/>
      <c r="F307" s="6" t="s">
        <v>11120</v>
      </c>
      <c r="G307" s="39"/>
      <c r="H307" s="5"/>
      <c r="I307" s="5"/>
      <c r="J307" s="1"/>
      <c r="K307" s="5"/>
      <c r="L307" s="5"/>
      <c r="M307" s="39"/>
      <c r="N307" s="50"/>
      <c r="V307" s="50"/>
      <c r="W307" s="64"/>
    </row>
    <row r="308" spans="1:23" ht="38.25" x14ac:dyDescent="0.25">
      <c r="A308" s="57">
        <v>307</v>
      </c>
      <c r="B308" s="2" t="s">
        <v>11118</v>
      </c>
      <c r="C308" s="10" t="s">
        <v>11119</v>
      </c>
      <c r="D308" s="10" t="s">
        <v>11119</v>
      </c>
      <c r="F308" s="2" t="s">
        <v>11118</v>
      </c>
      <c r="G308" s="40"/>
      <c r="H308" s="1"/>
      <c r="I308" s="1"/>
      <c r="J308" s="1" t="s">
        <v>13</v>
      </c>
      <c r="K308" s="1"/>
      <c r="L308" s="1"/>
      <c r="M308" s="40"/>
      <c r="N308" s="49" t="s">
        <v>13</v>
      </c>
      <c r="O308" s="10" t="s">
        <v>13</v>
      </c>
      <c r="V308" s="50"/>
      <c r="W308" s="64"/>
    </row>
    <row r="309" spans="1:23" ht="25.5" x14ac:dyDescent="0.25">
      <c r="A309" s="57">
        <v>308</v>
      </c>
      <c r="B309" s="2" t="s">
        <v>11116</v>
      </c>
      <c r="C309" s="10" t="s">
        <v>11117</v>
      </c>
      <c r="D309" s="10" t="s">
        <v>11117</v>
      </c>
      <c r="F309" s="2" t="s">
        <v>11116</v>
      </c>
      <c r="G309" s="40"/>
      <c r="H309" s="1"/>
      <c r="I309" s="1"/>
      <c r="J309" s="1" t="s">
        <v>13</v>
      </c>
      <c r="K309" s="1"/>
      <c r="L309" s="1"/>
      <c r="M309" s="40"/>
      <c r="N309" s="49" t="s">
        <v>13</v>
      </c>
      <c r="O309" s="10" t="s">
        <v>13</v>
      </c>
      <c r="V309" s="50"/>
      <c r="W309" s="64"/>
    </row>
    <row r="310" spans="1:23" x14ac:dyDescent="0.25">
      <c r="A310" s="57">
        <v>309</v>
      </c>
      <c r="B310" s="2" t="s">
        <v>30</v>
      </c>
      <c r="C310" s="10" t="s">
        <v>11115</v>
      </c>
      <c r="D310" s="10" t="s">
        <v>11115</v>
      </c>
      <c r="F310" s="2" t="s">
        <v>30</v>
      </c>
      <c r="G310" s="40"/>
      <c r="H310" s="1"/>
      <c r="I310" s="1"/>
      <c r="J310" s="1"/>
      <c r="K310" s="1"/>
      <c r="L310" s="1"/>
      <c r="M310" s="40"/>
      <c r="N310" s="50"/>
      <c r="V310" s="50"/>
      <c r="W310" s="64"/>
    </row>
    <row r="311" spans="1:23" ht="38.25" x14ac:dyDescent="0.25">
      <c r="A311" s="57">
        <v>310</v>
      </c>
      <c r="B311" s="2" t="s">
        <v>11113</v>
      </c>
      <c r="C311" s="10" t="s">
        <v>11114</v>
      </c>
      <c r="D311" s="10" t="s">
        <v>11114</v>
      </c>
      <c r="F311" s="2" t="s">
        <v>11113</v>
      </c>
      <c r="G311" s="40"/>
      <c r="H311" s="1"/>
      <c r="I311" s="1"/>
      <c r="J311" s="1" t="s">
        <v>13</v>
      </c>
      <c r="K311" s="1"/>
      <c r="L311" s="1"/>
      <c r="M311" s="40"/>
      <c r="N311" s="49" t="s">
        <v>13</v>
      </c>
      <c r="O311" s="10" t="s">
        <v>13</v>
      </c>
      <c r="V311" s="50"/>
      <c r="W311" s="64"/>
    </row>
    <row r="312" spans="1:23" x14ac:dyDescent="0.25">
      <c r="A312" s="57">
        <v>311</v>
      </c>
      <c r="B312" s="6" t="s">
        <v>11111</v>
      </c>
      <c r="C312" s="12" t="s">
        <v>11112</v>
      </c>
      <c r="D312" s="12" t="s">
        <v>11112</v>
      </c>
      <c r="E312" s="11"/>
      <c r="F312" s="6" t="s">
        <v>11111</v>
      </c>
      <c r="G312" s="39"/>
      <c r="H312" s="5"/>
      <c r="I312" s="5"/>
      <c r="J312" s="1"/>
      <c r="K312" s="5"/>
      <c r="L312" s="5"/>
      <c r="M312" s="39"/>
      <c r="N312" s="50"/>
      <c r="V312" s="50"/>
      <c r="W312" s="64"/>
    </row>
    <row r="313" spans="1:23" x14ac:dyDescent="0.25">
      <c r="A313" s="57">
        <v>312</v>
      </c>
      <c r="B313" s="2" t="s">
        <v>11109</v>
      </c>
      <c r="C313" s="10" t="s">
        <v>11110</v>
      </c>
      <c r="D313" s="10" t="s">
        <v>11110</v>
      </c>
      <c r="E313" s="10"/>
      <c r="F313" s="2" t="s">
        <v>11109</v>
      </c>
      <c r="G313" s="40"/>
      <c r="H313" s="1"/>
      <c r="I313" s="1"/>
      <c r="J313" s="1" t="s">
        <v>13</v>
      </c>
      <c r="K313" s="1"/>
      <c r="L313" s="1"/>
      <c r="M313" s="40" t="s">
        <v>13</v>
      </c>
      <c r="N313" s="49" t="s">
        <v>13</v>
      </c>
      <c r="O313" s="10" t="s">
        <v>13</v>
      </c>
      <c r="V313" s="50"/>
      <c r="W313" s="64"/>
    </row>
    <row r="314" spans="1:23" ht="25.5" x14ac:dyDescent="0.25">
      <c r="A314" s="57">
        <v>313</v>
      </c>
      <c r="B314" s="2" t="s">
        <v>11107</v>
      </c>
      <c r="C314" s="10" t="s">
        <v>11108</v>
      </c>
      <c r="D314" s="10" t="s">
        <v>11108</v>
      </c>
      <c r="E314" s="10"/>
      <c r="F314" s="2" t="s">
        <v>11107</v>
      </c>
      <c r="G314" s="40"/>
      <c r="H314" s="1"/>
      <c r="I314" s="1"/>
      <c r="J314" s="1" t="s">
        <v>13</v>
      </c>
      <c r="K314" s="1"/>
      <c r="L314" s="1"/>
      <c r="M314" s="40" t="s">
        <v>13</v>
      </c>
      <c r="N314" s="49" t="s">
        <v>13</v>
      </c>
      <c r="O314" s="10" t="s">
        <v>13</v>
      </c>
      <c r="V314" s="50"/>
      <c r="W314" s="64"/>
    </row>
    <row r="315" spans="1:23" ht="25.5" x14ac:dyDescent="0.25">
      <c r="A315" s="57">
        <v>314</v>
      </c>
      <c r="B315" s="2" t="s">
        <v>11105</v>
      </c>
      <c r="C315" s="10" t="s">
        <v>11106</v>
      </c>
      <c r="D315" s="10" t="s">
        <v>11106</v>
      </c>
      <c r="F315" s="2" t="s">
        <v>11105</v>
      </c>
      <c r="G315" s="40"/>
      <c r="H315" s="1"/>
      <c r="I315" s="1"/>
      <c r="J315" s="1" t="s">
        <v>13</v>
      </c>
      <c r="K315" s="1"/>
      <c r="L315" s="1"/>
      <c r="M315" s="40"/>
      <c r="N315" s="49" t="s">
        <v>13</v>
      </c>
      <c r="O315" s="10" t="s">
        <v>13</v>
      </c>
      <c r="V315" s="50"/>
      <c r="W315" s="64"/>
    </row>
    <row r="316" spans="1:23" ht="38.25" x14ac:dyDescent="0.25">
      <c r="A316" s="57">
        <v>315</v>
      </c>
      <c r="B316" s="2" t="s">
        <v>11103</v>
      </c>
      <c r="C316" s="10" t="s">
        <v>11104</v>
      </c>
      <c r="D316" s="10" t="s">
        <v>11104</v>
      </c>
      <c r="E316" s="10"/>
      <c r="F316" s="2" t="s">
        <v>11103</v>
      </c>
      <c r="G316" s="40"/>
      <c r="H316" s="1"/>
      <c r="I316" s="1"/>
      <c r="J316" s="1" t="s">
        <v>13</v>
      </c>
      <c r="K316" s="1"/>
      <c r="L316" s="1"/>
      <c r="M316" s="40" t="s">
        <v>13</v>
      </c>
      <c r="N316" s="49" t="s">
        <v>13</v>
      </c>
      <c r="O316" s="10" t="s">
        <v>13</v>
      </c>
      <c r="V316" s="50"/>
      <c r="W316" s="64"/>
    </row>
    <row r="317" spans="1:23" ht="25.5" x14ac:dyDescent="0.25">
      <c r="A317" s="57">
        <v>316</v>
      </c>
      <c r="B317" s="2" t="s">
        <v>11101</v>
      </c>
      <c r="C317" s="10" t="s">
        <v>11102</v>
      </c>
      <c r="D317" s="10" t="s">
        <v>11102</v>
      </c>
      <c r="F317" s="2" t="s">
        <v>11101</v>
      </c>
      <c r="G317" s="40"/>
      <c r="H317" s="1"/>
      <c r="I317" s="1"/>
      <c r="J317" s="1" t="s">
        <v>13</v>
      </c>
      <c r="K317" s="1"/>
      <c r="L317" s="1"/>
      <c r="M317" s="40"/>
      <c r="N317" s="49" t="s">
        <v>13</v>
      </c>
      <c r="O317" s="10" t="s">
        <v>13</v>
      </c>
      <c r="V317" s="50"/>
      <c r="W317" s="64"/>
    </row>
    <row r="318" spans="1:23" x14ac:dyDescent="0.25">
      <c r="A318" s="57">
        <v>317</v>
      </c>
      <c r="B318" s="6" t="s">
        <v>11099</v>
      </c>
      <c r="C318" s="12" t="s">
        <v>11100</v>
      </c>
      <c r="D318" s="12" t="s">
        <v>11100</v>
      </c>
      <c r="E318" s="11"/>
      <c r="F318" s="6" t="s">
        <v>11099</v>
      </c>
      <c r="G318" s="39"/>
      <c r="H318" s="5"/>
      <c r="I318" s="5"/>
      <c r="J318" s="1"/>
      <c r="K318" s="5"/>
      <c r="L318" s="5"/>
      <c r="M318" s="39"/>
      <c r="N318" s="50"/>
      <c r="V318" s="50"/>
      <c r="W318" s="64"/>
    </row>
    <row r="319" spans="1:23" x14ac:dyDescent="0.25">
      <c r="A319" s="57">
        <v>318</v>
      </c>
      <c r="B319" s="2" t="s">
        <v>30</v>
      </c>
      <c r="C319" s="10" t="s">
        <v>11098</v>
      </c>
      <c r="D319" s="10" t="s">
        <v>11098</v>
      </c>
      <c r="F319" s="2" t="s">
        <v>30</v>
      </c>
      <c r="G319" s="40"/>
      <c r="H319" s="1"/>
      <c r="I319" s="1"/>
      <c r="J319" s="1"/>
      <c r="K319" s="1"/>
      <c r="L319" s="1"/>
      <c r="M319" s="40"/>
      <c r="N319" s="50"/>
      <c r="V319" s="50"/>
      <c r="W319" s="64"/>
    </row>
    <row r="320" spans="1:23" ht="25.5" x14ac:dyDescent="0.25">
      <c r="A320" s="57">
        <v>319</v>
      </c>
      <c r="B320" s="2" t="s">
        <v>11096</v>
      </c>
      <c r="C320" s="10" t="s">
        <v>11097</v>
      </c>
      <c r="D320" s="10" t="s">
        <v>11097</v>
      </c>
      <c r="F320" s="2" t="s">
        <v>11096</v>
      </c>
      <c r="G320" s="40"/>
      <c r="H320" s="1"/>
      <c r="I320" s="1"/>
      <c r="J320" s="1" t="s">
        <v>13</v>
      </c>
      <c r="K320" s="1"/>
      <c r="L320" s="1"/>
      <c r="M320" s="40"/>
      <c r="N320" s="49" t="s">
        <v>13</v>
      </c>
      <c r="O320" s="10" t="s">
        <v>13</v>
      </c>
      <c r="V320" s="50"/>
      <c r="W320" s="64"/>
    </row>
    <row r="321" spans="1:23" ht="25.5" x14ac:dyDescent="0.25">
      <c r="A321" s="57">
        <v>320</v>
      </c>
      <c r="B321" s="2" t="s">
        <v>11094</v>
      </c>
      <c r="C321" s="10" t="s">
        <v>11095</v>
      </c>
      <c r="D321" s="10" t="s">
        <v>11095</v>
      </c>
      <c r="F321" s="2" t="s">
        <v>11094</v>
      </c>
      <c r="G321" s="40"/>
      <c r="H321" s="1"/>
      <c r="I321" s="1"/>
      <c r="J321" s="1" t="s">
        <v>13</v>
      </c>
      <c r="K321" s="1"/>
      <c r="L321" s="1"/>
      <c r="M321" s="40"/>
      <c r="N321" s="49" t="s">
        <v>13</v>
      </c>
      <c r="O321" s="10" t="s">
        <v>13</v>
      </c>
      <c r="V321" s="50"/>
      <c r="W321" s="64"/>
    </row>
    <row r="322" spans="1:23" ht="25.5" x14ac:dyDescent="0.25">
      <c r="A322" s="57">
        <v>321</v>
      </c>
      <c r="B322" s="2" t="s">
        <v>11092</v>
      </c>
      <c r="C322" s="10" t="s">
        <v>11093</v>
      </c>
      <c r="D322" s="10" t="s">
        <v>11093</v>
      </c>
      <c r="F322" s="2" t="s">
        <v>11092</v>
      </c>
      <c r="G322" s="40"/>
      <c r="H322" s="1"/>
      <c r="I322" s="1"/>
      <c r="J322" s="1" t="s">
        <v>13</v>
      </c>
      <c r="K322" s="1"/>
      <c r="L322" s="1"/>
      <c r="M322" s="40"/>
      <c r="N322" s="49" t="s">
        <v>13</v>
      </c>
      <c r="O322" s="10" t="s">
        <v>13</v>
      </c>
      <c r="V322" s="50"/>
      <c r="W322" s="64"/>
    </row>
    <row r="323" spans="1:23" x14ac:dyDescent="0.25">
      <c r="A323" s="57">
        <v>322</v>
      </c>
      <c r="B323" s="2" t="s">
        <v>11090</v>
      </c>
      <c r="C323" s="10" t="s">
        <v>11091</v>
      </c>
      <c r="D323" s="10" t="s">
        <v>11091</v>
      </c>
      <c r="F323" s="2" t="s">
        <v>11090</v>
      </c>
      <c r="G323" s="40"/>
      <c r="H323" s="1"/>
      <c r="I323" s="1"/>
      <c r="J323" s="1" t="s">
        <v>13</v>
      </c>
      <c r="K323" s="1"/>
      <c r="L323" s="1"/>
      <c r="M323" s="40"/>
      <c r="N323" s="49" t="s">
        <v>13</v>
      </c>
      <c r="O323" s="10" t="s">
        <v>13</v>
      </c>
      <c r="V323" s="50"/>
      <c r="W323" s="64"/>
    </row>
    <row r="324" spans="1:23" ht="25.5" x14ac:dyDescent="0.25">
      <c r="A324" s="57">
        <v>323</v>
      </c>
      <c r="B324" s="2" t="s">
        <v>11088</v>
      </c>
      <c r="C324" s="10" t="s">
        <v>11089</v>
      </c>
      <c r="D324" s="10" t="s">
        <v>11089</v>
      </c>
      <c r="F324" s="2" t="s">
        <v>11088</v>
      </c>
      <c r="G324" s="40"/>
      <c r="H324" s="1"/>
      <c r="I324" s="1"/>
      <c r="J324" s="1" t="s">
        <v>13</v>
      </c>
      <c r="K324" s="1"/>
      <c r="L324" s="1"/>
      <c r="M324" s="40"/>
      <c r="N324" s="49" t="s">
        <v>13</v>
      </c>
      <c r="O324" s="10" t="s">
        <v>13</v>
      </c>
      <c r="V324" s="50"/>
      <c r="W324" s="64"/>
    </row>
    <row r="325" spans="1:23" ht="25.5" x14ac:dyDescent="0.25">
      <c r="A325" s="57">
        <v>324</v>
      </c>
      <c r="B325" s="2" t="s">
        <v>11086</v>
      </c>
      <c r="C325" s="10" t="s">
        <v>11087</v>
      </c>
      <c r="D325" s="10" t="s">
        <v>11087</v>
      </c>
      <c r="F325" s="2" t="s">
        <v>11086</v>
      </c>
      <c r="G325" s="40"/>
      <c r="H325" s="1"/>
      <c r="I325" s="1"/>
      <c r="J325" s="1" t="s">
        <v>13</v>
      </c>
      <c r="K325" s="1"/>
      <c r="L325" s="1"/>
      <c r="M325" s="40"/>
      <c r="N325" s="49" t="s">
        <v>13</v>
      </c>
      <c r="O325" s="10" t="s">
        <v>13</v>
      </c>
      <c r="V325" s="50"/>
      <c r="W325" s="64"/>
    </row>
    <row r="326" spans="1:23" ht="38.25" x14ac:dyDescent="0.25">
      <c r="A326" s="57">
        <v>325</v>
      </c>
      <c r="B326" s="2" t="s">
        <v>11084</v>
      </c>
      <c r="C326" s="10" t="s">
        <v>11085</v>
      </c>
      <c r="D326" s="10" t="s">
        <v>11085</v>
      </c>
      <c r="F326" s="2" t="s">
        <v>11084</v>
      </c>
      <c r="G326" s="40"/>
      <c r="H326" s="1"/>
      <c r="I326" s="1"/>
      <c r="J326" s="1" t="s">
        <v>13</v>
      </c>
      <c r="K326" s="1"/>
      <c r="L326" s="1"/>
      <c r="M326" s="40"/>
      <c r="N326" s="49" t="s">
        <v>13</v>
      </c>
      <c r="O326" s="10" t="s">
        <v>13</v>
      </c>
      <c r="V326" s="50"/>
      <c r="W326" s="64"/>
    </row>
    <row r="327" spans="1:23" x14ac:dyDescent="0.25">
      <c r="A327" s="57">
        <v>326</v>
      </c>
      <c r="B327" s="2" t="s">
        <v>11082</v>
      </c>
      <c r="C327" s="10" t="s">
        <v>11083</v>
      </c>
      <c r="D327" s="10" t="s">
        <v>11083</v>
      </c>
      <c r="F327" s="2" t="s">
        <v>11082</v>
      </c>
      <c r="G327" s="40"/>
      <c r="H327" s="1"/>
      <c r="I327" s="1"/>
      <c r="J327" s="1" t="s">
        <v>13</v>
      </c>
      <c r="K327" s="1"/>
      <c r="L327" s="1"/>
      <c r="M327" s="40"/>
      <c r="N327" s="49" t="s">
        <v>13</v>
      </c>
      <c r="O327" s="10" t="s">
        <v>13</v>
      </c>
      <c r="V327" s="50"/>
      <c r="W327" s="64"/>
    </row>
    <row r="328" spans="1:23" ht="25.5" x14ac:dyDescent="0.25">
      <c r="A328" s="57">
        <v>327</v>
      </c>
      <c r="B328" s="2" t="s">
        <v>11080</v>
      </c>
      <c r="C328" s="10" t="s">
        <v>11081</v>
      </c>
      <c r="D328" s="10" t="s">
        <v>11081</v>
      </c>
      <c r="F328" s="2" t="s">
        <v>11080</v>
      </c>
      <c r="G328" s="40"/>
      <c r="H328" s="1"/>
      <c r="I328" s="1"/>
      <c r="J328" s="1" t="s">
        <v>13</v>
      </c>
      <c r="K328" s="1"/>
      <c r="L328" s="1"/>
      <c r="M328" s="40"/>
      <c r="N328" s="49" t="s">
        <v>13</v>
      </c>
      <c r="O328" s="10" t="s">
        <v>13</v>
      </c>
      <c r="V328" s="50"/>
      <c r="W328" s="64"/>
    </row>
    <row r="329" spans="1:23" x14ac:dyDescent="0.25">
      <c r="A329" s="57">
        <v>328</v>
      </c>
      <c r="B329" s="2" t="s">
        <v>30</v>
      </c>
      <c r="C329" s="10" t="s">
        <v>11079</v>
      </c>
      <c r="D329" s="10" t="s">
        <v>11079</v>
      </c>
      <c r="F329" s="2" t="s">
        <v>30</v>
      </c>
      <c r="G329" s="40"/>
      <c r="H329" s="1"/>
      <c r="I329" s="1"/>
      <c r="J329" s="1"/>
      <c r="K329" s="1"/>
      <c r="L329" s="1"/>
      <c r="M329" s="40"/>
      <c r="N329" s="50"/>
      <c r="V329" s="50"/>
      <c r="W329" s="64"/>
    </row>
    <row r="330" spans="1:23" ht="25.5" x14ac:dyDescent="0.25">
      <c r="A330" s="57">
        <v>329</v>
      </c>
      <c r="B330" s="2" t="s">
        <v>11077</v>
      </c>
      <c r="C330" s="10" t="s">
        <v>11078</v>
      </c>
      <c r="D330" s="10" t="s">
        <v>11078</v>
      </c>
      <c r="F330" s="2" t="s">
        <v>11077</v>
      </c>
      <c r="G330" s="40"/>
      <c r="H330" s="1"/>
      <c r="I330" s="1"/>
      <c r="J330" s="1" t="s">
        <v>13</v>
      </c>
      <c r="K330" s="1"/>
      <c r="L330" s="1"/>
      <c r="M330" s="40"/>
      <c r="N330" s="49" t="s">
        <v>13</v>
      </c>
      <c r="O330" s="10" t="s">
        <v>13</v>
      </c>
      <c r="V330" s="50"/>
      <c r="W330" s="64"/>
    </row>
    <row r="331" spans="1:23" ht="51" x14ac:dyDescent="0.25">
      <c r="A331" s="57">
        <v>330</v>
      </c>
      <c r="B331" s="2" t="s">
        <v>11075</v>
      </c>
      <c r="C331" s="10" t="s">
        <v>11076</v>
      </c>
      <c r="D331" s="10" t="s">
        <v>11076</v>
      </c>
      <c r="F331" s="2" t="s">
        <v>11075</v>
      </c>
      <c r="G331" s="40"/>
      <c r="H331" s="1"/>
      <c r="I331" s="1"/>
      <c r="J331" s="1" t="s">
        <v>13</v>
      </c>
      <c r="K331" s="1"/>
      <c r="L331" s="1"/>
      <c r="M331" s="40"/>
      <c r="N331" s="49" t="s">
        <v>13</v>
      </c>
      <c r="O331" s="10" t="s">
        <v>13</v>
      </c>
      <c r="V331" s="50"/>
      <c r="W331" s="64"/>
    </row>
    <row r="332" spans="1:23" ht="25.5" x14ac:dyDescent="0.25">
      <c r="A332" s="57">
        <v>331</v>
      </c>
      <c r="B332" s="2" t="s">
        <v>11073</v>
      </c>
      <c r="C332" s="10" t="s">
        <v>11074</v>
      </c>
      <c r="D332" s="10" t="s">
        <v>11074</v>
      </c>
      <c r="F332" s="2" t="s">
        <v>11073</v>
      </c>
      <c r="G332" s="40"/>
      <c r="H332" s="1"/>
      <c r="I332" s="1"/>
      <c r="J332" s="1" t="s">
        <v>13</v>
      </c>
      <c r="K332" s="1"/>
      <c r="L332" s="1"/>
      <c r="M332" s="40"/>
      <c r="N332" s="49" t="s">
        <v>13</v>
      </c>
      <c r="O332" s="10" t="s">
        <v>13</v>
      </c>
      <c r="V332" s="50"/>
      <c r="W332" s="64"/>
    </row>
    <row r="333" spans="1:23" ht="38.25" x14ac:dyDescent="0.25">
      <c r="A333" s="57">
        <v>332</v>
      </c>
      <c r="B333" s="2" t="s">
        <v>11071</v>
      </c>
      <c r="C333" s="10" t="s">
        <v>11072</v>
      </c>
      <c r="D333" s="10" t="s">
        <v>11072</v>
      </c>
      <c r="F333" s="2" t="s">
        <v>11071</v>
      </c>
      <c r="G333" s="40"/>
      <c r="H333" s="1"/>
      <c r="I333" s="1"/>
      <c r="J333" s="1" t="s">
        <v>13</v>
      </c>
      <c r="K333" s="1"/>
      <c r="L333" s="1"/>
      <c r="M333" s="40"/>
      <c r="N333" s="49" t="s">
        <v>13</v>
      </c>
      <c r="O333" s="10" t="s">
        <v>13</v>
      </c>
      <c r="V333" s="50"/>
      <c r="W333" s="64"/>
    </row>
    <row r="334" spans="1:23" x14ac:dyDescent="0.25">
      <c r="A334" s="57">
        <v>333</v>
      </c>
      <c r="B334" s="6" t="s">
        <v>11069</v>
      </c>
      <c r="C334" s="12" t="s">
        <v>11070</v>
      </c>
      <c r="D334" s="12" t="s">
        <v>11070</v>
      </c>
      <c r="E334" s="11"/>
      <c r="F334" s="6" t="s">
        <v>11069</v>
      </c>
      <c r="G334" s="39"/>
      <c r="H334" s="5"/>
      <c r="I334" s="5"/>
      <c r="J334" s="1"/>
      <c r="K334" s="5"/>
      <c r="L334" s="5"/>
      <c r="M334" s="39"/>
      <c r="N334" s="50"/>
      <c r="V334" s="50"/>
      <c r="W334" s="64"/>
    </row>
    <row r="335" spans="1:23" x14ac:dyDescent="0.25">
      <c r="A335" s="57">
        <v>334</v>
      </c>
      <c r="B335" s="2" t="s">
        <v>11067</v>
      </c>
      <c r="C335" s="10" t="s">
        <v>11068</v>
      </c>
      <c r="D335" s="10" t="s">
        <v>11068</v>
      </c>
      <c r="F335" s="2" t="s">
        <v>11067</v>
      </c>
      <c r="G335" s="40"/>
      <c r="H335" s="1"/>
      <c r="I335" s="1"/>
      <c r="J335" s="1" t="s">
        <v>13</v>
      </c>
      <c r="K335" s="1"/>
      <c r="L335" s="1"/>
      <c r="M335" s="40"/>
      <c r="N335" s="49" t="s">
        <v>13</v>
      </c>
      <c r="O335" s="10" t="s">
        <v>13</v>
      </c>
      <c r="V335" s="50"/>
      <c r="W335" s="64"/>
    </row>
    <row r="336" spans="1:23" x14ac:dyDescent="0.25">
      <c r="A336" s="57">
        <v>335</v>
      </c>
      <c r="B336" s="2" t="s">
        <v>11065</v>
      </c>
      <c r="C336" s="10" t="s">
        <v>11066</v>
      </c>
      <c r="D336" s="10" t="s">
        <v>11066</v>
      </c>
      <c r="F336" s="2" t="s">
        <v>11065</v>
      </c>
      <c r="G336" s="40"/>
      <c r="H336" s="1"/>
      <c r="I336" s="1"/>
      <c r="J336" s="1" t="s">
        <v>13</v>
      </c>
      <c r="K336" s="1"/>
      <c r="L336" s="1"/>
      <c r="M336" s="40"/>
      <c r="N336" s="49" t="s">
        <v>13</v>
      </c>
      <c r="O336" s="10" t="s">
        <v>13</v>
      </c>
      <c r="V336" s="50"/>
      <c r="W336" s="64"/>
    </row>
    <row r="337" spans="1:23" ht="25.5" x14ac:dyDescent="0.25">
      <c r="A337" s="57">
        <v>336</v>
      </c>
      <c r="B337" s="2" t="s">
        <v>11063</v>
      </c>
      <c r="C337" s="10" t="s">
        <v>11064</v>
      </c>
      <c r="D337" s="10" t="s">
        <v>11064</v>
      </c>
      <c r="F337" s="2" t="s">
        <v>11063</v>
      </c>
      <c r="G337" s="40"/>
      <c r="H337" s="1"/>
      <c r="I337" s="1"/>
      <c r="J337" s="1" t="s">
        <v>13</v>
      </c>
      <c r="K337" s="1"/>
      <c r="L337" s="1"/>
      <c r="M337" s="40"/>
      <c r="N337" s="49" t="s">
        <v>13</v>
      </c>
      <c r="O337" s="10" t="s">
        <v>13</v>
      </c>
      <c r="V337" s="50"/>
      <c r="W337" s="64"/>
    </row>
    <row r="338" spans="1:23" ht="25.5" x14ac:dyDescent="0.25">
      <c r="A338" s="57">
        <v>337</v>
      </c>
      <c r="B338" s="2" t="s">
        <v>11061</v>
      </c>
      <c r="C338" s="10" t="s">
        <v>11062</v>
      </c>
      <c r="D338" s="10" t="s">
        <v>11062</v>
      </c>
      <c r="F338" s="2" t="s">
        <v>11061</v>
      </c>
      <c r="G338" s="40"/>
      <c r="H338" s="1"/>
      <c r="I338" s="1"/>
      <c r="J338" s="1" t="s">
        <v>13</v>
      </c>
      <c r="K338" s="1"/>
      <c r="L338" s="1"/>
      <c r="M338" s="40"/>
      <c r="N338" s="49" t="s">
        <v>13</v>
      </c>
      <c r="O338" s="10" t="s">
        <v>13</v>
      </c>
      <c r="V338" s="50"/>
      <c r="W338" s="64"/>
    </row>
    <row r="339" spans="1:23" x14ac:dyDescent="0.25">
      <c r="A339" s="57">
        <v>338</v>
      </c>
      <c r="B339" s="4" t="s">
        <v>11059</v>
      </c>
      <c r="C339" s="14" t="s">
        <v>11060</v>
      </c>
      <c r="D339" s="14" t="s">
        <v>11060</v>
      </c>
      <c r="E339" s="13"/>
      <c r="F339" s="4" t="s">
        <v>11059</v>
      </c>
      <c r="G339" s="38"/>
      <c r="H339" s="3"/>
      <c r="I339" s="3"/>
      <c r="J339" s="1"/>
      <c r="K339" s="3"/>
      <c r="L339" s="3"/>
      <c r="M339" s="38"/>
      <c r="N339" s="50"/>
      <c r="V339" s="50"/>
      <c r="W339" s="64"/>
    </row>
    <row r="340" spans="1:23" x14ac:dyDescent="0.25">
      <c r="A340" s="57">
        <v>339</v>
      </c>
      <c r="B340" s="6" t="s">
        <v>11057</v>
      </c>
      <c r="C340" s="12" t="s">
        <v>11058</v>
      </c>
      <c r="D340" s="12" t="s">
        <v>11058</v>
      </c>
      <c r="E340" s="11"/>
      <c r="F340" s="6" t="s">
        <v>11057</v>
      </c>
      <c r="G340" s="39"/>
      <c r="H340" s="5"/>
      <c r="I340" s="5"/>
      <c r="J340" s="1"/>
      <c r="K340" s="5"/>
      <c r="L340" s="5"/>
      <c r="M340" s="39"/>
      <c r="N340" s="50"/>
      <c r="V340" s="50"/>
      <c r="W340" s="64"/>
    </row>
    <row r="341" spans="1:23" ht="38.25" x14ac:dyDescent="0.25">
      <c r="A341" s="57">
        <v>340</v>
      </c>
      <c r="B341" s="2" t="s">
        <v>11055</v>
      </c>
      <c r="C341" s="10" t="s">
        <v>11056</v>
      </c>
      <c r="D341" s="10" t="s">
        <v>11056</v>
      </c>
      <c r="F341" s="2" t="s">
        <v>11055</v>
      </c>
      <c r="G341" s="40"/>
      <c r="H341" s="1"/>
      <c r="I341" s="1"/>
      <c r="J341" s="1" t="s">
        <v>13</v>
      </c>
      <c r="K341" s="1"/>
      <c r="L341" s="1"/>
      <c r="M341" s="40"/>
      <c r="N341" s="49" t="s">
        <v>13</v>
      </c>
      <c r="V341" s="50"/>
      <c r="W341" s="64"/>
    </row>
    <row r="342" spans="1:23" x14ac:dyDescent="0.25">
      <c r="A342" s="57">
        <v>341</v>
      </c>
      <c r="B342" s="2" t="s">
        <v>30</v>
      </c>
      <c r="C342" s="10" t="s">
        <v>11054</v>
      </c>
      <c r="D342" s="10" t="s">
        <v>11054</v>
      </c>
      <c r="F342" s="2" t="s">
        <v>30</v>
      </c>
      <c r="G342" s="40"/>
      <c r="H342" s="1"/>
      <c r="I342" s="1"/>
      <c r="J342" s="1"/>
      <c r="K342" s="1"/>
      <c r="L342" s="1"/>
      <c r="M342" s="40"/>
      <c r="N342" s="50"/>
      <c r="V342" s="50"/>
      <c r="W342" s="64"/>
    </row>
    <row r="343" spans="1:23" x14ac:dyDescent="0.25">
      <c r="A343" s="57">
        <v>342</v>
      </c>
      <c r="B343" s="6" t="s">
        <v>11052</v>
      </c>
      <c r="C343" s="12" t="s">
        <v>11053</v>
      </c>
      <c r="D343" s="12" t="s">
        <v>11053</v>
      </c>
      <c r="E343" s="11"/>
      <c r="F343" s="6" t="s">
        <v>11052</v>
      </c>
      <c r="G343" s="39"/>
      <c r="H343" s="5"/>
      <c r="I343" s="5"/>
      <c r="J343" s="1"/>
      <c r="K343" s="5"/>
      <c r="L343" s="5"/>
      <c r="M343" s="39"/>
      <c r="N343" s="50"/>
      <c r="V343" s="50"/>
      <c r="W343" s="64"/>
    </row>
    <row r="344" spans="1:23" ht="63.75" x14ac:dyDescent="0.25">
      <c r="A344" s="57">
        <v>343</v>
      </c>
      <c r="B344" s="2" t="s">
        <v>11050</v>
      </c>
      <c r="C344" s="10" t="s">
        <v>11051</v>
      </c>
      <c r="D344" s="10" t="s">
        <v>11051</v>
      </c>
      <c r="F344" s="2" t="s">
        <v>11050</v>
      </c>
      <c r="G344" s="40"/>
      <c r="H344" s="1"/>
      <c r="I344" s="1"/>
      <c r="J344" s="1" t="s">
        <v>13</v>
      </c>
      <c r="K344" s="1"/>
      <c r="L344" s="1"/>
      <c r="M344" s="40"/>
      <c r="N344" s="49" t="s">
        <v>13</v>
      </c>
      <c r="V344" s="50"/>
      <c r="W344" s="64"/>
    </row>
    <row r="345" spans="1:23" ht="38.25" x14ac:dyDescent="0.25">
      <c r="A345" s="57">
        <v>344</v>
      </c>
      <c r="B345" s="2" t="s">
        <v>11048</v>
      </c>
      <c r="C345" s="10" t="s">
        <v>11049</v>
      </c>
      <c r="D345" s="10" t="s">
        <v>11049</v>
      </c>
      <c r="F345" s="2" t="s">
        <v>11048</v>
      </c>
      <c r="G345" s="40"/>
      <c r="H345" s="1"/>
      <c r="I345" s="1"/>
      <c r="J345" s="1" t="s">
        <v>13</v>
      </c>
      <c r="K345" s="1"/>
      <c r="L345" s="1"/>
      <c r="M345" s="40"/>
      <c r="N345" s="49" t="s">
        <v>13</v>
      </c>
      <c r="V345" s="50"/>
      <c r="W345" s="64"/>
    </row>
    <row r="346" spans="1:23" ht="25.5" x14ac:dyDescent="0.25">
      <c r="A346" s="57">
        <v>345</v>
      </c>
      <c r="B346" s="2" t="s">
        <v>11046</v>
      </c>
      <c r="C346" s="10" t="s">
        <v>11047</v>
      </c>
      <c r="D346" s="10" t="s">
        <v>11047</v>
      </c>
      <c r="F346" s="2" t="s">
        <v>11046</v>
      </c>
      <c r="G346" s="40"/>
      <c r="H346" s="1"/>
      <c r="I346" s="1"/>
      <c r="J346" s="1" t="s">
        <v>13</v>
      </c>
      <c r="K346" s="1"/>
      <c r="L346" s="1"/>
      <c r="M346" s="40"/>
      <c r="N346" s="49" t="s">
        <v>13</v>
      </c>
      <c r="V346" s="50"/>
      <c r="W346" s="64"/>
    </row>
    <row r="347" spans="1:23" x14ac:dyDescent="0.25">
      <c r="A347" s="57">
        <v>346</v>
      </c>
      <c r="B347" s="2" t="s">
        <v>11044</v>
      </c>
      <c r="C347" s="10" t="s">
        <v>11045</v>
      </c>
      <c r="D347" s="10" t="s">
        <v>11045</v>
      </c>
      <c r="F347" s="2" t="s">
        <v>11044</v>
      </c>
      <c r="G347" s="40"/>
      <c r="H347" s="1"/>
      <c r="I347" s="1"/>
      <c r="J347" s="1" t="s">
        <v>13</v>
      </c>
      <c r="K347" s="1"/>
      <c r="L347" s="1"/>
      <c r="M347" s="40"/>
      <c r="N347" s="49" t="s">
        <v>13</v>
      </c>
      <c r="V347" s="50"/>
      <c r="W347" s="64"/>
    </row>
    <row r="348" spans="1:23" ht="25.5" x14ac:dyDescent="0.25">
      <c r="A348" s="57">
        <v>347</v>
      </c>
      <c r="B348" s="2" t="s">
        <v>11042</v>
      </c>
      <c r="C348" s="10" t="s">
        <v>11043</v>
      </c>
      <c r="D348" s="10" t="s">
        <v>11043</v>
      </c>
      <c r="F348" s="2" t="s">
        <v>11042</v>
      </c>
      <c r="G348" s="40"/>
      <c r="H348" s="1"/>
      <c r="I348" s="1"/>
      <c r="J348" s="1" t="s">
        <v>13</v>
      </c>
      <c r="K348" s="1"/>
      <c r="L348" s="1"/>
      <c r="M348" s="40"/>
      <c r="N348" s="49" t="s">
        <v>13</v>
      </c>
      <c r="V348" s="50"/>
      <c r="W348" s="64"/>
    </row>
    <row r="349" spans="1:23" ht="51" x14ac:dyDescent="0.25">
      <c r="A349" s="57">
        <v>348</v>
      </c>
      <c r="B349" s="2" t="s">
        <v>11040</v>
      </c>
      <c r="C349" s="10" t="s">
        <v>11041</v>
      </c>
      <c r="D349" s="10" t="s">
        <v>11041</v>
      </c>
      <c r="F349" s="2" t="s">
        <v>11040</v>
      </c>
      <c r="G349" s="40"/>
      <c r="H349" s="1"/>
      <c r="I349" s="1"/>
      <c r="J349" s="1" t="s">
        <v>13</v>
      </c>
      <c r="K349" s="1"/>
      <c r="L349" s="1"/>
      <c r="M349" s="40"/>
      <c r="N349" s="49" t="s">
        <v>13</v>
      </c>
      <c r="V349" s="50"/>
      <c r="W349" s="64"/>
    </row>
    <row r="350" spans="1:23" ht="25.5" x14ac:dyDescent="0.25">
      <c r="A350" s="57">
        <v>349</v>
      </c>
      <c r="B350" s="2" t="s">
        <v>11038</v>
      </c>
      <c r="C350" s="10" t="s">
        <v>11039</v>
      </c>
      <c r="D350" s="10" t="s">
        <v>11039</v>
      </c>
      <c r="F350" s="2" t="s">
        <v>11038</v>
      </c>
      <c r="G350" s="40"/>
      <c r="H350" s="1"/>
      <c r="I350" s="1"/>
      <c r="J350" s="1" t="s">
        <v>13</v>
      </c>
      <c r="K350" s="1"/>
      <c r="L350" s="1"/>
      <c r="M350" s="40"/>
      <c r="N350" s="49" t="s">
        <v>13</v>
      </c>
      <c r="V350" s="50"/>
      <c r="W350" s="64"/>
    </row>
    <row r="351" spans="1:23" x14ac:dyDescent="0.25">
      <c r="A351" s="57">
        <v>350</v>
      </c>
      <c r="B351" s="4" t="s">
        <v>11036</v>
      </c>
      <c r="C351" s="14" t="s">
        <v>11037</v>
      </c>
      <c r="D351" s="14" t="s">
        <v>11037</v>
      </c>
      <c r="E351" s="13"/>
      <c r="F351" s="4" t="s">
        <v>11036</v>
      </c>
      <c r="G351" s="38"/>
      <c r="H351" s="3"/>
      <c r="I351" s="3"/>
      <c r="J351" s="1"/>
      <c r="K351" s="3"/>
      <c r="L351" s="3"/>
      <c r="M351" s="38"/>
      <c r="N351" s="50"/>
      <c r="V351" s="50"/>
      <c r="W351" s="64"/>
    </row>
    <row r="352" spans="1:23" x14ac:dyDescent="0.25">
      <c r="A352" s="57">
        <v>351</v>
      </c>
      <c r="B352" s="6" t="s">
        <v>11034</v>
      </c>
      <c r="C352" s="12" t="s">
        <v>11035</v>
      </c>
      <c r="D352" s="12" t="s">
        <v>11035</v>
      </c>
      <c r="E352" s="11"/>
      <c r="F352" s="6" t="s">
        <v>11034</v>
      </c>
      <c r="G352" s="39"/>
      <c r="H352" s="5"/>
      <c r="I352" s="5"/>
      <c r="J352" s="1"/>
      <c r="K352" s="5"/>
      <c r="L352" s="5"/>
      <c r="M352" s="39"/>
      <c r="N352" s="50"/>
      <c r="V352" s="50"/>
      <c r="W352" s="64"/>
    </row>
    <row r="353" spans="1:23" ht="89.25" x14ac:dyDescent="0.25">
      <c r="A353" s="57">
        <v>352</v>
      </c>
      <c r="B353" s="2" t="s">
        <v>11032</v>
      </c>
      <c r="C353" s="10" t="s">
        <v>11033</v>
      </c>
      <c r="D353" s="10" t="s">
        <v>11033</v>
      </c>
      <c r="F353" s="2" t="s">
        <v>11032</v>
      </c>
      <c r="G353" s="40"/>
      <c r="H353" s="1"/>
      <c r="I353" s="1"/>
      <c r="J353" s="1" t="s">
        <v>13</v>
      </c>
      <c r="K353" s="1"/>
      <c r="L353" s="1"/>
      <c r="M353" s="40"/>
      <c r="N353" s="49" t="s">
        <v>13</v>
      </c>
      <c r="O353" s="10" t="s">
        <v>13</v>
      </c>
      <c r="V353" s="50"/>
      <c r="W353" s="64"/>
    </row>
    <row r="354" spans="1:23" ht="63.75" x14ac:dyDescent="0.25">
      <c r="A354" s="57">
        <v>353</v>
      </c>
      <c r="B354" s="2" t="s">
        <v>11030</v>
      </c>
      <c r="C354" s="10" t="s">
        <v>11031</v>
      </c>
      <c r="D354" s="10" t="s">
        <v>11031</v>
      </c>
      <c r="F354" s="2" t="s">
        <v>11030</v>
      </c>
      <c r="G354" s="40"/>
      <c r="H354" s="1"/>
      <c r="I354" s="1"/>
      <c r="J354" s="1" t="s">
        <v>13</v>
      </c>
      <c r="K354" s="1"/>
      <c r="L354" s="1"/>
      <c r="M354" s="40"/>
      <c r="N354" s="49" t="s">
        <v>13</v>
      </c>
      <c r="O354" s="10" t="s">
        <v>13</v>
      </c>
      <c r="V354" s="50"/>
      <c r="W354" s="64"/>
    </row>
    <row r="355" spans="1:23" ht="63.75" x14ac:dyDescent="0.25">
      <c r="A355" s="57">
        <v>354</v>
      </c>
      <c r="B355" s="2" t="s">
        <v>11028</v>
      </c>
      <c r="C355" s="10" t="s">
        <v>11029</v>
      </c>
      <c r="D355" s="10" t="s">
        <v>11029</v>
      </c>
      <c r="F355" s="2" t="s">
        <v>11028</v>
      </c>
      <c r="G355" s="40"/>
      <c r="H355" s="1"/>
      <c r="I355" s="1"/>
      <c r="J355" s="1" t="s">
        <v>13</v>
      </c>
      <c r="K355" s="1"/>
      <c r="L355" s="1"/>
      <c r="M355" s="40"/>
      <c r="N355" s="49" t="s">
        <v>13</v>
      </c>
      <c r="V355" s="50"/>
      <c r="W355" s="64"/>
    </row>
    <row r="356" spans="1:23" ht="51" x14ac:dyDescent="0.25">
      <c r="A356" s="57">
        <v>355</v>
      </c>
      <c r="B356" s="2" t="s">
        <v>11026</v>
      </c>
      <c r="C356" s="10" t="s">
        <v>11027</v>
      </c>
      <c r="D356" s="10" t="s">
        <v>11027</v>
      </c>
      <c r="F356" s="2" t="s">
        <v>11026</v>
      </c>
      <c r="G356" s="40"/>
      <c r="H356" s="1"/>
      <c r="I356" s="1"/>
      <c r="J356" s="1" t="s">
        <v>13</v>
      </c>
      <c r="K356" s="1"/>
      <c r="L356" s="1"/>
      <c r="M356" s="40"/>
      <c r="N356" s="49" t="s">
        <v>13</v>
      </c>
      <c r="O356" s="10" t="s">
        <v>13</v>
      </c>
      <c r="V356" s="50"/>
      <c r="W356" s="64"/>
    </row>
    <row r="357" spans="1:23" x14ac:dyDescent="0.25">
      <c r="A357" s="57">
        <v>356</v>
      </c>
      <c r="B357" s="4" t="s">
        <v>11024</v>
      </c>
      <c r="C357" s="14" t="s">
        <v>11025</v>
      </c>
      <c r="D357" s="14" t="s">
        <v>11025</v>
      </c>
      <c r="E357" s="13"/>
      <c r="F357" s="4" t="s">
        <v>11024</v>
      </c>
      <c r="G357" s="38"/>
      <c r="H357" s="3"/>
      <c r="I357" s="3"/>
      <c r="J357" s="1"/>
      <c r="K357" s="3"/>
      <c r="L357" s="3"/>
      <c r="M357" s="38"/>
      <c r="N357" s="50"/>
      <c r="V357" s="50"/>
      <c r="W357" s="64"/>
    </row>
    <row r="358" spans="1:23" x14ac:dyDescent="0.25">
      <c r="A358" s="57">
        <v>357</v>
      </c>
      <c r="B358" s="6" t="s">
        <v>11022</v>
      </c>
      <c r="C358" s="12" t="s">
        <v>11023</v>
      </c>
      <c r="D358" s="12" t="s">
        <v>11023</v>
      </c>
      <c r="E358" s="11"/>
      <c r="F358" s="6" t="s">
        <v>11022</v>
      </c>
      <c r="G358" s="39"/>
      <c r="H358" s="5"/>
      <c r="I358" s="5"/>
      <c r="J358" s="1"/>
      <c r="K358" s="5"/>
      <c r="L358" s="5"/>
      <c r="M358" s="39"/>
      <c r="N358" s="50"/>
      <c r="V358" s="50"/>
      <c r="W358" s="64"/>
    </row>
    <row r="359" spans="1:23" ht="25.5" x14ac:dyDescent="0.25">
      <c r="A359" s="57">
        <v>358</v>
      </c>
      <c r="B359" s="2" t="s">
        <v>11020</v>
      </c>
      <c r="C359" s="10" t="s">
        <v>11021</v>
      </c>
      <c r="D359" s="10" t="s">
        <v>11021</v>
      </c>
      <c r="F359" s="2" t="s">
        <v>11020</v>
      </c>
      <c r="G359" s="40"/>
      <c r="H359" s="1"/>
      <c r="I359" s="1"/>
      <c r="J359" s="1" t="s">
        <v>13</v>
      </c>
      <c r="K359" s="1"/>
      <c r="L359" s="1"/>
      <c r="M359" s="40"/>
      <c r="N359" s="49" t="s">
        <v>13</v>
      </c>
      <c r="O359" s="10" t="s">
        <v>13</v>
      </c>
      <c r="V359" s="50"/>
      <c r="W359" s="64"/>
    </row>
    <row r="360" spans="1:23" ht="76.5" x14ac:dyDescent="0.25">
      <c r="A360" s="57">
        <v>359</v>
      </c>
      <c r="B360" s="2" t="s">
        <v>11018</v>
      </c>
      <c r="C360" s="10" t="s">
        <v>11019</v>
      </c>
      <c r="D360" s="10" t="s">
        <v>11019</v>
      </c>
      <c r="F360" s="2" t="s">
        <v>11018</v>
      </c>
      <c r="G360" s="40"/>
      <c r="H360" s="1"/>
      <c r="I360" s="1"/>
      <c r="J360" s="1" t="s">
        <v>13</v>
      </c>
      <c r="K360" s="1"/>
      <c r="L360" s="1"/>
      <c r="M360" s="40"/>
      <c r="N360" s="49" t="s">
        <v>13</v>
      </c>
      <c r="O360" s="10" t="s">
        <v>13</v>
      </c>
      <c r="V360" s="50"/>
      <c r="W360" s="64"/>
    </row>
    <row r="361" spans="1:23" ht="114.75" x14ac:dyDescent="0.25">
      <c r="A361" s="57">
        <v>360</v>
      </c>
      <c r="B361" s="2" t="s">
        <v>11016</v>
      </c>
      <c r="C361" s="10" t="s">
        <v>11017</v>
      </c>
      <c r="D361" s="10" t="s">
        <v>11017</v>
      </c>
      <c r="F361" s="2" t="s">
        <v>11016</v>
      </c>
      <c r="G361" s="40"/>
      <c r="H361" s="1"/>
      <c r="I361" s="1"/>
      <c r="J361" s="1" t="s">
        <v>13</v>
      </c>
      <c r="K361" s="1"/>
      <c r="L361" s="1"/>
      <c r="M361" s="40"/>
      <c r="N361" s="49" t="s">
        <v>13</v>
      </c>
      <c r="O361" s="10" t="s">
        <v>13</v>
      </c>
      <c r="V361" s="50"/>
      <c r="W361" s="64"/>
    </row>
    <row r="362" spans="1:23" x14ac:dyDescent="0.25">
      <c r="A362" s="57">
        <v>361</v>
      </c>
      <c r="B362" s="4" t="s">
        <v>11014</v>
      </c>
      <c r="C362" s="14" t="s">
        <v>11015</v>
      </c>
      <c r="D362" s="14" t="s">
        <v>11015</v>
      </c>
      <c r="E362" s="13"/>
      <c r="F362" s="4" t="s">
        <v>11014</v>
      </c>
      <c r="G362" s="38"/>
      <c r="H362" s="3"/>
      <c r="I362" s="3"/>
      <c r="J362" s="1"/>
      <c r="K362" s="3"/>
      <c r="L362" s="3"/>
      <c r="M362" s="38"/>
      <c r="N362" s="50"/>
      <c r="V362" s="50"/>
      <c r="W362" s="64"/>
    </row>
    <row r="363" spans="1:23" x14ac:dyDescent="0.25">
      <c r="A363" s="57">
        <v>362</v>
      </c>
      <c r="B363" s="4" t="s">
        <v>11012</v>
      </c>
      <c r="C363" s="14" t="s">
        <v>11013</v>
      </c>
      <c r="D363" s="14" t="s">
        <v>11013</v>
      </c>
      <c r="E363" s="13"/>
      <c r="F363" s="4" t="s">
        <v>11012</v>
      </c>
      <c r="G363" s="38"/>
      <c r="H363" s="3"/>
      <c r="I363" s="3"/>
      <c r="J363" s="1"/>
      <c r="K363" s="3"/>
      <c r="L363" s="3"/>
      <c r="M363" s="38"/>
      <c r="N363" s="50"/>
      <c r="V363" s="50"/>
      <c r="W363" s="64"/>
    </row>
    <row r="364" spans="1:23" x14ac:dyDescent="0.25">
      <c r="A364" s="57">
        <v>363</v>
      </c>
      <c r="B364" s="6" t="s">
        <v>11010</v>
      </c>
      <c r="C364" s="12" t="s">
        <v>11011</v>
      </c>
      <c r="D364" s="12" t="s">
        <v>11011</v>
      </c>
      <c r="E364" s="11"/>
      <c r="F364" s="6" t="s">
        <v>11010</v>
      </c>
      <c r="G364" s="39"/>
      <c r="H364" s="5"/>
      <c r="I364" s="5"/>
      <c r="J364" s="1"/>
      <c r="K364" s="5"/>
      <c r="L364" s="5"/>
      <c r="M364" s="39"/>
      <c r="N364" s="50"/>
      <c r="V364" s="50"/>
      <c r="W364" s="64"/>
    </row>
    <row r="365" spans="1:23" ht="51" x14ac:dyDescent="0.25">
      <c r="A365" s="57">
        <v>364</v>
      </c>
      <c r="B365" s="2" t="s">
        <v>11008</v>
      </c>
      <c r="C365" s="10" t="s">
        <v>11009</v>
      </c>
      <c r="D365" s="10" t="s">
        <v>11009</v>
      </c>
      <c r="F365" s="2" t="s">
        <v>11008</v>
      </c>
      <c r="G365" s="40"/>
      <c r="H365" s="1"/>
      <c r="I365" s="1"/>
      <c r="J365" s="1" t="s">
        <v>13</v>
      </c>
      <c r="K365" s="1"/>
      <c r="L365" s="1"/>
      <c r="M365" s="40"/>
      <c r="N365" s="49" t="s">
        <v>13</v>
      </c>
      <c r="O365" s="10" t="s">
        <v>13</v>
      </c>
      <c r="V365" s="50"/>
      <c r="W365" s="64"/>
    </row>
    <row r="366" spans="1:23" x14ac:dyDescent="0.25">
      <c r="A366" s="57">
        <v>365</v>
      </c>
      <c r="B366" s="2" t="s">
        <v>11006</v>
      </c>
      <c r="C366" s="10" t="s">
        <v>11007</v>
      </c>
      <c r="D366" s="10" t="s">
        <v>11007</v>
      </c>
      <c r="F366" s="2" t="s">
        <v>11006</v>
      </c>
      <c r="G366" s="40"/>
      <c r="H366" s="1"/>
      <c r="I366" s="1"/>
      <c r="J366" s="1" t="s">
        <v>13</v>
      </c>
      <c r="K366" s="1"/>
      <c r="L366" s="1"/>
      <c r="M366" s="40"/>
      <c r="N366" s="49" t="s">
        <v>13</v>
      </c>
      <c r="O366" s="10" t="s">
        <v>13</v>
      </c>
      <c r="V366" s="50"/>
      <c r="W366" s="64"/>
    </row>
    <row r="367" spans="1:23" ht="25.5" x14ac:dyDescent="0.25">
      <c r="A367" s="57">
        <v>366</v>
      </c>
      <c r="B367" s="2" t="s">
        <v>11004</v>
      </c>
      <c r="C367" s="10" t="s">
        <v>11005</v>
      </c>
      <c r="D367" s="10" t="s">
        <v>11005</v>
      </c>
      <c r="F367" s="2" t="s">
        <v>11004</v>
      </c>
      <c r="G367" s="40"/>
      <c r="H367" s="1"/>
      <c r="I367" s="1"/>
      <c r="J367" s="1" t="s">
        <v>13</v>
      </c>
      <c r="K367" s="1"/>
      <c r="L367" s="1"/>
      <c r="M367" s="40"/>
      <c r="N367" s="49" t="s">
        <v>13</v>
      </c>
      <c r="O367" s="10" t="s">
        <v>13</v>
      </c>
      <c r="V367" s="50"/>
      <c r="W367" s="64"/>
    </row>
    <row r="368" spans="1:23" ht="51" x14ac:dyDescent="0.25">
      <c r="A368" s="57">
        <v>367</v>
      </c>
      <c r="B368" s="2" t="s">
        <v>11002</v>
      </c>
      <c r="C368" s="10" t="s">
        <v>11003</v>
      </c>
      <c r="D368" s="10" t="s">
        <v>11003</v>
      </c>
      <c r="F368" s="2" t="s">
        <v>11002</v>
      </c>
      <c r="G368" s="40"/>
      <c r="H368" s="1"/>
      <c r="I368" s="1"/>
      <c r="J368" s="1" t="s">
        <v>13</v>
      </c>
      <c r="K368" s="1"/>
      <c r="L368" s="1"/>
      <c r="M368" s="40"/>
      <c r="N368" s="49" t="s">
        <v>13</v>
      </c>
      <c r="O368" s="10" t="s">
        <v>13</v>
      </c>
      <c r="V368" s="50"/>
      <c r="W368" s="64"/>
    </row>
    <row r="369" spans="1:23" x14ac:dyDescent="0.25">
      <c r="A369" s="57">
        <v>368</v>
      </c>
      <c r="B369" s="2" t="s">
        <v>30</v>
      </c>
      <c r="C369" s="10" t="s">
        <v>11001</v>
      </c>
      <c r="D369" s="10" t="s">
        <v>11001</v>
      </c>
      <c r="F369" s="2" t="s">
        <v>30</v>
      </c>
      <c r="G369" s="40"/>
      <c r="H369" s="1"/>
      <c r="I369" s="1"/>
      <c r="J369" s="1"/>
      <c r="K369" s="1"/>
      <c r="L369" s="1"/>
      <c r="M369" s="40"/>
      <c r="N369" s="50"/>
      <c r="V369" s="50"/>
      <c r="W369" s="64"/>
    </row>
    <row r="370" spans="1:23" x14ac:dyDescent="0.25">
      <c r="A370" s="57">
        <v>369</v>
      </c>
      <c r="B370" s="6" t="s">
        <v>10999</v>
      </c>
      <c r="C370" s="12" t="s">
        <v>11000</v>
      </c>
      <c r="D370" s="12" t="s">
        <v>11000</v>
      </c>
      <c r="E370" s="11"/>
      <c r="F370" s="6" t="s">
        <v>10999</v>
      </c>
      <c r="G370" s="39"/>
      <c r="H370" s="5"/>
      <c r="I370" s="5"/>
      <c r="J370" s="1"/>
      <c r="K370" s="5"/>
      <c r="L370" s="5"/>
      <c r="M370" s="39"/>
      <c r="N370" s="50"/>
      <c r="V370" s="50"/>
      <c r="W370" s="64"/>
    </row>
    <row r="371" spans="1:23" ht="25.5" x14ac:dyDescent="0.25">
      <c r="A371" s="57">
        <v>370</v>
      </c>
      <c r="B371" s="2" t="s">
        <v>10997</v>
      </c>
      <c r="C371" s="10" t="s">
        <v>10998</v>
      </c>
      <c r="D371" s="10" t="s">
        <v>10998</v>
      </c>
      <c r="E371" s="10"/>
      <c r="F371" s="2" t="s">
        <v>10997</v>
      </c>
      <c r="G371" s="40"/>
      <c r="H371" s="1"/>
      <c r="I371" s="1"/>
      <c r="J371" s="1" t="s">
        <v>13</v>
      </c>
      <c r="K371" s="1"/>
      <c r="L371" s="1"/>
      <c r="M371" s="40" t="s">
        <v>13</v>
      </c>
      <c r="N371" s="49" t="s">
        <v>13</v>
      </c>
      <c r="O371" s="10" t="s">
        <v>13</v>
      </c>
      <c r="V371" s="50"/>
      <c r="W371" s="64"/>
    </row>
    <row r="372" spans="1:23" x14ac:dyDescent="0.25">
      <c r="A372" s="57">
        <v>371</v>
      </c>
      <c r="B372" s="6" t="s">
        <v>10995</v>
      </c>
      <c r="C372" s="12" t="s">
        <v>10996</v>
      </c>
      <c r="D372" s="12" t="s">
        <v>10996</v>
      </c>
      <c r="E372" s="11"/>
      <c r="F372" s="6" t="s">
        <v>10995</v>
      </c>
      <c r="G372" s="39"/>
      <c r="H372" s="5"/>
      <c r="I372" s="5"/>
      <c r="J372" s="1"/>
      <c r="K372" s="5"/>
      <c r="L372" s="5"/>
      <c r="M372" s="39"/>
      <c r="N372" s="50"/>
      <c r="V372" s="50"/>
      <c r="W372" s="64"/>
    </row>
    <row r="373" spans="1:23" ht="25.5" x14ac:dyDescent="0.25">
      <c r="A373" s="57">
        <v>372</v>
      </c>
      <c r="B373" s="2" t="s">
        <v>10993</v>
      </c>
      <c r="C373" s="10" t="s">
        <v>10994</v>
      </c>
      <c r="D373" s="10" t="s">
        <v>10994</v>
      </c>
      <c r="E373" s="10"/>
      <c r="F373" s="2" t="s">
        <v>10993</v>
      </c>
      <c r="G373" s="40"/>
      <c r="H373" s="1"/>
      <c r="I373" s="1"/>
      <c r="J373" s="1" t="s">
        <v>13</v>
      </c>
      <c r="K373" s="1"/>
      <c r="L373" s="1"/>
      <c r="M373" s="40" t="s">
        <v>13</v>
      </c>
      <c r="N373" s="49" t="s">
        <v>13</v>
      </c>
      <c r="O373" s="10" t="s">
        <v>13</v>
      </c>
      <c r="V373" s="50"/>
      <c r="W373" s="64"/>
    </row>
    <row r="374" spans="1:23" x14ac:dyDescent="0.25">
      <c r="A374" s="57">
        <v>373</v>
      </c>
      <c r="B374" s="6" t="s">
        <v>10991</v>
      </c>
      <c r="C374" s="12" t="s">
        <v>10992</v>
      </c>
      <c r="D374" s="12" t="s">
        <v>10992</v>
      </c>
      <c r="E374" s="11"/>
      <c r="F374" s="6" t="s">
        <v>10991</v>
      </c>
      <c r="G374" s="39"/>
      <c r="H374" s="5"/>
      <c r="I374" s="5"/>
      <c r="J374" s="1"/>
      <c r="K374" s="5"/>
      <c r="L374" s="5"/>
      <c r="M374" s="39"/>
      <c r="N374" s="50"/>
      <c r="V374" s="50"/>
      <c r="W374" s="64"/>
    </row>
    <row r="375" spans="1:23" ht="25.5" x14ac:dyDescent="0.25">
      <c r="A375" s="57">
        <v>374</v>
      </c>
      <c r="B375" s="2" t="s">
        <v>10989</v>
      </c>
      <c r="C375" s="10" t="s">
        <v>10990</v>
      </c>
      <c r="D375" s="10" t="s">
        <v>10990</v>
      </c>
      <c r="F375" s="2" t="s">
        <v>10989</v>
      </c>
      <c r="G375" s="40"/>
      <c r="H375" s="1"/>
      <c r="I375" s="1"/>
      <c r="J375" s="1" t="s">
        <v>13</v>
      </c>
      <c r="K375" s="1"/>
      <c r="L375" s="1"/>
      <c r="M375" s="40"/>
      <c r="N375" s="49" t="s">
        <v>13</v>
      </c>
      <c r="O375" s="10" t="s">
        <v>13</v>
      </c>
      <c r="V375" s="50"/>
      <c r="W375" s="64"/>
    </row>
    <row r="376" spans="1:23" ht="25.5" x14ac:dyDescent="0.25">
      <c r="A376" s="57">
        <v>375</v>
      </c>
      <c r="B376" s="2" t="s">
        <v>10987</v>
      </c>
      <c r="C376" s="10" t="s">
        <v>10988</v>
      </c>
      <c r="D376" s="10" t="s">
        <v>10988</v>
      </c>
      <c r="F376" s="2" t="s">
        <v>10987</v>
      </c>
      <c r="G376" s="40"/>
      <c r="H376" s="1"/>
      <c r="I376" s="1"/>
      <c r="J376" s="1" t="s">
        <v>13</v>
      </c>
      <c r="K376" s="1"/>
      <c r="L376" s="1"/>
      <c r="M376" s="40"/>
      <c r="N376" s="49" t="s">
        <v>13</v>
      </c>
      <c r="O376" s="10" t="s">
        <v>13</v>
      </c>
      <c r="V376" s="50"/>
      <c r="W376" s="64"/>
    </row>
    <row r="377" spans="1:23" x14ac:dyDescent="0.25">
      <c r="A377" s="57">
        <v>376</v>
      </c>
      <c r="B377" s="4" t="s">
        <v>30</v>
      </c>
      <c r="C377" s="14" t="s">
        <v>10986</v>
      </c>
      <c r="D377" s="14" t="s">
        <v>10986</v>
      </c>
      <c r="E377" s="13"/>
      <c r="F377" s="4" t="s">
        <v>30</v>
      </c>
      <c r="G377" s="38"/>
      <c r="H377" s="3"/>
      <c r="I377" s="3"/>
      <c r="J377" s="1"/>
      <c r="K377" s="3"/>
      <c r="L377" s="3"/>
      <c r="M377" s="38"/>
      <c r="N377" s="50"/>
      <c r="V377" s="50"/>
      <c r="W377" s="64"/>
    </row>
    <row r="378" spans="1:23" x14ac:dyDescent="0.25">
      <c r="A378" s="57">
        <v>377</v>
      </c>
      <c r="B378" s="4" t="s">
        <v>10984</v>
      </c>
      <c r="C378" s="14" t="s">
        <v>10985</v>
      </c>
      <c r="D378" s="14" t="s">
        <v>10985</v>
      </c>
      <c r="E378" s="13"/>
      <c r="F378" s="4" t="s">
        <v>10984</v>
      </c>
      <c r="G378" s="38"/>
      <c r="H378" s="3"/>
      <c r="I378" s="3"/>
      <c r="J378" s="1"/>
      <c r="K378" s="3"/>
      <c r="L378" s="3"/>
      <c r="M378" s="38"/>
      <c r="N378" s="50"/>
      <c r="V378" s="50"/>
      <c r="W378" s="64"/>
    </row>
    <row r="379" spans="1:23" x14ac:dyDescent="0.25">
      <c r="A379" s="57">
        <v>378</v>
      </c>
      <c r="B379" s="6" t="s">
        <v>10982</v>
      </c>
      <c r="C379" s="12" t="s">
        <v>10983</v>
      </c>
      <c r="D379" s="12" t="s">
        <v>10983</v>
      </c>
      <c r="E379" s="11"/>
      <c r="F379" s="6" t="s">
        <v>10982</v>
      </c>
      <c r="G379" s="39"/>
      <c r="H379" s="5"/>
      <c r="I379" s="5"/>
      <c r="J379" s="1"/>
      <c r="K379" s="5"/>
      <c r="L379" s="5"/>
      <c r="M379" s="39"/>
      <c r="N379" s="50"/>
      <c r="V379" s="50"/>
      <c r="W379" s="64"/>
    </row>
    <row r="380" spans="1:23" ht="38.25" x14ac:dyDescent="0.25">
      <c r="A380" s="57">
        <v>379</v>
      </c>
      <c r="B380" s="2" t="s">
        <v>10980</v>
      </c>
      <c r="C380" s="10" t="s">
        <v>10981</v>
      </c>
      <c r="D380" s="10" t="s">
        <v>10981</v>
      </c>
      <c r="E380" s="10"/>
      <c r="F380" s="2" t="s">
        <v>10980</v>
      </c>
      <c r="G380" s="40"/>
      <c r="H380" s="1"/>
      <c r="I380" s="1"/>
      <c r="J380" s="1" t="s">
        <v>13</v>
      </c>
      <c r="K380" s="1"/>
      <c r="L380" s="1"/>
      <c r="M380" s="40" t="s">
        <v>13</v>
      </c>
      <c r="N380" s="49" t="s">
        <v>13</v>
      </c>
      <c r="O380" s="10" t="s">
        <v>13</v>
      </c>
      <c r="V380" s="50"/>
      <c r="W380" s="64"/>
    </row>
    <row r="381" spans="1:23" ht="38.25" x14ac:dyDescent="0.25">
      <c r="A381" s="57">
        <v>380</v>
      </c>
      <c r="B381" s="2" t="s">
        <v>10978</v>
      </c>
      <c r="C381" s="10" t="s">
        <v>10979</v>
      </c>
      <c r="D381" s="10" t="s">
        <v>10979</v>
      </c>
      <c r="F381" s="2" t="s">
        <v>10978</v>
      </c>
      <c r="G381" s="40"/>
      <c r="H381" s="1"/>
      <c r="I381" s="1"/>
      <c r="J381" s="1" t="s">
        <v>13</v>
      </c>
      <c r="K381" s="1"/>
      <c r="L381" s="1"/>
      <c r="M381" s="40"/>
      <c r="N381" s="49" t="s">
        <v>13</v>
      </c>
      <c r="O381" s="10" t="s">
        <v>13</v>
      </c>
      <c r="V381" s="50"/>
      <c r="W381" s="64"/>
    </row>
    <row r="382" spans="1:23" ht="38.25" x14ac:dyDescent="0.25">
      <c r="A382" s="57">
        <v>381</v>
      </c>
      <c r="B382" s="2" t="s">
        <v>10976</v>
      </c>
      <c r="C382" s="10" t="s">
        <v>10977</v>
      </c>
      <c r="D382" s="10" t="s">
        <v>10977</v>
      </c>
      <c r="F382" s="2" t="s">
        <v>10976</v>
      </c>
      <c r="G382" s="40"/>
      <c r="H382" s="1"/>
      <c r="I382" s="1"/>
      <c r="J382" s="1" t="s">
        <v>13</v>
      </c>
      <c r="K382" s="1"/>
      <c r="L382" s="1"/>
      <c r="M382" s="40"/>
      <c r="N382" s="49" t="s">
        <v>13</v>
      </c>
      <c r="O382" s="10" t="s">
        <v>13</v>
      </c>
      <c r="V382" s="50"/>
      <c r="W382" s="64"/>
    </row>
    <row r="383" spans="1:23" ht="38.25" x14ac:dyDescent="0.25">
      <c r="A383" s="57">
        <v>382</v>
      </c>
      <c r="B383" s="2" t="s">
        <v>10974</v>
      </c>
      <c r="C383" s="10" t="s">
        <v>10975</v>
      </c>
      <c r="D383" s="10" t="s">
        <v>10975</v>
      </c>
      <c r="F383" s="2" t="s">
        <v>10974</v>
      </c>
      <c r="G383" s="40"/>
      <c r="H383" s="1"/>
      <c r="I383" s="1"/>
      <c r="J383" s="1" t="s">
        <v>13</v>
      </c>
      <c r="K383" s="1"/>
      <c r="L383" s="1"/>
      <c r="M383" s="40"/>
      <c r="N383" s="49" t="s">
        <v>13</v>
      </c>
      <c r="O383" s="10" t="s">
        <v>13</v>
      </c>
      <c r="V383" s="50"/>
      <c r="W383" s="64"/>
    </row>
    <row r="384" spans="1:23" ht="25.5" x14ac:dyDescent="0.25">
      <c r="A384" s="57">
        <v>383</v>
      </c>
      <c r="B384" s="2" t="s">
        <v>10972</v>
      </c>
      <c r="C384" s="10" t="s">
        <v>10973</v>
      </c>
      <c r="D384" s="10" t="s">
        <v>10973</v>
      </c>
      <c r="F384" s="2" t="s">
        <v>10972</v>
      </c>
      <c r="G384" s="40"/>
      <c r="H384" s="1"/>
      <c r="I384" s="1"/>
      <c r="J384" s="1" t="s">
        <v>13</v>
      </c>
      <c r="K384" s="1"/>
      <c r="L384" s="1"/>
      <c r="M384" s="40"/>
      <c r="N384" s="49" t="s">
        <v>13</v>
      </c>
      <c r="O384" s="10" t="s">
        <v>13</v>
      </c>
      <c r="V384" s="50"/>
      <c r="W384" s="64"/>
    </row>
    <row r="385" spans="1:23" x14ac:dyDescent="0.25">
      <c r="A385" s="57">
        <v>384</v>
      </c>
      <c r="B385" s="6" t="s">
        <v>10970</v>
      </c>
      <c r="C385" s="12" t="s">
        <v>10971</v>
      </c>
      <c r="D385" s="12" t="s">
        <v>10971</v>
      </c>
      <c r="E385" s="11"/>
      <c r="F385" s="6" t="s">
        <v>10970</v>
      </c>
      <c r="G385" s="39"/>
      <c r="H385" s="5"/>
      <c r="I385" s="5"/>
      <c r="J385" s="1"/>
      <c r="K385" s="5"/>
      <c r="L385" s="5"/>
      <c r="M385" s="39"/>
      <c r="N385" s="50"/>
      <c r="V385" s="50"/>
      <c r="W385" s="64"/>
    </row>
    <row r="386" spans="1:23" ht="25.5" x14ac:dyDescent="0.25">
      <c r="A386" s="57">
        <v>385</v>
      </c>
      <c r="B386" s="2" t="s">
        <v>10968</v>
      </c>
      <c r="C386" s="10" t="s">
        <v>10969</v>
      </c>
      <c r="D386" s="10" t="s">
        <v>10969</v>
      </c>
      <c r="F386" s="2" t="s">
        <v>10968</v>
      </c>
      <c r="G386" s="40"/>
      <c r="H386" s="1"/>
      <c r="I386" s="1"/>
      <c r="J386" s="1" t="s">
        <v>13</v>
      </c>
      <c r="K386" s="1"/>
      <c r="L386" s="1"/>
      <c r="M386" s="40"/>
      <c r="N386" s="49" t="s">
        <v>13</v>
      </c>
      <c r="O386" s="10" t="s">
        <v>13</v>
      </c>
      <c r="V386" s="50"/>
      <c r="W386" s="64"/>
    </row>
    <row r="387" spans="1:23" x14ac:dyDescent="0.25">
      <c r="A387" s="57">
        <v>386</v>
      </c>
      <c r="B387" s="6" t="s">
        <v>10966</v>
      </c>
      <c r="C387" s="12" t="s">
        <v>10967</v>
      </c>
      <c r="D387" s="12" t="s">
        <v>10967</v>
      </c>
      <c r="E387" s="11"/>
      <c r="F387" s="6" t="s">
        <v>10966</v>
      </c>
      <c r="G387" s="39"/>
      <c r="H387" s="5"/>
      <c r="I387" s="5"/>
      <c r="J387" s="1"/>
      <c r="K387" s="5"/>
      <c r="L387" s="5"/>
      <c r="M387" s="39"/>
      <c r="N387" s="50"/>
      <c r="V387" s="50"/>
      <c r="W387" s="64"/>
    </row>
    <row r="388" spans="1:23" x14ac:dyDescent="0.25">
      <c r="A388" s="57">
        <v>387</v>
      </c>
      <c r="B388" s="2" t="s">
        <v>10964</v>
      </c>
      <c r="C388" s="10" t="s">
        <v>10965</v>
      </c>
      <c r="D388" s="10" t="s">
        <v>10965</v>
      </c>
      <c r="E388" s="10"/>
      <c r="F388" s="2" t="s">
        <v>10964</v>
      </c>
      <c r="G388" s="40"/>
      <c r="H388" s="1"/>
      <c r="I388" s="1"/>
      <c r="J388" s="1" t="s">
        <v>13</v>
      </c>
      <c r="K388" s="1"/>
      <c r="L388" s="1"/>
      <c r="M388" s="40" t="s">
        <v>13</v>
      </c>
      <c r="N388" s="49" t="s">
        <v>13</v>
      </c>
      <c r="O388" s="10" t="s">
        <v>13</v>
      </c>
      <c r="V388" s="50"/>
      <c r="W388" s="64"/>
    </row>
    <row r="389" spans="1:23" ht="38.25" x14ac:dyDescent="0.25">
      <c r="A389" s="57">
        <v>388</v>
      </c>
      <c r="B389" s="2" t="s">
        <v>10962</v>
      </c>
      <c r="C389" s="10" t="s">
        <v>10963</v>
      </c>
      <c r="D389" s="10" t="s">
        <v>10963</v>
      </c>
      <c r="E389" s="10"/>
      <c r="F389" s="2" t="s">
        <v>10962</v>
      </c>
      <c r="G389" s="40"/>
      <c r="H389" s="1"/>
      <c r="I389" s="1"/>
      <c r="J389" s="1" t="s">
        <v>13</v>
      </c>
      <c r="K389" s="1"/>
      <c r="L389" s="1"/>
      <c r="M389" s="40" t="s">
        <v>13</v>
      </c>
      <c r="N389" s="49" t="s">
        <v>13</v>
      </c>
      <c r="O389" s="10" t="s">
        <v>13</v>
      </c>
      <c r="V389" s="50"/>
      <c r="W389" s="64"/>
    </row>
    <row r="390" spans="1:23" x14ac:dyDescent="0.25">
      <c r="A390" s="57">
        <v>389</v>
      </c>
      <c r="B390" s="6" t="s">
        <v>10960</v>
      </c>
      <c r="C390" s="12" t="s">
        <v>10961</v>
      </c>
      <c r="D390" s="12" t="s">
        <v>10961</v>
      </c>
      <c r="E390" s="11"/>
      <c r="F390" s="6" t="s">
        <v>10960</v>
      </c>
      <c r="G390" s="39"/>
      <c r="H390" s="5"/>
      <c r="I390" s="5"/>
      <c r="J390" s="1"/>
      <c r="K390" s="5"/>
      <c r="L390" s="5"/>
      <c r="M390" s="39"/>
      <c r="N390" s="50"/>
      <c r="V390" s="50"/>
      <c r="W390" s="64"/>
    </row>
    <row r="391" spans="1:23" ht="38.25" x14ac:dyDescent="0.25">
      <c r="A391" s="57">
        <v>390</v>
      </c>
      <c r="B391" s="2" t="s">
        <v>10958</v>
      </c>
      <c r="C391" s="10" t="s">
        <v>10959</v>
      </c>
      <c r="D391" s="10" t="s">
        <v>10959</v>
      </c>
      <c r="F391" s="2" t="s">
        <v>10958</v>
      </c>
      <c r="G391" s="40"/>
      <c r="H391" s="1"/>
      <c r="I391" s="1"/>
      <c r="J391" s="1" t="s">
        <v>13</v>
      </c>
      <c r="K391" s="1"/>
      <c r="L391" s="1"/>
      <c r="M391" s="40"/>
      <c r="N391" s="49" t="s">
        <v>13</v>
      </c>
      <c r="O391" s="10" t="s">
        <v>13</v>
      </c>
      <c r="V391" s="50"/>
      <c r="W391" s="64"/>
    </row>
    <row r="392" spans="1:23" x14ac:dyDescent="0.25">
      <c r="A392" s="57">
        <v>391</v>
      </c>
      <c r="B392" s="6" t="s">
        <v>10788</v>
      </c>
      <c r="C392" s="12" t="s">
        <v>10957</v>
      </c>
      <c r="D392" s="12" t="s">
        <v>10957</v>
      </c>
      <c r="E392" s="11"/>
      <c r="F392" s="6" t="s">
        <v>10788</v>
      </c>
      <c r="G392" s="39"/>
      <c r="H392" s="5"/>
      <c r="I392" s="5"/>
      <c r="J392" s="1"/>
      <c r="K392" s="5"/>
      <c r="L392" s="5"/>
      <c r="M392" s="39"/>
      <c r="N392" s="50"/>
      <c r="V392" s="50"/>
      <c r="W392" s="64"/>
    </row>
    <row r="393" spans="1:23" ht="25.5" x14ac:dyDescent="0.25">
      <c r="A393" s="57">
        <v>392</v>
      </c>
      <c r="B393" s="2" t="s">
        <v>10955</v>
      </c>
      <c r="C393" s="10" t="s">
        <v>10956</v>
      </c>
      <c r="D393" s="10" t="s">
        <v>10956</v>
      </c>
      <c r="F393" s="2" t="s">
        <v>10955</v>
      </c>
      <c r="G393" s="40"/>
      <c r="H393" s="1"/>
      <c r="I393" s="1"/>
      <c r="J393" s="1" t="s">
        <v>13</v>
      </c>
      <c r="K393" s="1"/>
      <c r="L393" s="1"/>
      <c r="M393" s="40"/>
      <c r="N393" s="49" t="s">
        <v>13</v>
      </c>
      <c r="O393" s="10" t="s">
        <v>13</v>
      </c>
      <c r="V393" s="50"/>
      <c r="W393" s="64"/>
    </row>
    <row r="394" spans="1:23" ht="38.25" x14ac:dyDescent="0.25">
      <c r="A394" s="57">
        <v>393</v>
      </c>
      <c r="B394" s="2" t="s">
        <v>10953</v>
      </c>
      <c r="C394" s="10" t="s">
        <v>10954</v>
      </c>
      <c r="D394" s="10" t="s">
        <v>10954</v>
      </c>
      <c r="F394" s="2" t="s">
        <v>10953</v>
      </c>
      <c r="G394" s="40"/>
      <c r="H394" s="1"/>
      <c r="I394" s="1"/>
      <c r="J394" s="1" t="s">
        <v>13</v>
      </c>
      <c r="K394" s="1"/>
      <c r="L394" s="1"/>
      <c r="M394" s="40"/>
      <c r="N394" s="49" t="s">
        <v>13</v>
      </c>
      <c r="O394" s="10" t="s">
        <v>13</v>
      </c>
      <c r="V394" s="50"/>
      <c r="W394" s="64"/>
    </row>
    <row r="395" spans="1:23" x14ac:dyDescent="0.25">
      <c r="A395" s="57">
        <v>394</v>
      </c>
      <c r="B395" s="2" t="s">
        <v>10951</v>
      </c>
      <c r="C395" s="10" t="s">
        <v>10952</v>
      </c>
      <c r="D395" s="10" t="s">
        <v>10952</v>
      </c>
      <c r="F395" s="2" t="s">
        <v>10951</v>
      </c>
      <c r="G395" s="40"/>
      <c r="H395" s="1"/>
      <c r="I395" s="1"/>
      <c r="J395" s="1" t="s">
        <v>13</v>
      </c>
      <c r="K395" s="1"/>
      <c r="L395" s="1"/>
      <c r="M395" s="40"/>
      <c r="N395" s="49" t="s">
        <v>13</v>
      </c>
      <c r="O395" s="10" t="s">
        <v>13</v>
      </c>
      <c r="V395" s="50"/>
      <c r="W395" s="64"/>
    </row>
    <row r="396" spans="1:23" x14ac:dyDescent="0.25">
      <c r="A396" s="57">
        <v>395</v>
      </c>
      <c r="B396" s="6" t="s">
        <v>10949</v>
      </c>
      <c r="C396" s="12" t="s">
        <v>10950</v>
      </c>
      <c r="D396" s="12" t="s">
        <v>10950</v>
      </c>
      <c r="E396" s="11"/>
      <c r="F396" s="6" t="s">
        <v>10949</v>
      </c>
      <c r="G396" s="39"/>
      <c r="H396" s="5"/>
      <c r="I396" s="5"/>
      <c r="J396" s="1"/>
      <c r="K396" s="5"/>
      <c r="L396" s="5"/>
      <c r="M396" s="39"/>
      <c r="N396" s="50"/>
      <c r="V396" s="50"/>
      <c r="W396" s="64"/>
    </row>
    <row r="397" spans="1:23" ht="38.25" x14ac:dyDescent="0.25">
      <c r="A397" s="57">
        <v>396</v>
      </c>
      <c r="B397" s="2" t="s">
        <v>10947</v>
      </c>
      <c r="C397" s="10" t="s">
        <v>10948</v>
      </c>
      <c r="D397" s="10" t="s">
        <v>10948</v>
      </c>
      <c r="E397" s="10"/>
      <c r="F397" s="2" t="s">
        <v>10947</v>
      </c>
      <c r="G397" s="40"/>
      <c r="H397" s="1"/>
      <c r="I397" s="1"/>
      <c r="J397" s="1" t="s">
        <v>13</v>
      </c>
      <c r="K397" s="1"/>
      <c r="L397" s="1"/>
      <c r="M397" s="40" t="s">
        <v>13</v>
      </c>
      <c r="N397" s="49" t="s">
        <v>13</v>
      </c>
      <c r="O397" s="10" t="s">
        <v>13</v>
      </c>
      <c r="V397" s="50"/>
      <c r="W397" s="64"/>
    </row>
    <row r="398" spans="1:23" x14ac:dyDescent="0.25">
      <c r="A398" s="57">
        <v>397</v>
      </c>
      <c r="B398" s="6" t="s">
        <v>10945</v>
      </c>
      <c r="C398" s="12" t="s">
        <v>10946</v>
      </c>
      <c r="D398" s="12" t="s">
        <v>10946</v>
      </c>
      <c r="E398" s="11"/>
      <c r="F398" s="6" t="s">
        <v>10945</v>
      </c>
      <c r="G398" s="39"/>
      <c r="H398" s="5"/>
      <c r="I398" s="5"/>
      <c r="J398" s="1"/>
      <c r="K398" s="5"/>
      <c r="L398" s="5"/>
      <c r="M398" s="39"/>
      <c r="N398" s="50"/>
      <c r="V398" s="50"/>
      <c r="W398" s="64"/>
    </row>
    <row r="399" spans="1:23" ht="76.5" x14ac:dyDescent="0.25">
      <c r="A399" s="57">
        <v>398</v>
      </c>
      <c r="B399" s="2" t="s">
        <v>10943</v>
      </c>
      <c r="C399" s="10" t="s">
        <v>10944</v>
      </c>
      <c r="D399" s="10" t="s">
        <v>10944</v>
      </c>
      <c r="F399" s="2" t="s">
        <v>10943</v>
      </c>
      <c r="G399" s="40"/>
      <c r="H399" s="1"/>
      <c r="I399" s="1"/>
      <c r="J399" s="1" t="s">
        <v>13</v>
      </c>
      <c r="K399" s="1"/>
      <c r="L399" s="1"/>
      <c r="M399" s="40"/>
      <c r="N399" s="49" t="s">
        <v>13</v>
      </c>
      <c r="O399" s="10" t="s">
        <v>13</v>
      </c>
      <c r="V399" s="50"/>
      <c r="W399" s="64"/>
    </row>
    <row r="400" spans="1:23" x14ac:dyDescent="0.25">
      <c r="A400" s="57">
        <v>399</v>
      </c>
      <c r="B400" s="6" t="s">
        <v>30</v>
      </c>
      <c r="C400" s="12" t="s">
        <v>10942</v>
      </c>
      <c r="D400" s="12" t="s">
        <v>10942</v>
      </c>
      <c r="E400" s="11"/>
      <c r="F400" s="6" t="s">
        <v>30</v>
      </c>
      <c r="G400" s="39"/>
      <c r="H400" s="5"/>
      <c r="I400" s="5"/>
      <c r="J400" s="1"/>
      <c r="K400" s="5"/>
      <c r="L400" s="5"/>
      <c r="M400" s="39"/>
      <c r="N400" s="50"/>
      <c r="V400" s="50"/>
      <c r="W400" s="64"/>
    </row>
    <row r="401" spans="1:23" x14ac:dyDescent="0.25">
      <c r="A401" s="57">
        <v>400</v>
      </c>
      <c r="B401" s="6" t="s">
        <v>30</v>
      </c>
      <c r="C401" s="12" t="s">
        <v>10941</v>
      </c>
      <c r="D401" s="12" t="s">
        <v>10941</v>
      </c>
      <c r="E401" s="11"/>
      <c r="F401" s="6" t="s">
        <v>30</v>
      </c>
      <c r="G401" s="39"/>
      <c r="H401" s="5"/>
      <c r="I401" s="5"/>
      <c r="J401" s="1"/>
      <c r="K401" s="5"/>
      <c r="L401" s="5"/>
      <c r="M401" s="39"/>
      <c r="N401" s="50"/>
      <c r="V401" s="50"/>
      <c r="W401" s="64"/>
    </row>
    <row r="402" spans="1:23" x14ac:dyDescent="0.25">
      <c r="A402" s="57">
        <v>401</v>
      </c>
      <c r="B402" s="6" t="s">
        <v>10939</v>
      </c>
      <c r="C402" s="12" t="s">
        <v>10940</v>
      </c>
      <c r="D402" s="12" t="s">
        <v>10940</v>
      </c>
      <c r="E402" s="11"/>
      <c r="F402" s="6" t="s">
        <v>10939</v>
      </c>
      <c r="G402" s="39"/>
      <c r="H402" s="5"/>
      <c r="I402" s="5"/>
      <c r="J402" s="1"/>
      <c r="K402" s="5"/>
      <c r="L402" s="5"/>
      <c r="M402" s="39"/>
      <c r="N402" s="50"/>
      <c r="V402" s="50"/>
      <c r="W402" s="64"/>
    </row>
    <row r="403" spans="1:23" ht="51" x14ac:dyDescent="0.25">
      <c r="A403" s="57">
        <v>402</v>
      </c>
      <c r="B403" s="2" t="s">
        <v>10937</v>
      </c>
      <c r="C403" s="10" t="s">
        <v>10938</v>
      </c>
      <c r="D403" s="10" t="s">
        <v>10938</v>
      </c>
      <c r="F403" s="2" t="s">
        <v>10937</v>
      </c>
      <c r="G403" s="40"/>
      <c r="H403" s="1"/>
      <c r="I403" s="1"/>
      <c r="J403" s="1" t="s">
        <v>13</v>
      </c>
      <c r="K403" s="1"/>
      <c r="L403" s="1"/>
      <c r="M403" s="40"/>
      <c r="N403" s="49" t="s">
        <v>13</v>
      </c>
      <c r="O403" s="10" t="s">
        <v>13</v>
      </c>
      <c r="V403" s="50"/>
      <c r="W403" s="64"/>
    </row>
    <row r="404" spans="1:23" x14ac:dyDescent="0.25">
      <c r="A404" s="57">
        <v>403</v>
      </c>
      <c r="B404" s="6" t="s">
        <v>30</v>
      </c>
      <c r="C404" s="12" t="s">
        <v>10936</v>
      </c>
      <c r="D404" s="12" t="s">
        <v>10936</v>
      </c>
      <c r="E404" s="11"/>
      <c r="F404" s="6" t="s">
        <v>30</v>
      </c>
      <c r="G404" s="39"/>
      <c r="H404" s="5"/>
      <c r="I404" s="5"/>
      <c r="J404" s="1"/>
      <c r="K404" s="5"/>
      <c r="L404" s="5"/>
      <c r="M404" s="39"/>
      <c r="N404" s="50"/>
      <c r="V404" s="50"/>
      <c r="W404" s="64"/>
    </row>
    <row r="405" spans="1:23" x14ac:dyDescent="0.25">
      <c r="A405" s="57">
        <v>404</v>
      </c>
      <c r="B405" s="6" t="s">
        <v>10934</v>
      </c>
      <c r="C405" s="12" t="s">
        <v>10935</v>
      </c>
      <c r="D405" s="12" t="s">
        <v>10935</v>
      </c>
      <c r="E405" s="11"/>
      <c r="F405" s="6" t="s">
        <v>10934</v>
      </c>
      <c r="G405" s="39"/>
      <c r="H405" s="5"/>
      <c r="I405" s="5"/>
      <c r="J405" s="1"/>
      <c r="K405" s="5"/>
      <c r="L405" s="5"/>
      <c r="M405" s="39"/>
      <c r="N405" s="50"/>
      <c r="V405" s="50"/>
      <c r="W405" s="64"/>
    </row>
    <row r="406" spans="1:23" ht="25.5" x14ac:dyDescent="0.25">
      <c r="A406" s="57">
        <v>405</v>
      </c>
      <c r="B406" s="2" t="s">
        <v>10932</v>
      </c>
      <c r="C406" s="10" t="s">
        <v>10933</v>
      </c>
      <c r="D406" s="10" t="s">
        <v>10933</v>
      </c>
      <c r="E406" s="10"/>
      <c r="F406" s="2" t="s">
        <v>10932</v>
      </c>
      <c r="G406" s="40"/>
      <c r="H406" s="1"/>
      <c r="I406" s="1"/>
      <c r="J406" s="1" t="s">
        <v>13</v>
      </c>
      <c r="K406" s="1"/>
      <c r="L406" s="1"/>
      <c r="M406" s="40" t="s">
        <v>13</v>
      </c>
      <c r="N406" s="49" t="s">
        <v>13</v>
      </c>
      <c r="O406" s="10" t="s">
        <v>13</v>
      </c>
      <c r="V406" s="50"/>
      <c r="W406" s="64"/>
    </row>
    <row r="407" spans="1:23" ht="38.25" x14ac:dyDescent="0.25">
      <c r="A407" s="57">
        <v>406</v>
      </c>
      <c r="B407" s="2" t="s">
        <v>10930</v>
      </c>
      <c r="C407" s="10" t="s">
        <v>10931</v>
      </c>
      <c r="D407" s="10" t="s">
        <v>10931</v>
      </c>
      <c r="F407" s="2" t="s">
        <v>10930</v>
      </c>
      <c r="G407" s="40"/>
      <c r="H407" s="1"/>
      <c r="I407" s="1"/>
      <c r="J407" s="1" t="s">
        <v>13</v>
      </c>
      <c r="K407" s="1"/>
      <c r="L407" s="1"/>
      <c r="M407" s="40"/>
      <c r="N407" s="49" t="s">
        <v>13</v>
      </c>
      <c r="O407" s="10" t="s">
        <v>13</v>
      </c>
      <c r="V407" s="50"/>
      <c r="W407" s="64"/>
    </row>
    <row r="408" spans="1:23" x14ac:dyDescent="0.25">
      <c r="A408" s="57">
        <v>407</v>
      </c>
      <c r="B408" s="6" t="s">
        <v>30</v>
      </c>
      <c r="C408" s="12" t="s">
        <v>10929</v>
      </c>
      <c r="D408" s="12" t="s">
        <v>10929</v>
      </c>
      <c r="E408" s="11"/>
      <c r="F408" s="6" t="s">
        <v>30</v>
      </c>
      <c r="G408" s="39"/>
      <c r="H408" s="5"/>
      <c r="I408" s="5"/>
      <c r="J408" s="1"/>
      <c r="K408" s="5"/>
      <c r="L408" s="5"/>
      <c r="M408" s="39"/>
      <c r="N408" s="50"/>
      <c r="V408" s="50"/>
      <c r="W408" s="64"/>
    </row>
    <row r="409" spans="1:23" ht="25.5" x14ac:dyDescent="0.25">
      <c r="A409" s="57">
        <v>408</v>
      </c>
      <c r="B409" s="6" t="s">
        <v>10927</v>
      </c>
      <c r="C409" s="12" t="s">
        <v>10928</v>
      </c>
      <c r="D409" s="12" t="s">
        <v>10928</v>
      </c>
      <c r="E409" s="11"/>
      <c r="F409" s="6" t="s">
        <v>10927</v>
      </c>
      <c r="G409" s="39"/>
      <c r="H409" s="5"/>
      <c r="I409" s="5"/>
      <c r="J409" s="1"/>
      <c r="K409" s="5"/>
      <c r="L409" s="5"/>
      <c r="M409" s="39"/>
      <c r="N409" s="50"/>
      <c r="V409" s="50"/>
      <c r="W409" s="64"/>
    </row>
    <row r="410" spans="1:23" ht="25.5" x14ac:dyDescent="0.25">
      <c r="A410" s="57">
        <v>409</v>
      </c>
      <c r="B410" s="2" t="s">
        <v>10925</v>
      </c>
      <c r="C410" s="10" t="s">
        <v>10926</v>
      </c>
      <c r="D410" s="10" t="s">
        <v>10926</v>
      </c>
      <c r="F410" s="2" t="s">
        <v>10925</v>
      </c>
      <c r="G410" s="40"/>
      <c r="H410" s="1"/>
      <c r="I410" s="1"/>
      <c r="J410" s="1" t="s">
        <v>13</v>
      </c>
      <c r="K410" s="1"/>
      <c r="L410" s="1"/>
      <c r="M410" s="40"/>
      <c r="N410" s="49" t="s">
        <v>13</v>
      </c>
      <c r="O410" s="10" t="s">
        <v>13</v>
      </c>
      <c r="V410" s="50"/>
      <c r="W410" s="64"/>
    </row>
    <row r="411" spans="1:23" x14ac:dyDescent="0.25">
      <c r="A411" s="57">
        <v>410</v>
      </c>
      <c r="B411" s="6" t="s">
        <v>30</v>
      </c>
      <c r="C411" s="12" t="s">
        <v>10924</v>
      </c>
      <c r="D411" s="12" t="s">
        <v>10924</v>
      </c>
      <c r="E411" s="11"/>
      <c r="F411" s="6" t="s">
        <v>30</v>
      </c>
      <c r="G411" s="39"/>
      <c r="H411" s="5"/>
      <c r="I411" s="5"/>
      <c r="J411" s="1"/>
      <c r="K411" s="5"/>
      <c r="L411" s="5"/>
      <c r="M411" s="39"/>
      <c r="N411" s="50"/>
      <c r="V411" s="50"/>
      <c r="W411" s="64"/>
    </row>
    <row r="412" spans="1:23" x14ac:dyDescent="0.25">
      <c r="A412" s="57">
        <v>411</v>
      </c>
      <c r="B412" s="6" t="s">
        <v>10922</v>
      </c>
      <c r="C412" s="12" t="s">
        <v>10923</v>
      </c>
      <c r="D412" s="12" t="s">
        <v>10923</v>
      </c>
      <c r="E412" s="11"/>
      <c r="F412" s="6" t="s">
        <v>10922</v>
      </c>
      <c r="G412" s="39"/>
      <c r="H412" s="5"/>
      <c r="I412" s="5"/>
      <c r="J412" s="1"/>
      <c r="K412" s="5"/>
      <c r="L412" s="5"/>
      <c r="M412" s="39"/>
      <c r="N412" s="50"/>
      <c r="V412" s="50"/>
      <c r="W412" s="64"/>
    </row>
    <row r="413" spans="1:23" ht="38.25" x14ac:dyDescent="0.25">
      <c r="A413" s="57">
        <v>412</v>
      </c>
      <c r="B413" s="2" t="s">
        <v>10920</v>
      </c>
      <c r="C413" s="10" t="s">
        <v>10921</v>
      </c>
      <c r="D413" s="10" t="s">
        <v>10921</v>
      </c>
      <c r="F413" s="2" t="s">
        <v>10920</v>
      </c>
      <c r="G413" s="40"/>
      <c r="H413" s="1"/>
      <c r="I413" s="1"/>
      <c r="J413" s="1" t="s">
        <v>13</v>
      </c>
      <c r="K413" s="1"/>
      <c r="L413" s="1"/>
      <c r="M413" s="40"/>
      <c r="N413" s="49" t="s">
        <v>13</v>
      </c>
      <c r="O413" s="10" t="s">
        <v>13</v>
      </c>
      <c r="V413" s="50"/>
      <c r="W413" s="64"/>
    </row>
    <row r="414" spans="1:23" ht="25.5" x14ac:dyDescent="0.25">
      <c r="A414" s="57">
        <v>413</v>
      </c>
      <c r="B414" s="2" t="s">
        <v>10918</v>
      </c>
      <c r="C414" s="10" t="s">
        <v>10919</v>
      </c>
      <c r="D414" s="10" t="s">
        <v>10919</v>
      </c>
      <c r="F414" s="2" t="s">
        <v>10918</v>
      </c>
      <c r="G414" s="40"/>
      <c r="H414" s="1"/>
      <c r="I414" s="1"/>
      <c r="J414" s="1" t="s">
        <v>13</v>
      </c>
      <c r="K414" s="1"/>
      <c r="L414" s="1"/>
      <c r="M414" s="40"/>
      <c r="N414" s="49" t="s">
        <v>13</v>
      </c>
      <c r="O414" s="10" t="s">
        <v>13</v>
      </c>
      <c r="V414" s="50"/>
      <c r="W414" s="64"/>
    </row>
    <row r="415" spans="1:23" x14ac:dyDescent="0.25">
      <c r="A415" s="57">
        <v>414</v>
      </c>
      <c r="B415" s="2" t="s">
        <v>10916</v>
      </c>
      <c r="C415" s="10" t="s">
        <v>10917</v>
      </c>
      <c r="D415" s="10" t="s">
        <v>10917</v>
      </c>
      <c r="F415" s="2" t="s">
        <v>10916</v>
      </c>
      <c r="G415" s="40"/>
      <c r="H415" s="1"/>
      <c r="I415" s="1"/>
      <c r="J415" s="1" t="s">
        <v>13</v>
      </c>
      <c r="K415" s="1"/>
      <c r="L415" s="1"/>
      <c r="M415" s="40"/>
      <c r="N415" s="49" t="s">
        <v>13</v>
      </c>
      <c r="O415" s="10" t="s">
        <v>13</v>
      </c>
      <c r="V415" s="50"/>
      <c r="W415" s="64"/>
    </row>
    <row r="416" spans="1:23" ht="25.5" x14ac:dyDescent="0.25">
      <c r="A416" s="57">
        <v>415</v>
      </c>
      <c r="B416" s="2" t="s">
        <v>10914</v>
      </c>
      <c r="C416" s="10" t="s">
        <v>10915</v>
      </c>
      <c r="D416" s="10" t="s">
        <v>10915</v>
      </c>
      <c r="F416" s="2" t="s">
        <v>10914</v>
      </c>
      <c r="G416" s="40"/>
      <c r="H416" s="1"/>
      <c r="I416" s="1"/>
      <c r="J416" s="1" t="s">
        <v>13</v>
      </c>
      <c r="K416" s="1"/>
      <c r="L416" s="1"/>
      <c r="M416" s="40"/>
      <c r="N416" s="49" t="s">
        <v>13</v>
      </c>
      <c r="O416" s="10" t="s">
        <v>13</v>
      </c>
      <c r="V416" s="50"/>
      <c r="W416" s="64"/>
    </row>
    <row r="417" spans="1:23" ht="25.5" x14ac:dyDescent="0.25">
      <c r="A417" s="57">
        <v>416</v>
      </c>
      <c r="B417" s="2" t="s">
        <v>10912</v>
      </c>
      <c r="C417" s="10" t="s">
        <v>10913</v>
      </c>
      <c r="D417" s="10" t="s">
        <v>10913</v>
      </c>
      <c r="F417" s="2" t="s">
        <v>10912</v>
      </c>
      <c r="G417" s="40"/>
      <c r="H417" s="1"/>
      <c r="I417" s="1"/>
      <c r="J417" s="1" t="s">
        <v>13</v>
      </c>
      <c r="K417" s="1"/>
      <c r="L417" s="1"/>
      <c r="M417" s="40"/>
      <c r="N417" s="49" t="s">
        <v>13</v>
      </c>
      <c r="O417" s="10" t="s">
        <v>13</v>
      </c>
      <c r="V417" s="50"/>
      <c r="W417" s="64"/>
    </row>
    <row r="418" spans="1:23" x14ac:dyDescent="0.25">
      <c r="A418" s="57">
        <v>417</v>
      </c>
      <c r="B418" s="4" t="s">
        <v>10910</v>
      </c>
      <c r="C418" s="14" t="s">
        <v>10911</v>
      </c>
      <c r="D418" s="14" t="s">
        <v>10911</v>
      </c>
      <c r="E418" s="13"/>
      <c r="F418" s="4" t="s">
        <v>10910</v>
      </c>
      <c r="G418" s="38"/>
      <c r="H418" s="3"/>
      <c r="I418" s="3"/>
      <c r="J418" s="1"/>
      <c r="K418" s="3"/>
      <c r="L418" s="3"/>
      <c r="M418" s="38"/>
      <c r="N418" s="50"/>
      <c r="V418" s="50"/>
      <c r="W418" s="64"/>
    </row>
    <row r="419" spans="1:23" x14ac:dyDescent="0.25">
      <c r="A419" s="57">
        <v>418</v>
      </c>
      <c r="B419" s="6" t="s">
        <v>10908</v>
      </c>
      <c r="C419" s="12" t="s">
        <v>10909</v>
      </c>
      <c r="D419" s="12" t="s">
        <v>10909</v>
      </c>
      <c r="E419" s="11"/>
      <c r="F419" s="6" t="s">
        <v>10908</v>
      </c>
      <c r="G419" s="39"/>
      <c r="H419" s="5"/>
      <c r="I419" s="5"/>
      <c r="J419" s="1"/>
      <c r="K419" s="5"/>
      <c r="L419" s="5"/>
      <c r="M419" s="39"/>
      <c r="N419" s="50"/>
      <c r="V419" s="50"/>
      <c r="W419" s="64"/>
    </row>
    <row r="420" spans="1:23" x14ac:dyDescent="0.25">
      <c r="A420" s="57">
        <v>419</v>
      </c>
      <c r="B420" s="2" t="s">
        <v>10906</v>
      </c>
      <c r="C420" s="10" t="s">
        <v>10907</v>
      </c>
      <c r="D420" s="10" t="s">
        <v>10907</v>
      </c>
      <c r="E420" s="10"/>
      <c r="F420" s="2" t="s">
        <v>10906</v>
      </c>
      <c r="G420" s="40"/>
      <c r="H420" s="1"/>
      <c r="I420" s="1"/>
      <c r="J420" s="1" t="s">
        <v>13</v>
      </c>
      <c r="K420" s="1"/>
      <c r="L420" s="1"/>
      <c r="M420" s="40" t="s">
        <v>13</v>
      </c>
      <c r="N420" s="49" t="s">
        <v>13</v>
      </c>
      <c r="O420" s="10" t="s">
        <v>13</v>
      </c>
      <c r="V420" s="50"/>
      <c r="W420" s="64"/>
    </row>
    <row r="421" spans="1:23" ht="25.5" x14ac:dyDescent="0.25">
      <c r="A421" s="57">
        <v>420</v>
      </c>
      <c r="B421" s="2" t="s">
        <v>10904</v>
      </c>
      <c r="C421" s="10" t="s">
        <v>10905</v>
      </c>
      <c r="D421" s="10" t="s">
        <v>10905</v>
      </c>
      <c r="F421" s="2" t="s">
        <v>10904</v>
      </c>
      <c r="G421" s="40"/>
      <c r="H421" s="1"/>
      <c r="I421" s="1"/>
      <c r="J421" s="1" t="s">
        <v>13</v>
      </c>
      <c r="K421" s="1"/>
      <c r="L421" s="1"/>
      <c r="M421" s="40"/>
      <c r="N421" s="49" t="s">
        <v>13</v>
      </c>
      <c r="O421" s="10" t="s">
        <v>13</v>
      </c>
      <c r="V421" s="50"/>
      <c r="W421" s="64"/>
    </row>
    <row r="422" spans="1:23" x14ac:dyDescent="0.25">
      <c r="A422" s="57">
        <v>421</v>
      </c>
      <c r="B422" s="6" t="s">
        <v>10902</v>
      </c>
      <c r="C422" s="12" t="s">
        <v>10903</v>
      </c>
      <c r="D422" s="12" t="s">
        <v>10903</v>
      </c>
      <c r="E422" s="11"/>
      <c r="F422" s="6" t="s">
        <v>10902</v>
      </c>
      <c r="G422" s="39"/>
      <c r="H422" s="5"/>
      <c r="I422" s="5"/>
      <c r="J422" s="1"/>
      <c r="K422" s="5"/>
      <c r="L422" s="5"/>
      <c r="M422" s="39"/>
      <c r="N422" s="50"/>
      <c r="V422" s="50"/>
      <c r="W422" s="64"/>
    </row>
    <row r="423" spans="1:23" x14ac:dyDescent="0.25">
      <c r="A423" s="57">
        <v>422</v>
      </c>
      <c r="B423" s="2" t="s">
        <v>10900</v>
      </c>
      <c r="C423" s="10" t="s">
        <v>10901</v>
      </c>
      <c r="D423" s="10" t="s">
        <v>10901</v>
      </c>
      <c r="F423" s="2" t="s">
        <v>10900</v>
      </c>
      <c r="G423" s="40"/>
      <c r="H423" s="1"/>
      <c r="I423" s="1"/>
      <c r="J423" s="1" t="s">
        <v>13</v>
      </c>
      <c r="K423" s="1"/>
      <c r="L423" s="1"/>
      <c r="M423" s="40"/>
      <c r="N423" s="49" t="s">
        <v>13</v>
      </c>
      <c r="O423" s="10" t="s">
        <v>13</v>
      </c>
      <c r="V423" s="50"/>
      <c r="W423" s="64"/>
    </row>
    <row r="424" spans="1:23" ht="25.5" x14ac:dyDescent="0.25">
      <c r="A424" s="57">
        <v>423</v>
      </c>
      <c r="B424" s="2" t="s">
        <v>10898</v>
      </c>
      <c r="C424" s="10" t="s">
        <v>10899</v>
      </c>
      <c r="D424" s="10" t="s">
        <v>10899</v>
      </c>
      <c r="F424" s="2" t="s">
        <v>10898</v>
      </c>
      <c r="G424" s="40"/>
      <c r="H424" s="1"/>
      <c r="I424" s="1"/>
      <c r="J424" s="1" t="s">
        <v>13</v>
      </c>
      <c r="K424" s="1"/>
      <c r="L424" s="1"/>
      <c r="M424" s="40"/>
      <c r="N424" s="49" t="s">
        <v>13</v>
      </c>
      <c r="O424" s="10" t="s">
        <v>13</v>
      </c>
      <c r="V424" s="50"/>
      <c r="W424" s="64"/>
    </row>
    <row r="425" spans="1:23" x14ac:dyDescent="0.25">
      <c r="A425" s="57">
        <v>424</v>
      </c>
      <c r="B425" s="6" t="s">
        <v>10896</v>
      </c>
      <c r="C425" s="12" t="s">
        <v>10897</v>
      </c>
      <c r="D425" s="12" t="s">
        <v>10897</v>
      </c>
      <c r="E425" s="11"/>
      <c r="F425" s="6" t="s">
        <v>10896</v>
      </c>
      <c r="G425" s="39"/>
      <c r="H425" s="5"/>
      <c r="I425" s="5"/>
      <c r="J425" s="1"/>
      <c r="K425" s="5"/>
      <c r="L425" s="5"/>
      <c r="M425" s="39"/>
      <c r="N425" s="50"/>
      <c r="V425" s="50"/>
      <c r="W425" s="64"/>
    </row>
    <row r="426" spans="1:23" x14ac:dyDescent="0.25">
      <c r="A426" s="57">
        <v>425</v>
      </c>
      <c r="B426" s="2" t="s">
        <v>10894</v>
      </c>
      <c r="C426" s="10" t="s">
        <v>10895</v>
      </c>
      <c r="D426" s="10" t="s">
        <v>10895</v>
      </c>
      <c r="E426" s="10"/>
      <c r="F426" s="2" t="s">
        <v>10894</v>
      </c>
      <c r="G426" s="40"/>
      <c r="H426" s="1"/>
      <c r="I426" s="1"/>
      <c r="J426" s="1" t="s">
        <v>13</v>
      </c>
      <c r="K426" s="1"/>
      <c r="L426" s="1"/>
      <c r="M426" s="40" t="s">
        <v>13</v>
      </c>
      <c r="N426" s="49" t="s">
        <v>13</v>
      </c>
      <c r="O426" s="10" t="s">
        <v>13</v>
      </c>
      <c r="V426" s="50"/>
      <c r="W426" s="64"/>
    </row>
    <row r="427" spans="1:23" ht="25.5" x14ac:dyDescent="0.25">
      <c r="A427" s="57">
        <v>426</v>
      </c>
      <c r="B427" s="2" t="s">
        <v>10892</v>
      </c>
      <c r="C427" s="10" t="s">
        <v>10893</v>
      </c>
      <c r="D427" s="10" t="s">
        <v>10893</v>
      </c>
      <c r="E427" s="10"/>
      <c r="F427" s="2" t="s">
        <v>10892</v>
      </c>
      <c r="G427" s="40"/>
      <c r="H427" s="1"/>
      <c r="I427" s="1"/>
      <c r="J427" s="1" t="s">
        <v>13</v>
      </c>
      <c r="K427" s="1"/>
      <c r="L427" s="1"/>
      <c r="M427" s="40" t="s">
        <v>13</v>
      </c>
      <c r="N427" s="49" t="s">
        <v>13</v>
      </c>
      <c r="O427" s="10" t="s">
        <v>13</v>
      </c>
      <c r="V427" s="50"/>
      <c r="W427" s="64"/>
    </row>
    <row r="428" spans="1:23" x14ac:dyDescent="0.25">
      <c r="A428" s="57">
        <v>427</v>
      </c>
      <c r="B428" s="6" t="s">
        <v>10890</v>
      </c>
      <c r="C428" s="12" t="s">
        <v>10891</v>
      </c>
      <c r="D428" s="12" t="s">
        <v>10891</v>
      </c>
      <c r="E428" s="11"/>
      <c r="F428" s="6" t="s">
        <v>10890</v>
      </c>
      <c r="G428" s="39"/>
      <c r="H428" s="5"/>
      <c r="I428" s="5"/>
      <c r="J428" s="1"/>
      <c r="K428" s="5"/>
      <c r="L428" s="5"/>
      <c r="M428" s="39"/>
      <c r="N428" s="50"/>
      <c r="V428" s="50"/>
      <c r="W428" s="64"/>
    </row>
    <row r="429" spans="1:23" ht="76.5" x14ac:dyDescent="0.25">
      <c r="A429" s="57">
        <v>428</v>
      </c>
      <c r="B429" s="2" t="s">
        <v>10888</v>
      </c>
      <c r="C429" s="10" t="s">
        <v>10889</v>
      </c>
      <c r="D429" s="10" t="s">
        <v>10889</v>
      </c>
      <c r="E429" s="10"/>
      <c r="F429" s="2" t="s">
        <v>10888</v>
      </c>
      <c r="G429" s="40"/>
      <c r="H429" s="1"/>
      <c r="I429" s="1"/>
      <c r="J429" s="1" t="s">
        <v>13</v>
      </c>
      <c r="K429" s="1"/>
      <c r="L429" s="1"/>
      <c r="M429" s="40" t="s">
        <v>13</v>
      </c>
      <c r="N429" s="49" t="s">
        <v>13</v>
      </c>
      <c r="O429" s="10" t="s">
        <v>13</v>
      </c>
      <c r="V429" s="50"/>
      <c r="W429" s="64"/>
    </row>
    <row r="430" spans="1:23" ht="25.5" x14ac:dyDescent="0.25">
      <c r="A430" s="57">
        <v>429</v>
      </c>
      <c r="B430" s="2" t="s">
        <v>10886</v>
      </c>
      <c r="C430" s="10" t="s">
        <v>10887</v>
      </c>
      <c r="D430" s="10" t="s">
        <v>10887</v>
      </c>
      <c r="E430" s="10"/>
      <c r="F430" s="2" t="s">
        <v>10886</v>
      </c>
      <c r="G430" s="40"/>
      <c r="H430" s="1"/>
      <c r="I430" s="1"/>
      <c r="J430" s="1" t="s">
        <v>13</v>
      </c>
      <c r="K430" s="1"/>
      <c r="L430" s="1"/>
      <c r="M430" s="40" t="s">
        <v>13</v>
      </c>
      <c r="N430" s="49" t="s">
        <v>13</v>
      </c>
      <c r="O430" s="10" t="s">
        <v>13</v>
      </c>
      <c r="V430" s="50"/>
      <c r="W430" s="64"/>
    </row>
    <row r="431" spans="1:23" ht="25.5" x14ac:dyDescent="0.25">
      <c r="A431" s="57">
        <v>430</v>
      </c>
      <c r="B431" s="2" t="s">
        <v>10884</v>
      </c>
      <c r="C431" s="10" t="s">
        <v>10885</v>
      </c>
      <c r="D431" s="10" t="s">
        <v>10885</v>
      </c>
      <c r="E431" s="10"/>
      <c r="F431" s="2" t="s">
        <v>10884</v>
      </c>
      <c r="G431" s="40"/>
      <c r="H431" s="1"/>
      <c r="I431" s="1"/>
      <c r="J431" s="1" t="s">
        <v>13</v>
      </c>
      <c r="K431" s="1"/>
      <c r="L431" s="1"/>
      <c r="M431" s="40" t="s">
        <v>13</v>
      </c>
      <c r="N431" s="49" t="s">
        <v>13</v>
      </c>
      <c r="O431" s="10" t="s">
        <v>13</v>
      </c>
      <c r="V431" s="50"/>
      <c r="W431" s="64"/>
    </row>
    <row r="432" spans="1:23" x14ac:dyDescent="0.25">
      <c r="A432" s="57">
        <v>431</v>
      </c>
      <c r="B432" s="6" t="s">
        <v>10882</v>
      </c>
      <c r="C432" s="12" t="s">
        <v>10883</v>
      </c>
      <c r="D432" s="12" t="s">
        <v>10883</v>
      </c>
      <c r="E432" s="11"/>
      <c r="F432" s="6" t="s">
        <v>10882</v>
      </c>
      <c r="G432" s="39"/>
      <c r="H432" s="5"/>
      <c r="I432" s="5"/>
      <c r="J432" s="1"/>
      <c r="K432" s="5"/>
      <c r="L432" s="5"/>
      <c r="M432" s="39"/>
      <c r="N432" s="50"/>
      <c r="V432" s="50"/>
      <c r="W432" s="64"/>
    </row>
    <row r="433" spans="1:23" ht="63.75" x14ac:dyDescent="0.25">
      <c r="A433" s="57">
        <v>432</v>
      </c>
      <c r="B433" s="2" t="s">
        <v>10880</v>
      </c>
      <c r="C433" s="10" t="s">
        <v>10881</v>
      </c>
      <c r="D433" s="10" t="s">
        <v>10881</v>
      </c>
      <c r="F433" s="2" t="s">
        <v>10880</v>
      </c>
      <c r="G433" s="40"/>
      <c r="H433" s="1"/>
      <c r="I433" s="1"/>
      <c r="J433" s="1" t="s">
        <v>13</v>
      </c>
      <c r="K433" s="1"/>
      <c r="L433" s="1"/>
      <c r="M433" s="40"/>
      <c r="N433" s="49" t="s">
        <v>13</v>
      </c>
      <c r="O433" s="10" t="s">
        <v>13</v>
      </c>
      <c r="V433" s="50"/>
      <c r="W433" s="64"/>
    </row>
    <row r="434" spans="1:23" ht="25.5" x14ac:dyDescent="0.25">
      <c r="A434" s="57">
        <v>433</v>
      </c>
      <c r="B434" s="2" t="s">
        <v>10878</v>
      </c>
      <c r="C434" s="10" t="s">
        <v>10879</v>
      </c>
      <c r="D434" s="10" t="s">
        <v>10879</v>
      </c>
      <c r="F434" s="2" t="s">
        <v>10878</v>
      </c>
      <c r="G434" s="40"/>
      <c r="H434" s="1"/>
      <c r="I434" s="1"/>
      <c r="J434" s="1" t="s">
        <v>13</v>
      </c>
      <c r="K434" s="1"/>
      <c r="L434" s="1"/>
      <c r="M434" s="40"/>
      <c r="N434" s="49" t="s">
        <v>13</v>
      </c>
      <c r="O434" s="10" t="s">
        <v>13</v>
      </c>
      <c r="V434" s="50"/>
      <c r="W434" s="64"/>
    </row>
    <row r="435" spans="1:23" x14ac:dyDescent="0.25">
      <c r="A435" s="57">
        <v>434</v>
      </c>
      <c r="B435" s="4" t="s">
        <v>10876</v>
      </c>
      <c r="C435" s="14" t="s">
        <v>10877</v>
      </c>
      <c r="D435" s="14" t="s">
        <v>10877</v>
      </c>
      <c r="E435" s="13"/>
      <c r="F435" s="4" t="s">
        <v>10876</v>
      </c>
      <c r="G435" s="38"/>
      <c r="H435" s="3"/>
      <c r="I435" s="3"/>
      <c r="J435" s="1"/>
      <c r="K435" s="3"/>
      <c r="L435" s="3"/>
      <c r="M435" s="38"/>
      <c r="N435" s="50"/>
      <c r="V435" s="50"/>
      <c r="W435" s="64"/>
    </row>
    <row r="436" spans="1:23" x14ac:dyDescent="0.25">
      <c r="A436" s="57">
        <v>435</v>
      </c>
      <c r="B436" s="6" t="s">
        <v>10874</v>
      </c>
      <c r="C436" s="12" t="s">
        <v>10875</v>
      </c>
      <c r="D436" s="12" t="s">
        <v>10875</v>
      </c>
      <c r="E436" s="11"/>
      <c r="F436" s="6" t="s">
        <v>10874</v>
      </c>
      <c r="G436" s="39"/>
      <c r="H436" s="5"/>
      <c r="I436" s="5"/>
      <c r="J436" s="1"/>
      <c r="K436" s="5"/>
      <c r="L436" s="5"/>
      <c r="M436" s="39"/>
      <c r="N436" s="50"/>
      <c r="V436" s="50"/>
      <c r="W436" s="64"/>
    </row>
    <row r="437" spans="1:23" x14ac:dyDescent="0.25">
      <c r="A437" s="57">
        <v>436</v>
      </c>
      <c r="B437" s="2" t="s">
        <v>10872</v>
      </c>
      <c r="C437" s="10" t="s">
        <v>10873</v>
      </c>
      <c r="D437" s="10" t="s">
        <v>10873</v>
      </c>
      <c r="E437" s="10"/>
      <c r="F437" s="2" t="s">
        <v>10872</v>
      </c>
      <c r="G437" s="40"/>
      <c r="H437" s="1"/>
      <c r="I437" s="1"/>
      <c r="J437" s="1" t="s">
        <v>13</v>
      </c>
      <c r="K437" s="1"/>
      <c r="L437" s="1"/>
      <c r="M437" s="40" t="s">
        <v>13</v>
      </c>
      <c r="N437" s="49" t="s">
        <v>13</v>
      </c>
      <c r="O437" s="10" t="s">
        <v>13</v>
      </c>
      <c r="V437" s="50"/>
      <c r="W437" s="64"/>
    </row>
    <row r="438" spans="1:23" ht="25.5" x14ac:dyDescent="0.25">
      <c r="A438" s="57">
        <v>437</v>
      </c>
      <c r="B438" s="2" t="s">
        <v>10870</v>
      </c>
      <c r="C438" s="10" t="s">
        <v>10871</v>
      </c>
      <c r="D438" s="10" t="s">
        <v>10871</v>
      </c>
      <c r="F438" s="2" t="s">
        <v>10870</v>
      </c>
      <c r="G438" s="40"/>
      <c r="H438" s="1"/>
      <c r="I438" s="1"/>
      <c r="J438" s="1" t="s">
        <v>13</v>
      </c>
      <c r="K438" s="1"/>
      <c r="L438" s="1"/>
      <c r="M438" s="40"/>
      <c r="N438" s="49" t="s">
        <v>13</v>
      </c>
      <c r="O438" s="10" t="s">
        <v>13</v>
      </c>
      <c r="V438" s="50"/>
      <c r="W438" s="64"/>
    </row>
    <row r="439" spans="1:23" x14ac:dyDescent="0.25">
      <c r="A439" s="57">
        <v>438</v>
      </c>
      <c r="B439" s="6" t="s">
        <v>10868</v>
      </c>
      <c r="C439" s="12" t="s">
        <v>10869</v>
      </c>
      <c r="D439" s="12" t="s">
        <v>10869</v>
      </c>
      <c r="E439" s="11"/>
      <c r="F439" s="6" t="s">
        <v>10868</v>
      </c>
      <c r="G439" s="39"/>
      <c r="H439" s="5"/>
      <c r="I439" s="5"/>
      <c r="J439" s="1"/>
      <c r="K439" s="5"/>
      <c r="L439" s="5"/>
      <c r="M439" s="39"/>
      <c r="N439" s="50"/>
      <c r="V439" s="50"/>
      <c r="W439" s="64"/>
    </row>
    <row r="440" spans="1:23" x14ac:dyDescent="0.25">
      <c r="A440" s="57">
        <v>439</v>
      </c>
      <c r="B440" s="2" t="s">
        <v>10866</v>
      </c>
      <c r="C440" s="10" t="s">
        <v>10867</v>
      </c>
      <c r="D440" s="10" t="s">
        <v>10867</v>
      </c>
      <c r="E440" s="10"/>
      <c r="F440" s="2" t="s">
        <v>10866</v>
      </c>
      <c r="G440" s="40"/>
      <c r="H440" s="1"/>
      <c r="I440" s="1"/>
      <c r="J440" s="1" t="s">
        <v>13</v>
      </c>
      <c r="K440" s="1"/>
      <c r="L440" s="1"/>
      <c r="M440" s="40" t="s">
        <v>13</v>
      </c>
      <c r="N440" s="49" t="s">
        <v>13</v>
      </c>
      <c r="O440" s="10" t="s">
        <v>13</v>
      </c>
      <c r="V440" s="50"/>
      <c r="W440" s="64"/>
    </row>
    <row r="441" spans="1:23" x14ac:dyDescent="0.25">
      <c r="A441" s="57">
        <v>440</v>
      </c>
      <c r="B441" s="6" t="s">
        <v>10864</v>
      </c>
      <c r="C441" s="12" t="s">
        <v>10865</v>
      </c>
      <c r="D441" s="12" t="s">
        <v>10865</v>
      </c>
      <c r="E441" s="11"/>
      <c r="F441" s="6" t="s">
        <v>10864</v>
      </c>
      <c r="G441" s="39"/>
      <c r="H441" s="5"/>
      <c r="I441" s="5"/>
      <c r="J441" s="1"/>
      <c r="K441" s="5"/>
      <c r="L441" s="5"/>
      <c r="M441" s="39"/>
      <c r="N441" s="50"/>
      <c r="V441" s="50"/>
      <c r="W441" s="64"/>
    </row>
    <row r="442" spans="1:23" x14ac:dyDescent="0.25">
      <c r="A442" s="57">
        <v>441</v>
      </c>
      <c r="B442" s="2" t="s">
        <v>10862</v>
      </c>
      <c r="C442" s="10" t="s">
        <v>10863</v>
      </c>
      <c r="D442" s="10" t="s">
        <v>10863</v>
      </c>
      <c r="E442" s="10"/>
      <c r="F442" s="2" t="s">
        <v>10862</v>
      </c>
      <c r="G442" s="40"/>
      <c r="H442" s="1"/>
      <c r="I442" s="1"/>
      <c r="J442" s="1" t="s">
        <v>13</v>
      </c>
      <c r="K442" s="1"/>
      <c r="L442" s="1"/>
      <c r="M442" s="40" t="s">
        <v>13</v>
      </c>
      <c r="N442" s="49" t="s">
        <v>13</v>
      </c>
      <c r="O442" s="10" t="s">
        <v>13</v>
      </c>
      <c r="V442" s="50"/>
      <c r="W442" s="64"/>
    </row>
    <row r="443" spans="1:23" x14ac:dyDescent="0.25">
      <c r="A443" s="57">
        <v>442</v>
      </c>
      <c r="B443" s="6" t="s">
        <v>10860</v>
      </c>
      <c r="C443" s="12" t="s">
        <v>10861</v>
      </c>
      <c r="D443" s="12" t="s">
        <v>10861</v>
      </c>
      <c r="E443" s="11"/>
      <c r="F443" s="6" t="s">
        <v>10860</v>
      </c>
      <c r="G443" s="39"/>
      <c r="H443" s="5"/>
      <c r="I443" s="5"/>
      <c r="J443" s="1"/>
      <c r="K443" s="5"/>
      <c r="L443" s="5"/>
      <c r="M443" s="39"/>
      <c r="N443" s="50"/>
      <c r="V443" s="50"/>
      <c r="W443" s="64"/>
    </row>
    <row r="444" spans="1:23" ht="25.5" x14ac:dyDescent="0.25">
      <c r="A444" s="57">
        <v>443</v>
      </c>
      <c r="B444" s="2" t="s">
        <v>10858</v>
      </c>
      <c r="C444" s="10" t="s">
        <v>10859</v>
      </c>
      <c r="D444" s="10" t="s">
        <v>10859</v>
      </c>
      <c r="F444" s="2" t="s">
        <v>10858</v>
      </c>
      <c r="G444" s="40"/>
      <c r="H444" s="1"/>
      <c r="I444" s="1"/>
      <c r="J444" s="1" t="s">
        <v>13</v>
      </c>
      <c r="K444" s="1"/>
      <c r="L444" s="1"/>
      <c r="M444" s="40"/>
      <c r="N444" s="49" t="s">
        <v>13</v>
      </c>
      <c r="O444" s="10" t="s">
        <v>13</v>
      </c>
      <c r="V444" s="50"/>
      <c r="W444" s="64"/>
    </row>
    <row r="445" spans="1:23" x14ac:dyDescent="0.25">
      <c r="A445" s="57">
        <v>444</v>
      </c>
      <c r="B445" s="6" t="s">
        <v>10856</v>
      </c>
      <c r="C445" s="12" t="s">
        <v>10857</v>
      </c>
      <c r="D445" s="12" t="s">
        <v>10857</v>
      </c>
      <c r="E445" s="11"/>
      <c r="F445" s="6" t="s">
        <v>10856</v>
      </c>
      <c r="G445" s="39"/>
      <c r="H445" s="5"/>
      <c r="I445" s="5"/>
      <c r="J445" s="1"/>
      <c r="K445" s="5"/>
      <c r="L445" s="5"/>
      <c r="M445" s="39"/>
      <c r="N445" s="50"/>
      <c r="V445" s="50"/>
      <c r="W445" s="64"/>
    </row>
    <row r="446" spans="1:23" x14ac:dyDescent="0.25">
      <c r="A446" s="57">
        <v>445</v>
      </c>
      <c r="B446" s="2" t="s">
        <v>10854</v>
      </c>
      <c r="C446" s="10" t="s">
        <v>10855</v>
      </c>
      <c r="D446" s="10" t="s">
        <v>10855</v>
      </c>
      <c r="E446" s="10"/>
      <c r="F446" s="2" t="s">
        <v>10854</v>
      </c>
      <c r="G446" s="40"/>
      <c r="H446" s="1"/>
      <c r="I446" s="1"/>
      <c r="J446" s="1" t="s">
        <v>13</v>
      </c>
      <c r="K446" s="1"/>
      <c r="L446" s="1"/>
      <c r="M446" s="40" t="s">
        <v>13</v>
      </c>
      <c r="N446" s="49" t="s">
        <v>13</v>
      </c>
      <c r="O446" s="10" t="s">
        <v>13</v>
      </c>
      <c r="V446" s="50"/>
      <c r="W446" s="64"/>
    </row>
    <row r="447" spans="1:23" ht="25.5" x14ac:dyDescent="0.25">
      <c r="A447" s="57">
        <v>446</v>
      </c>
      <c r="B447" s="2" t="s">
        <v>10852</v>
      </c>
      <c r="C447" s="10" t="s">
        <v>10853</v>
      </c>
      <c r="D447" s="10" t="s">
        <v>10853</v>
      </c>
      <c r="E447" s="10"/>
      <c r="F447" s="2" t="s">
        <v>10852</v>
      </c>
      <c r="G447" s="40"/>
      <c r="H447" s="1"/>
      <c r="I447" s="1"/>
      <c r="J447" s="1" t="s">
        <v>13</v>
      </c>
      <c r="K447" s="1"/>
      <c r="L447" s="1"/>
      <c r="M447" s="40" t="s">
        <v>13</v>
      </c>
      <c r="N447" s="49" t="s">
        <v>13</v>
      </c>
      <c r="O447" s="10" t="s">
        <v>13</v>
      </c>
      <c r="V447" s="50"/>
      <c r="W447" s="64"/>
    </row>
    <row r="448" spans="1:23" ht="25.5" x14ac:dyDescent="0.25">
      <c r="A448" s="57">
        <v>447</v>
      </c>
      <c r="B448" s="2" t="s">
        <v>10850</v>
      </c>
      <c r="C448" s="10" t="s">
        <v>10851</v>
      </c>
      <c r="D448" s="10" t="s">
        <v>10851</v>
      </c>
      <c r="E448" s="10"/>
      <c r="F448" s="2" t="s">
        <v>10850</v>
      </c>
      <c r="G448" s="40"/>
      <c r="H448" s="1"/>
      <c r="I448" s="1"/>
      <c r="J448" s="1" t="s">
        <v>13</v>
      </c>
      <c r="K448" s="1"/>
      <c r="L448" s="1"/>
      <c r="M448" s="40" t="s">
        <v>13</v>
      </c>
      <c r="N448" s="49" t="s">
        <v>13</v>
      </c>
      <c r="O448" s="10" t="s">
        <v>13</v>
      </c>
      <c r="V448" s="50"/>
      <c r="W448" s="64"/>
    </row>
    <row r="449" spans="1:23" x14ac:dyDescent="0.25">
      <c r="A449" s="57">
        <v>448</v>
      </c>
      <c r="B449" s="6" t="s">
        <v>10848</v>
      </c>
      <c r="C449" s="12" t="s">
        <v>10849</v>
      </c>
      <c r="D449" s="12" t="s">
        <v>10849</v>
      </c>
      <c r="E449" s="11"/>
      <c r="F449" s="6" t="s">
        <v>10848</v>
      </c>
      <c r="G449" s="39"/>
      <c r="H449" s="5"/>
      <c r="I449" s="5"/>
      <c r="J449" s="1"/>
      <c r="K449" s="5"/>
      <c r="L449" s="5"/>
      <c r="M449" s="39"/>
      <c r="N449" s="50"/>
      <c r="V449" s="50"/>
      <c r="W449" s="64"/>
    </row>
    <row r="450" spans="1:23" ht="51" x14ac:dyDescent="0.25">
      <c r="A450" s="57">
        <v>449</v>
      </c>
      <c r="B450" s="2" t="s">
        <v>10846</v>
      </c>
      <c r="C450" s="10" t="s">
        <v>10847</v>
      </c>
      <c r="D450" s="10" t="s">
        <v>10847</v>
      </c>
      <c r="F450" s="2" t="s">
        <v>10846</v>
      </c>
      <c r="G450" s="40"/>
      <c r="H450" s="1"/>
      <c r="I450" s="1"/>
      <c r="J450" s="1" t="s">
        <v>13</v>
      </c>
      <c r="K450" s="1"/>
      <c r="L450" s="1"/>
      <c r="M450" s="40"/>
      <c r="N450" s="49" t="s">
        <v>13</v>
      </c>
      <c r="O450" s="10" t="s">
        <v>13</v>
      </c>
      <c r="V450" s="50"/>
      <c r="W450" s="64"/>
    </row>
    <row r="451" spans="1:23" x14ac:dyDescent="0.25">
      <c r="A451" s="57">
        <v>450</v>
      </c>
      <c r="B451" s="4" t="s">
        <v>10844</v>
      </c>
      <c r="C451" s="14" t="s">
        <v>10845</v>
      </c>
      <c r="D451" s="14" t="s">
        <v>10845</v>
      </c>
      <c r="E451" s="13"/>
      <c r="F451" s="4" t="s">
        <v>10844</v>
      </c>
      <c r="G451" s="38"/>
      <c r="H451" s="3"/>
      <c r="I451" s="3"/>
      <c r="J451" s="1"/>
      <c r="K451" s="3"/>
      <c r="L451" s="3"/>
      <c r="M451" s="38"/>
      <c r="N451" s="50"/>
      <c r="V451" s="50"/>
      <c r="W451" s="64"/>
    </row>
    <row r="452" spans="1:23" x14ac:dyDescent="0.25">
      <c r="A452" s="57">
        <v>451</v>
      </c>
      <c r="B452" s="6" t="s">
        <v>30</v>
      </c>
      <c r="C452" s="12" t="s">
        <v>10843</v>
      </c>
      <c r="D452" s="12" t="s">
        <v>10843</v>
      </c>
      <c r="E452" s="11"/>
      <c r="F452" s="6" t="s">
        <v>30</v>
      </c>
      <c r="G452" s="39"/>
      <c r="H452" s="5"/>
      <c r="I452" s="5"/>
      <c r="J452" s="1"/>
      <c r="K452" s="5"/>
      <c r="L452" s="5"/>
      <c r="M452" s="39"/>
      <c r="N452" s="50"/>
      <c r="V452" s="50"/>
      <c r="W452" s="64"/>
    </row>
    <row r="453" spans="1:23" x14ac:dyDescent="0.25">
      <c r="A453" s="57">
        <v>452</v>
      </c>
      <c r="B453" s="6" t="s">
        <v>10841</v>
      </c>
      <c r="C453" s="12" t="s">
        <v>10842</v>
      </c>
      <c r="D453" s="12" t="s">
        <v>10842</v>
      </c>
      <c r="E453" s="11"/>
      <c r="F453" s="6" t="s">
        <v>10841</v>
      </c>
      <c r="G453" s="39"/>
      <c r="H453" s="5"/>
      <c r="I453" s="5"/>
      <c r="J453" s="1"/>
      <c r="K453" s="5"/>
      <c r="L453" s="5"/>
      <c r="M453" s="39"/>
      <c r="N453" s="50"/>
      <c r="V453" s="50"/>
      <c r="W453" s="64"/>
    </row>
    <row r="454" spans="1:23" ht="25.5" x14ac:dyDescent="0.25">
      <c r="A454" s="57">
        <v>453</v>
      </c>
      <c r="B454" s="2" t="s">
        <v>10839</v>
      </c>
      <c r="C454" s="10" t="s">
        <v>10840</v>
      </c>
      <c r="D454" s="10" t="s">
        <v>10840</v>
      </c>
      <c r="F454" s="2" t="s">
        <v>10839</v>
      </c>
      <c r="G454" s="40"/>
      <c r="H454" s="1"/>
      <c r="I454" s="1"/>
      <c r="J454" s="1" t="s">
        <v>13</v>
      </c>
      <c r="K454" s="1"/>
      <c r="L454" s="1"/>
      <c r="M454" s="40"/>
      <c r="N454" s="49" t="s">
        <v>13</v>
      </c>
      <c r="O454" s="10" t="s">
        <v>13</v>
      </c>
      <c r="V454" s="50"/>
      <c r="W454" s="64"/>
    </row>
    <row r="455" spans="1:23" ht="63.75" x14ac:dyDescent="0.25">
      <c r="A455" s="57">
        <v>454</v>
      </c>
      <c r="B455" s="2" t="s">
        <v>10837</v>
      </c>
      <c r="C455" s="10" t="s">
        <v>10838</v>
      </c>
      <c r="D455" s="10" t="s">
        <v>10838</v>
      </c>
      <c r="F455" s="2" t="s">
        <v>10837</v>
      </c>
      <c r="G455" s="40"/>
      <c r="H455" s="1"/>
      <c r="I455" s="1"/>
      <c r="J455" s="1" t="s">
        <v>13</v>
      </c>
      <c r="K455" s="1"/>
      <c r="L455" s="1"/>
      <c r="M455" s="40"/>
      <c r="N455" s="49" t="s">
        <v>13</v>
      </c>
      <c r="O455" s="10" t="s">
        <v>13</v>
      </c>
      <c r="V455" s="50"/>
      <c r="W455" s="64"/>
    </row>
    <row r="456" spans="1:23" ht="38.25" x14ac:dyDescent="0.25">
      <c r="A456" s="57">
        <v>455</v>
      </c>
      <c r="B456" s="2" t="s">
        <v>10835</v>
      </c>
      <c r="C456" s="10" t="s">
        <v>10836</v>
      </c>
      <c r="D456" s="10" t="s">
        <v>10836</v>
      </c>
      <c r="F456" s="2" t="s">
        <v>10835</v>
      </c>
      <c r="G456" s="40"/>
      <c r="H456" s="1"/>
      <c r="I456" s="1"/>
      <c r="J456" s="1" t="s">
        <v>13</v>
      </c>
      <c r="K456" s="1"/>
      <c r="L456" s="1"/>
      <c r="M456" s="40"/>
      <c r="N456" s="49" t="s">
        <v>13</v>
      </c>
      <c r="O456" s="10" t="s">
        <v>13</v>
      </c>
      <c r="V456" s="50"/>
      <c r="W456" s="64"/>
    </row>
    <row r="457" spans="1:23" x14ac:dyDescent="0.25">
      <c r="A457" s="57">
        <v>456</v>
      </c>
      <c r="B457" s="6" t="s">
        <v>10833</v>
      </c>
      <c r="C457" s="12" t="s">
        <v>10834</v>
      </c>
      <c r="D457" s="12" t="s">
        <v>10834</v>
      </c>
      <c r="E457" s="11"/>
      <c r="F457" s="6" t="s">
        <v>10833</v>
      </c>
      <c r="G457" s="39"/>
      <c r="H457" s="5"/>
      <c r="I457" s="5"/>
      <c r="J457" s="1"/>
      <c r="K457" s="5"/>
      <c r="L457" s="5"/>
      <c r="M457" s="39"/>
      <c r="N457" s="50"/>
      <c r="V457" s="50"/>
      <c r="W457" s="64"/>
    </row>
    <row r="458" spans="1:23" x14ac:dyDescent="0.25">
      <c r="A458" s="57">
        <v>457</v>
      </c>
      <c r="B458" s="2" t="s">
        <v>10831</v>
      </c>
      <c r="C458" s="10" t="s">
        <v>10832</v>
      </c>
      <c r="D458" s="10" t="s">
        <v>10832</v>
      </c>
      <c r="F458" s="2" t="s">
        <v>10831</v>
      </c>
      <c r="G458" s="40"/>
      <c r="H458" s="1"/>
      <c r="I458" s="1"/>
      <c r="J458" s="1" t="s">
        <v>13</v>
      </c>
      <c r="K458" s="1"/>
      <c r="L458" s="1"/>
      <c r="M458" s="40"/>
      <c r="N458" s="49" t="s">
        <v>13</v>
      </c>
      <c r="O458" s="10" t="s">
        <v>13</v>
      </c>
      <c r="V458" s="50"/>
      <c r="W458" s="64"/>
    </row>
    <row r="459" spans="1:23" ht="76.5" x14ac:dyDescent="0.25">
      <c r="A459" s="57">
        <v>458</v>
      </c>
      <c r="B459" s="2" t="s">
        <v>10829</v>
      </c>
      <c r="C459" s="10" t="s">
        <v>10830</v>
      </c>
      <c r="D459" s="10" t="s">
        <v>10830</v>
      </c>
      <c r="F459" s="2" t="s">
        <v>10829</v>
      </c>
      <c r="G459" s="40"/>
      <c r="H459" s="1"/>
      <c r="I459" s="1"/>
      <c r="J459" s="1" t="s">
        <v>13</v>
      </c>
      <c r="K459" s="1"/>
      <c r="L459" s="1"/>
      <c r="M459" s="40"/>
      <c r="N459" s="49" t="s">
        <v>13</v>
      </c>
      <c r="O459" s="10" t="s">
        <v>13</v>
      </c>
      <c r="V459" s="50"/>
      <c r="W459" s="64"/>
    </row>
    <row r="460" spans="1:23" ht="38.25" x14ac:dyDescent="0.25">
      <c r="A460" s="57">
        <v>459</v>
      </c>
      <c r="B460" s="2" t="s">
        <v>10827</v>
      </c>
      <c r="C460" s="10" t="s">
        <v>10828</v>
      </c>
      <c r="D460" s="10" t="s">
        <v>10828</v>
      </c>
      <c r="F460" s="2" t="s">
        <v>10827</v>
      </c>
      <c r="G460" s="40"/>
      <c r="H460" s="1"/>
      <c r="I460" s="1"/>
      <c r="J460" s="1" t="s">
        <v>13</v>
      </c>
      <c r="K460" s="1"/>
      <c r="L460" s="1"/>
      <c r="M460" s="40"/>
      <c r="N460" s="49" t="s">
        <v>13</v>
      </c>
      <c r="V460" s="50"/>
      <c r="W460" s="64"/>
    </row>
    <row r="461" spans="1:23" x14ac:dyDescent="0.25">
      <c r="A461" s="57">
        <v>460</v>
      </c>
      <c r="B461" s="6" t="s">
        <v>10825</v>
      </c>
      <c r="C461" s="12" t="s">
        <v>10826</v>
      </c>
      <c r="D461" s="12" t="s">
        <v>10826</v>
      </c>
      <c r="E461" s="11"/>
      <c r="F461" s="6" t="s">
        <v>10825</v>
      </c>
      <c r="G461" s="39"/>
      <c r="H461" s="5"/>
      <c r="I461" s="5"/>
      <c r="J461" s="1"/>
      <c r="K461" s="5"/>
      <c r="L461" s="5"/>
      <c r="M461" s="39"/>
      <c r="N461" s="50"/>
      <c r="V461" s="50"/>
      <c r="W461" s="64"/>
    </row>
    <row r="462" spans="1:23" ht="25.5" x14ac:dyDescent="0.25">
      <c r="A462" s="57">
        <v>461</v>
      </c>
      <c r="B462" s="2" t="s">
        <v>10823</v>
      </c>
      <c r="C462" s="10" t="s">
        <v>10824</v>
      </c>
      <c r="D462" s="10" t="s">
        <v>10824</v>
      </c>
      <c r="F462" s="2" t="s">
        <v>10823</v>
      </c>
      <c r="G462" s="40"/>
      <c r="H462" s="1"/>
      <c r="I462" s="1"/>
      <c r="J462" s="1" t="s">
        <v>13</v>
      </c>
      <c r="K462" s="1"/>
      <c r="L462" s="1"/>
      <c r="M462" s="40"/>
      <c r="N462" s="49" t="s">
        <v>13</v>
      </c>
      <c r="O462" s="10" t="s">
        <v>13</v>
      </c>
      <c r="V462" s="50"/>
      <c r="W462" s="64"/>
    </row>
    <row r="463" spans="1:23" x14ac:dyDescent="0.25">
      <c r="A463" s="57">
        <v>462</v>
      </c>
      <c r="B463" s="4" t="s">
        <v>10821</v>
      </c>
      <c r="C463" s="14" t="s">
        <v>10822</v>
      </c>
      <c r="D463" s="14" t="s">
        <v>10822</v>
      </c>
      <c r="E463" s="13"/>
      <c r="F463" s="4" t="s">
        <v>10821</v>
      </c>
      <c r="G463" s="38"/>
      <c r="H463" s="3"/>
      <c r="I463" s="3"/>
      <c r="J463" s="1"/>
      <c r="K463" s="3"/>
      <c r="L463" s="3"/>
      <c r="M463" s="38"/>
      <c r="N463" s="50"/>
      <c r="V463" s="50"/>
      <c r="W463" s="64"/>
    </row>
    <row r="464" spans="1:23" x14ac:dyDescent="0.25">
      <c r="A464" s="57">
        <v>463</v>
      </c>
      <c r="B464" s="4" t="s">
        <v>296</v>
      </c>
      <c r="C464" s="14" t="s">
        <v>10820</v>
      </c>
      <c r="D464" s="14" t="s">
        <v>10820</v>
      </c>
      <c r="E464" s="13"/>
      <c r="F464" s="4" t="s">
        <v>296</v>
      </c>
      <c r="G464" s="38"/>
      <c r="H464" s="3"/>
      <c r="I464" s="3"/>
      <c r="J464" s="1"/>
      <c r="K464" s="3"/>
      <c r="L464" s="3"/>
      <c r="M464" s="38"/>
      <c r="N464" s="50"/>
      <c r="V464" s="50"/>
      <c r="W464" s="64"/>
    </row>
    <row r="465" spans="1:23" x14ac:dyDescent="0.25">
      <c r="A465" s="57">
        <v>464</v>
      </c>
      <c r="B465" s="6" t="s">
        <v>10818</v>
      </c>
      <c r="C465" s="12" t="s">
        <v>10819</v>
      </c>
      <c r="D465" s="12" t="s">
        <v>10819</v>
      </c>
      <c r="E465" s="11"/>
      <c r="F465" s="6" t="s">
        <v>10818</v>
      </c>
      <c r="G465" s="39"/>
      <c r="H465" s="5"/>
      <c r="I465" s="5"/>
      <c r="J465" s="1"/>
      <c r="K465" s="5"/>
      <c r="L465" s="5"/>
      <c r="M465" s="39"/>
      <c r="N465" s="50"/>
      <c r="V465" s="50"/>
      <c r="W465" s="64"/>
    </row>
    <row r="466" spans="1:23" ht="25.5" x14ac:dyDescent="0.25">
      <c r="A466" s="57">
        <v>465</v>
      </c>
      <c r="B466" s="2" t="s">
        <v>10816</v>
      </c>
      <c r="C466" s="10" t="s">
        <v>10817</v>
      </c>
      <c r="D466" s="10" t="s">
        <v>10817</v>
      </c>
      <c r="E466" s="10"/>
      <c r="F466" s="2" t="s">
        <v>10816</v>
      </c>
      <c r="G466" s="40"/>
      <c r="H466" s="1"/>
      <c r="I466" s="1"/>
      <c r="J466" s="1" t="s">
        <v>13</v>
      </c>
      <c r="K466" s="1"/>
      <c r="L466" s="1"/>
      <c r="M466" s="40" t="s">
        <v>13</v>
      </c>
      <c r="N466" s="49" t="s">
        <v>13</v>
      </c>
      <c r="O466" s="10" t="s">
        <v>13</v>
      </c>
      <c r="V466" s="50"/>
      <c r="W466" s="64"/>
    </row>
    <row r="467" spans="1:23" x14ac:dyDescent="0.25">
      <c r="A467" s="57">
        <v>466</v>
      </c>
      <c r="B467" s="2" t="s">
        <v>10814</v>
      </c>
      <c r="C467" s="10" t="s">
        <v>10815</v>
      </c>
      <c r="D467" s="10" t="s">
        <v>10815</v>
      </c>
      <c r="E467" s="10"/>
      <c r="F467" s="2" t="s">
        <v>10814</v>
      </c>
      <c r="G467" s="40"/>
      <c r="H467" s="1"/>
      <c r="I467" s="1"/>
      <c r="J467" s="1" t="s">
        <v>13</v>
      </c>
      <c r="K467" s="1"/>
      <c r="L467" s="1"/>
      <c r="M467" s="40" t="s">
        <v>13</v>
      </c>
      <c r="N467" s="49" t="s">
        <v>13</v>
      </c>
      <c r="O467" s="10" t="s">
        <v>13</v>
      </c>
      <c r="V467" s="50"/>
      <c r="W467" s="64"/>
    </row>
    <row r="468" spans="1:23" x14ac:dyDescent="0.25">
      <c r="A468" s="57">
        <v>467</v>
      </c>
      <c r="B468" s="2" t="s">
        <v>10812</v>
      </c>
      <c r="C468" s="10" t="s">
        <v>10813</v>
      </c>
      <c r="D468" s="10" t="s">
        <v>10813</v>
      </c>
      <c r="F468" s="2" t="s">
        <v>10812</v>
      </c>
      <c r="G468" s="40"/>
      <c r="H468" s="1"/>
      <c r="I468" s="1"/>
      <c r="J468" s="1" t="s">
        <v>13</v>
      </c>
      <c r="K468" s="1"/>
      <c r="L468" s="1"/>
      <c r="M468" s="40"/>
      <c r="N468" s="49" t="s">
        <v>13</v>
      </c>
      <c r="O468" s="10" t="s">
        <v>13</v>
      </c>
      <c r="V468" s="50"/>
      <c r="W468" s="64"/>
    </row>
    <row r="469" spans="1:23" ht="25.5" x14ac:dyDescent="0.25">
      <c r="A469" s="57">
        <v>468</v>
      </c>
      <c r="B469" s="2" t="s">
        <v>10810</v>
      </c>
      <c r="C469" s="10" t="s">
        <v>10811</v>
      </c>
      <c r="D469" s="10" t="s">
        <v>10811</v>
      </c>
      <c r="F469" s="2" t="s">
        <v>10810</v>
      </c>
      <c r="G469" s="40"/>
      <c r="H469" s="1"/>
      <c r="I469" s="1"/>
      <c r="J469" s="1" t="s">
        <v>13</v>
      </c>
      <c r="K469" s="1"/>
      <c r="L469" s="1"/>
      <c r="M469" s="40"/>
      <c r="N469" s="49" t="s">
        <v>13</v>
      </c>
      <c r="O469" s="10" t="s">
        <v>13</v>
      </c>
      <c r="V469" s="50"/>
      <c r="W469" s="64"/>
    </row>
    <row r="470" spans="1:23" x14ac:dyDescent="0.25">
      <c r="A470" s="57">
        <v>469</v>
      </c>
      <c r="B470" s="6" t="s">
        <v>10808</v>
      </c>
      <c r="C470" s="12" t="s">
        <v>10809</v>
      </c>
      <c r="D470" s="12" t="s">
        <v>10809</v>
      </c>
      <c r="E470" s="11"/>
      <c r="F470" s="6" t="s">
        <v>10808</v>
      </c>
      <c r="G470" s="39"/>
      <c r="H470" s="5"/>
      <c r="I470" s="5"/>
      <c r="J470" s="1"/>
      <c r="K470" s="5"/>
      <c r="L470" s="5"/>
      <c r="M470" s="39"/>
      <c r="N470" s="50"/>
      <c r="V470" s="50"/>
      <c r="W470" s="64"/>
    </row>
    <row r="471" spans="1:23" ht="25.5" x14ac:dyDescent="0.25">
      <c r="A471" s="57">
        <v>470</v>
      </c>
      <c r="B471" s="2" t="s">
        <v>10806</v>
      </c>
      <c r="C471" s="10" t="s">
        <v>10807</v>
      </c>
      <c r="D471" s="10" t="s">
        <v>10807</v>
      </c>
      <c r="F471" s="2" t="s">
        <v>10806</v>
      </c>
      <c r="G471" s="40"/>
      <c r="H471" s="1"/>
      <c r="I471" s="1"/>
      <c r="J471" s="1" t="s">
        <v>13</v>
      </c>
      <c r="K471" s="1"/>
      <c r="L471" s="1"/>
      <c r="M471" s="40"/>
      <c r="N471" s="49" t="s">
        <v>13</v>
      </c>
      <c r="O471" s="10" t="s">
        <v>13</v>
      </c>
      <c r="V471" s="50"/>
      <c r="W471" s="64"/>
    </row>
    <row r="472" spans="1:23" x14ac:dyDescent="0.25">
      <c r="A472" s="57">
        <v>471</v>
      </c>
      <c r="B472" s="6" t="s">
        <v>10804</v>
      </c>
      <c r="C472" s="12" t="s">
        <v>10805</v>
      </c>
      <c r="D472" s="12" t="s">
        <v>10805</v>
      </c>
      <c r="E472" s="11"/>
      <c r="F472" s="6" t="s">
        <v>10804</v>
      </c>
      <c r="G472" s="39"/>
      <c r="H472" s="5"/>
      <c r="I472" s="5"/>
      <c r="J472" s="1"/>
      <c r="K472" s="5"/>
      <c r="L472" s="5"/>
      <c r="M472" s="39"/>
      <c r="N472" s="50"/>
      <c r="V472" s="50"/>
      <c r="W472" s="64"/>
    </row>
    <row r="473" spans="1:23" ht="25.5" x14ac:dyDescent="0.25">
      <c r="A473" s="57">
        <v>472</v>
      </c>
      <c r="B473" s="2" t="s">
        <v>10802</v>
      </c>
      <c r="C473" s="10" t="s">
        <v>10803</v>
      </c>
      <c r="D473" s="10" t="s">
        <v>10803</v>
      </c>
      <c r="E473" s="10"/>
      <c r="F473" s="2" t="s">
        <v>10802</v>
      </c>
      <c r="G473" s="40"/>
      <c r="H473" s="1"/>
      <c r="I473" s="1"/>
      <c r="J473" s="1" t="s">
        <v>13</v>
      </c>
      <c r="K473" s="1"/>
      <c r="L473" s="1"/>
      <c r="M473" s="40" t="s">
        <v>13</v>
      </c>
      <c r="N473" s="49" t="s">
        <v>13</v>
      </c>
      <c r="O473" s="10" t="s">
        <v>13</v>
      </c>
      <c r="V473" s="50"/>
      <c r="W473" s="64"/>
    </row>
    <row r="474" spans="1:23" x14ac:dyDescent="0.25">
      <c r="A474" s="57">
        <v>473</v>
      </c>
      <c r="B474" s="4" t="s">
        <v>10800</v>
      </c>
      <c r="C474" s="14" t="s">
        <v>10801</v>
      </c>
      <c r="D474" s="14" t="s">
        <v>10801</v>
      </c>
      <c r="E474" s="13"/>
      <c r="F474" s="4" t="s">
        <v>10800</v>
      </c>
      <c r="G474" s="38"/>
      <c r="H474" s="3"/>
      <c r="I474" s="3"/>
      <c r="J474" s="1"/>
      <c r="K474" s="3"/>
      <c r="L474" s="3"/>
      <c r="M474" s="38"/>
      <c r="N474" s="50"/>
      <c r="V474" s="50"/>
      <c r="W474" s="64"/>
    </row>
    <row r="475" spans="1:23" x14ac:dyDescent="0.25">
      <c r="A475" s="57">
        <v>474</v>
      </c>
      <c r="B475" s="6" t="s">
        <v>10798</v>
      </c>
      <c r="C475" s="12" t="s">
        <v>10799</v>
      </c>
      <c r="D475" s="12" t="s">
        <v>10799</v>
      </c>
      <c r="E475" s="11"/>
      <c r="F475" s="6" t="s">
        <v>10798</v>
      </c>
      <c r="G475" s="39"/>
      <c r="H475" s="5"/>
      <c r="I475" s="5"/>
      <c r="J475" s="1"/>
      <c r="K475" s="5"/>
      <c r="L475" s="5"/>
      <c r="M475" s="39"/>
      <c r="N475" s="50"/>
      <c r="V475" s="50"/>
      <c r="W475" s="64"/>
    </row>
    <row r="476" spans="1:23" ht="25.5" x14ac:dyDescent="0.25">
      <c r="A476" s="57">
        <v>475</v>
      </c>
      <c r="B476" s="2" t="s">
        <v>10796</v>
      </c>
      <c r="C476" s="10" t="s">
        <v>10797</v>
      </c>
      <c r="D476" s="10" t="s">
        <v>10797</v>
      </c>
      <c r="F476" s="2" t="s">
        <v>10796</v>
      </c>
      <c r="G476" s="40"/>
      <c r="H476" s="1"/>
      <c r="I476" s="1"/>
      <c r="J476" s="1" t="s">
        <v>13</v>
      </c>
      <c r="K476" s="1"/>
      <c r="L476" s="1"/>
      <c r="M476" s="40"/>
      <c r="N476" s="49" t="s">
        <v>13</v>
      </c>
      <c r="O476" s="10" t="s">
        <v>13</v>
      </c>
      <c r="V476" s="50"/>
      <c r="W476" s="64"/>
    </row>
    <row r="477" spans="1:23" x14ac:dyDescent="0.25">
      <c r="A477" s="57">
        <v>476</v>
      </c>
      <c r="B477" s="6" t="s">
        <v>10794</v>
      </c>
      <c r="C477" s="12" t="s">
        <v>10795</v>
      </c>
      <c r="D477" s="12" t="s">
        <v>10795</v>
      </c>
      <c r="E477" s="11"/>
      <c r="F477" s="6" t="s">
        <v>10794</v>
      </c>
      <c r="G477" s="39"/>
      <c r="H477" s="5"/>
      <c r="I477" s="5"/>
      <c r="J477" s="1"/>
      <c r="K477" s="5"/>
      <c r="L477" s="5"/>
      <c r="M477" s="39"/>
      <c r="N477" s="50"/>
      <c r="V477" s="50"/>
      <c r="W477" s="64"/>
    </row>
    <row r="478" spans="1:23" ht="25.5" x14ac:dyDescent="0.25">
      <c r="A478" s="57">
        <v>477</v>
      </c>
      <c r="B478" s="2" t="s">
        <v>10792</v>
      </c>
      <c r="C478" s="10" t="s">
        <v>10793</v>
      </c>
      <c r="D478" s="10" t="s">
        <v>10793</v>
      </c>
      <c r="F478" s="2" t="s">
        <v>10792</v>
      </c>
      <c r="G478" s="40"/>
      <c r="H478" s="1"/>
      <c r="I478" s="1"/>
      <c r="J478" s="1" t="s">
        <v>13</v>
      </c>
      <c r="K478" s="1"/>
      <c r="L478" s="1"/>
      <c r="M478" s="40"/>
      <c r="N478" s="49" t="s">
        <v>13</v>
      </c>
      <c r="O478" s="10" t="s">
        <v>13</v>
      </c>
      <c r="V478" s="50"/>
      <c r="W478" s="64"/>
    </row>
    <row r="479" spans="1:23" x14ac:dyDescent="0.25">
      <c r="A479" s="57">
        <v>478</v>
      </c>
      <c r="B479" s="2" t="s">
        <v>30</v>
      </c>
      <c r="C479" s="10" t="s">
        <v>10791</v>
      </c>
      <c r="D479" s="10" t="s">
        <v>10791</v>
      </c>
      <c r="F479" s="2" t="s">
        <v>30</v>
      </c>
      <c r="G479" s="40"/>
      <c r="H479" s="1"/>
      <c r="I479" s="1"/>
      <c r="J479" s="1"/>
      <c r="K479" s="1"/>
      <c r="L479" s="1"/>
      <c r="M479" s="40"/>
      <c r="N479" s="50"/>
      <c r="V479" s="50"/>
      <c r="W479" s="64"/>
    </row>
    <row r="480" spans="1:23" x14ac:dyDescent="0.25">
      <c r="A480" s="57">
        <v>479</v>
      </c>
      <c r="B480" s="6" t="s">
        <v>30</v>
      </c>
      <c r="C480" s="12" t="s">
        <v>10790</v>
      </c>
      <c r="D480" s="12" t="s">
        <v>10790</v>
      </c>
      <c r="E480" s="11"/>
      <c r="F480" s="6" t="s">
        <v>30</v>
      </c>
      <c r="G480" s="39"/>
      <c r="H480" s="5"/>
      <c r="I480" s="5"/>
      <c r="J480" s="1"/>
      <c r="K480" s="5"/>
      <c r="L480" s="5"/>
      <c r="M480" s="39"/>
      <c r="N480" s="50"/>
      <c r="V480" s="50"/>
      <c r="W480" s="64"/>
    </row>
    <row r="481" spans="1:23" x14ac:dyDescent="0.25">
      <c r="A481" s="57">
        <v>480</v>
      </c>
      <c r="B481" s="6" t="s">
        <v>10788</v>
      </c>
      <c r="C481" s="12" t="s">
        <v>10789</v>
      </c>
      <c r="D481" s="12" t="s">
        <v>10789</v>
      </c>
      <c r="E481" s="11"/>
      <c r="F481" s="6" t="s">
        <v>10788</v>
      </c>
      <c r="G481" s="39"/>
      <c r="H481" s="5"/>
      <c r="I481" s="5"/>
      <c r="J481" s="1"/>
      <c r="K481" s="5"/>
      <c r="L481" s="5"/>
      <c r="M481" s="39"/>
      <c r="N481" s="50"/>
      <c r="V481" s="50"/>
      <c r="W481" s="64"/>
    </row>
    <row r="482" spans="1:23" ht="38.25" x14ac:dyDescent="0.25">
      <c r="A482" s="57">
        <v>481</v>
      </c>
      <c r="B482" s="2" t="s">
        <v>10786</v>
      </c>
      <c r="C482" s="10" t="s">
        <v>10787</v>
      </c>
      <c r="D482" s="10" t="s">
        <v>10787</v>
      </c>
      <c r="F482" s="2" t="s">
        <v>10786</v>
      </c>
      <c r="G482" s="40"/>
      <c r="H482" s="1"/>
      <c r="I482" s="1"/>
      <c r="J482" s="1" t="s">
        <v>13</v>
      </c>
      <c r="K482" s="1"/>
      <c r="L482" s="1"/>
      <c r="M482" s="40"/>
      <c r="N482" s="49" t="s">
        <v>13</v>
      </c>
      <c r="O482" s="10" t="s">
        <v>13</v>
      </c>
      <c r="V482" s="50"/>
      <c r="W482" s="64"/>
    </row>
    <row r="483" spans="1:23" ht="25.5" x14ac:dyDescent="0.25">
      <c r="A483" s="57">
        <v>482</v>
      </c>
      <c r="B483" s="2" t="s">
        <v>10784</v>
      </c>
      <c r="C483" s="10" t="s">
        <v>10785</v>
      </c>
      <c r="D483" s="10" t="s">
        <v>10785</v>
      </c>
      <c r="F483" s="2" t="s">
        <v>10784</v>
      </c>
      <c r="G483" s="40"/>
      <c r="H483" s="1"/>
      <c r="I483" s="1"/>
      <c r="J483" s="1" t="s">
        <v>13</v>
      </c>
      <c r="K483" s="1"/>
      <c r="L483" s="1"/>
      <c r="M483" s="40"/>
      <c r="N483" s="49" t="s">
        <v>13</v>
      </c>
      <c r="O483" s="10" t="s">
        <v>13</v>
      </c>
      <c r="V483" s="50"/>
      <c r="W483" s="64"/>
    </row>
    <row r="484" spans="1:23" x14ac:dyDescent="0.25">
      <c r="A484" s="57">
        <v>483</v>
      </c>
      <c r="B484" s="6" t="s">
        <v>10782</v>
      </c>
      <c r="C484" s="12" t="s">
        <v>10783</v>
      </c>
      <c r="D484" s="12" t="s">
        <v>10783</v>
      </c>
      <c r="E484" s="11"/>
      <c r="F484" s="6" t="s">
        <v>10782</v>
      </c>
      <c r="G484" s="39"/>
      <c r="H484" s="5"/>
      <c r="I484" s="5"/>
      <c r="J484" s="1"/>
      <c r="K484" s="5"/>
      <c r="L484" s="5"/>
      <c r="M484" s="39"/>
      <c r="N484" s="50"/>
      <c r="V484" s="50"/>
      <c r="W484" s="64"/>
    </row>
    <row r="485" spans="1:23" ht="25.5" x14ac:dyDescent="0.25">
      <c r="A485" s="57">
        <v>484</v>
      </c>
      <c r="B485" s="2" t="s">
        <v>10780</v>
      </c>
      <c r="C485" s="10" t="s">
        <v>10781</v>
      </c>
      <c r="D485" s="10" t="s">
        <v>10781</v>
      </c>
      <c r="F485" s="2" t="s">
        <v>10780</v>
      </c>
      <c r="G485" s="40"/>
      <c r="H485" s="1"/>
      <c r="I485" s="1"/>
      <c r="J485" s="1" t="s">
        <v>13</v>
      </c>
      <c r="K485" s="1"/>
      <c r="L485" s="1"/>
      <c r="M485" s="40"/>
      <c r="N485" s="49" t="s">
        <v>13</v>
      </c>
      <c r="O485" s="10" t="s">
        <v>13</v>
      </c>
      <c r="V485" s="50"/>
      <c r="W485" s="64"/>
    </row>
    <row r="486" spans="1:23" x14ac:dyDescent="0.25">
      <c r="A486" s="57">
        <v>485</v>
      </c>
      <c r="B486" s="4" t="s">
        <v>10778</v>
      </c>
      <c r="C486" s="14" t="s">
        <v>10779</v>
      </c>
      <c r="D486" s="14" t="s">
        <v>10779</v>
      </c>
      <c r="E486" s="13"/>
      <c r="F486" s="4" t="s">
        <v>10778</v>
      </c>
      <c r="G486" s="38"/>
      <c r="H486" s="3"/>
      <c r="I486" s="3"/>
      <c r="J486" s="1"/>
      <c r="K486" s="3"/>
      <c r="L486" s="3"/>
      <c r="M486" s="38"/>
      <c r="N486" s="50"/>
      <c r="V486" s="50"/>
      <c r="W486" s="64"/>
    </row>
    <row r="487" spans="1:23" x14ac:dyDescent="0.25">
      <c r="A487" s="57">
        <v>486</v>
      </c>
      <c r="B487" s="6" t="s">
        <v>10776</v>
      </c>
      <c r="C487" s="12" t="s">
        <v>10777</v>
      </c>
      <c r="D487" s="12" t="s">
        <v>10777</v>
      </c>
      <c r="E487" s="11"/>
      <c r="F487" s="6" t="s">
        <v>10776</v>
      </c>
      <c r="G487" s="39"/>
      <c r="H487" s="5"/>
      <c r="I487" s="5"/>
      <c r="J487" s="1"/>
      <c r="K487" s="5"/>
      <c r="L487" s="5"/>
      <c r="M487" s="39"/>
      <c r="N487" s="50"/>
      <c r="V487" s="50"/>
      <c r="W487" s="64"/>
    </row>
    <row r="488" spans="1:23" ht="63.75" x14ac:dyDescent="0.25">
      <c r="A488" s="57">
        <v>487</v>
      </c>
      <c r="B488" s="2" t="s">
        <v>10774</v>
      </c>
      <c r="C488" s="10" t="s">
        <v>10775</v>
      </c>
      <c r="D488" s="10" t="s">
        <v>10775</v>
      </c>
      <c r="F488" s="2" t="s">
        <v>10774</v>
      </c>
      <c r="G488" s="40"/>
      <c r="H488" s="1"/>
      <c r="I488" s="1"/>
      <c r="J488" s="1" t="s">
        <v>13</v>
      </c>
      <c r="K488" s="1"/>
      <c r="L488" s="1"/>
      <c r="M488" s="40"/>
      <c r="N488" s="49" t="s">
        <v>13</v>
      </c>
      <c r="O488" s="10" t="s">
        <v>13</v>
      </c>
      <c r="V488" s="50"/>
      <c r="W488" s="64"/>
    </row>
    <row r="489" spans="1:23" x14ac:dyDescent="0.25">
      <c r="A489" s="57">
        <v>488</v>
      </c>
      <c r="B489" s="6" t="s">
        <v>10772</v>
      </c>
      <c r="C489" s="12" t="s">
        <v>10773</v>
      </c>
      <c r="D489" s="12" t="s">
        <v>10773</v>
      </c>
      <c r="E489" s="11"/>
      <c r="F489" s="6" t="s">
        <v>10772</v>
      </c>
      <c r="G489" s="39"/>
      <c r="H489" s="5"/>
      <c r="I489" s="5"/>
      <c r="J489" s="1"/>
      <c r="K489" s="5"/>
      <c r="L489" s="5"/>
      <c r="M489" s="39"/>
      <c r="N489" s="50"/>
      <c r="V489" s="50"/>
      <c r="W489" s="64"/>
    </row>
    <row r="490" spans="1:23" ht="25.5" x14ac:dyDescent="0.25">
      <c r="A490" s="57">
        <v>489</v>
      </c>
      <c r="B490" s="2" t="s">
        <v>10770</v>
      </c>
      <c r="C490" s="10" t="s">
        <v>10771</v>
      </c>
      <c r="D490" s="10" t="s">
        <v>10771</v>
      </c>
      <c r="F490" s="2" t="s">
        <v>10770</v>
      </c>
      <c r="G490" s="40"/>
      <c r="H490" s="1"/>
      <c r="I490" s="1"/>
      <c r="J490" s="1" t="s">
        <v>13</v>
      </c>
      <c r="K490" s="1"/>
      <c r="L490" s="1"/>
      <c r="M490" s="40"/>
      <c r="N490" s="49" t="s">
        <v>13</v>
      </c>
      <c r="V490" s="50"/>
      <c r="W490" s="64"/>
    </row>
    <row r="491" spans="1:23" x14ac:dyDescent="0.25">
      <c r="A491" s="57">
        <v>490</v>
      </c>
      <c r="B491" s="4" t="s">
        <v>10768</v>
      </c>
      <c r="C491" s="14" t="s">
        <v>10769</v>
      </c>
      <c r="D491" s="14" t="s">
        <v>10769</v>
      </c>
      <c r="E491" s="13"/>
      <c r="F491" s="4" t="s">
        <v>10768</v>
      </c>
      <c r="G491" s="38"/>
      <c r="H491" s="3"/>
      <c r="I491" s="3"/>
      <c r="J491" s="1"/>
      <c r="K491" s="3"/>
      <c r="L491" s="3"/>
      <c r="M491" s="38"/>
      <c r="N491" s="50"/>
      <c r="V491" s="50"/>
      <c r="W491" s="64"/>
    </row>
    <row r="492" spans="1:23" x14ac:dyDescent="0.25">
      <c r="A492" s="57">
        <v>491</v>
      </c>
      <c r="B492" s="6" t="s">
        <v>10766</v>
      </c>
      <c r="C492" s="12" t="s">
        <v>10767</v>
      </c>
      <c r="D492" s="12" t="s">
        <v>10767</v>
      </c>
      <c r="E492" s="11"/>
      <c r="F492" s="6" t="s">
        <v>10766</v>
      </c>
      <c r="G492" s="39"/>
      <c r="H492" s="5"/>
      <c r="I492" s="5"/>
      <c r="J492" s="1"/>
      <c r="K492" s="5"/>
      <c r="L492" s="5"/>
      <c r="M492" s="39"/>
      <c r="N492" s="50"/>
      <c r="V492" s="50"/>
      <c r="W492" s="64"/>
    </row>
    <row r="493" spans="1:23" x14ac:dyDescent="0.25">
      <c r="A493" s="57">
        <v>492</v>
      </c>
      <c r="B493" s="2" t="s">
        <v>10764</v>
      </c>
      <c r="C493" s="10" t="s">
        <v>10765</v>
      </c>
      <c r="D493" s="10" t="s">
        <v>10765</v>
      </c>
      <c r="F493" s="2" t="s">
        <v>10764</v>
      </c>
      <c r="G493" s="40"/>
      <c r="H493" s="1"/>
      <c r="I493" s="1"/>
      <c r="J493" s="1" t="s">
        <v>13</v>
      </c>
      <c r="K493" s="1"/>
      <c r="L493" s="1"/>
      <c r="M493" s="40"/>
      <c r="N493" s="49" t="s">
        <v>13</v>
      </c>
      <c r="O493" s="10" t="s">
        <v>13</v>
      </c>
      <c r="V493" s="50"/>
      <c r="W493" s="64"/>
    </row>
    <row r="494" spans="1:23" ht="25.5" x14ac:dyDescent="0.25">
      <c r="A494" s="57">
        <v>493</v>
      </c>
      <c r="B494" s="2" t="s">
        <v>10762</v>
      </c>
      <c r="C494" s="10" t="s">
        <v>10763</v>
      </c>
      <c r="D494" s="10" t="s">
        <v>10763</v>
      </c>
      <c r="F494" s="2" t="s">
        <v>10762</v>
      </c>
      <c r="G494" s="40"/>
      <c r="H494" s="1"/>
      <c r="I494" s="1"/>
      <c r="J494" s="1" t="s">
        <v>13</v>
      </c>
      <c r="K494" s="1"/>
      <c r="L494" s="1"/>
      <c r="M494" s="40"/>
      <c r="N494" s="49" t="s">
        <v>13</v>
      </c>
      <c r="O494" s="10" t="s">
        <v>13</v>
      </c>
      <c r="V494" s="50"/>
      <c r="W494" s="64"/>
    </row>
    <row r="495" spans="1:23" ht="25.5" x14ac:dyDescent="0.25">
      <c r="A495" s="57">
        <v>494</v>
      </c>
      <c r="B495" s="2" t="s">
        <v>10760</v>
      </c>
      <c r="C495" s="10" t="s">
        <v>10761</v>
      </c>
      <c r="D495" s="10" t="s">
        <v>10761</v>
      </c>
      <c r="F495" s="2" t="s">
        <v>10760</v>
      </c>
      <c r="G495" s="40"/>
      <c r="H495" s="1"/>
      <c r="I495" s="1"/>
      <c r="J495" s="1" t="s">
        <v>13</v>
      </c>
      <c r="K495" s="1"/>
      <c r="L495" s="1"/>
      <c r="M495" s="40"/>
      <c r="N495" s="49" t="s">
        <v>13</v>
      </c>
      <c r="O495" s="10" t="s">
        <v>13</v>
      </c>
      <c r="V495" s="50"/>
      <c r="W495" s="64"/>
    </row>
    <row r="496" spans="1:23" ht="51" x14ac:dyDescent="0.25">
      <c r="A496" s="57">
        <v>495</v>
      </c>
      <c r="B496" s="2" t="s">
        <v>10758</v>
      </c>
      <c r="C496" s="10" t="s">
        <v>10759</v>
      </c>
      <c r="D496" s="10" t="s">
        <v>10759</v>
      </c>
      <c r="F496" s="2" t="s">
        <v>10758</v>
      </c>
      <c r="G496" s="40"/>
      <c r="H496" s="1"/>
      <c r="I496" s="1"/>
      <c r="J496" s="1" t="s">
        <v>13</v>
      </c>
      <c r="K496" s="1"/>
      <c r="L496" s="1"/>
      <c r="M496" s="40"/>
      <c r="N496" s="49" t="s">
        <v>13</v>
      </c>
      <c r="O496" s="10" t="s">
        <v>13</v>
      </c>
      <c r="V496" s="50"/>
      <c r="W496" s="64"/>
    </row>
    <row r="497" spans="1:23" ht="51" x14ac:dyDescent="0.25">
      <c r="A497" s="57">
        <v>496</v>
      </c>
      <c r="B497" s="2" t="s">
        <v>10756</v>
      </c>
      <c r="C497" s="10" t="s">
        <v>10757</v>
      </c>
      <c r="D497" s="10" t="s">
        <v>10757</v>
      </c>
      <c r="F497" s="2" t="s">
        <v>10756</v>
      </c>
      <c r="G497" s="40"/>
      <c r="H497" s="1"/>
      <c r="I497" s="1"/>
      <c r="J497" s="1" t="s">
        <v>13</v>
      </c>
      <c r="K497" s="1"/>
      <c r="L497" s="1"/>
      <c r="M497" s="40"/>
      <c r="N497" s="49" t="s">
        <v>13</v>
      </c>
      <c r="O497" s="10" t="s">
        <v>13</v>
      </c>
      <c r="V497" s="50"/>
      <c r="W497" s="64"/>
    </row>
    <row r="498" spans="1:23" x14ac:dyDescent="0.25">
      <c r="A498" s="57">
        <v>497</v>
      </c>
      <c r="B498" s="2" t="s">
        <v>10754</v>
      </c>
      <c r="C498" s="10" t="s">
        <v>10755</v>
      </c>
      <c r="D498" s="10" t="s">
        <v>10755</v>
      </c>
      <c r="E498" s="10"/>
      <c r="F498" s="2" t="s">
        <v>10754</v>
      </c>
      <c r="G498" s="40"/>
      <c r="H498" s="1"/>
      <c r="I498" s="1"/>
      <c r="J498" s="1" t="s">
        <v>13</v>
      </c>
      <c r="K498" s="1"/>
      <c r="L498" s="1"/>
      <c r="M498" s="40" t="s">
        <v>13</v>
      </c>
      <c r="N498" s="49" t="s">
        <v>13</v>
      </c>
      <c r="O498" s="10" t="s">
        <v>13</v>
      </c>
      <c r="V498" s="50"/>
      <c r="W498" s="64"/>
    </row>
    <row r="499" spans="1:23" x14ac:dyDescent="0.25">
      <c r="A499" s="57">
        <v>498</v>
      </c>
      <c r="B499" s="2" t="s">
        <v>10752</v>
      </c>
      <c r="C499" s="10" t="s">
        <v>10753</v>
      </c>
      <c r="D499" s="10" t="s">
        <v>10753</v>
      </c>
      <c r="E499" s="10"/>
      <c r="F499" s="2" t="s">
        <v>10752</v>
      </c>
      <c r="G499" s="40"/>
      <c r="H499" s="1"/>
      <c r="I499" s="1"/>
      <c r="J499" s="1" t="s">
        <v>13</v>
      </c>
      <c r="K499" s="1"/>
      <c r="L499" s="1"/>
      <c r="M499" s="40" t="s">
        <v>13</v>
      </c>
      <c r="N499" s="49" t="s">
        <v>13</v>
      </c>
      <c r="O499" s="10" t="s">
        <v>13</v>
      </c>
      <c r="V499" s="50"/>
      <c r="W499" s="64"/>
    </row>
    <row r="500" spans="1:23" x14ac:dyDescent="0.25">
      <c r="A500" s="57">
        <v>499</v>
      </c>
      <c r="B500" s="2" t="s">
        <v>10750</v>
      </c>
      <c r="C500" s="10" t="s">
        <v>10751</v>
      </c>
      <c r="D500" s="10" t="s">
        <v>10751</v>
      </c>
      <c r="F500" s="2" t="s">
        <v>10750</v>
      </c>
      <c r="G500" s="40"/>
      <c r="H500" s="1"/>
      <c r="I500" s="1"/>
      <c r="J500" s="1" t="s">
        <v>13</v>
      </c>
      <c r="K500" s="1"/>
      <c r="L500" s="1"/>
      <c r="M500" s="40"/>
      <c r="N500" s="49" t="s">
        <v>13</v>
      </c>
      <c r="O500" s="10" t="s">
        <v>13</v>
      </c>
      <c r="V500" s="50"/>
      <c r="W500" s="64"/>
    </row>
    <row r="501" spans="1:23" x14ac:dyDescent="0.25">
      <c r="A501" s="57">
        <v>500</v>
      </c>
      <c r="B501" s="6" t="s">
        <v>30</v>
      </c>
      <c r="C501" s="12" t="s">
        <v>10749</v>
      </c>
      <c r="D501" s="12" t="s">
        <v>10749</v>
      </c>
      <c r="E501" s="11"/>
      <c r="F501" s="6" t="s">
        <v>30</v>
      </c>
      <c r="G501" s="39"/>
      <c r="H501" s="5"/>
      <c r="I501" s="5"/>
      <c r="J501" s="1"/>
      <c r="K501" s="5"/>
      <c r="L501" s="5"/>
      <c r="M501" s="39"/>
      <c r="N501" s="50"/>
      <c r="V501" s="50"/>
      <c r="W501" s="64"/>
    </row>
    <row r="502" spans="1:23" x14ac:dyDescent="0.25">
      <c r="A502" s="57">
        <v>501</v>
      </c>
      <c r="B502" s="6" t="s">
        <v>10747</v>
      </c>
      <c r="C502" s="12" t="s">
        <v>10748</v>
      </c>
      <c r="D502" s="12" t="s">
        <v>10748</v>
      </c>
      <c r="E502" s="11"/>
      <c r="F502" s="6" t="s">
        <v>10747</v>
      </c>
      <c r="G502" s="39"/>
      <c r="H502" s="5"/>
      <c r="I502" s="5"/>
      <c r="J502" s="1"/>
      <c r="K502" s="5"/>
      <c r="L502" s="5"/>
      <c r="M502" s="39"/>
      <c r="N502" s="50"/>
      <c r="V502" s="50"/>
      <c r="W502" s="64"/>
    </row>
    <row r="503" spans="1:23" ht="38.25" x14ac:dyDescent="0.25">
      <c r="A503" s="57">
        <v>502</v>
      </c>
      <c r="B503" s="2" t="s">
        <v>10745</v>
      </c>
      <c r="C503" s="10" t="s">
        <v>10746</v>
      </c>
      <c r="D503" s="10" t="s">
        <v>10746</v>
      </c>
      <c r="F503" s="2" t="s">
        <v>10745</v>
      </c>
      <c r="G503" s="40"/>
      <c r="H503" s="1"/>
      <c r="I503" s="1"/>
      <c r="J503" s="1" t="s">
        <v>13</v>
      </c>
      <c r="K503" s="1"/>
      <c r="L503" s="1"/>
      <c r="M503" s="40"/>
      <c r="N503" s="49" t="s">
        <v>13</v>
      </c>
      <c r="O503" s="10" t="s">
        <v>13</v>
      </c>
      <c r="V503" s="50"/>
      <c r="W503" s="64"/>
    </row>
    <row r="504" spans="1:23" x14ac:dyDescent="0.25">
      <c r="A504" s="57">
        <v>503</v>
      </c>
      <c r="B504" s="6" t="s">
        <v>10743</v>
      </c>
      <c r="C504" s="12" t="s">
        <v>10744</v>
      </c>
      <c r="D504" s="12" t="s">
        <v>10744</v>
      </c>
      <c r="E504" s="11"/>
      <c r="F504" s="6" t="s">
        <v>10743</v>
      </c>
      <c r="G504" s="39"/>
      <c r="H504" s="5"/>
      <c r="I504" s="5"/>
      <c r="J504" s="1"/>
      <c r="K504" s="5"/>
      <c r="L504" s="5"/>
      <c r="M504" s="39"/>
      <c r="N504" s="50"/>
      <c r="V504" s="50"/>
      <c r="W504" s="64"/>
    </row>
    <row r="505" spans="1:23" ht="25.5" x14ac:dyDescent="0.25">
      <c r="A505" s="57">
        <v>504</v>
      </c>
      <c r="B505" s="2" t="s">
        <v>10741</v>
      </c>
      <c r="C505" s="10" t="s">
        <v>10742</v>
      </c>
      <c r="D505" s="10" t="s">
        <v>10742</v>
      </c>
      <c r="F505" s="2" t="s">
        <v>10741</v>
      </c>
      <c r="G505" s="40"/>
      <c r="H505" s="1"/>
      <c r="I505" s="1"/>
      <c r="J505" s="1" t="s">
        <v>13</v>
      </c>
      <c r="K505" s="1"/>
      <c r="L505" s="1"/>
      <c r="M505" s="40"/>
      <c r="N505" s="49" t="s">
        <v>13</v>
      </c>
      <c r="O505" s="10" t="s">
        <v>13</v>
      </c>
      <c r="V505" s="50"/>
      <c r="W505" s="64"/>
    </row>
    <row r="506" spans="1:23" x14ac:dyDescent="0.25">
      <c r="A506" s="57">
        <v>505</v>
      </c>
      <c r="B506" s="6" t="s">
        <v>10739</v>
      </c>
      <c r="C506" s="12" t="s">
        <v>10740</v>
      </c>
      <c r="D506" s="12" t="s">
        <v>10740</v>
      </c>
      <c r="E506" s="11"/>
      <c r="F506" s="6" t="s">
        <v>10739</v>
      </c>
      <c r="G506" s="39"/>
      <c r="H506" s="5"/>
      <c r="I506" s="5"/>
      <c r="J506" s="1"/>
      <c r="K506" s="5"/>
      <c r="L506" s="5"/>
      <c r="M506" s="39"/>
      <c r="N506" s="50"/>
      <c r="V506" s="50"/>
      <c r="W506" s="64"/>
    </row>
    <row r="507" spans="1:23" ht="38.25" x14ac:dyDescent="0.25">
      <c r="A507" s="57">
        <v>506</v>
      </c>
      <c r="B507" s="2" t="s">
        <v>10737</v>
      </c>
      <c r="C507" s="10" t="s">
        <v>10738</v>
      </c>
      <c r="D507" s="10" t="s">
        <v>10738</v>
      </c>
      <c r="F507" s="2" t="s">
        <v>10737</v>
      </c>
      <c r="G507" s="40"/>
      <c r="H507" s="1"/>
      <c r="I507" s="1"/>
      <c r="J507" s="1" t="s">
        <v>13</v>
      </c>
      <c r="K507" s="1"/>
      <c r="L507" s="1"/>
      <c r="M507" s="40"/>
      <c r="N507" s="49" t="s">
        <v>13</v>
      </c>
      <c r="O507" s="10" t="s">
        <v>13</v>
      </c>
      <c r="V507" s="50"/>
      <c r="W507" s="64"/>
    </row>
    <row r="508" spans="1:23" x14ac:dyDescent="0.25">
      <c r="A508" s="57">
        <v>507</v>
      </c>
      <c r="B508" s="4" t="s">
        <v>10735</v>
      </c>
      <c r="C508" s="14" t="s">
        <v>10736</v>
      </c>
      <c r="D508" s="14" t="s">
        <v>10736</v>
      </c>
      <c r="E508" s="13"/>
      <c r="F508" s="4" t="s">
        <v>10735</v>
      </c>
      <c r="G508" s="38"/>
      <c r="H508" s="3"/>
      <c r="I508" s="3"/>
      <c r="J508" s="1"/>
      <c r="K508" s="3"/>
      <c r="L508" s="3"/>
      <c r="M508" s="38"/>
      <c r="N508" s="50"/>
      <c r="V508" s="50"/>
      <c r="W508" s="64"/>
    </row>
    <row r="509" spans="1:23" x14ac:dyDescent="0.25">
      <c r="A509" s="57">
        <v>508</v>
      </c>
      <c r="B509" s="6" t="s">
        <v>10733</v>
      </c>
      <c r="C509" s="12" t="s">
        <v>10734</v>
      </c>
      <c r="D509" s="12" t="s">
        <v>10734</v>
      </c>
      <c r="E509" s="11"/>
      <c r="F509" s="6" t="s">
        <v>10733</v>
      </c>
      <c r="G509" s="39"/>
      <c r="H509" s="5"/>
      <c r="I509" s="5"/>
      <c r="J509" s="1"/>
      <c r="K509" s="5"/>
      <c r="L509" s="5"/>
      <c r="M509" s="39"/>
      <c r="N509" s="50"/>
      <c r="V509" s="50"/>
      <c r="W509" s="64"/>
    </row>
    <row r="510" spans="1:23" x14ac:dyDescent="0.25">
      <c r="A510" s="57">
        <v>509</v>
      </c>
      <c r="B510" s="2" t="s">
        <v>10731</v>
      </c>
      <c r="C510" s="10" t="s">
        <v>10732</v>
      </c>
      <c r="D510" s="10" t="s">
        <v>10732</v>
      </c>
      <c r="F510" s="2" t="s">
        <v>10731</v>
      </c>
      <c r="G510" s="40"/>
      <c r="H510" s="1"/>
      <c r="I510" s="1"/>
      <c r="J510" s="1" t="s">
        <v>13</v>
      </c>
      <c r="K510" s="1"/>
      <c r="L510" s="1"/>
      <c r="M510" s="40"/>
      <c r="N510" s="49" t="s">
        <v>13</v>
      </c>
      <c r="O510" s="10" t="s">
        <v>13</v>
      </c>
      <c r="V510" s="50"/>
      <c r="W510" s="64"/>
    </row>
    <row r="511" spans="1:23" x14ac:dyDescent="0.25">
      <c r="A511" s="57">
        <v>510</v>
      </c>
      <c r="B511" s="2" t="s">
        <v>10729</v>
      </c>
      <c r="C511" s="10" t="s">
        <v>10730</v>
      </c>
      <c r="D511" s="10" t="s">
        <v>10730</v>
      </c>
      <c r="F511" s="2" t="s">
        <v>10729</v>
      </c>
      <c r="G511" s="40"/>
      <c r="H511" s="1"/>
      <c r="I511" s="1"/>
      <c r="J511" s="1" t="s">
        <v>13</v>
      </c>
      <c r="K511" s="1"/>
      <c r="L511" s="1"/>
      <c r="M511" s="40"/>
      <c r="N511" s="49" t="s">
        <v>13</v>
      </c>
      <c r="O511" s="10" t="s">
        <v>13</v>
      </c>
      <c r="V511" s="50"/>
      <c r="W511" s="64"/>
    </row>
    <row r="512" spans="1:23" x14ac:dyDescent="0.25">
      <c r="A512" s="57">
        <v>511</v>
      </c>
      <c r="B512" s="4" t="s">
        <v>10727</v>
      </c>
      <c r="C512" s="14" t="s">
        <v>10728</v>
      </c>
      <c r="D512" s="14" t="s">
        <v>10728</v>
      </c>
      <c r="E512" s="13"/>
      <c r="F512" s="4" t="s">
        <v>10727</v>
      </c>
      <c r="G512" s="38"/>
      <c r="H512" s="3"/>
      <c r="I512" s="3"/>
      <c r="J512" s="1"/>
      <c r="K512" s="3"/>
      <c r="L512" s="3"/>
      <c r="M512" s="38"/>
      <c r="N512" s="50"/>
      <c r="V512" s="50"/>
      <c r="W512" s="64"/>
    </row>
    <row r="513" spans="1:23" x14ac:dyDescent="0.25">
      <c r="A513" s="57">
        <v>512</v>
      </c>
      <c r="B513" s="6" t="s">
        <v>10725</v>
      </c>
      <c r="C513" s="12" t="s">
        <v>10726</v>
      </c>
      <c r="D513" s="12" t="s">
        <v>10726</v>
      </c>
      <c r="E513" s="11"/>
      <c r="F513" s="6" t="s">
        <v>10725</v>
      </c>
      <c r="G513" s="39"/>
      <c r="H513" s="5"/>
      <c r="I513" s="5"/>
      <c r="J513" s="1"/>
      <c r="K513" s="5"/>
      <c r="L513" s="5"/>
      <c r="M513" s="39"/>
      <c r="N513" s="50"/>
      <c r="V513" s="50"/>
      <c r="W513" s="64"/>
    </row>
    <row r="514" spans="1:23" x14ac:dyDescent="0.25">
      <c r="A514" s="57">
        <v>513</v>
      </c>
      <c r="B514" s="2" t="s">
        <v>10723</v>
      </c>
      <c r="C514" s="10" t="s">
        <v>10724</v>
      </c>
      <c r="D514" s="10" t="s">
        <v>10724</v>
      </c>
      <c r="F514" s="2" t="s">
        <v>10723</v>
      </c>
      <c r="G514" s="40"/>
      <c r="H514" s="1"/>
      <c r="I514" s="1"/>
      <c r="J514" s="1" t="s">
        <v>13</v>
      </c>
      <c r="K514" s="1"/>
      <c r="L514" s="1"/>
      <c r="M514" s="40"/>
      <c r="N514" s="49" t="s">
        <v>13</v>
      </c>
      <c r="O514" s="10" t="s">
        <v>13</v>
      </c>
      <c r="V514" s="50"/>
      <c r="W514" s="64"/>
    </row>
    <row r="515" spans="1:23" ht="25.5" x14ac:dyDescent="0.25">
      <c r="A515" s="57">
        <v>514</v>
      </c>
      <c r="B515" s="2" t="s">
        <v>10721</v>
      </c>
      <c r="C515" s="10" t="s">
        <v>10722</v>
      </c>
      <c r="D515" s="10" t="s">
        <v>10722</v>
      </c>
      <c r="F515" s="2" t="s">
        <v>10721</v>
      </c>
      <c r="G515" s="40"/>
      <c r="H515" s="1"/>
      <c r="I515" s="1"/>
      <c r="J515" s="1" t="s">
        <v>13</v>
      </c>
      <c r="K515" s="1"/>
      <c r="L515" s="1"/>
      <c r="M515" s="40"/>
      <c r="N515" s="49" t="s">
        <v>13</v>
      </c>
      <c r="O515" s="10" t="s">
        <v>13</v>
      </c>
      <c r="V515" s="50"/>
      <c r="W515" s="64"/>
    </row>
    <row r="516" spans="1:23" ht="25.5" x14ac:dyDescent="0.25">
      <c r="A516" s="57">
        <v>515</v>
      </c>
      <c r="B516" s="2" t="s">
        <v>10719</v>
      </c>
      <c r="C516" s="10" t="s">
        <v>10720</v>
      </c>
      <c r="D516" s="10" t="s">
        <v>10720</v>
      </c>
      <c r="F516" s="2" t="s">
        <v>10719</v>
      </c>
      <c r="G516" s="40"/>
      <c r="H516" s="1"/>
      <c r="I516" s="1"/>
      <c r="J516" s="1" t="s">
        <v>13</v>
      </c>
      <c r="K516" s="1"/>
      <c r="L516" s="1"/>
      <c r="M516" s="40"/>
      <c r="N516" s="49" t="s">
        <v>13</v>
      </c>
      <c r="O516" s="10" t="s">
        <v>13</v>
      </c>
      <c r="V516" s="50"/>
      <c r="W516" s="64"/>
    </row>
    <row r="517" spans="1:23" ht="38.25" x14ac:dyDescent="0.25">
      <c r="A517" s="57">
        <v>516</v>
      </c>
      <c r="B517" s="2" t="s">
        <v>10717</v>
      </c>
      <c r="C517" s="10" t="s">
        <v>10718</v>
      </c>
      <c r="D517" s="10" t="s">
        <v>10718</v>
      </c>
      <c r="F517" s="2" t="s">
        <v>10717</v>
      </c>
      <c r="G517" s="40"/>
      <c r="H517" s="1"/>
      <c r="I517" s="1"/>
      <c r="J517" s="1" t="s">
        <v>13</v>
      </c>
      <c r="K517" s="1"/>
      <c r="L517" s="1"/>
      <c r="M517" s="40"/>
      <c r="N517" s="49" t="s">
        <v>13</v>
      </c>
      <c r="O517" s="10" t="s">
        <v>13</v>
      </c>
      <c r="V517" s="50"/>
      <c r="W517" s="64"/>
    </row>
    <row r="518" spans="1:23" x14ac:dyDescent="0.25">
      <c r="A518" s="57">
        <v>517</v>
      </c>
      <c r="B518" s="6" t="s">
        <v>10715</v>
      </c>
      <c r="C518" s="12" t="s">
        <v>10716</v>
      </c>
      <c r="D518" s="12" t="s">
        <v>10716</v>
      </c>
      <c r="E518" s="11"/>
      <c r="F518" s="6" t="s">
        <v>10715</v>
      </c>
      <c r="G518" s="39"/>
      <c r="H518" s="5"/>
      <c r="I518" s="5"/>
      <c r="J518" s="1"/>
      <c r="K518" s="5"/>
      <c r="L518" s="5"/>
      <c r="M518" s="39"/>
      <c r="N518" s="50"/>
      <c r="V518" s="50"/>
      <c r="W518" s="64"/>
    </row>
    <row r="519" spans="1:23" ht="25.5" x14ac:dyDescent="0.25">
      <c r="A519" s="57">
        <v>518</v>
      </c>
      <c r="B519" s="2" t="s">
        <v>10713</v>
      </c>
      <c r="C519" s="10" t="s">
        <v>10714</v>
      </c>
      <c r="D519" s="10" t="s">
        <v>10714</v>
      </c>
      <c r="F519" s="2" t="s">
        <v>10713</v>
      </c>
      <c r="G519" s="40"/>
      <c r="H519" s="1"/>
      <c r="I519" s="1"/>
      <c r="J519" s="1" t="s">
        <v>13</v>
      </c>
      <c r="K519" s="1"/>
      <c r="L519" s="1"/>
      <c r="M519" s="40"/>
      <c r="N519" s="49" t="s">
        <v>13</v>
      </c>
      <c r="O519" s="10" t="s">
        <v>13</v>
      </c>
      <c r="V519" s="50"/>
      <c r="W519" s="64"/>
    </row>
    <row r="520" spans="1:23" x14ac:dyDescent="0.25">
      <c r="A520" s="57">
        <v>519</v>
      </c>
      <c r="B520" s="2" t="s">
        <v>10711</v>
      </c>
      <c r="C520" s="10" t="s">
        <v>10712</v>
      </c>
      <c r="D520" s="10" t="s">
        <v>10712</v>
      </c>
      <c r="F520" s="2" t="s">
        <v>10711</v>
      </c>
      <c r="G520" s="40"/>
      <c r="H520" s="1"/>
      <c r="I520" s="1"/>
      <c r="J520" s="1" t="s">
        <v>13</v>
      </c>
      <c r="K520" s="1"/>
      <c r="L520" s="1"/>
      <c r="M520" s="40"/>
      <c r="N520" s="49" t="s">
        <v>13</v>
      </c>
      <c r="O520" s="10" t="s">
        <v>13</v>
      </c>
      <c r="V520" s="50"/>
      <c r="W520" s="64"/>
    </row>
    <row r="521" spans="1:23" ht="25.5" x14ac:dyDescent="0.25">
      <c r="A521" s="57">
        <v>520</v>
      </c>
      <c r="B521" s="2" t="s">
        <v>10709</v>
      </c>
      <c r="C521" s="10" t="s">
        <v>10710</v>
      </c>
      <c r="D521" s="10" t="s">
        <v>10710</v>
      </c>
      <c r="F521" s="2" t="s">
        <v>10709</v>
      </c>
      <c r="G521" s="40"/>
      <c r="H521" s="1"/>
      <c r="I521" s="1"/>
      <c r="J521" s="1" t="s">
        <v>13</v>
      </c>
      <c r="K521" s="1"/>
      <c r="L521" s="1"/>
      <c r="M521" s="40"/>
      <c r="N521" s="49" t="s">
        <v>13</v>
      </c>
      <c r="O521" s="10" t="s">
        <v>13</v>
      </c>
      <c r="V521" s="50"/>
      <c r="W521" s="64"/>
    </row>
    <row r="522" spans="1:23" x14ac:dyDescent="0.25">
      <c r="A522" s="57">
        <v>521</v>
      </c>
      <c r="B522" s="4" t="s">
        <v>10707</v>
      </c>
      <c r="C522" s="14" t="s">
        <v>10708</v>
      </c>
      <c r="D522" s="14" t="s">
        <v>10708</v>
      </c>
      <c r="E522" s="13"/>
      <c r="F522" s="4" t="s">
        <v>10707</v>
      </c>
      <c r="G522" s="38"/>
      <c r="H522" s="3"/>
      <c r="I522" s="3"/>
      <c r="J522" s="1"/>
      <c r="K522" s="3"/>
      <c r="L522" s="3"/>
      <c r="M522" s="38"/>
      <c r="N522" s="50"/>
      <c r="V522" s="50"/>
      <c r="W522" s="64"/>
    </row>
    <row r="523" spans="1:23" x14ac:dyDescent="0.25">
      <c r="A523" s="57">
        <v>522</v>
      </c>
      <c r="B523" s="6" t="s">
        <v>10705</v>
      </c>
      <c r="C523" s="12" t="s">
        <v>10706</v>
      </c>
      <c r="D523" s="12" t="s">
        <v>10706</v>
      </c>
      <c r="E523" s="11"/>
      <c r="F523" s="6" t="s">
        <v>10705</v>
      </c>
      <c r="G523" s="39"/>
      <c r="H523" s="5"/>
      <c r="I523" s="5"/>
      <c r="J523" s="1"/>
      <c r="K523" s="5"/>
      <c r="L523" s="5"/>
      <c r="M523" s="39"/>
      <c r="N523" s="50"/>
      <c r="V523" s="50"/>
      <c r="W523" s="64"/>
    </row>
    <row r="524" spans="1:23" ht="25.5" x14ac:dyDescent="0.25">
      <c r="A524" s="57">
        <v>523</v>
      </c>
      <c r="B524" s="2" t="s">
        <v>10703</v>
      </c>
      <c r="C524" s="10" t="s">
        <v>10704</v>
      </c>
      <c r="D524" s="10" t="s">
        <v>10704</v>
      </c>
      <c r="F524" s="2" t="s">
        <v>10703</v>
      </c>
      <c r="G524" s="40"/>
      <c r="H524" s="1"/>
      <c r="I524" s="1"/>
      <c r="J524" s="1" t="s">
        <v>13</v>
      </c>
      <c r="K524" s="1"/>
      <c r="L524" s="1"/>
      <c r="M524" s="40"/>
      <c r="N524" s="49" t="s">
        <v>13</v>
      </c>
      <c r="V524" s="50"/>
      <c r="W524" s="64"/>
    </row>
    <row r="525" spans="1:23" ht="25.5" x14ac:dyDescent="0.25">
      <c r="A525" s="57">
        <v>524</v>
      </c>
      <c r="B525" s="2" t="s">
        <v>10701</v>
      </c>
      <c r="C525" s="10" t="s">
        <v>10702</v>
      </c>
      <c r="D525" s="10" t="s">
        <v>10702</v>
      </c>
      <c r="F525" s="2" t="s">
        <v>10701</v>
      </c>
      <c r="G525" s="40"/>
      <c r="H525" s="1"/>
      <c r="I525" s="1"/>
      <c r="J525" s="1" t="s">
        <v>13</v>
      </c>
      <c r="K525" s="1"/>
      <c r="L525" s="1"/>
      <c r="M525" s="40"/>
      <c r="N525" s="49" t="s">
        <v>13</v>
      </c>
      <c r="V525" s="50"/>
      <c r="W525" s="64"/>
    </row>
    <row r="526" spans="1:23" ht="25.5" x14ac:dyDescent="0.25">
      <c r="A526" s="57">
        <v>525</v>
      </c>
      <c r="B526" s="2" t="s">
        <v>10699</v>
      </c>
      <c r="C526" s="10" t="s">
        <v>10700</v>
      </c>
      <c r="D526" s="10" t="s">
        <v>10700</v>
      </c>
      <c r="F526" s="2" t="s">
        <v>10699</v>
      </c>
      <c r="G526" s="40"/>
      <c r="H526" s="1"/>
      <c r="I526" s="1"/>
      <c r="J526" s="1" t="s">
        <v>13</v>
      </c>
      <c r="K526" s="1"/>
      <c r="L526" s="1"/>
      <c r="M526" s="40"/>
      <c r="N526" s="49" t="s">
        <v>13</v>
      </c>
      <c r="V526" s="50"/>
      <c r="W526" s="64"/>
    </row>
    <row r="527" spans="1:23" x14ac:dyDescent="0.25">
      <c r="A527" s="57">
        <v>526</v>
      </c>
      <c r="B527" s="2" t="s">
        <v>10697</v>
      </c>
      <c r="C527" s="10" t="s">
        <v>10698</v>
      </c>
      <c r="D527" s="10" t="s">
        <v>10698</v>
      </c>
      <c r="F527" s="2" t="s">
        <v>10697</v>
      </c>
      <c r="G527" s="40"/>
      <c r="H527" s="1"/>
      <c r="I527" s="1"/>
      <c r="J527" s="1" t="s">
        <v>13</v>
      </c>
      <c r="K527" s="1"/>
      <c r="L527" s="1"/>
      <c r="M527" s="40"/>
      <c r="N527" s="49" t="s">
        <v>13</v>
      </c>
      <c r="V527" s="50"/>
      <c r="W527" s="64"/>
    </row>
    <row r="528" spans="1:23" x14ac:dyDescent="0.25">
      <c r="A528" s="57">
        <v>527</v>
      </c>
      <c r="B528" s="4" t="s">
        <v>10695</v>
      </c>
      <c r="C528" s="14" t="s">
        <v>10696</v>
      </c>
      <c r="D528" s="14" t="s">
        <v>10696</v>
      </c>
      <c r="E528" s="13"/>
      <c r="F528" s="4" t="s">
        <v>10695</v>
      </c>
      <c r="G528" s="38"/>
      <c r="H528" s="3"/>
      <c r="I528" s="3"/>
      <c r="J528" s="1"/>
      <c r="K528" s="3"/>
      <c r="L528" s="3"/>
      <c r="M528" s="38"/>
      <c r="N528" s="50"/>
      <c r="V528" s="50"/>
      <c r="W528" s="64"/>
    </row>
    <row r="529" spans="1:23" x14ac:dyDescent="0.25">
      <c r="A529" s="57">
        <v>528</v>
      </c>
      <c r="B529" s="6" t="s">
        <v>10693</v>
      </c>
      <c r="C529" s="12" t="s">
        <v>10694</v>
      </c>
      <c r="D529" s="12" t="s">
        <v>10694</v>
      </c>
      <c r="E529" s="11"/>
      <c r="F529" s="6" t="s">
        <v>10693</v>
      </c>
      <c r="G529" s="39"/>
      <c r="H529" s="5"/>
      <c r="I529" s="5"/>
      <c r="J529" s="1"/>
      <c r="K529" s="5"/>
      <c r="L529" s="5"/>
      <c r="M529" s="39"/>
      <c r="N529" s="50"/>
      <c r="V529" s="50"/>
      <c r="W529" s="64"/>
    </row>
    <row r="530" spans="1:23" x14ac:dyDescent="0.25">
      <c r="A530" s="57">
        <v>529</v>
      </c>
      <c r="B530" s="2" t="s">
        <v>10691</v>
      </c>
      <c r="C530" s="10" t="s">
        <v>10692</v>
      </c>
      <c r="D530" s="10" t="s">
        <v>10692</v>
      </c>
      <c r="F530" s="2" t="s">
        <v>10691</v>
      </c>
      <c r="G530" s="40"/>
      <c r="H530" s="1"/>
      <c r="I530" s="1"/>
      <c r="J530" s="1" t="s">
        <v>13</v>
      </c>
      <c r="K530" s="1"/>
      <c r="L530" s="1"/>
      <c r="M530" s="40"/>
      <c r="N530" s="49" t="s">
        <v>13</v>
      </c>
      <c r="O530" s="10" t="s">
        <v>13</v>
      </c>
      <c r="V530" s="50"/>
      <c r="W530" s="64"/>
    </row>
    <row r="531" spans="1:23" ht="25.5" x14ac:dyDescent="0.25">
      <c r="A531" s="57">
        <v>530</v>
      </c>
      <c r="B531" s="2" t="s">
        <v>10689</v>
      </c>
      <c r="C531" s="10" t="s">
        <v>10690</v>
      </c>
      <c r="D531" s="10" t="s">
        <v>10690</v>
      </c>
      <c r="F531" s="2" t="s">
        <v>10689</v>
      </c>
      <c r="G531" s="40"/>
      <c r="H531" s="1"/>
      <c r="I531" s="1"/>
      <c r="J531" s="1" t="s">
        <v>13</v>
      </c>
      <c r="K531" s="1"/>
      <c r="L531" s="1"/>
      <c r="M531" s="40"/>
      <c r="N531" s="49" t="s">
        <v>13</v>
      </c>
      <c r="O531" s="10" t="s">
        <v>13</v>
      </c>
      <c r="V531" s="50"/>
      <c r="W531" s="64"/>
    </row>
    <row r="532" spans="1:23" x14ac:dyDescent="0.25">
      <c r="A532" s="57">
        <v>531</v>
      </c>
      <c r="B532" s="6" t="s">
        <v>10687</v>
      </c>
      <c r="C532" s="12" t="s">
        <v>10688</v>
      </c>
      <c r="D532" s="12" t="s">
        <v>10688</v>
      </c>
      <c r="E532" s="11"/>
      <c r="F532" s="6" t="s">
        <v>10687</v>
      </c>
      <c r="G532" s="39"/>
      <c r="H532" s="5"/>
      <c r="I532" s="5"/>
      <c r="J532" s="1"/>
      <c r="K532" s="5"/>
      <c r="L532" s="5"/>
      <c r="M532" s="39"/>
      <c r="N532" s="50"/>
      <c r="V532" s="50"/>
      <c r="W532" s="64"/>
    </row>
    <row r="533" spans="1:23" ht="25.5" x14ac:dyDescent="0.25">
      <c r="A533" s="57">
        <v>532</v>
      </c>
      <c r="B533" s="2" t="s">
        <v>10685</v>
      </c>
      <c r="C533" s="10" t="s">
        <v>10686</v>
      </c>
      <c r="D533" s="10" t="s">
        <v>10686</v>
      </c>
      <c r="F533" s="2" t="s">
        <v>10685</v>
      </c>
      <c r="G533" s="40"/>
      <c r="H533" s="1"/>
      <c r="I533" s="1"/>
      <c r="J533" s="1" t="s">
        <v>13</v>
      </c>
      <c r="K533" s="1"/>
      <c r="L533" s="1"/>
      <c r="M533" s="40"/>
      <c r="N533" s="49" t="s">
        <v>13</v>
      </c>
      <c r="O533" s="10" t="s">
        <v>13</v>
      </c>
      <c r="V533" s="50"/>
      <c r="W533" s="64"/>
    </row>
    <row r="534" spans="1:23" x14ac:dyDescent="0.25">
      <c r="A534" s="57">
        <v>533</v>
      </c>
      <c r="B534" s="6" t="s">
        <v>10683</v>
      </c>
      <c r="C534" s="12" t="s">
        <v>10684</v>
      </c>
      <c r="D534" s="12" t="s">
        <v>10684</v>
      </c>
      <c r="E534" s="11"/>
      <c r="F534" s="6" t="s">
        <v>10683</v>
      </c>
      <c r="G534" s="39"/>
      <c r="H534" s="5"/>
      <c r="I534" s="5"/>
      <c r="J534" s="1"/>
      <c r="K534" s="5"/>
      <c r="L534" s="5"/>
      <c r="M534" s="39"/>
      <c r="N534" s="50"/>
      <c r="V534" s="50"/>
      <c r="W534" s="64"/>
    </row>
    <row r="535" spans="1:23" ht="25.5" x14ac:dyDescent="0.25">
      <c r="A535" s="57">
        <v>534</v>
      </c>
      <c r="B535" s="2" t="s">
        <v>10681</v>
      </c>
      <c r="C535" s="10" t="s">
        <v>10682</v>
      </c>
      <c r="D535" s="10" t="s">
        <v>10682</v>
      </c>
      <c r="F535" s="2" t="s">
        <v>10681</v>
      </c>
      <c r="G535" s="40"/>
      <c r="H535" s="1"/>
      <c r="I535" s="1"/>
      <c r="J535" s="1" t="s">
        <v>13</v>
      </c>
      <c r="K535" s="1"/>
      <c r="L535" s="1"/>
      <c r="M535" s="40"/>
      <c r="N535" s="49" t="s">
        <v>13</v>
      </c>
      <c r="O535" s="10" t="s">
        <v>13</v>
      </c>
      <c r="V535" s="50"/>
      <c r="W535" s="64"/>
    </row>
    <row r="536" spans="1:23" ht="25.5" x14ac:dyDescent="0.25">
      <c r="A536" s="57">
        <v>535</v>
      </c>
      <c r="B536" s="2" t="s">
        <v>10679</v>
      </c>
      <c r="C536" s="10" t="s">
        <v>10680</v>
      </c>
      <c r="D536" s="10" t="s">
        <v>10680</v>
      </c>
      <c r="F536" s="2" t="s">
        <v>10679</v>
      </c>
      <c r="G536" s="40"/>
      <c r="H536" s="1"/>
      <c r="I536" s="1"/>
      <c r="J536" s="1" t="s">
        <v>13</v>
      </c>
      <c r="K536" s="1"/>
      <c r="L536" s="1"/>
      <c r="M536" s="40"/>
      <c r="N536" s="49" t="s">
        <v>13</v>
      </c>
      <c r="O536" s="10" t="s">
        <v>13</v>
      </c>
      <c r="V536" s="50"/>
      <c r="W536" s="64"/>
    </row>
    <row r="537" spans="1:23" ht="25.5" x14ac:dyDescent="0.25">
      <c r="A537" s="57">
        <v>536</v>
      </c>
      <c r="B537" s="2" t="s">
        <v>10677</v>
      </c>
      <c r="C537" s="10" t="s">
        <v>10678</v>
      </c>
      <c r="D537" s="10" t="s">
        <v>10678</v>
      </c>
      <c r="F537" s="2" t="s">
        <v>10677</v>
      </c>
      <c r="G537" s="40"/>
      <c r="H537" s="1"/>
      <c r="I537" s="1"/>
      <c r="J537" s="1" t="s">
        <v>13</v>
      </c>
      <c r="K537" s="1"/>
      <c r="L537" s="1"/>
      <c r="M537" s="40"/>
      <c r="N537" s="49" t="s">
        <v>13</v>
      </c>
      <c r="O537" s="10" t="s">
        <v>13</v>
      </c>
      <c r="V537" s="50"/>
      <c r="W537" s="64"/>
    </row>
    <row r="538" spans="1:23" ht="51" x14ac:dyDescent="0.25">
      <c r="A538" s="57">
        <v>537</v>
      </c>
      <c r="B538" s="2" t="s">
        <v>10675</v>
      </c>
      <c r="C538" s="10" t="s">
        <v>10676</v>
      </c>
      <c r="D538" s="10" t="s">
        <v>10676</v>
      </c>
      <c r="F538" s="2" t="s">
        <v>10675</v>
      </c>
      <c r="G538" s="40"/>
      <c r="H538" s="1"/>
      <c r="I538" s="1"/>
      <c r="J538" s="1" t="s">
        <v>13</v>
      </c>
      <c r="K538" s="1"/>
      <c r="L538" s="1"/>
      <c r="M538" s="40"/>
      <c r="N538" s="49" t="s">
        <v>13</v>
      </c>
      <c r="O538" s="10" t="s">
        <v>13</v>
      </c>
      <c r="V538" s="50"/>
      <c r="W538" s="64"/>
    </row>
    <row r="539" spans="1:23" ht="25.5" x14ac:dyDescent="0.25">
      <c r="A539" s="57">
        <v>538</v>
      </c>
      <c r="B539" s="2" t="s">
        <v>10673</v>
      </c>
      <c r="C539" s="10" t="s">
        <v>10674</v>
      </c>
      <c r="D539" s="10" t="s">
        <v>10674</v>
      </c>
      <c r="F539" s="2" t="s">
        <v>10673</v>
      </c>
      <c r="G539" s="40"/>
      <c r="H539" s="1"/>
      <c r="I539" s="1"/>
      <c r="J539" s="1" t="s">
        <v>13</v>
      </c>
      <c r="K539" s="1"/>
      <c r="L539" s="1"/>
      <c r="M539" s="40"/>
      <c r="N539" s="49" t="s">
        <v>13</v>
      </c>
      <c r="O539" s="10" t="s">
        <v>13</v>
      </c>
      <c r="V539" s="50"/>
      <c r="W539" s="64"/>
    </row>
    <row r="540" spans="1:23" ht="25.5" x14ac:dyDescent="0.25">
      <c r="A540" s="57">
        <v>539</v>
      </c>
      <c r="B540" s="2" t="s">
        <v>10671</v>
      </c>
      <c r="C540" s="10" t="s">
        <v>10672</v>
      </c>
      <c r="D540" s="10" t="s">
        <v>10672</v>
      </c>
      <c r="F540" s="2" t="s">
        <v>10671</v>
      </c>
      <c r="G540" s="40"/>
      <c r="H540" s="1"/>
      <c r="I540" s="1"/>
      <c r="J540" s="1" t="s">
        <v>13</v>
      </c>
      <c r="K540" s="1"/>
      <c r="L540" s="1"/>
      <c r="M540" s="40"/>
      <c r="N540" s="49" t="s">
        <v>13</v>
      </c>
      <c r="O540" s="10" t="s">
        <v>13</v>
      </c>
      <c r="V540" s="50"/>
      <c r="W540" s="64"/>
    </row>
    <row r="541" spans="1:23" x14ac:dyDescent="0.25">
      <c r="A541" s="57">
        <v>540</v>
      </c>
      <c r="B541" s="4" t="s">
        <v>10669</v>
      </c>
      <c r="C541" s="14" t="s">
        <v>10670</v>
      </c>
      <c r="D541" s="14" t="s">
        <v>10670</v>
      </c>
      <c r="E541" s="13"/>
      <c r="F541" s="4" t="s">
        <v>10669</v>
      </c>
      <c r="G541" s="38"/>
      <c r="H541" s="3"/>
      <c r="I541" s="3"/>
      <c r="J541" s="1"/>
      <c r="K541" s="3"/>
      <c r="L541" s="3"/>
      <c r="M541" s="38"/>
      <c r="N541" s="50"/>
      <c r="V541" s="50"/>
      <c r="W541" s="64"/>
    </row>
    <row r="542" spans="1:23" x14ac:dyDescent="0.25">
      <c r="A542" s="57">
        <v>541</v>
      </c>
      <c r="B542" s="4" t="s">
        <v>10667</v>
      </c>
      <c r="C542" s="14" t="s">
        <v>10668</v>
      </c>
      <c r="D542" s="14" t="s">
        <v>10668</v>
      </c>
      <c r="E542" s="13"/>
      <c r="F542" s="4" t="s">
        <v>10667</v>
      </c>
      <c r="G542" s="38"/>
      <c r="H542" s="3"/>
      <c r="I542" s="3"/>
      <c r="J542" s="1"/>
      <c r="K542" s="3"/>
      <c r="L542" s="3"/>
      <c r="M542" s="38"/>
      <c r="N542" s="50"/>
      <c r="V542" s="50"/>
      <c r="W542" s="64"/>
    </row>
    <row r="543" spans="1:23" x14ac:dyDescent="0.25">
      <c r="A543" s="57">
        <v>542</v>
      </c>
      <c r="B543" s="6" t="s">
        <v>10665</v>
      </c>
      <c r="C543" s="12" t="s">
        <v>10666</v>
      </c>
      <c r="D543" s="12" t="s">
        <v>10666</v>
      </c>
      <c r="E543" s="11"/>
      <c r="F543" s="6" t="s">
        <v>10665</v>
      </c>
      <c r="G543" s="39"/>
      <c r="H543" s="5"/>
      <c r="I543" s="5"/>
      <c r="J543" s="1"/>
      <c r="K543" s="5"/>
      <c r="L543" s="5"/>
      <c r="M543" s="39"/>
      <c r="N543" s="50"/>
      <c r="V543" s="50"/>
      <c r="W543" s="64"/>
    </row>
    <row r="544" spans="1:23" ht="38.25" x14ac:dyDescent="0.25">
      <c r="A544" s="57">
        <v>543</v>
      </c>
      <c r="B544" s="2" t="s">
        <v>10663</v>
      </c>
      <c r="C544" s="10" t="s">
        <v>10664</v>
      </c>
      <c r="D544" s="10" t="s">
        <v>10664</v>
      </c>
      <c r="F544" s="2" t="s">
        <v>10663</v>
      </c>
      <c r="G544" s="40"/>
      <c r="H544" s="1"/>
      <c r="I544" s="1"/>
      <c r="J544" s="1" t="s">
        <v>13</v>
      </c>
      <c r="K544" s="1"/>
      <c r="L544" s="1"/>
      <c r="M544" s="40"/>
      <c r="N544" s="49" t="s">
        <v>13</v>
      </c>
      <c r="O544" s="10" t="s">
        <v>13</v>
      </c>
      <c r="V544" s="50"/>
      <c r="W544" s="64"/>
    </row>
    <row r="545" spans="1:23" ht="51" x14ac:dyDescent="0.25">
      <c r="A545" s="57">
        <v>544</v>
      </c>
      <c r="B545" s="2" t="s">
        <v>10661</v>
      </c>
      <c r="C545" s="10" t="s">
        <v>10662</v>
      </c>
      <c r="D545" s="10" t="s">
        <v>10662</v>
      </c>
      <c r="F545" s="2" t="s">
        <v>10661</v>
      </c>
      <c r="G545" s="40"/>
      <c r="H545" s="1"/>
      <c r="I545" s="1"/>
      <c r="J545" s="1" t="s">
        <v>13</v>
      </c>
      <c r="K545" s="1"/>
      <c r="L545" s="1"/>
      <c r="M545" s="40"/>
      <c r="N545" s="49" t="s">
        <v>13</v>
      </c>
      <c r="O545" s="10" t="s">
        <v>13</v>
      </c>
      <c r="V545" s="50"/>
      <c r="W545" s="64"/>
    </row>
    <row r="546" spans="1:23" x14ac:dyDescent="0.25">
      <c r="A546" s="57">
        <v>545</v>
      </c>
      <c r="B546" s="2" t="s">
        <v>10659</v>
      </c>
      <c r="C546" s="10" t="s">
        <v>10660</v>
      </c>
      <c r="D546" s="10" t="s">
        <v>10660</v>
      </c>
      <c r="F546" s="2" t="s">
        <v>10659</v>
      </c>
      <c r="G546" s="40"/>
      <c r="H546" s="1"/>
      <c r="I546" s="1"/>
      <c r="J546" s="1" t="s">
        <v>13</v>
      </c>
      <c r="K546" s="1"/>
      <c r="L546" s="1"/>
      <c r="M546" s="40"/>
      <c r="N546" s="49" t="s">
        <v>13</v>
      </c>
      <c r="O546" s="10" t="s">
        <v>13</v>
      </c>
      <c r="V546" s="50"/>
      <c r="W546" s="64"/>
    </row>
    <row r="547" spans="1:23" x14ac:dyDescent="0.25">
      <c r="A547" s="57">
        <v>546</v>
      </c>
      <c r="B547" s="6" t="s">
        <v>30</v>
      </c>
      <c r="C547" s="12" t="s">
        <v>10658</v>
      </c>
      <c r="D547" s="12" t="s">
        <v>10658</v>
      </c>
      <c r="E547" s="11"/>
      <c r="F547" s="6" t="s">
        <v>30</v>
      </c>
      <c r="G547" s="39"/>
      <c r="H547" s="5"/>
      <c r="I547" s="5"/>
      <c r="J547" s="1"/>
      <c r="K547" s="5"/>
      <c r="L547" s="5"/>
      <c r="M547" s="39"/>
      <c r="N547" s="50"/>
      <c r="V547" s="50"/>
      <c r="W547" s="64"/>
    </row>
    <row r="548" spans="1:23" x14ac:dyDescent="0.25">
      <c r="A548" s="57">
        <v>547</v>
      </c>
      <c r="B548" s="2" t="s">
        <v>30</v>
      </c>
      <c r="C548" s="10" t="s">
        <v>10657</v>
      </c>
      <c r="D548" s="10" t="s">
        <v>10657</v>
      </c>
      <c r="F548" s="2" t="s">
        <v>30</v>
      </c>
      <c r="G548" s="40"/>
      <c r="H548" s="1"/>
      <c r="I548" s="1"/>
      <c r="J548" s="1"/>
      <c r="K548" s="1"/>
      <c r="L548" s="1"/>
      <c r="M548" s="40"/>
      <c r="N548" s="50"/>
      <c r="V548" s="50"/>
      <c r="W548" s="64"/>
    </row>
    <row r="549" spans="1:23" x14ac:dyDescent="0.25">
      <c r="A549" s="57">
        <v>548</v>
      </c>
      <c r="B549" s="6" t="s">
        <v>10655</v>
      </c>
      <c r="C549" s="12" t="s">
        <v>10656</v>
      </c>
      <c r="D549" s="12" t="s">
        <v>10656</v>
      </c>
      <c r="E549" s="11"/>
      <c r="F549" s="6" t="s">
        <v>10655</v>
      </c>
      <c r="G549" s="39"/>
      <c r="H549" s="5"/>
      <c r="I549" s="5"/>
      <c r="J549" s="1"/>
      <c r="K549" s="5"/>
      <c r="L549" s="5"/>
      <c r="M549" s="39"/>
      <c r="N549" s="50"/>
      <c r="V549" s="50"/>
      <c r="W549" s="64"/>
    </row>
    <row r="550" spans="1:23" ht="25.5" x14ac:dyDescent="0.25">
      <c r="A550" s="57">
        <v>549</v>
      </c>
      <c r="B550" s="2" t="s">
        <v>10653</v>
      </c>
      <c r="C550" s="10" t="s">
        <v>10654</v>
      </c>
      <c r="D550" s="10" t="s">
        <v>10654</v>
      </c>
      <c r="F550" s="2" t="s">
        <v>10653</v>
      </c>
      <c r="G550" s="40"/>
      <c r="H550" s="1"/>
      <c r="I550" s="1"/>
      <c r="J550" s="1" t="s">
        <v>13</v>
      </c>
      <c r="K550" s="1"/>
      <c r="L550" s="1"/>
      <c r="M550" s="40"/>
      <c r="N550" s="49" t="s">
        <v>13</v>
      </c>
      <c r="O550" s="10" t="s">
        <v>13</v>
      </c>
      <c r="V550" s="50"/>
      <c r="W550" s="64"/>
    </row>
    <row r="551" spans="1:23" ht="25.5" x14ac:dyDescent="0.25">
      <c r="A551" s="57">
        <v>550</v>
      </c>
      <c r="B551" s="2" t="s">
        <v>10651</v>
      </c>
      <c r="C551" s="10" t="s">
        <v>10652</v>
      </c>
      <c r="D551" s="10" t="s">
        <v>10652</v>
      </c>
      <c r="F551" s="2" t="s">
        <v>10651</v>
      </c>
      <c r="G551" s="40"/>
      <c r="H551" s="1"/>
      <c r="I551" s="1"/>
      <c r="J551" s="1" t="s">
        <v>13</v>
      </c>
      <c r="K551" s="1"/>
      <c r="L551" s="1"/>
      <c r="M551" s="40"/>
      <c r="N551" s="49" t="s">
        <v>13</v>
      </c>
      <c r="O551" s="10" t="s">
        <v>13</v>
      </c>
      <c r="V551" s="50"/>
      <c r="W551" s="64"/>
    </row>
    <row r="552" spans="1:23" x14ac:dyDescent="0.25">
      <c r="A552" s="57">
        <v>551</v>
      </c>
      <c r="B552" s="2" t="s">
        <v>10649</v>
      </c>
      <c r="C552" s="10" t="s">
        <v>10650</v>
      </c>
      <c r="D552" s="10" t="s">
        <v>10650</v>
      </c>
      <c r="F552" s="2" t="s">
        <v>10649</v>
      </c>
      <c r="G552" s="40"/>
      <c r="H552" s="1"/>
      <c r="I552" s="1"/>
      <c r="J552" s="1" t="s">
        <v>13</v>
      </c>
      <c r="K552" s="1"/>
      <c r="L552" s="1"/>
      <c r="M552" s="40"/>
      <c r="N552" s="49" t="s">
        <v>13</v>
      </c>
      <c r="O552" s="10" t="s">
        <v>13</v>
      </c>
      <c r="V552" s="50"/>
      <c r="W552" s="64"/>
    </row>
    <row r="553" spans="1:23" ht="25.5" x14ac:dyDescent="0.25">
      <c r="A553" s="57">
        <v>552</v>
      </c>
      <c r="B553" s="2" t="s">
        <v>10647</v>
      </c>
      <c r="C553" s="10" t="s">
        <v>10648</v>
      </c>
      <c r="D553" s="10" t="s">
        <v>10648</v>
      </c>
      <c r="F553" s="2" t="s">
        <v>10647</v>
      </c>
      <c r="G553" s="40"/>
      <c r="H553" s="1"/>
      <c r="I553" s="1"/>
      <c r="J553" s="1" t="s">
        <v>13</v>
      </c>
      <c r="K553" s="1"/>
      <c r="L553" s="1"/>
      <c r="M553" s="40"/>
      <c r="N553" s="49" t="s">
        <v>13</v>
      </c>
      <c r="O553" s="10" t="s">
        <v>13</v>
      </c>
      <c r="V553" s="50"/>
      <c r="W553" s="64"/>
    </row>
    <row r="554" spans="1:23" x14ac:dyDescent="0.25">
      <c r="A554" s="57">
        <v>553</v>
      </c>
      <c r="B554" s="6" t="s">
        <v>10645</v>
      </c>
      <c r="C554" s="12" t="s">
        <v>10646</v>
      </c>
      <c r="D554" s="12" t="s">
        <v>10646</v>
      </c>
      <c r="E554" s="11"/>
      <c r="F554" s="6" t="s">
        <v>10645</v>
      </c>
      <c r="G554" s="39"/>
      <c r="H554" s="5"/>
      <c r="I554" s="5"/>
      <c r="J554" s="1"/>
      <c r="K554" s="5"/>
      <c r="L554" s="5"/>
      <c r="M554" s="39"/>
      <c r="N554" s="50"/>
      <c r="V554" s="50"/>
      <c r="W554" s="64"/>
    </row>
    <row r="555" spans="1:23" x14ac:dyDescent="0.25">
      <c r="A555" s="57">
        <v>554</v>
      </c>
      <c r="B555" s="2" t="s">
        <v>10643</v>
      </c>
      <c r="C555" s="10" t="s">
        <v>10644</v>
      </c>
      <c r="D555" s="10" t="s">
        <v>10644</v>
      </c>
      <c r="E555" s="10"/>
      <c r="F555" s="2" t="s">
        <v>10643</v>
      </c>
      <c r="G555" s="40"/>
      <c r="H555" s="1"/>
      <c r="I555" s="1"/>
      <c r="J555" s="1" t="s">
        <v>13</v>
      </c>
      <c r="K555" s="1"/>
      <c r="L555" s="1"/>
      <c r="M555" s="40" t="s">
        <v>13</v>
      </c>
      <c r="N555" s="49" t="s">
        <v>13</v>
      </c>
      <c r="O555" s="10" t="s">
        <v>13</v>
      </c>
      <c r="V555" s="50"/>
      <c r="W555" s="64"/>
    </row>
    <row r="556" spans="1:23" ht="25.5" x14ac:dyDescent="0.25">
      <c r="A556" s="57">
        <v>555</v>
      </c>
      <c r="B556" s="2" t="s">
        <v>10641</v>
      </c>
      <c r="C556" s="10" t="s">
        <v>10642</v>
      </c>
      <c r="D556" s="10" t="s">
        <v>10642</v>
      </c>
      <c r="F556" s="2" t="s">
        <v>10641</v>
      </c>
      <c r="G556" s="40"/>
      <c r="H556" s="1"/>
      <c r="I556" s="1"/>
      <c r="J556" s="1" t="s">
        <v>13</v>
      </c>
      <c r="K556" s="1"/>
      <c r="L556" s="1"/>
      <c r="M556" s="40"/>
      <c r="N556" s="49" t="s">
        <v>13</v>
      </c>
      <c r="O556" s="10" t="s">
        <v>13</v>
      </c>
      <c r="V556" s="50"/>
      <c r="W556" s="64"/>
    </row>
    <row r="557" spans="1:23" ht="25.5" x14ac:dyDescent="0.25">
      <c r="A557" s="57">
        <v>556</v>
      </c>
      <c r="B557" s="2" t="s">
        <v>10639</v>
      </c>
      <c r="C557" s="10" t="s">
        <v>10640</v>
      </c>
      <c r="D557" s="10" t="s">
        <v>10640</v>
      </c>
      <c r="F557" s="2" t="s">
        <v>10639</v>
      </c>
      <c r="G557" s="40"/>
      <c r="H557" s="1"/>
      <c r="I557" s="1"/>
      <c r="J557" s="1" t="s">
        <v>13</v>
      </c>
      <c r="K557" s="1"/>
      <c r="L557" s="1"/>
      <c r="M557" s="40"/>
      <c r="N557" s="49" t="s">
        <v>13</v>
      </c>
      <c r="O557" s="10" t="s">
        <v>13</v>
      </c>
      <c r="V557" s="50"/>
      <c r="W557" s="64"/>
    </row>
    <row r="558" spans="1:23" x14ac:dyDescent="0.25">
      <c r="A558" s="57">
        <v>557</v>
      </c>
      <c r="B558" s="6" t="s">
        <v>10637</v>
      </c>
      <c r="C558" s="12" t="s">
        <v>10638</v>
      </c>
      <c r="D558" s="12" t="s">
        <v>10638</v>
      </c>
      <c r="E558" s="11"/>
      <c r="F558" s="6" t="s">
        <v>10637</v>
      </c>
      <c r="G558" s="39"/>
      <c r="H558" s="5"/>
      <c r="I558" s="5"/>
      <c r="J558" s="1"/>
      <c r="K558" s="5"/>
      <c r="L558" s="5"/>
      <c r="M558" s="39"/>
      <c r="N558" s="50"/>
      <c r="V558" s="50"/>
      <c r="W558" s="64"/>
    </row>
    <row r="559" spans="1:23" x14ac:dyDescent="0.25">
      <c r="A559" s="57">
        <v>558</v>
      </c>
      <c r="B559" s="2" t="s">
        <v>10635</v>
      </c>
      <c r="C559" s="10" t="s">
        <v>10636</v>
      </c>
      <c r="D559" s="10" t="s">
        <v>10636</v>
      </c>
      <c r="F559" s="2" t="s">
        <v>10635</v>
      </c>
      <c r="G559" s="40"/>
      <c r="H559" s="1"/>
      <c r="I559" s="1"/>
      <c r="J559" s="1" t="s">
        <v>13</v>
      </c>
      <c r="K559" s="1"/>
      <c r="L559" s="1"/>
      <c r="M559" s="40"/>
      <c r="N559" s="49" t="s">
        <v>13</v>
      </c>
      <c r="V559" s="50"/>
      <c r="W559" s="64"/>
    </row>
    <row r="560" spans="1:23" x14ac:dyDescent="0.25">
      <c r="A560" s="57">
        <v>559</v>
      </c>
      <c r="B560" s="4" t="s">
        <v>10633</v>
      </c>
      <c r="C560" s="14" t="s">
        <v>10634</v>
      </c>
      <c r="D560" s="14" t="s">
        <v>10634</v>
      </c>
      <c r="E560" s="13"/>
      <c r="F560" s="4" t="s">
        <v>10633</v>
      </c>
      <c r="G560" s="38"/>
      <c r="H560" s="3"/>
      <c r="I560" s="3"/>
      <c r="J560" s="1"/>
      <c r="K560" s="3"/>
      <c r="L560" s="3"/>
      <c r="M560" s="38"/>
      <c r="N560" s="50"/>
      <c r="V560" s="50"/>
      <c r="W560" s="64"/>
    </row>
    <row r="561" spans="1:23" x14ac:dyDescent="0.25">
      <c r="A561" s="57">
        <v>560</v>
      </c>
      <c r="B561" s="6" t="s">
        <v>10631</v>
      </c>
      <c r="C561" s="12" t="s">
        <v>10632</v>
      </c>
      <c r="D561" s="12" t="s">
        <v>10632</v>
      </c>
      <c r="E561" s="11"/>
      <c r="F561" s="6" t="s">
        <v>10631</v>
      </c>
      <c r="G561" s="39"/>
      <c r="H561" s="5"/>
      <c r="I561" s="5"/>
      <c r="J561" s="1"/>
      <c r="K561" s="5"/>
      <c r="L561" s="5"/>
      <c r="M561" s="39"/>
      <c r="N561" s="50"/>
      <c r="V561" s="50"/>
      <c r="W561" s="64"/>
    </row>
    <row r="562" spans="1:23" x14ac:dyDescent="0.25">
      <c r="A562" s="57">
        <v>561</v>
      </c>
      <c r="B562" s="2" t="s">
        <v>10629</v>
      </c>
      <c r="C562" s="10" t="s">
        <v>10630</v>
      </c>
      <c r="D562" s="10" t="s">
        <v>10630</v>
      </c>
      <c r="F562" s="2" t="s">
        <v>10629</v>
      </c>
      <c r="G562" s="40"/>
      <c r="H562" s="1"/>
      <c r="I562" s="1"/>
      <c r="J562" s="1" t="s">
        <v>13</v>
      </c>
      <c r="K562" s="1"/>
      <c r="L562" s="1"/>
      <c r="M562" s="40"/>
      <c r="N562" s="49" t="s">
        <v>13</v>
      </c>
      <c r="O562" s="10" t="s">
        <v>13</v>
      </c>
      <c r="V562" s="50"/>
      <c r="W562" s="64"/>
    </row>
    <row r="563" spans="1:23" ht="25.5" x14ac:dyDescent="0.25">
      <c r="A563" s="57">
        <v>562</v>
      </c>
      <c r="B563" s="2" t="s">
        <v>10627</v>
      </c>
      <c r="C563" s="10" t="s">
        <v>10628</v>
      </c>
      <c r="D563" s="10" t="s">
        <v>10628</v>
      </c>
      <c r="F563" s="2" t="s">
        <v>10627</v>
      </c>
      <c r="G563" s="40"/>
      <c r="H563" s="1"/>
      <c r="I563" s="1"/>
      <c r="J563" s="1" t="s">
        <v>13</v>
      </c>
      <c r="K563" s="1"/>
      <c r="L563" s="1"/>
      <c r="M563" s="40"/>
      <c r="N563" s="49" t="s">
        <v>13</v>
      </c>
      <c r="O563" s="10" t="s">
        <v>13</v>
      </c>
      <c r="V563" s="50"/>
      <c r="W563" s="64"/>
    </row>
    <row r="564" spans="1:23" x14ac:dyDescent="0.25">
      <c r="A564" s="57">
        <v>563</v>
      </c>
      <c r="B564" s="2" t="s">
        <v>10625</v>
      </c>
      <c r="C564" s="10" t="s">
        <v>10626</v>
      </c>
      <c r="D564" s="10" t="s">
        <v>10626</v>
      </c>
      <c r="F564" s="2" t="s">
        <v>10625</v>
      </c>
      <c r="G564" s="40"/>
      <c r="H564" s="1"/>
      <c r="I564" s="1"/>
      <c r="J564" s="1" t="s">
        <v>13</v>
      </c>
      <c r="K564" s="1"/>
      <c r="L564" s="1"/>
      <c r="M564" s="40"/>
      <c r="N564" s="49" t="s">
        <v>13</v>
      </c>
      <c r="O564" s="10" t="s">
        <v>13</v>
      </c>
      <c r="V564" s="50"/>
      <c r="W564" s="64"/>
    </row>
    <row r="565" spans="1:23" ht="51" x14ac:dyDescent="0.25">
      <c r="A565" s="57">
        <v>564</v>
      </c>
      <c r="B565" s="2" t="s">
        <v>10623</v>
      </c>
      <c r="C565" s="10" t="s">
        <v>10624</v>
      </c>
      <c r="D565" s="10" t="s">
        <v>10624</v>
      </c>
      <c r="F565" s="2" t="s">
        <v>10623</v>
      </c>
      <c r="G565" s="40"/>
      <c r="H565" s="1"/>
      <c r="I565" s="1"/>
      <c r="J565" s="1" t="s">
        <v>13</v>
      </c>
      <c r="K565" s="1"/>
      <c r="L565" s="1"/>
      <c r="M565" s="40"/>
      <c r="N565" s="49" t="s">
        <v>13</v>
      </c>
      <c r="O565" s="10" t="s">
        <v>13</v>
      </c>
      <c r="V565" s="50"/>
      <c r="W565" s="64"/>
    </row>
    <row r="566" spans="1:23" ht="25.5" x14ac:dyDescent="0.25">
      <c r="A566" s="57">
        <v>565</v>
      </c>
      <c r="B566" s="2" t="s">
        <v>10621</v>
      </c>
      <c r="C566" s="10" t="s">
        <v>10622</v>
      </c>
      <c r="D566" s="10" t="s">
        <v>10622</v>
      </c>
      <c r="F566" s="2" t="s">
        <v>10621</v>
      </c>
      <c r="G566" s="40"/>
      <c r="H566" s="1"/>
      <c r="I566" s="1"/>
      <c r="J566" s="1" t="s">
        <v>13</v>
      </c>
      <c r="K566" s="1"/>
      <c r="L566" s="1"/>
      <c r="M566" s="40"/>
      <c r="N566" s="49" t="s">
        <v>13</v>
      </c>
      <c r="O566" s="10" t="s">
        <v>13</v>
      </c>
      <c r="V566" s="50"/>
      <c r="W566" s="64"/>
    </row>
    <row r="567" spans="1:23" ht="25.5" x14ac:dyDescent="0.25">
      <c r="A567" s="57">
        <v>566</v>
      </c>
      <c r="B567" s="2" t="s">
        <v>10619</v>
      </c>
      <c r="C567" s="10" t="s">
        <v>10620</v>
      </c>
      <c r="D567" s="10" t="s">
        <v>10620</v>
      </c>
      <c r="F567" s="2" t="s">
        <v>10619</v>
      </c>
      <c r="G567" s="40"/>
      <c r="H567" s="1"/>
      <c r="I567" s="1"/>
      <c r="J567" s="1" t="s">
        <v>13</v>
      </c>
      <c r="K567" s="1"/>
      <c r="L567" s="1"/>
      <c r="M567" s="40"/>
      <c r="N567" s="49" t="s">
        <v>13</v>
      </c>
      <c r="O567" s="10" t="s">
        <v>13</v>
      </c>
      <c r="V567" s="50"/>
      <c r="W567" s="64"/>
    </row>
    <row r="568" spans="1:23" ht="25.5" x14ac:dyDescent="0.25">
      <c r="A568" s="57">
        <v>567</v>
      </c>
      <c r="B568" s="2" t="s">
        <v>10617</v>
      </c>
      <c r="C568" s="10" t="s">
        <v>10618</v>
      </c>
      <c r="D568" s="10" t="s">
        <v>10618</v>
      </c>
      <c r="F568" s="2" t="s">
        <v>10617</v>
      </c>
      <c r="G568" s="40"/>
      <c r="H568" s="1"/>
      <c r="I568" s="1"/>
      <c r="J568" s="1" t="s">
        <v>13</v>
      </c>
      <c r="K568" s="1"/>
      <c r="L568" s="1"/>
      <c r="M568" s="40"/>
      <c r="N568" s="49" t="s">
        <v>13</v>
      </c>
      <c r="O568" s="10" t="s">
        <v>13</v>
      </c>
      <c r="V568" s="50"/>
      <c r="W568" s="64"/>
    </row>
    <row r="569" spans="1:23" ht="38.25" x14ac:dyDescent="0.25">
      <c r="A569" s="57">
        <v>568</v>
      </c>
      <c r="B569" s="2" t="s">
        <v>10615</v>
      </c>
      <c r="C569" s="10" t="s">
        <v>10616</v>
      </c>
      <c r="D569" s="10" t="s">
        <v>10616</v>
      </c>
      <c r="F569" s="2" t="s">
        <v>10615</v>
      </c>
      <c r="G569" s="40"/>
      <c r="H569" s="1"/>
      <c r="I569" s="1"/>
      <c r="J569" s="1" t="s">
        <v>13</v>
      </c>
      <c r="K569" s="1"/>
      <c r="L569" s="1"/>
      <c r="M569" s="40"/>
      <c r="N569" s="49" t="s">
        <v>13</v>
      </c>
      <c r="O569" s="10" t="s">
        <v>13</v>
      </c>
      <c r="V569" s="50"/>
      <c r="W569" s="64"/>
    </row>
    <row r="570" spans="1:23" x14ac:dyDescent="0.25">
      <c r="A570" s="57">
        <v>569</v>
      </c>
      <c r="B570" s="6" t="s">
        <v>10613</v>
      </c>
      <c r="C570" s="12" t="s">
        <v>10614</v>
      </c>
      <c r="D570" s="12" t="s">
        <v>10614</v>
      </c>
      <c r="E570" s="11"/>
      <c r="F570" s="6" t="s">
        <v>10613</v>
      </c>
      <c r="G570" s="39"/>
      <c r="H570" s="5"/>
      <c r="I570" s="5"/>
      <c r="J570" s="1"/>
      <c r="K570" s="5"/>
      <c r="L570" s="5"/>
      <c r="M570" s="39"/>
      <c r="N570" s="50"/>
      <c r="V570" s="50"/>
      <c r="W570" s="64"/>
    </row>
    <row r="571" spans="1:23" ht="25.5" x14ac:dyDescent="0.25">
      <c r="A571" s="57">
        <v>570</v>
      </c>
      <c r="B571" s="2" t="s">
        <v>10611</v>
      </c>
      <c r="C571" s="10" t="s">
        <v>10612</v>
      </c>
      <c r="D571" s="10" t="s">
        <v>10612</v>
      </c>
      <c r="F571" s="2" t="s">
        <v>10611</v>
      </c>
      <c r="G571" s="40"/>
      <c r="H571" s="1"/>
      <c r="I571" s="1"/>
      <c r="J571" s="1" t="s">
        <v>13</v>
      </c>
      <c r="K571" s="1"/>
      <c r="L571" s="1"/>
      <c r="M571" s="40"/>
      <c r="N571" s="49" t="s">
        <v>13</v>
      </c>
      <c r="O571" s="10" t="s">
        <v>13</v>
      </c>
      <c r="V571" s="50"/>
      <c r="W571" s="64"/>
    </row>
    <row r="572" spans="1:23" x14ac:dyDescent="0.25">
      <c r="A572" s="57">
        <v>571</v>
      </c>
      <c r="B572" s="2" t="s">
        <v>10609</v>
      </c>
      <c r="C572" s="10" t="s">
        <v>10610</v>
      </c>
      <c r="D572" s="10" t="s">
        <v>10610</v>
      </c>
      <c r="F572" s="2" t="s">
        <v>10609</v>
      </c>
      <c r="G572" s="40"/>
      <c r="H572" s="1"/>
      <c r="I572" s="1"/>
      <c r="J572" s="1" t="s">
        <v>13</v>
      </c>
      <c r="K572" s="1"/>
      <c r="L572" s="1"/>
      <c r="M572" s="40"/>
      <c r="N572" s="49" t="s">
        <v>13</v>
      </c>
      <c r="O572" s="10" t="s">
        <v>13</v>
      </c>
      <c r="V572" s="50"/>
      <c r="W572" s="64"/>
    </row>
    <row r="573" spans="1:23" ht="25.5" x14ac:dyDescent="0.25">
      <c r="A573" s="57">
        <v>572</v>
      </c>
      <c r="B573" s="2" t="s">
        <v>10607</v>
      </c>
      <c r="C573" s="10" t="s">
        <v>10608</v>
      </c>
      <c r="D573" s="10" t="s">
        <v>10608</v>
      </c>
      <c r="F573" s="2" t="s">
        <v>10607</v>
      </c>
      <c r="G573" s="40"/>
      <c r="H573" s="1"/>
      <c r="I573" s="1"/>
      <c r="J573" s="1" t="s">
        <v>13</v>
      </c>
      <c r="K573" s="1"/>
      <c r="L573" s="1"/>
      <c r="M573" s="40"/>
      <c r="N573" s="49" t="s">
        <v>13</v>
      </c>
      <c r="V573" s="50"/>
      <c r="W573" s="64"/>
    </row>
    <row r="574" spans="1:23" x14ac:dyDescent="0.25">
      <c r="A574" s="57">
        <v>573</v>
      </c>
      <c r="B574" s="2" t="s">
        <v>10605</v>
      </c>
      <c r="C574" s="10" t="s">
        <v>10606</v>
      </c>
      <c r="D574" s="10" t="s">
        <v>10606</v>
      </c>
      <c r="E574" s="10"/>
      <c r="F574" s="2" t="s">
        <v>10605</v>
      </c>
      <c r="G574" s="40"/>
      <c r="H574" s="1"/>
      <c r="I574" s="1"/>
      <c r="J574" s="1" t="s">
        <v>13</v>
      </c>
      <c r="K574" s="1"/>
      <c r="L574" s="1"/>
      <c r="M574" s="40" t="s">
        <v>13</v>
      </c>
      <c r="N574" s="49" t="s">
        <v>13</v>
      </c>
      <c r="V574" s="50"/>
      <c r="W574" s="64"/>
    </row>
    <row r="575" spans="1:23" x14ac:dyDescent="0.25">
      <c r="A575" s="57">
        <v>574</v>
      </c>
      <c r="B575" s="4" t="s">
        <v>10603</v>
      </c>
      <c r="C575" s="14" t="s">
        <v>10604</v>
      </c>
      <c r="D575" s="14" t="s">
        <v>10604</v>
      </c>
      <c r="E575" s="13"/>
      <c r="F575" s="4" t="s">
        <v>10603</v>
      </c>
      <c r="G575" s="38"/>
      <c r="H575" s="3"/>
      <c r="I575" s="3"/>
      <c r="J575" s="1"/>
      <c r="K575" s="3"/>
      <c r="L575" s="3"/>
      <c r="M575" s="38"/>
      <c r="N575" s="50"/>
      <c r="V575" s="50"/>
      <c r="W575" s="64"/>
    </row>
    <row r="576" spans="1:23" x14ac:dyDescent="0.25">
      <c r="A576" s="57">
        <v>575</v>
      </c>
      <c r="B576" s="6" t="s">
        <v>10601</v>
      </c>
      <c r="C576" s="12" t="s">
        <v>10602</v>
      </c>
      <c r="D576" s="12" t="s">
        <v>10602</v>
      </c>
      <c r="E576" s="11"/>
      <c r="F576" s="6" t="s">
        <v>10601</v>
      </c>
      <c r="G576" s="39"/>
      <c r="H576" s="5"/>
      <c r="I576" s="5"/>
      <c r="J576" s="1"/>
      <c r="K576" s="5"/>
      <c r="L576" s="5"/>
      <c r="M576" s="39"/>
      <c r="N576" s="50"/>
      <c r="V576" s="50"/>
      <c r="W576" s="64"/>
    </row>
    <row r="577" spans="1:23" ht="51" x14ac:dyDescent="0.25">
      <c r="A577" s="57">
        <v>576</v>
      </c>
      <c r="B577" s="2" t="s">
        <v>10599</v>
      </c>
      <c r="C577" s="10" t="s">
        <v>10600</v>
      </c>
      <c r="D577" s="10" t="s">
        <v>10600</v>
      </c>
      <c r="F577" s="2" t="s">
        <v>10599</v>
      </c>
      <c r="G577" s="40"/>
      <c r="H577" s="1"/>
      <c r="I577" s="1"/>
      <c r="J577" s="1" t="s">
        <v>13</v>
      </c>
      <c r="K577" s="1"/>
      <c r="L577" s="1"/>
      <c r="M577" s="40"/>
      <c r="N577" s="49" t="s">
        <v>13</v>
      </c>
      <c r="O577" s="10" t="s">
        <v>13</v>
      </c>
      <c r="V577" s="50"/>
      <c r="W577" s="64"/>
    </row>
    <row r="578" spans="1:23" x14ac:dyDescent="0.25">
      <c r="A578" s="57">
        <v>577</v>
      </c>
      <c r="B578" s="2" t="s">
        <v>10597</v>
      </c>
      <c r="C578" s="10" t="s">
        <v>10598</v>
      </c>
      <c r="D578" s="10" t="s">
        <v>10598</v>
      </c>
      <c r="F578" s="2" t="s">
        <v>10597</v>
      </c>
      <c r="G578" s="40"/>
      <c r="H578" s="1"/>
      <c r="I578" s="1"/>
      <c r="J578" s="1" t="s">
        <v>13</v>
      </c>
      <c r="K578" s="1"/>
      <c r="L578" s="1"/>
      <c r="M578" s="40"/>
      <c r="N578" s="49" t="s">
        <v>13</v>
      </c>
      <c r="O578" s="10" t="s">
        <v>13</v>
      </c>
      <c r="V578" s="50"/>
      <c r="W578" s="64"/>
    </row>
    <row r="579" spans="1:23" ht="25.5" x14ac:dyDescent="0.25">
      <c r="A579" s="57">
        <v>578</v>
      </c>
      <c r="B579" s="2" t="s">
        <v>10595</v>
      </c>
      <c r="C579" s="10" t="s">
        <v>10596</v>
      </c>
      <c r="D579" s="10" t="s">
        <v>10596</v>
      </c>
      <c r="F579" s="2" t="s">
        <v>10595</v>
      </c>
      <c r="G579" s="40"/>
      <c r="H579" s="1"/>
      <c r="I579" s="1"/>
      <c r="J579" s="1" t="s">
        <v>13</v>
      </c>
      <c r="K579" s="1"/>
      <c r="L579" s="1"/>
      <c r="M579" s="40"/>
      <c r="N579" s="49" t="s">
        <v>13</v>
      </c>
      <c r="O579" s="10" t="s">
        <v>13</v>
      </c>
      <c r="V579" s="50"/>
      <c r="W579" s="64"/>
    </row>
    <row r="580" spans="1:23" x14ac:dyDescent="0.25">
      <c r="A580" s="57">
        <v>579</v>
      </c>
      <c r="B580" s="6" t="s">
        <v>10593</v>
      </c>
      <c r="C580" s="12" t="s">
        <v>10594</v>
      </c>
      <c r="D580" s="12" t="s">
        <v>10594</v>
      </c>
      <c r="E580" s="11"/>
      <c r="F580" s="6" t="s">
        <v>10593</v>
      </c>
      <c r="G580" s="39"/>
      <c r="H580" s="5"/>
      <c r="I580" s="5"/>
      <c r="J580" s="1"/>
      <c r="K580" s="5"/>
      <c r="L580" s="5"/>
      <c r="M580" s="39"/>
      <c r="N580" s="50"/>
      <c r="V580" s="50"/>
      <c r="W580" s="64"/>
    </row>
    <row r="581" spans="1:23" ht="89.25" x14ac:dyDescent="0.25">
      <c r="A581" s="57">
        <v>580</v>
      </c>
      <c r="B581" s="2" t="s">
        <v>10591</v>
      </c>
      <c r="C581" s="10" t="s">
        <v>10592</v>
      </c>
      <c r="D581" s="10" t="s">
        <v>10592</v>
      </c>
      <c r="F581" s="2" t="s">
        <v>10591</v>
      </c>
      <c r="G581" s="40"/>
      <c r="H581" s="1"/>
      <c r="I581" s="1"/>
      <c r="J581" s="1" t="s">
        <v>13</v>
      </c>
      <c r="K581" s="1"/>
      <c r="L581" s="1"/>
      <c r="M581" s="40"/>
      <c r="N581" s="49" t="s">
        <v>13</v>
      </c>
      <c r="O581" s="10" t="s">
        <v>13</v>
      </c>
      <c r="V581" s="50"/>
      <c r="W581" s="64"/>
    </row>
    <row r="582" spans="1:23" x14ac:dyDescent="0.25">
      <c r="A582" s="57">
        <v>581</v>
      </c>
      <c r="B582" s="4" t="s">
        <v>10589</v>
      </c>
      <c r="C582" s="14" t="s">
        <v>10590</v>
      </c>
      <c r="D582" s="14" t="s">
        <v>10590</v>
      </c>
      <c r="E582" s="13"/>
      <c r="F582" s="4" t="s">
        <v>10589</v>
      </c>
      <c r="G582" s="38"/>
      <c r="H582" s="3"/>
      <c r="I582" s="3"/>
      <c r="J582" s="1"/>
      <c r="K582" s="3"/>
      <c r="L582" s="3"/>
      <c r="M582" s="38"/>
      <c r="N582" s="50"/>
      <c r="V582" s="50"/>
      <c r="W582" s="64"/>
    </row>
    <row r="583" spans="1:23" x14ac:dyDescent="0.25">
      <c r="A583" s="57">
        <v>582</v>
      </c>
      <c r="B583" s="4" t="s">
        <v>10587</v>
      </c>
      <c r="C583" s="14" t="s">
        <v>10588</v>
      </c>
      <c r="D583" s="14" t="s">
        <v>10588</v>
      </c>
      <c r="E583" s="13"/>
      <c r="F583" s="4" t="s">
        <v>10587</v>
      </c>
      <c r="G583" s="38"/>
      <c r="H583" s="3"/>
      <c r="I583" s="3"/>
      <c r="J583" s="1"/>
      <c r="K583" s="3"/>
      <c r="L583" s="3"/>
      <c r="M583" s="38"/>
      <c r="N583" s="50"/>
      <c r="V583" s="50"/>
      <c r="W583" s="64"/>
    </row>
    <row r="584" spans="1:23" ht="25.5" x14ac:dyDescent="0.25">
      <c r="A584" s="57">
        <v>583</v>
      </c>
      <c r="B584" s="6" t="s">
        <v>10585</v>
      </c>
      <c r="C584" s="12" t="s">
        <v>10586</v>
      </c>
      <c r="D584" s="12" t="s">
        <v>10586</v>
      </c>
      <c r="E584" s="11"/>
      <c r="F584" s="6" t="s">
        <v>10585</v>
      </c>
      <c r="G584" s="39"/>
      <c r="H584" s="5"/>
      <c r="I584" s="5"/>
      <c r="J584" s="1"/>
      <c r="K584" s="5"/>
      <c r="L584" s="5"/>
      <c r="M584" s="39"/>
      <c r="N584" s="50"/>
      <c r="V584" s="50"/>
      <c r="W584" s="64"/>
    </row>
    <row r="585" spans="1:23" ht="38.25" x14ac:dyDescent="0.25">
      <c r="A585" s="57">
        <v>584</v>
      </c>
      <c r="B585" s="2" t="s">
        <v>10583</v>
      </c>
      <c r="C585" s="10" t="s">
        <v>10584</v>
      </c>
      <c r="D585" s="10" t="s">
        <v>10584</v>
      </c>
      <c r="F585" s="2" t="s">
        <v>10583</v>
      </c>
      <c r="G585" s="40"/>
      <c r="H585" s="1"/>
      <c r="I585" s="1"/>
      <c r="J585" s="1" t="s">
        <v>13</v>
      </c>
      <c r="K585" s="1"/>
      <c r="L585" s="1"/>
      <c r="M585" s="40"/>
      <c r="N585" s="49" t="s">
        <v>13</v>
      </c>
      <c r="O585" s="10" t="s">
        <v>13</v>
      </c>
      <c r="V585" s="50"/>
      <c r="W585" s="64"/>
    </row>
    <row r="586" spans="1:23" ht="25.5" x14ac:dyDescent="0.25">
      <c r="A586" s="57">
        <v>585</v>
      </c>
      <c r="B586" s="2" t="s">
        <v>10581</v>
      </c>
      <c r="C586" s="10" t="s">
        <v>10582</v>
      </c>
      <c r="D586" s="10" t="s">
        <v>10582</v>
      </c>
      <c r="F586" s="2" t="s">
        <v>10581</v>
      </c>
      <c r="G586" s="40"/>
      <c r="H586" s="1"/>
      <c r="I586" s="1"/>
      <c r="J586" s="1" t="s">
        <v>13</v>
      </c>
      <c r="K586" s="1"/>
      <c r="L586" s="1"/>
      <c r="M586" s="40"/>
      <c r="N586" s="49" t="s">
        <v>13</v>
      </c>
      <c r="O586" s="10" t="s">
        <v>13</v>
      </c>
      <c r="V586" s="50"/>
      <c r="W586" s="64"/>
    </row>
    <row r="587" spans="1:23" x14ac:dyDescent="0.25">
      <c r="A587" s="57">
        <v>586</v>
      </c>
      <c r="B587" s="6" t="s">
        <v>10579</v>
      </c>
      <c r="C587" s="12" t="s">
        <v>10580</v>
      </c>
      <c r="D587" s="12" t="s">
        <v>10580</v>
      </c>
      <c r="E587" s="11"/>
      <c r="F587" s="6" t="s">
        <v>10579</v>
      </c>
      <c r="G587" s="39"/>
      <c r="H587" s="5"/>
      <c r="I587" s="5"/>
      <c r="J587" s="1"/>
      <c r="K587" s="5"/>
      <c r="L587" s="5"/>
      <c r="M587" s="39"/>
      <c r="N587" s="50"/>
      <c r="V587" s="50"/>
      <c r="W587" s="64"/>
    </row>
    <row r="588" spans="1:23" ht="140.25" x14ac:dyDescent="0.25">
      <c r="A588" s="57">
        <v>587</v>
      </c>
      <c r="B588" s="2" t="s">
        <v>10577</v>
      </c>
      <c r="C588" s="10" t="s">
        <v>10578</v>
      </c>
      <c r="D588" s="10" t="s">
        <v>10578</v>
      </c>
      <c r="F588" s="2" t="s">
        <v>10577</v>
      </c>
      <c r="G588" s="40"/>
      <c r="H588" s="1"/>
      <c r="I588" s="1"/>
      <c r="J588" s="1" t="s">
        <v>13</v>
      </c>
      <c r="K588" s="1"/>
      <c r="L588" s="1"/>
      <c r="M588" s="40"/>
      <c r="N588" s="49" t="s">
        <v>13</v>
      </c>
      <c r="O588" s="10" t="s">
        <v>13</v>
      </c>
      <c r="V588" s="50"/>
      <c r="W588" s="64"/>
    </row>
    <row r="589" spans="1:23" ht="25.5" x14ac:dyDescent="0.25">
      <c r="A589" s="57">
        <v>588</v>
      </c>
      <c r="B589" s="2" t="s">
        <v>10575</v>
      </c>
      <c r="C589" s="10" t="s">
        <v>10576</v>
      </c>
      <c r="D589" s="10" t="s">
        <v>10576</v>
      </c>
      <c r="F589" s="2" t="s">
        <v>10575</v>
      </c>
      <c r="G589" s="40"/>
      <c r="H589" s="1"/>
      <c r="I589" s="1"/>
      <c r="J589" s="1" t="s">
        <v>13</v>
      </c>
      <c r="K589" s="1"/>
      <c r="L589" s="1"/>
      <c r="M589" s="40"/>
      <c r="N589" s="49" t="s">
        <v>13</v>
      </c>
      <c r="O589" s="10" t="s">
        <v>13</v>
      </c>
      <c r="V589" s="50"/>
      <c r="W589" s="64"/>
    </row>
    <row r="590" spans="1:23" x14ac:dyDescent="0.25">
      <c r="A590" s="57">
        <v>589</v>
      </c>
      <c r="B590" s="6" t="s">
        <v>10573</v>
      </c>
      <c r="C590" s="12" t="s">
        <v>10574</v>
      </c>
      <c r="D590" s="12" t="s">
        <v>10574</v>
      </c>
      <c r="E590" s="11"/>
      <c r="F590" s="6" t="s">
        <v>10573</v>
      </c>
      <c r="G590" s="39"/>
      <c r="H590" s="5"/>
      <c r="I590" s="5"/>
      <c r="J590" s="1"/>
      <c r="K590" s="5"/>
      <c r="L590" s="5"/>
      <c r="M590" s="39"/>
      <c r="N590" s="50"/>
      <c r="V590" s="50"/>
      <c r="W590" s="64"/>
    </row>
    <row r="591" spans="1:23" x14ac:dyDescent="0.25">
      <c r="A591" s="57">
        <v>590</v>
      </c>
      <c r="B591" s="2" t="s">
        <v>10571</v>
      </c>
      <c r="C591" s="10" t="s">
        <v>10572</v>
      </c>
      <c r="D591" s="10" t="s">
        <v>10572</v>
      </c>
      <c r="E591" s="10"/>
      <c r="F591" s="2" t="s">
        <v>10571</v>
      </c>
      <c r="G591" s="40"/>
      <c r="H591" s="1"/>
      <c r="I591" s="1"/>
      <c r="J591" s="1" t="s">
        <v>13</v>
      </c>
      <c r="K591" s="1"/>
      <c r="L591" s="1"/>
      <c r="M591" s="40" t="s">
        <v>13</v>
      </c>
      <c r="N591" s="49" t="s">
        <v>13</v>
      </c>
      <c r="O591" s="10" t="s">
        <v>13</v>
      </c>
      <c r="V591" s="50"/>
      <c r="W591" s="64"/>
    </row>
    <row r="592" spans="1:23" x14ac:dyDescent="0.25">
      <c r="A592" s="57">
        <v>591</v>
      </c>
      <c r="B592" s="2" t="s">
        <v>10569</v>
      </c>
      <c r="C592" s="10" t="s">
        <v>10570</v>
      </c>
      <c r="D592" s="10" t="s">
        <v>10570</v>
      </c>
      <c r="F592" s="2" t="s">
        <v>10569</v>
      </c>
      <c r="G592" s="40"/>
      <c r="H592" s="1"/>
      <c r="I592" s="1"/>
      <c r="J592" s="1" t="s">
        <v>13</v>
      </c>
      <c r="K592" s="1"/>
      <c r="L592" s="1"/>
      <c r="M592" s="40"/>
      <c r="N592" s="49" t="s">
        <v>13</v>
      </c>
      <c r="O592" s="10" t="s">
        <v>13</v>
      </c>
      <c r="V592" s="50"/>
      <c r="W592" s="64"/>
    </row>
    <row r="593" spans="1:23" x14ac:dyDescent="0.25">
      <c r="A593" s="57">
        <v>592</v>
      </c>
      <c r="B593" s="6" t="s">
        <v>10567</v>
      </c>
      <c r="C593" s="12" t="s">
        <v>10568</v>
      </c>
      <c r="D593" s="12" t="s">
        <v>10568</v>
      </c>
      <c r="E593" s="11"/>
      <c r="F593" s="6" t="s">
        <v>10567</v>
      </c>
      <c r="G593" s="39"/>
      <c r="H593" s="5"/>
      <c r="I593" s="5"/>
      <c r="J593" s="1"/>
      <c r="K593" s="5"/>
      <c r="L593" s="5"/>
      <c r="M593" s="39"/>
      <c r="N593" s="50"/>
      <c r="V593" s="50"/>
      <c r="W593" s="64"/>
    </row>
    <row r="594" spans="1:23" ht="38.25" x14ac:dyDescent="0.25">
      <c r="A594" s="57">
        <v>593</v>
      </c>
      <c r="B594" s="2" t="s">
        <v>10565</v>
      </c>
      <c r="C594" s="10" t="s">
        <v>10566</v>
      </c>
      <c r="D594" s="10" t="s">
        <v>10566</v>
      </c>
      <c r="E594" s="10"/>
      <c r="F594" s="2" t="s">
        <v>10565</v>
      </c>
      <c r="G594" s="40"/>
      <c r="H594" s="1"/>
      <c r="I594" s="1"/>
      <c r="J594" s="1" t="s">
        <v>13</v>
      </c>
      <c r="K594" s="1"/>
      <c r="L594" s="1"/>
      <c r="M594" s="40" t="s">
        <v>13</v>
      </c>
      <c r="N594" s="49" t="s">
        <v>13</v>
      </c>
      <c r="O594" s="10" t="s">
        <v>13</v>
      </c>
      <c r="V594" s="50"/>
      <c r="W594" s="64"/>
    </row>
    <row r="595" spans="1:23" ht="25.5" x14ac:dyDescent="0.25">
      <c r="A595" s="57">
        <v>594</v>
      </c>
      <c r="B595" s="2" t="s">
        <v>10563</v>
      </c>
      <c r="C595" s="10" t="s">
        <v>10564</v>
      </c>
      <c r="D595" s="10" t="s">
        <v>10564</v>
      </c>
      <c r="F595" s="2" t="s">
        <v>10563</v>
      </c>
      <c r="G595" s="40"/>
      <c r="H595" s="1"/>
      <c r="I595" s="1"/>
      <c r="J595" s="1" t="s">
        <v>13</v>
      </c>
      <c r="K595" s="1"/>
      <c r="L595" s="1"/>
      <c r="M595" s="40"/>
      <c r="N595" s="49" t="s">
        <v>13</v>
      </c>
      <c r="O595" s="10" t="s">
        <v>13</v>
      </c>
      <c r="V595" s="50"/>
      <c r="W595" s="64"/>
    </row>
    <row r="596" spans="1:23" x14ac:dyDescent="0.25">
      <c r="A596" s="57">
        <v>595</v>
      </c>
      <c r="B596" s="2" t="s">
        <v>10561</v>
      </c>
      <c r="C596" s="10" t="s">
        <v>10562</v>
      </c>
      <c r="D596" s="10" t="s">
        <v>10562</v>
      </c>
      <c r="F596" s="2" t="s">
        <v>10561</v>
      </c>
      <c r="G596" s="40"/>
      <c r="H596" s="1"/>
      <c r="I596" s="1"/>
      <c r="J596" s="1" t="s">
        <v>13</v>
      </c>
      <c r="K596" s="1"/>
      <c r="L596" s="1"/>
      <c r="M596" s="40"/>
      <c r="N596" s="49" t="s">
        <v>13</v>
      </c>
      <c r="O596" s="10" t="s">
        <v>13</v>
      </c>
      <c r="V596" s="50"/>
      <c r="W596" s="64"/>
    </row>
    <row r="597" spans="1:23" ht="38.25" x14ac:dyDescent="0.25">
      <c r="A597" s="57">
        <v>596</v>
      </c>
      <c r="B597" s="2" t="s">
        <v>10559</v>
      </c>
      <c r="C597" s="10" t="s">
        <v>10560</v>
      </c>
      <c r="D597" s="10" t="s">
        <v>10560</v>
      </c>
      <c r="F597" s="2" t="s">
        <v>10559</v>
      </c>
      <c r="G597" s="40"/>
      <c r="H597" s="1"/>
      <c r="I597" s="1"/>
      <c r="J597" s="1" t="s">
        <v>13</v>
      </c>
      <c r="K597" s="1"/>
      <c r="L597" s="1"/>
      <c r="M597" s="40"/>
      <c r="N597" s="49" t="s">
        <v>13</v>
      </c>
      <c r="O597" s="10" t="s">
        <v>13</v>
      </c>
      <c r="V597" s="50"/>
      <c r="W597" s="64"/>
    </row>
    <row r="598" spans="1:23" ht="38.25" x14ac:dyDescent="0.25">
      <c r="A598" s="57">
        <v>597</v>
      </c>
      <c r="B598" s="2" t="s">
        <v>10557</v>
      </c>
      <c r="C598" s="10" t="s">
        <v>10558</v>
      </c>
      <c r="D598" s="10" t="s">
        <v>10558</v>
      </c>
      <c r="F598" s="2" t="s">
        <v>10557</v>
      </c>
      <c r="G598" s="40"/>
      <c r="H598" s="1"/>
      <c r="I598" s="1"/>
      <c r="J598" s="1" t="s">
        <v>13</v>
      </c>
      <c r="K598" s="1"/>
      <c r="L598" s="1"/>
      <c r="M598" s="40"/>
      <c r="N598" s="49" t="s">
        <v>13</v>
      </c>
      <c r="O598" s="10" t="s">
        <v>13</v>
      </c>
      <c r="V598" s="50"/>
      <c r="W598" s="64"/>
    </row>
    <row r="599" spans="1:23" ht="25.5" x14ac:dyDescent="0.25">
      <c r="A599" s="57">
        <v>598</v>
      </c>
      <c r="B599" s="2" t="s">
        <v>10555</v>
      </c>
      <c r="C599" s="10" t="s">
        <v>10556</v>
      </c>
      <c r="D599" s="10" t="s">
        <v>10556</v>
      </c>
      <c r="F599" s="2" t="s">
        <v>10555</v>
      </c>
      <c r="G599" s="40"/>
      <c r="H599" s="1"/>
      <c r="I599" s="1"/>
      <c r="J599" s="1" t="s">
        <v>13</v>
      </c>
      <c r="K599" s="1"/>
      <c r="L599" s="1"/>
      <c r="M599" s="40"/>
      <c r="N599" s="49" t="s">
        <v>13</v>
      </c>
      <c r="O599" s="10" t="s">
        <v>13</v>
      </c>
      <c r="V599" s="50"/>
      <c r="W599" s="64"/>
    </row>
    <row r="600" spans="1:23" x14ac:dyDescent="0.25">
      <c r="A600" s="57">
        <v>599</v>
      </c>
      <c r="B600" s="6" t="s">
        <v>10553</v>
      </c>
      <c r="C600" s="12" t="s">
        <v>10554</v>
      </c>
      <c r="D600" s="12" t="s">
        <v>10554</v>
      </c>
      <c r="E600" s="11"/>
      <c r="F600" s="6" t="s">
        <v>10553</v>
      </c>
      <c r="G600" s="39"/>
      <c r="H600" s="5"/>
      <c r="I600" s="5"/>
      <c r="J600" s="1"/>
      <c r="K600" s="5"/>
      <c r="L600" s="5"/>
      <c r="M600" s="39"/>
      <c r="N600" s="50"/>
      <c r="V600" s="50"/>
      <c r="W600" s="64"/>
    </row>
    <row r="601" spans="1:23" x14ac:dyDescent="0.25">
      <c r="A601" s="57">
        <v>600</v>
      </c>
      <c r="B601" s="2" t="s">
        <v>10551</v>
      </c>
      <c r="C601" s="10" t="s">
        <v>10552</v>
      </c>
      <c r="D601" s="10" t="s">
        <v>10552</v>
      </c>
      <c r="F601" s="2" t="s">
        <v>10551</v>
      </c>
      <c r="G601" s="40"/>
      <c r="H601" s="1"/>
      <c r="I601" s="1"/>
      <c r="J601" s="1" t="s">
        <v>13</v>
      </c>
      <c r="K601" s="1"/>
      <c r="L601" s="1"/>
      <c r="M601" s="40"/>
      <c r="N601" s="49" t="s">
        <v>13</v>
      </c>
      <c r="O601" s="10" t="s">
        <v>13</v>
      </c>
      <c r="V601" s="50"/>
      <c r="W601" s="64"/>
    </row>
    <row r="602" spans="1:23" ht="38.25" x14ac:dyDescent="0.25">
      <c r="A602" s="57">
        <v>601</v>
      </c>
      <c r="B602" s="2" t="s">
        <v>10549</v>
      </c>
      <c r="C602" s="10" t="s">
        <v>10550</v>
      </c>
      <c r="D602" s="10" t="s">
        <v>10550</v>
      </c>
      <c r="F602" s="2" t="s">
        <v>10549</v>
      </c>
      <c r="G602" s="40"/>
      <c r="H602" s="1"/>
      <c r="I602" s="1"/>
      <c r="J602" s="1" t="s">
        <v>13</v>
      </c>
      <c r="K602" s="1"/>
      <c r="L602" s="1"/>
      <c r="M602" s="40"/>
      <c r="N602" s="49" t="s">
        <v>13</v>
      </c>
      <c r="O602" s="10" t="s">
        <v>13</v>
      </c>
      <c r="V602" s="50"/>
      <c r="W602" s="64"/>
    </row>
    <row r="603" spans="1:23" ht="25.5" x14ac:dyDescent="0.25">
      <c r="A603" s="57">
        <v>602</v>
      </c>
      <c r="B603" s="2" t="s">
        <v>10547</v>
      </c>
      <c r="C603" s="10" t="s">
        <v>10548</v>
      </c>
      <c r="D603" s="10" t="s">
        <v>10548</v>
      </c>
      <c r="F603" s="2" t="s">
        <v>10547</v>
      </c>
      <c r="G603" s="40"/>
      <c r="H603" s="1"/>
      <c r="I603" s="1"/>
      <c r="J603" s="1" t="s">
        <v>13</v>
      </c>
      <c r="K603" s="1"/>
      <c r="L603" s="1"/>
      <c r="M603" s="40"/>
      <c r="N603" s="49" t="s">
        <v>13</v>
      </c>
      <c r="O603" s="10" t="s">
        <v>13</v>
      </c>
      <c r="V603" s="50"/>
      <c r="W603" s="64"/>
    </row>
    <row r="604" spans="1:23" x14ac:dyDescent="0.25">
      <c r="A604" s="57">
        <v>603</v>
      </c>
      <c r="B604" s="6" t="s">
        <v>10545</v>
      </c>
      <c r="C604" s="12" t="s">
        <v>10546</v>
      </c>
      <c r="D604" s="12" t="s">
        <v>10546</v>
      </c>
      <c r="E604" s="11"/>
      <c r="F604" s="6" t="s">
        <v>10545</v>
      </c>
      <c r="G604" s="39"/>
      <c r="H604" s="5"/>
      <c r="I604" s="5"/>
      <c r="J604" s="1"/>
      <c r="K604" s="5"/>
      <c r="L604" s="5"/>
      <c r="M604" s="39"/>
      <c r="N604" s="50"/>
      <c r="V604" s="50"/>
      <c r="W604" s="64"/>
    </row>
    <row r="605" spans="1:23" ht="25.5" x14ac:dyDescent="0.25">
      <c r="A605" s="57">
        <v>604</v>
      </c>
      <c r="B605" s="2" t="s">
        <v>10543</v>
      </c>
      <c r="C605" s="10" t="s">
        <v>10544</v>
      </c>
      <c r="D605" s="10" t="s">
        <v>10544</v>
      </c>
      <c r="F605" s="2" t="s">
        <v>10543</v>
      </c>
      <c r="G605" s="40"/>
      <c r="H605" s="1"/>
      <c r="I605" s="1"/>
      <c r="J605" s="1" t="s">
        <v>13</v>
      </c>
      <c r="K605" s="1"/>
      <c r="L605" s="1"/>
      <c r="M605" s="40"/>
      <c r="N605" s="49" t="s">
        <v>13</v>
      </c>
      <c r="O605" s="10" t="s">
        <v>13</v>
      </c>
      <c r="V605" s="50"/>
      <c r="W605" s="64"/>
    </row>
    <row r="606" spans="1:23" x14ac:dyDescent="0.25">
      <c r="A606" s="57">
        <v>605</v>
      </c>
      <c r="B606" s="4" t="s">
        <v>9404</v>
      </c>
      <c r="C606" s="14" t="s">
        <v>10542</v>
      </c>
      <c r="D606" s="14" t="s">
        <v>10542</v>
      </c>
      <c r="E606" s="13"/>
      <c r="F606" s="4" t="s">
        <v>9404</v>
      </c>
      <c r="G606" s="38"/>
      <c r="H606" s="3"/>
      <c r="I606" s="3"/>
      <c r="J606" s="1"/>
      <c r="K606" s="3"/>
      <c r="L606" s="3"/>
      <c r="M606" s="38"/>
      <c r="N606" s="50"/>
      <c r="V606" s="50"/>
      <c r="W606" s="64"/>
    </row>
    <row r="607" spans="1:23" x14ac:dyDescent="0.25">
      <c r="A607" s="57">
        <v>606</v>
      </c>
      <c r="B607" s="6" t="s">
        <v>10540</v>
      </c>
      <c r="C607" s="12" t="s">
        <v>10541</v>
      </c>
      <c r="D607" s="12" t="s">
        <v>10541</v>
      </c>
      <c r="E607" s="11"/>
      <c r="F607" s="6" t="s">
        <v>10540</v>
      </c>
      <c r="G607" s="39"/>
      <c r="H607" s="5"/>
      <c r="I607" s="5"/>
      <c r="J607" s="1"/>
      <c r="K607" s="5"/>
      <c r="L607" s="5"/>
      <c r="M607" s="39"/>
      <c r="N607" s="50"/>
      <c r="V607" s="50"/>
      <c r="W607" s="64"/>
    </row>
    <row r="608" spans="1:23" ht="51" x14ac:dyDescent="0.25">
      <c r="A608" s="57">
        <v>607</v>
      </c>
      <c r="B608" s="2" t="s">
        <v>10538</v>
      </c>
      <c r="C608" s="10" t="s">
        <v>10539</v>
      </c>
      <c r="D608" s="10" t="s">
        <v>10539</v>
      </c>
      <c r="F608" s="2" t="s">
        <v>10538</v>
      </c>
      <c r="G608" s="40"/>
      <c r="H608" s="1"/>
      <c r="I608" s="1"/>
      <c r="J608" s="1" t="s">
        <v>13</v>
      </c>
      <c r="K608" s="1"/>
      <c r="L608" s="1"/>
      <c r="M608" s="40"/>
      <c r="N608" s="49" t="s">
        <v>13</v>
      </c>
      <c r="O608" s="10" t="s">
        <v>13</v>
      </c>
      <c r="V608" s="50"/>
      <c r="W608" s="64"/>
    </row>
    <row r="609" spans="1:23" x14ac:dyDescent="0.25">
      <c r="A609" s="57">
        <v>608</v>
      </c>
      <c r="B609" s="6" t="s">
        <v>10536</v>
      </c>
      <c r="C609" s="12" t="s">
        <v>10537</v>
      </c>
      <c r="D609" s="12" t="s">
        <v>10537</v>
      </c>
      <c r="E609" s="11"/>
      <c r="F609" s="6" t="s">
        <v>10536</v>
      </c>
      <c r="G609" s="39"/>
      <c r="H609" s="5"/>
      <c r="I609" s="5"/>
      <c r="J609" s="1"/>
      <c r="K609" s="5"/>
      <c r="L609" s="5"/>
      <c r="M609" s="39"/>
      <c r="N609" s="50"/>
      <c r="V609" s="50"/>
      <c r="W609" s="64"/>
    </row>
    <row r="610" spans="1:23" ht="38.25" x14ac:dyDescent="0.25">
      <c r="A610" s="57">
        <v>609</v>
      </c>
      <c r="B610" s="2" t="s">
        <v>10534</v>
      </c>
      <c r="C610" s="10" t="s">
        <v>10535</v>
      </c>
      <c r="D610" s="10" t="s">
        <v>10535</v>
      </c>
      <c r="F610" s="2" t="s">
        <v>10534</v>
      </c>
      <c r="G610" s="40"/>
      <c r="H610" s="1"/>
      <c r="I610" s="1"/>
      <c r="J610" s="1" t="s">
        <v>13</v>
      </c>
      <c r="K610" s="1"/>
      <c r="L610" s="1"/>
      <c r="M610" s="40"/>
      <c r="N610" s="49" t="s">
        <v>13</v>
      </c>
      <c r="O610" s="10" t="s">
        <v>13</v>
      </c>
      <c r="V610" s="50"/>
      <c r="W610" s="64"/>
    </row>
    <row r="611" spans="1:23" x14ac:dyDescent="0.25">
      <c r="A611" s="57">
        <v>610</v>
      </c>
      <c r="B611" s="4" t="s">
        <v>10532</v>
      </c>
      <c r="C611" s="14" t="s">
        <v>10533</v>
      </c>
      <c r="D611" s="14" t="s">
        <v>10533</v>
      </c>
      <c r="E611" s="13"/>
      <c r="F611" s="4" t="s">
        <v>10532</v>
      </c>
      <c r="G611" s="38"/>
      <c r="H611" s="3"/>
      <c r="I611" s="3"/>
      <c r="J611" s="1"/>
      <c r="K611" s="3"/>
      <c r="L611" s="3"/>
      <c r="M611" s="38"/>
      <c r="N611" s="50"/>
      <c r="V611" s="50"/>
      <c r="W611" s="64"/>
    </row>
    <row r="612" spans="1:23" ht="25.5" x14ac:dyDescent="0.25">
      <c r="A612" s="57">
        <v>611</v>
      </c>
      <c r="B612" s="6" t="s">
        <v>10530</v>
      </c>
      <c r="C612" s="12" t="s">
        <v>10531</v>
      </c>
      <c r="D612" s="12" t="s">
        <v>10531</v>
      </c>
      <c r="E612" s="11"/>
      <c r="F612" s="6" t="s">
        <v>10530</v>
      </c>
      <c r="G612" s="39"/>
      <c r="H612" s="5"/>
      <c r="I612" s="5"/>
      <c r="J612" s="1"/>
      <c r="K612" s="5"/>
      <c r="L612" s="5"/>
      <c r="M612" s="39"/>
      <c r="N612" s="50"/>
      <c r="V612" s="50"/>
      <c r="W612" s="64"/>
    </row>
    <row r="613" spans="1:23" ht="25.5" x14ac:dyDescent="0.25">
      <c r="A613" s="57">
        <v>612</v>
      </c>
      <c r="B613" s="2" t="s">
        <v>10528</v>
      </c>
      <c r="C613" s="10" t="s">
        <v>10529</v>
      </c>
      <c r="D613" s="10" t="s">
        <v>10529</v>
      </c>
      <c r="E613" s="10"/>
      <c r="F613" s="2" t="s">
        <v>10528</v>
      </c>
      <c r="G613" s="40"/>
      <c r="H613" s="1"/>
      <c r="I613" s="1"/>
      <c r="J613" s="1" t="s">
        <v>13</v>
      </c>
      <c r="K613" s="1"/>
      <c r="L613" s="1"/>
      <c r="M613" s="40" t="s">
        <v>13</v>
      </c>
      <c r="N613" s="49" t="s">
        <v>13</v>
      </c>
      <c r="O613" s="10" t="s">
        <v>13</v>
      </c>
      <c r="V613" s="50"/>
      <c r="W613" s="64"/>
    </row>
    <row r="614" spans="1:23" x14ac:dyDescent="0.25">
      <c r="A614" s="57">
        <v>613</v>
      </c>
      <c r="B614" s="6" t="s">
        <v>10526</v>
      </c>
      <c r="C614" s="12" t="s">
        <v>10527</v>
      </c>
      <c r="D614" s="12" t="s">
        <v>10527</v>
      </c>
      <c r="E614" s="11"/>
      <c r="F614" s="6" t="s">
        <v>10526</v>
      </c>
      <c r="G614" s="39"/>
      <c r="H614" s="5"/>
      <c r="I614" s="5"/>
      <c r="J614" s="1"/>
      <c r="K614" s="5"/>
      <c r="L614" s="5"/>
      <c r="M614" s="39"/>
      <c r="N614" s="50"/>
      <c r="V614" s="50"/>
      <c r="W614" s="64"/>
    </row>
    <row r="615" spans="1:23" ht="25.5" x14ac:dyDescent="0.25">
      <c r="A615" s="57">
        <v>614</v>
      </c>
      <c r="B615" s="2" t="s">
        <v>10524</v>
      </c>
      <c r="C615" s="10" t="s">
        <v>10525</v>
      </c>
      <c r="D615" s="10" t="s">
        <v>10525</v>
      </c>
      <c r="F615" s="2" t="s">
        <v>10524</v>
      </c>
      <c r="G615" s="40"/>
      <c r="H615" s="1"/>
      <c r="I615" s="1"/>
      <c r="J615" s="1" t="s">
        <v>13</v>
      </c>
      <c r="K615" s="1"/>
      <c r="L615" s="1"/>
      <c r="M615" s="40"/>
      <c r="N615" s="49" t="s">
        <v>13</v>
      </c>
      <c r="O615" s="10" t="s">
        <v>13</v>
      </c>
      <c r="V615" s="50"/>
      <c r="W615" s="64"/>
    </row>
    <row r="616" spans="1:23" x14ac:dyDescent="0.25">
      <c r="A616" s="57">
        <v>615</v>
      </c>
      <c r="B616" s="6" t="s">
        <v>10522</v>
      </c>
      <c r="C616" s="12" t="s">
        <v>10523</v>
      </c>
      <c r="D616" s="12" t="s">
        <v>10523</v>
      </c>
      <c r="E616" s="11"/>
      <c r="F616" s="6" t="s">
        <v>10522</v>
      </c>
      <c r="G616" s="39"/>
      <c r="H616" s="5"/>
      <c r="I616" s="5"/>
      <c r="J616" s="1"/>
      <c r="K616" s="5"/>
      <c r="L616" s="5"/>
      <c r="M616" s="39"/>
      <c r="N616" s="50"/>
      <c r="V616" s="50"/>
      <c r="W616" s="64"/>
    </row>
    <row r="617" spans="1:23" x14ac:dyDescent="0.25">
      <c r="A617" s="57">
        <v>616</v>
      </c>
      <c r="B617" s="2" t="s">
        <v>10520</v>
      </c>
      <c r="C617" s="10" t="s">
        <v>10521</v>
      </c>
      <c r="D617" s="10" t="s">
        <v>10521</v>
      </c>
      <c r="E617" s="10"/>
      <c r="F617" s="2" t="s">
        <v>10520</v>
      </c>
      <c r="G617" s="40"/>
      <c r="H617" s="1"/>
      <c r="I617" s="1"/>
      <c r="J617" s="1" t="s">
        <v>13</v>
      </c>
      <c r="K617" s="1"/>
      <c r="L617" s="1"/>
      <c r="M617" s="40" t="s">
        <v>13</v>
      </c>
      <c r="N617" s="49" t="s">
        <v>13</v>
      </c>
      <c r="O617" s="10" t="s">
        <v>13</v>
      </c>
      <c r="V617" s="50"/>
      <c r="W617" s="64"/>
    </row>
    <row r="618" spans="1:23" ht="25.5" x14ac:dyDescent="0.25">
      <c r="A618" s="57">
        <v>617</v>
      </c>
      <c r="B618" s="2" t="s">
        <v>10518</v>
      </c>
      <c r="C618" s="10" t="s">
        <v>10519</v>
      </c>
      <c r="D618" s="10" t="s">
        <v>10519</v>
      </c>
      <c r="F618" s="2" t="s">
        <v>10518</v>
      </c>
      <c r="G618" s="40"/>
      <c r="H618" s="1"/>
      <c r="I618" s="1"/>
      <c r="J618" s="1" t="s">
        <v>13</v>
      </c>
      <c r="K618" s="1"/>
      <c r="L618" s="1"/>
      <c r="M618" s="40"/>
      <c r="N618" s="49" t="s">
        <v>13</v>
      </c>
      <c r="O618" s="10" t="s">
        <v>13</v>
      </c>
      <c r="V618" s="50"/>
      <c r="W618" s="64"/>
    </row>
    <row r="619" spans="1:23" x14ac:dyDescent="0.25">
      <c r="A619" s="57">
        <v>618</v>
      </c>
      <c r="B619" s="6" t="s">
        <v>10516</v>
      </c>
      <c r="C619" s="12" t="s">
        <v>10517</v>
      </c>
      <c r="D619" s="12" t="s">
        <v>10517</v>
      </c>
      <c r="E619" s="11"/>
      <c r="F619" s="6" t="s">
        <v>10516</v>
      </c>
      <c r="G619" s="39"/>
      <c r="H619" s="5"/>
      <c r="I619" s="5"/>
      <c r="J619" s="1"/>
      <c r="K619" s="5"/>
      <c r="L619" s="5"/>
      <c r="M619" s="39"/>
      <c r="N619" s="50"/>
      <c r="V619" s="50"/>
      <c r="W619" s="64"/>
    </row>
    <row r="620" spans="1:23" x14ac:dyDescent="0.25">
      <c r="A620" s="57">
        <v>619</v>
      </c>
      <c r="B620" s="2" t="s">
        <v>10514</v>
      </c>
      <c r="C620" s="10" t="s">
        <v>10515</v>
      </c>
      <c r="D620" s="10" t="s">
        <v>10515</v>
      </c>
      <c r="E620" s="10"/>
      <c r="F620" s="2" t="s">
        <v>10514</v>
      </c>
      <c r="G620" s="40"/>
      <c r="H620" s="1"/>
      <c r="I620" s="1"/>
      <c r="J620" s="1" t="s">
        <v>13</v>
      </c>
      <c r="K620" s="1"/>
      <c r="L620" s="1"/>
      <c r="M620" s="40" t="s">
        <v>13</v>
      </c>
      <c r="N620" s="49" t="s">
        <v>13</v>
      </c>
      <c r="O620" s="10" t="s">
        <v>13</v>
      </c>
      <c r="V620" s="50"/>
      <c r="W620" s="64"/>
    </row>
    <row r="621" spans="1:23" x14ac:dyDescent="0.25">
      <c r="A621" s="57">
        <v>620</v>
      </c>
      <c r="B621" s="4" t="s">
        <v>10512</v>
      </c>
      <c r="C621" s="14" t="s">
        <v>10513</v>
      </c>
      <c r="D621" s="14" t="s">
        <v>10513</v>
      </c>
      <c r="E621" s="13"/>
      <c r="F621" s="4" t="s">
        <v>10512</v>
      </c>
      <c r="G621" s="38"/>
      <c r="H621" s="3"/>
      <c r="I621" s="3"/>
      <c r="J621" s="1"/>
      <c r="K621" s="3"/>
      <c r="L621" s="3"/>
      <c r="M621" s="38"/>
      <c r="N621" s="50"/>
      <c r="V621" s="50"/>
      <c r="W621" s="64"/>
    </row>
    <row r="622" spans="1:23" x14ac:dyDescent="0.25">
      <c r="A622" s="57">
        <v>621</v>
      </c>
      <c r="B622" s="6" t="s">
        <v>10510</v>
      </c>
      <c r="C622" s="12" t="s">
        <v>10511</v>
      </c>
      <c r="D622" s="12" t="s">
        <v>10511</v>
      </c>
      <c r="E622" s="11"/>
      <c r="F622" s="6" t="s">
        <v>10510</v>
      </c>
      <c r="G622" s="39"/>
      <c r="H622" s="5"/>
      <c r="I622" s="5"/>
      <c r="J622" s="1"/>
      <c r="K622" s="5"/>
      <c r="L622" s="5"/>
      <c r="M622" s="39"/>
      <c r="N622" s="50"/>
      <c r="V622" s="50"/>
      <c r="W622" s="64"/>
    </row>
    <row r="623" spans="1:23" x14ac:dyDescent="0.25">
      <c r="A623" s="57">
        <v>622</v>
      </c>
      <c r="B623" s="2" t="s">
        <v>10508</v>
      </c>
      <c r="C623" s="10" t="s">
        <v>10509</v>
      </c>
      <c r="D623" s="10" t="s">
        <v>10509</v>
      </c>
      <c r="F623" s="2" t="s">
        <v>10508</v>
      </c>
      <c r="G623" s="40"/>
      <c r="H623" s="1"/>
      <c r="I623" s="1"/>
      <c r="J623" s="1" t="s">
        <v>13</v>
      </c>
      <c r="K623" s="1"/>
      <c r="L623" s="1"/>
      <c r="M623" s="40"/>
      <c r="N623" s="49" t="s">
        <v>13</v>
      </c>
      <c r="O623" s="10" t="s">
        <v>13</v>
      </c>
      <c r="V623" s="50"/>
      <c r="W623" s="64"/>
    </row>
    <row r="624" spans="1:23" ht="38.25" x14ac:dyDescent="0.25">
      <c r="A624" s="57">
        <v>623</v>
      </c>
      <c r="B624" s="2" t="s">
        <v>10506</v>
      </c>
      <c r="C624" s="10" t="s">
        <v>10507</v>
      </c>
      <c r="D624" s="10" t="s">
        <v>10507</v>
      </c>
      <c r="F624" s="2" t="s">
        <v>10506</v>
      </c>
      <c r="G624" s="40"/>
      <c r="H624" s="1"/>
      <c r="I624" s="1"/>
      <c r="J624" s="1" t="s">
        <v>13</v>
      </c>
      <c r="K624" s="1"/>
      <c r="L624" s="1"/>
      <c r="M624" s="40"/>
      <c r="N624" s="49" t="s">
        <v>13</v>
      </c>
      <c r="O624" s="10" t="s">
        <v>13</v>
      </c>
      <c r="V624" s="50"/>
      <c r="W624" s="64"/>
    </row>
    <row r="625" spans="1:23" x14ac:dyDescent="0.25">
      <c r="A625" s="57">
        <v>624</v>
      </c>
      <c r="B625" s="6" t="s">
        <v>10504</v>
      </c>
      <c r="C625" s="12" t="s">
        <v>10505</v>
      </c>
      <c r="D625" s="12" t="s">
        <v>10505</v>
      </c>
      <c r="E625" s="11"/>
      <c r="F625" s="6" t="s">
        <v>10504</v>
      </c>
      <c r="G625" s="39"/>
      <c r="H625" s="5"/>
      <c r="I625" s="5"/>
      <c r="J625" s="1"/>
      <c r="K625" s="5"/>
      <c r="L625" s="5"/>
      <c r="M625" s="39"/>
      <c r="N625" s="50"/>
      <c r="V625" s="50"/>
      <c r="W625" s="64"/>
    </row>
    <row r="626" spans="1:23" x14ac:dyDescent="0.25">
      <c r="A626" s="57">
        <v>625</v>
      </c>
      <c r="B626" s="2" t="s">
        <v>10502</v>
      </c>
      <c r="C626" s="10" t="s">
        <v>10503</v>
      </c>
      <c r="D626" s="10" t="s">
        <v>10503</v>
      </c>
      <c r="E626" s="10"/>
      <c r="F626" s="2" t="s">
        <v>10502</v>
      </c>
      <c r="G626" s="40"/>
      <c r="H626" s="1"/>
      <c r="I626" s="1"/>
      <c r="J626" s="1" t="s">
        <v>13</v>
      </c>
      <c r="K626" s="1"/>
      <c r="L626" s="1"/>
      <c r="M626" s="40" t="s">
        <v>13</v>
      </c>
      <c r="N626" s="49" t="s">
        <v>13</v>
      </c>
      <c r="O626" s="10" t="s">
        <v>13</v>
      </c>
      <c r="V626" s="50"/>
      <c r="W626" s="64"/>
    </row>
    <row r="627" spans="1:23" ht="25.5" x14ac:dyDescent="0.25">
      <c r="A627" s="57">
        <v>626</v>
      </c>
      <c r="B627" s="2" t="s">
        <v>10500</v>
      </c>
      <c r="C627" s="10" t="s">
        <v>10501</v>
      </c>
      <c r="D627" s="10" t="s">
        <v>10501</v>
      </c>
      <c r="E627" s="10"/>
      <c r="F627" s="2" t="s">
        <v>10500</v>
      </c>
      <c r="G627" s="40"/>
      <c r="H627" s="1"/>
      <c r="I627" s="1"/>
      <c r="J627" s="1" t="s">
        <v>13</v>
      </c>
      <c r="K627" s="1"/>
      <c r="L627" s="1"/>
      <c r="M627" s="40" t="s">
        <v>13</v>
      </c>
      <c r="N627" s="49" t="s">
        <v>13</v>
      </c>
      <c r="O627" s="10" t="s">
        <v>13</v>
      </c>
      <c r="V627" s="50"/>
      <c r="W627" s="64"/>
    </row>
    <row r="628" spans="1:23" x14ac:dyDescent="0.25">
      <c r="A628" s="57">
        <v>627</v>
      </c>
      <c r="B628" s="6" t="s">
        <v>10498</v>
      </c>
      <c r="C628" s="12" t="s">
        <v>10499</v>
      </c>
      <c r="D628" s="12" t="s">
        <v>10499</v>
      </c>
      <c r="E628" s="11"/>
      <c r="F628" s="6" t="s">
        <v>10498</v>
      </c>
      <c r="G628" s="39"/>
      <c r="H628" s="5"/>
      <c r="I628" s="5"/>
      <c r="J628" s="1"/>
      <c r="K628" s="5"/>
      <c r="L628" s="5"/>
      <c r="M628" s="39"/>
      <c r="N628" s="50"/>
      <c r="V628" s="50"/>
      <c r="W628" s="64"/>
    </row>
    <row r="629" spans="1:23" ht="25.5" x14ac:dyDescent="0.25">
      <c r="A629" s="57">
        <v>628</v>
      </c>
      <c r="B629" s="2" t="s">
        <v>10496</v>
      </c>
      <c r="C629" s="10" t="s">
        <v>10497</v>
      </c>
      <c r="D629" s="10" t="s">
        <v>10497</v>
      </c>
      <c r="F629" s="2" t="s">
        <v>10496</v>
      </c>
      <c r="G629" s="40"/>
      <c r="H629" s="1"/>
      <c r="I629" s="1"/>
      <c r="J629" s="1" t="s">
        <v>13</v>
      </c>
      <c r="K629" s="1"/>
      <c r="L629" s="1"/>
      <c r="M629" s="40"/>
      <c r="N629" s="49" t="s">
        <v>13</v>
      </c>
      <c r="O629" s="10" t="s">
        <v>13</v>
      </c>
      <c r="V629" s="50"/>
      <c r="W629" s="64"/>
    </row>
    <row r="630" spans="1:23" x14ac:dyDescent="0.25">
      <c r="A630" s="57">
        <v>629</v>
      </c>
      <c r="B630" s="6" t="s">
        <v>10494</v>
      </c>
      <c r="C630" s="12" t="s">
        <v>10495</v>
      </c>
      <c r="D630" s="12" t="s">
        <v>10495</v>
      </c>
      <c r="E630" s="11"/>
      <c r="F630" s="6" t="s">
        <v>10494</v>
      </c>
      <c r="G630" s="39"/>
      <c r="H630" s="5"/>
      <c r="I630" s="5"/>
      <c r="J630" s="1"/>
      <c r="K630" s="5"/>
      <c r="L630" s="5"/>
      <c r="M630" s="39"/>
      <c r="N630" s="50"/>
      <c r="V630" s="50"/>
      <c r="W630" s="64"/>
    </row>
    <row r="631" spans="1:23" ht="25.5" x14ac:dyDescent="0.25">
      <c r="A631" s="57">
        <v>630</v>
      </c>
      <c r="B631" s="2" t="s">
        <v>10492</v>
      </c>
      <c r="C631" s="10" t="s">
        <v>10493</v>
      </c>
      <c r="D631" s="10" t="s">
        <v>10493</v>
      </c>
      <c r="F631" s="2" t="s">
        <v>10492</v>
      </c>
      <c r="G631" s="40"/>
      <c r="H631" s="1"/>
      <c r="I631" s="1"/>
      <c r="J631" s="1" t="s">
        <v>13</v>
      </c>
      <c r="K631" s="1"/>
      <c r="L631" s="1"/>
      <c r="M631" s="40"/>
      <c r="N631" s="49" t="s">
        <v>13</v>
      </c>
      <c r="O631" s="10" t="s">
        <v>13</v>
      </c>
      <c r="V631" s="50"/>
      <c r="W631" s="64"/>
    </row>
    <row r="632" spans="1:23" ht="25.5" x14ac:dyDescent="0.25">
      <c r="A632" s="57">
        <v>631</v>
      </c>
      <c r="B632" s="2" t="s">
        <v>10490</v>
      </c>
      <c r="C632" s="10" t="s">
        <v>10491</v>
      </c>
      <c r="D632" s="10" t="s">
        <v>10491</v>
      </c>
      <c r="F632" s="2" t="s">
        <v>10490</v>
      </c>
      <c r="G632" s="40"/>
      <c r="H632" s="1"/>
      <c r="I632" s="1"/>
      <c r="J632" s="1" t="s">
        <v>13</v>
      </c>
      <c r="K632" s="1"/>
      <c r="L632" s="1"/>
      <c r="M632" s="40"/>
      <c r="N632" s="49" t="s">
        <v>13</v>
      </c>
      <c r="O632" s="10" t="s">
        <v>13</v>
      </c>
      <c r="V632" s="50"/>
      <c r="W632" s="64"/>
    </row>
    <row r="633" spans="1:23" x14ac:dyDescent="0.25">
      <c r="A633" s="57">
        <v>632</v>
      </c>
      <c r="B633" s="6" t="s">
        <v>10488</v>
      </c>
      <c r="C633" s="12" t="s">
        <v>10489</v>
      </c>
      <c r="D633" s="12" t="s">
        <v>10489</v>
      </c>
      <c r="E633" s="11"/>
      <c r="F633" s="6" t="s">
        <v>10488</v>
      </c>
      <c r="G633" s="39"/>
      <c r="H633" s="5"/>
      <c r="I633" s="5"/>
      <c r="J633" s="1"/>
      <c r="K633" s="5"/>
      <c r="L633" s="5"/>
      <c r="M633" s="39"/>
      <c r="N633" s="50"/>
      <c r="V633" s="50"/>
      <c r="W633" s="64"/>
    </row>
    <row r="634" spans="1:23" ht="51" x14ac:dyDescent="0.25">
      <c r="A634" s="57">
        <v>633</v>
      </c>
      <c r="B634" s="2" t="s">
        <v>10486</v>
      </c>
      <c r="C634" s="10" t="s">
        <v>10487</v>
      </c>
      <c r="D634" s="10" t="s">
        <v>10487</v>
      </c>
      <c r="F634" s="2" t="s">
        <v>10486</v>
      </c>
      <c r="G634" s="40"/>
      <c r="H634" s="1"/>
      <c r="I634" s="1"/>
      <c r="J634" s="1" t="s">
        <v>13</v>
      </c>
      <c r="K634" s="1"/>
      <c r="L634" s="1"/>
      <c r="M634" s="40"/>
      <c r="N634" s="49" t="s">
        <v>13</v>
      </c>
      <c r="O634" s="10" t="s">
        <v>13</v>
      </c>
      <c r="V634" s="50"/>
      <c r="W634" s="64"/>
    </row>
    <row r="635" spans="1:23" ht="38.25" x14ac:dyDescent="0.25">
      <c r="A635" s="57">
        <v>634</v>
      </c>
      <c r="B635" s="2" t="s">
        <v>10484</v>
      </c>
      <c r="C635" s="10" t="s">
        <v>10485</v>
      </c>
      <c r="D635" s="10" t="s">
        <v>10485</v>
      </c>
      <c r="F635" s="2" t="s">
        <v>10484</v>
      </c>
      <c r="G635" s="40"/>
      <c r="H635" s="1"/>
      <c r="I635" s="1"/>
      <c r="J635" s="1" t="s">
        <v>13</v>
      </c>
      <c r="K635" s="1"/>
      <c r="L635" s="1"/>
      <c r="M635" s="40"/>
      <c r="N635" s="49" t="s">
        <v>13</v>
      </c>
      <c r="O635" s="10" t="s">
        <v>13</v>
      </c>
      <c r="V635" s="50"/>
      <c r="W635" s="64"/>
    </row>
    <row r="636" spans="1:23" ht="63.75" x14ac:dyDescent="0.25">
      <c r="A636" s="57">
        <v>635</v>
      </c>
      <c r="B636" s="2" t="s">
        <v>10482</v>
      </c>
      <c r="C636" s="10" t="s">
        <v>10483</v>
      </c>
      <c r="D636" s="10" t="s">
        <v>10483</v>
      </c>
      <c r="F636" s="2" t="s">
        <v>13566</v>
      </c>
      <c r="G636" s="40"/>
      <c r="H636" s="1"/>
      <c r="I636" s="1"/>
      <c r="J636" s="1" t="s">
        <v>13</v>
      </c>
      <c r="K636" s="1"/>
      <c r="L636" s="1"/>
      <c r="M636" s="40"/>
      <c r="N636" s="49" t="s">
        <v>13</v>
      </c>
      <c r="O636" s="10" t="s">
        <v>13</v>
      </c>
      <c r="V636" s="50"/>
      <c r="W636" s="64"/>
    </row>
    <row r="637" spans="1:23" x14ac:dyDescent="0.25">
      <c r="A637" s="57">
        <v>636</v>
      </c>
      <c r="B637" s="4" t="s">
        <v>10480</v>
      </c>
      <c r="C637" s="14" t="s">
        <v>10481</v>
      </c>
      <c r="D637" s="14" t="s">
        <v>10481</v>
      </c>
      <c r="E637" s="13"/>
      <c r="F637" s="4" t="s">
        <v>10480</v>
      </c>
      <c r="G637" s="38"/>
      <c r="H637" s="3"/>
      <c r="I637" s="3"/>
      <c r="J637" s="1"/>
      <c r="K637" s="3"/>
      <c r="L637" s="3"/>
      <c r="M637" s="38"/>
      <c r="N637" s="50"/>
      <c r="V637" s="50"/>
      <c r="W637" s="64"/>
    </row>
    <row r="638" spans="1:23" x14ac:dyDescent="0.25">
      <c r="A638" s="57">
        <v>637</v>
      </c>
      <c r="B638" s="4" t="s">
        <v>10478</v>
      </c>
      <c r="C638" s="14" t="s">
        <v>10479</v>
      </c>
      <c r="D638" s="14" t="s">
        <v>10479</v>
      </c>
      <c r="E638" s="13"/>
      <c r="F638" s="4" t="s">
        <v>10478</v>
      </c>
      <c r="G638" s="38"/>
      <c r="H638" s="3"/>
      <c r="I638" s="3"/>
      <c r="J638" s="1"/>
      <c r="K638" s="3"/>
      <c r="L638" s="3"/>
      <c r="M638" s="38"/>
      <c r="N638" s="50"/>
      <c r="V638" s="50"/>
      <c r="W638" s="64"/>
    </row>
    <row r="639" spans="1:23" x14ac:dyDescent="0.25">
      <c r="A639" s="57">
        <v>638</v>
      </c>
      <c r="B639" s="6" t="s">
        <v>10476</v>
      </c>
      <c r="C639" s="12" t="s">
        <v>10477</v>
      </c>
      <c r="D639" s="12" t="s">
        <v>10477</v>
      </c>
      <c r="E639" s="11"/>
      <c r="F639" s="6" t="s">
        <v>10476</v>
      </c>
      <c r="G639" s="39"/>
      <c r="H639" s="5"/>
      <c r="I639" s="5"/>
      <c r="J639" s="1"/>
      <c r="K639" s="5"/>
      <c r="L639" s="5"/>
      <c r="M639" s="39"/>
      <c r="N639" s="50"/>
      <c r="V639" s="50"/>
      <c r="W639" s="64"/>
    </row>
    <row r="640" spans="1:23" ht="25.5" x14ac:dyDescent="0.25">
      <c r="A640" s="57">
        <v>639</v>
      </c>
      <c r="B640" s="2" t="s">
        <v>10474</v>
      </c>
      <c r="C640" s="10" t="s">
        <v>10475</v>
      </c>
      <c r="D640" s="10" t="s">
        <v>10475</v>
      </c>
      <c r="E640" s="10"/>
      <c r="F640" s="2" t="s">
        <v>10474</v>
      </c>
      <c r="G640" s="40"/>
      <c r="H640" s="1"/>
      <c r="I640" s="1"/>
      <c r="J640" s="1" t="s">
        <v>13</v>
      </c>
      <c r="K640" s="1"/>
      <c r="L640" s="1"/>
      <c r="M640" s="40" t="s">
        <v>13</v>
      </c>
      <c r="N640" s="49" t="s">
        <v>13</v>
      </c>
      <c r="O640" s="10" t="s">
        <v>13</v>
      </c>
      <c r="V640" s="50"/>
      <c r="W640" s="64"/>
    </row>
    <row r="641" spans="1:23" x14ac:dyDescent="0.25">
      <c r="A641" s="57">
        <v>640</v>
      </c>
      <c r="B641" s="2" t="s">
        <v>10472</v>
      </c>
      <c r="C641" s="10" t="s">
        <v>10473</v>
      </c>
      <c r="D641" s="10" t="s">
        <v>10473</v>
      </c>
      <c r="E641" s="10"/>
      <c r="F641" s="2" t="s">
        <v>10472</v>
      </c>
      <c r="G641" s="40"/>
      <c r="H641" s="1"/>
      <c r="I641" s="1"/>
      <c r="J641" s="1" t="s">
        <v>13</v>
      </c>
      <c r="K641" s="1"/>
      <c r="L641" s="1"/>
      <c r="M641" s="40" t="s">
        <v>13</v>
      </c>
      <c r="N641" s="49" t="s">
        <v>13</v>
      </c>
      <c r="O641" s="10" t="s">
        <v>13</v>
      </c>
      <c r="V641" s="50"/>
      <c r="W641" s="64"/>
    </row>
    <row r="642" spans="1:23" ht="25.5" x14ac:dyDescent="0.25">
      <c r="A642" s="57">
        <v>641</v>
      </c>
      <c r="B642" s="2" t="s">
        <v>10470</v>
      </c>
      <c r="C642" s="10" t="s">
        <v>10471</v>
      </c>
      <c r="D642" s="10" t="s">
        <v>10471</v>
      </c>
      <c r="F642" s="2" t="s">
        <v>10470</v>
      </c>
      <c r="G642" s="40"/>
      <c r="H642" s="1"/>
      <c r="I642" s="1"/>
      <c r="J642" s="1" t="s">
        <v>13</v>
      </c>
      <c r="K642" s="1"/>
      <c r="L642" s="1"/>
      <c r="M642" s="40"/>
      <c r="N642" s="49" t="s">
        <v>13</v>
      </c>
      <c r="O642" s="10" t="s">
        <v>13</v>
      </c>
      <c r="V642" s="50"/>
      <c r="W642" s="64"/>
    </row>
    <row r="643" spans="1:23" x14ac:dyDescent="0.25">
      <c r="A643" s="57">
        <v>642</v>
      </c>
      <c r="B643" s="6" t="s">
        <v>10468</v>
      </c>
      <c r="C643" s="12" t="s">
        <v>10469</v>
      </c>
      <c r="D643" s="12" t="s">
        <v>10469</v>
      </c>
      <c r="E643" s="11"/>
      <c r="F643" s="6" t="s">
        <v>10468</v>
      </c>
      <c r="G643" s="39"/>
      <c r="H643" s="5"/>
      <c r="I643" s="5"/>
      <c r="J643" s="1"/>
      <c r="K643" s="5"/>
      <c r="L643" s="5"/>
      <c r="M643" s="39"/>
      <c r="N643" s="50"/>
      <c r="V643" s="50"/>
      <c r="W643" s="64"/>
    </row>
    <row r="644" spans="1:23" x14ac:dyDescent="0.25">
      <c r="A644" s="57">
        <v>643</v>
      </c>
      <c r="B644" s="2" t="s">
        <v>10466</v>
      </c>
      <c r="C644" s="10" t="s">
        <v>10467</v>
      </c>
      <c r="D644" s="10" t="s">
        <v>10467</v>
      </c>
      <c r="E644" s="10"/>
      <c r="F644" s="2" t="s">
        <v>10466</v>
      </c>
      <c r="G644" s="40"/>
      <c r="H644" s="1"/>
      <c r="I644" s="1"/>
      <c r="J644" s="1" t="s">
        <v>13</v>
      </c>
      <c r="K644" s="1"/>
      <c r="L644" s="1"/>
      <c r="M644" s="40" t="s">
        <v>13</v>
      </c>
      <c r="N644" s="49" t="s">
        <v>13</v>
      </c>
      <c r="O644" s="10" t="s">
        <v>13</v>
      </c>
      <c r="V644" s="50"/>
      <c r="W644" s="64"/>
    </row>
    <row r="645" spans="1:23" ht="38.25" x14ac:dyDescent="0.25">
      <c r="A645" s="57">
        <v>644</v>
      </c>
      <c r="B645" s="2" t="s">
        <v>10464</v>
      </c>
      <c r="C645" s="10" t="s">
        <v>10465</v>
      </c>
      <c r="D645" s="10" t="s">
        <v>10465</v>
      </c>
      <c r="F645" s="2" t="s">
        <v>10464</v>
      </c>
      <c r="G645" s="40"/>
      <c r="H645" s="1"/>
      <c r="I645" s="1"/>
      <c r="J645" s="1" t="s">
        <v>13</v>
      </c>
      <c r="K645" s="1"/>
      <c r="L645" s="1"/>
      <c r="M645" s="40"/>
      <c r="N645" s="49" t="s">
        <v>13</v>
      </c>
      <c r="O645" s="10" t="s">
        <v>13</v>
      </c>
      <c r="V645" s="50"/>
      <c r="W645" s="64"/>
    </row>
    <row r="646" spans="1:23" ht="25.5" x14ac:dyDescent="0.25">
      <c r="A646" s="57">
        <v>645</v>
      </c>
      <c r="B646" s="2" t="s">
        <v>10462</v>
      </c>
      <c r="C646" s="10" t="s">
        <v>10463</v>
      </c>
      <c r="D646" s="10" t="s">
        <v>10463</v>
      </c>
      <c r="E646" s="10"/>
      <c r="F646" s="2" t="s">
        <v>10462</v>
      </c>
      <c r="G646" s="40"/>
      <c r="H646" s="1"/>
      <c r="I646" s="1"/>
      <c r="J646" s="1" t="s">
        <v>13</v>
      </c>
      <c r="K646" s="1"/>
      <c r="L646" s="1"/>
      <c r="M646" s="40" t="s">
        <v>13</v>
      </c>
      <c r="N646" s="49" t="s">
        <v>13</v>
      </c>
      <c r="O646" s="10" t="s">
        <v>13</v>
      </c>
      <c r="V646" s="50"/>
      <c r="W646" s="64"/>
    </row>
    <row r="647" spans="1:23" ht="63.75" x14ac:dyDescent="0.25">
      <c r="A647" s="57">
        <v>646</v>
      </c>
      <c r="B647" s="2" t="s">
        <v>10460</v>
      </c>
      <c r="C647" s="10" t="s">
        <v>10461</v>
      </c>
      <c r="D647" s="10" t="s">
        <v>10461</v>
      </c>
      <c r="F647" s="2" t="s">
        <v>10460</v>
      </c>
      <c r="G647" s="40"/>
      <c r="H647" s="1"/>
      <c r="I647" s="1"/>
      <c r="J647" s="1" t="s">
        <v>13</v>
      </c>
      <c r="K647" s="1"/>
      <c r="L647" s="1"/>
      <c r="M647" s="40"/>
      <c r="N647" s="49" t="s">
        <v>13</v>
      </c>
      <c r="O647" s="10" t="s">
        <v>13</v>
      </c>
      <c r="V647" s="50"/>
      <c r="W647" s="64"/>
    </row>
    <row r="648" spans="1:23" x14ac:dyDescent="0.25">
      <c r="A648" s="57">
        <v>647</v>
      </c>
      <c r="B648" s="2" t="s">
        <v>10458</v>
      </c>
      <c r="C648" s="10" t="s">
        <v>10459</v>
      </c>
      <c r="D648" s="10" t="s">
        <v>10459</v>
      </c>
      <c r="F648" s="2" t="s">
        <v>10458</v>
      </c>
      <c r="G648" s="40"/>
      <c r="H648" s="1"/>
      <c r="I648" s="1"/>
      <c r="J648" s="1" t="s">
        <v>13</v>
      </c>
      <c r="K648" s="1"/>
      <c r="L648" s="1"/>
      <c r="M648" s="40"/>
      <c r="N648" s="49" t="s">
        <v>13</v>
      </c>
      <c r="O648" s="10" t="s">
        <v>13</v>
      </c>
      <c r="V648" s="50"/>
      <c r="W648" s="64"/>
    </row>
    <row r="649" spans="1:23" x14ac:dyDescent="0.25">
      <c r="A649" s="57">
        <v>648</v>
      </c>
      <c r="B649" s="2" t="s">
        <v>10445</v>
      </c>
      <c r="C649" s="10" t="s">
        <v>10457</v>
      </c>
      <c r="D649" s="10" t="s">
        <v>10457</v>
      </c>
      <c r="F649" s="2" t="s">
        <v>10445</v>
      </c>
      <c r="G649" s="40"/>
      <c r="H649" s="1"/>
      <c r="I649" s="1"/>
      <c r="J649" s="1" t="s">
        <v>13</v>
      </c>
      <c r="K649" s="1"/>
      <c r="L649" s="1"/>
      <c r="M649" s="40"/>
      <c r="N649" s="49" t="s">
        <v>13</v>
      </c>
      <c r="O649" s="10" t="s">
        <v>13</v>
      </c>
      <c r="V649" s="50"/>
      <c r="W649" s="64"/>
    </row>
    <row r="650" spans="1:23" ht="51" x14ac:dyDescent="0.25">
      <c r="A650" s="57">
        <v>649</v>
      </c>
      <c r="B650" s="2" t="s">
        <v>10455</v>
      </c>
      <c r="C650" s="10" t="s">
        <v>10456</v>
      </c>
      <c r="D650" s="10" t="s">
        <v>10456</v>
      </c>
      <c r="F650" s="2" t="s">
        <v>10455</v>
      </c>
      <c r="G650" s="40"/>
      <c r="H650" s="1"/>
      <c r="I650" s="1"/>
      <c r="J650" s="1" t="s">
        <v>13</v>
      </c>
      <c r="K650" s="1"/>
      <c r="L650" s="1"/>
      <c r="M650" s="40"/>
      <c r="N650" s="49" t="s">
        <v>13</v>
      </c>
      <c r="O650" s="10" t="s">
        <v>13</v>
      </c>
      <c r="V650" s="50"/>
      <c r="W650" s="64"/>
    </row>
    <row r="651" spans="1:23" ht="38.25" x14ac:dyDescent="0.25">
      <c r="A651" s="57">
        <v>650</v>
      </c>
      <c r="B651" s="2" t="s">
        <v>10453</v>
      </c>
      <c r="C651" s="10" t="s">
        <v>10454</v>
      </c>
      <c r="D651" s="10" t="s">
        <v>10454</v>
      </c>
      <c r="F651" s="2" t="s">
        <v>10453</v>
      </c>
      <c r="G651" s="40"/>
      <c r="H651" s="1"/>
      <c r="I651" s="1"/>
      <c r="J651" s="1" t="s">
        <v>13</v>
      </c>
      <c r="K651" s="1"/>
      <c r="L651" s="1"/>
      <c r="M651" s="40"/>
      <c r="N651" s="49" t="s">
        <v>13</v>
      </c>
      <c r="O651" s="10" t="s">
        <v>13</v>
      </c>
      <c r="V651" s="50"/>
      <c r="W651" s="64"/>
    </row>
    <row r="652" spans="1:23" x14ac:dyDescent="0.25">
      <c r="A652" s="57">
        <v>651</v>
      </c>
      <c r="B652" s="6" t="s">
        <v>10451</v>
      </c>
      <c r="C652" s="12" t="s">
        <v>10452</v>
      </c>
      <c r="D652" s="12" t="s">
        <v>10452</v>
      </c>
      <c r="E652" s="11"/>
      <c r="F652" s="6" t="s">
        <v>10451</v>
      </c>
      <c r="G652" s="39"/>
      <c r="H652" s="5"/>
      <c r="I652" s="5"/>
      <c r="J652" s="1"/>
      <c r="K652" s="5"/>
      <c r="L652" s="5"/>
      <c r="M652" s="39"/>
      <c r="N652" s="50"/>
      <c r="V652" s="50"/>
      <c r="W652" s="64"/>
    </row>
    <row r="653" spans="1:23" ht="25.5" x14ac:dyDescent="0.25">
      <c r="A653" s="57">
        <v>652</v>
      </c>
      <c r="B653" s="2" t="s">
        <v>10449</v>
      </c>
      <c r="C653" s="10" t="s">
        <v>10450</v>
      </c>
      <c r="D653" s="10" t="s">
        <v>10450</v>
      </c>
      <c r="E653" s="10"/>
      <c r="F653" s="2" t="s">
        <v>10449</v>
      </c>
      <c r="G653" s="40"/>
      <c r="H653" s="1"/>
      <c r="I653" s="1"/>
      <c r="J653" s="1" t="s">
        <v>13</v>
      </c>
      <c r="K653" s="1"/>
      <c r="L653" s="1"/>
      <c r="M653" s="40" t="s">
        <v>13</v>
      </c>
      <c r="N653" s="49" t="s">
        <v>13</v>
      </c>
      <c r="O653" s="10" t="s">
        <v>13</v>
      </c>
      <c r="V653" s="50"/>
      <c r="W653" s="64"/>
    </row>
    <row r="654" spans="1:23" ht="63.75" x14ac:dyDescent="0.25">
      <c r="A654" s="57">
        <v>653</v>
      </c>
      <c r="B654" s="2" t="s">
        <v>10447</v>
      </c>
      <c r="C654" s="10" t="s">
        <v>10448</v>
      </c>
      <c r="D654" s="10" t="s">
        <v>10448</v>
      </c>
      <c r="F654" s="2" t="s">
        <v>10447</v>
      </c>
      <c r="G654" s="40"/>
      <c r="H654" s="1"/>
      <c r="I654" s="1"/>
      <c r="J654" s="1" t="s">
        <v>13</v>
      </c>
      <c r="K654" s="1"/>
      <c r="L654" s="1"/>
      <c r="M654" s="40"/>
      <c r="N654" s="49" t="s">
        <v>13</v>
      </c>
      <c r="O654" s="10" t="s">
        <v>13</v>
      </c>
      <c r="V654" s="50"/>
      <c r="W654" s="64"/>
    </row>
    <row r="655" spans="1:23" x14ac:dyDescent="0.25">
      <c r="A655" s="57">
        <v>654</v>
      </c>
      <c r="B655" s="2" t="s">
        <v>10445</v>
      </c>
      <c r="C655" s="10" t="s">
        <v>10446</v>
      </c>
      <c r="D655" s="10" t="s">
        <v>10446</v>
      </c>
      <c r="F655" s="2" t="s">
        <v>10445</v>
      </c>
      <c r="G655" s="40"/>
      <c r="H655" s="1"/>
      <c r="I655" s="1"/>
      <c r="J655" s="1" t="s">
        <v>13</v>
      </c>
      <c r="K655" s="1"/>
      <c r="L655" s="1"/>
      <c r="M655" s="40"/>
      <c r="N655" s="49" t="s">
        <v>13</v>
      </c>
      <c r="O655" s="10" t="s">
        <v>13</v>
      </c>
      <c r="V655" s="50"/>
      <c r="W655" s="64"/>
    </row>
    <row r="656" spans="1:23" x14ac:dyDescent="0.25">
      <c r="A656" s="57">
        <v>655</v>
      </c>
      <c r="B656" s="2" t="s">
        <v>10443</v>
      </c>
      <c r="C656" s="10" t="s">
        <v>10444</v>
      </c>
      <c r="D656" s="10" t="s">
        <v>10444</v>
      </c>
      <c r="F656" s="2" t="s">
        <v>10443</v>
      </c>
      <c r="G656" s="40"/>
      <c r="H656" s="1"/>
      <c r="I656" s="1"/>
      <c r="J656" s="1" t="s">
        <v>13</v>
      </c>
      <c r="K656" s="1"/>
      <c r="L656" s="1"/>
      <c r="M656" s="40"/>
      <c r="N656" s="49" t="s">
        <v>13</v>
      </c>
      <c r="O656" s="10" t="s">
        <v>13</v>
      </c>
      <c r="V656" s="50"/>
      <c r="W656" s="64"/>
    </row>
    <row r="657" spans="1:23" x14ac:dyDescent="0.25">
      <c r="A657" s="57">
        <v>656</v>
      </c>
      <c r="B657" s="6" t="s">
        <v>10441</v>
      </c>
      <c r="C657" s="12" t="s">
        <v>10442</v>
      </c>
      <c r="D657" s="12" t="s">
        <v>10442</v>
      </c>
      <c r="E657" s="11"/>
      <c r="F657" s="6" t="s">
        <v>10441</v>
      </c>
      <c r="G657" s="39"/>
      <c r="H657" s="5"/>
      <c r="I657" s="5"/>
      <c r="J657" s="1"/>
      <c r="K657" s="5"/>
      <c r="L657" s="5"/>
      <c r="M657" s="39"/>
      <c r="N657" s="50"/>
      <c r="V657" s="50"/>
      <c r="W657" s="64"/>
    </row>
    <row r="658" spans="1:23" ht="25.5" x14ac:dyDescent="0.25">
      <c r="A658" s="57">
        <v>657</v>
      </c>
      <c r="B658" s="2" t="s">
        <v>10439</v>
      </c>
      <c r="C658" s="10" t="s">
        <v>10440</v>
      </c>
      <c r="D658" s="10" t="s">
        <v>10440</v>
      </c>
      <c r="E658" s="10"/>
      <c r="F658" s="2" t="s">
        <v>10439</v>
      </c>
      <c r="G658" s="40"/>
      <c r="H658" s="1"/>
      <c r="I658" s="1"/>
      <c r="J658" s="1" t="s">
        <v>13</v>
      </c>
      <c r="K658" s="1"/>
      <c r="L658" s="1"/>
      <c r="M658" s="40" t="s">
        <v>13</v>
      </c>
      <c r="N658" s="49" t="s">
        <v>13</v>
      </c>
      <c r="O658" s="10" t="s">
        <v>13</v>
      </c>
      <c r="V658" s="50"/>
      <c r="W658" s="64"/>
    </row>
    <row r="659" spans="1:23" ht="76.5" x14ac:dyDescent="0.25">
      <c r="A659" s="57">
        <v>658</v>
      </c>
      <c r="B659" s="2" t="s">
        <v>10437</v>
      </c>
      <c r="C659" s="10" t="s">
        <v>10438</v>
      </c>
      <c r="D659" s="10" t="s">
        <v>10438</v>
      </c>
      <c r="F659" s="2" t="s">
        <v>10437</v>
      </c>
      <c r="G659" s="40"/>
      <c r="H659" s="1"/>
      <c r="I659" s="1"/>
      <c r="J659" s="1" t="s">
        <v>13</v>
      </c>
      <c r="K659" s="1"/>
      <c r="L659" s="1"/>
      <c r="M659" s="40"/>
      <c r="N659" s="49" t="s">
        <v>13</v>
      </c>
      <c r="O659" s="20" t="s">
        <v>13</v>
      </c>
      <c r="V659" s="50"/>
      <c r="W659" s="64"/>
    </row>
    <row r="660" spans="1:23" ht="51" x14ac:dyDescent="0.25">
      <c r="A660" s="57">
        <v>659</v>
      </c>
      <c r="B660" s="2" t="s">
        <v>10435</v>
      </c>
      <c r="C660" s="10" t="s">
        <v>10436</v>
      </c>
      <c r="D660" s="10" t="s">
        <v>10436</v>
      </c>
      <c r="F660" s="2" t="s">
        <v>10435</v>
      </c>
      <c r="G660" s="40"/>
      <c r="H660" s="1"/>
      <c r="I660" s="1"/>
      <c r="J660" s="1" t="s">
        <v>13</v>
      </c>
      <c r="K660" s="1"/>
      <c r="L660" s="1"/>
      <c r="M660" s="40"/>
      <c r="N660" s="49" t="s">
        <v>13</v>
      </c>
      <c r="O660" s="10" t="s">
        <v>13</v>
      </c>
      <c r="V660" s="50"/>
      <c r="W660" s="64"/>
    </row>
    <row r="661" spans="1:23" ht="38.25" x14ac:dyDescent="0.25">
      <c r="A661" s="57">
        <v>660</v>
      </c>
      <c r="B661" s="2" t="s">
        <v>10433</v>
      </c>
      <c r="C661" s="10" t="s">
        <v>10434</v>
      </c>
      <c r="D661" s="10" t="s">
        <v>10434</v>
      </c>
      <c r="F661" s="2" t="s">
        <v>10433</v>
      </c>
      <c r="G661" s="40"/>
      <c r="H661" s="1"/>
      <c r="I661" s="1"/>
      <c r="J661" s="1" t="s">
        <v>13</v>
      </c>
      <c r="K661" s="1"/>
      <c r="L661" s="1"/>
      <c r="M661" s="40"/>
      <c r="N661" s="49" t="s">
        <v>13</v>
      </c>
      <c r="O661" s="10" t="s">
        <v>13</v>
      </c>
      <c r="V661" s="50"/>
      <c r="W661" s="64"/>
    </row>
    <row r="662" spans="1:23" ht="25.5" x14ac:dyDescent="0.25">
      <c r="A662" s="57">
        <v>661</v>
      </c>
      <c r="B662" s="2" t="s">
        <v>10431</v>
      </c>
      <c r="C662" s="10" t="s">
        <v>10432</v>
      </c>
      <c r="D662" s="10" t="s">
        <v>10432</v>
      </c>
      <c r="F662" s="2" t="s">
        <v>10431</v>
      </c>
      <c r="G662" s="40"/>
      <c r="H662" s="1"/>
      <c r="I662" s="1"/>
      <c r="J662" s="1" t="s">
        <v>13</v>
      </c>
      <c r="K662" s="1"/>
      <c r="L662" s="1"/>
      <c r="M662" s="40"/>
      <c r="N662" s="49" t="s">
        <v>13</v>
      </c>
      <c r="O662" s="10" t="s">
        <v>13</v>
      </c>
      <c r="V662" s="50"/>
      <c r="W662" s="64"/>
    </row>
    <row r="663" spans="1:23" ht="38.25" x14ac:dyDescent="0.25">
      <c r="A663" s="57">
        <v>662</v>
      </c>
      <c r="B663" s="2" t="s">
        <v>10429</v>
      </c>
      <c r="C663" s="10" t="s">
        <v>10430</v>
      </c>
      <c r="D663" s="10" t="s">
        <v>10430</v>
      </c>
      <c r="F663" s="2" t="s">
        <v>10429</v>
      </c>
      <c r="G663" s="40"/>
      <c r="H663" s="1"/>
      <c r="I663" s="1"/>
      <c r="J663" s="1" t="s">
        <v>13</v>
      </c>
      <c r="K663" s="1"/>
      <c r="L663" s="1"/>
      <c r="M663" s="40"/>
      <c r="N663" s="49" t="s">
        <v>13</v>
      </c>
      <c r="O663" s="10" t="s">
        <v>13</v>
      </c>
      <c r="V663" s="50"/>
      <c r="W663" s="64"/>
    </row>
    <row r="664" spans="1:23" ht="25.5" x14ac:dyDescent="0.25">
      <c r="A664" s="57">
        <v>663</v>
      </c>
      <c r="B664" s="2" t="s">
        <v>10427</v>
      </c>
      <c r="C664" s="10" t="s">
        <v>10428</v>
      </c>
      <c r="D664" s="10" t="s">
        <v>10428</v>
      </c>
      <c r="F664" s="2" t="s">
        <v>10427</v>
      </c>
      <c r="G664" s="40"/>
      <c r="H664" s="1"/>
      <c r="I664" s="1"/>
      <c r="J664" s="1" t="s">
        <v>13</v>
      </c>
      <c r="K664" s="1"/>
      <c r="L664" s="1"/>
      <c r="M664" s="40"/>
      <c r="N664" s="49" t="s">
        <v>13</v>
      </c>
      <c r="O664" s="10" t="s">
        <v>13</v>
      </c>
      <c r="V664" s="50"/>
      <c r="W664" s="64"/>
    </row>
    <row r="665" spans="1:23" ht="25.5" x14ac:dyDescent="0.25">
      <c r="A665" s="57">
        <v>664</v>
      </c>
      <c r="B665" s="2" t="s">
        <v>10425</v>
      </c>
      <c r="C665" s="10" t="s">
        <v>10426</v>
      </c>
      <c r="D665" s="10" t="s">
        <v>10426</v>
      </c>
      <c r="F665" s="2" t="s">
        <v>10425</v>
      </c>
      <c r="G665" s="40"/>
      <c r="H665" s="1"/>
      <c r="I665" s="1"/>
      <c r="J665" s="1" t="s">
        <v>13</v>
      </c>
      <c r="K665" s="1"/>
      <c r="L665" s="1"/>
      <c r="M665" s="40"/>
      <c r="N665" s="49" t="s">
        <v>13</v>
      </c>
      <c r="O665" s="10" t="s">
        <v>13</v>
      </c>
      <c r="V665" s="50"/>
      <c r="W665" s="64"/>
    </row>
    <row r="666" spans="1:23" ht="63.75" x14ac:dyDescent="0.25">
      <c r="A666" s="57">
        <v>665</v>
      </c>
      <c r="B666" s="2" t="s">
        <v>10423</v>
      </c>
      <c r="C666" s="10" t="s">
        <v>10424</v>
      </c>
      <c r="D666" s="10" t="s">
        <v>10424</v>
      </c>
      <c r="F666" s="2" t="s">
        <v>10423</v>
      </c>
      <c r="G666" s="40"/>
      <c r="H666" s="1"/>
      <c r="I666" s="1"/>
      <c r="J666" s="1" t="s">
        <v>13</v>
      </c>
      <c r="K666" s="1"/>
      <c r="L666" s="1"/>
      <c r="M666" s="40"/>
      <c r="N666" s="49" t="s">
        <v>13</v>
      </c>
      <c r="O666" s="10" t="s">
        <v>13</v>
      </c>
      <c r="V666" s="50"/>
      <c r="W666" s="64"/>
    </row>
    <row r="667" spans="1:23" ht="76.5" x14ac:dyDescent="0.25">
      <c r="A667" s="57">
        <v>666</v>
      </c>
      <c r="B667" s="2" t="s">
        <v>10421</v>
      </c>
      <c r="C667" s="10" t="s">
        <v>10422</v>
      </c>
      <c r="D667" s="10" t="s">
        <v>10422</v>
      </c>
      <c r="F667" s="2" t="s">
        <v>10421</v>
      </c>
      <c r="G667" s="40"/>
      <c r="H667" s="1"/>
      <c r="I667" s="1"/>
      <c r="J667" s="1" t="s">
        <v>13</v>
      </c>
      <c r="K667" s="1"/>
      <c r="L667" s="1"/>
      <c r="M667" s="40"/>
      <c r="N667" s="49" t="s">
        <v>13</v>
      </c>
      <c r="O667" s="10" t="s">
        <v>13</v>
      </c>
      <c r="V667" s="50"/>
      <c r="W667" s="64"/>
    </row>
    <row r="668" spans="1:23" x14ac:dyDescent="0.25">
      <c r="A668" s="57">
        <v>667</v>
      </c>
      <c r="B668" s="6" t="s">
        <v>10419</v>
      </c>
      <c r="C668" s="12" t="s">
        <v>10420</v>
      </c>
      <c r="D668" s="12" t="s">
        <v>10420</v>
      </c>
      <c r="E668" s="11"/>
      <c r="F668" s="6" t="s">
        <v>10419</v>
      </c>
      <c r="G668" s="39"/>
      <c r="H668" s="5"/>
      <c r="I668" s="5"/>
      <c r="J668" s="1"/>
      <c r="K668" s="5"/>
      <c r="L668" s="5"/>
      <c r="M668" s="39"/>
      <c r="N668" s="50"/>
      <c r="V668" s="50"/>
      <c r="W668" s="64"/>
    </row>
    <row r="669" spans="1:23" ht="25.5" x14ac:dyDescent="0.25">
      <c r="A669" s="57">
        <v>668</v>
      </c>
      <c r="B669" s="2" t="s">
        <v>10417</v>
      </c>
      <c r="C669" s="10" t="s">
        <v>10418</v>
      </c>
      <c r="D669" s="10" t="s">
        <v>10418</v>
      </c>
      <c r="F669" s="2" t="s">
        <v>10417</v>
      </c>
      <c r="G669" s="40"/>
      <c r="H669" s="1"/>
      <c r="I669" s="1"/>
      <c r="J669" s="1" t="s">
        <v>13</v>
      </c>
      <c r="K669" s="1"/>
      <c r="L669" s="1"/>
      <c r="M669" s="40"/>
      <c r="N669" s="49" t="s">
        <v>13</v>
      </c>
      <c r="O669" s="10" t="s">
        <v>13</v>
      </c>
      <c r="V669" s="50"/>
      <c r="W669" s="64"/>
    </row>
    <row r="670" spans="1:23" ht="38.25" x14ac:dyDescent="0.25">
      <c r="A670" s="57">
        <v>669</v>
      </c>
      <c r="B670" s="2" t="s">
        <v>10415</v>
      </c>
      <c r="C670" s="10" t="s">
        <v>10416</v>
      </c>
      <c r="D670" s="10" t="s">
        <v>10416</v>
      </c>
      <c r="F670" s="2" t="s">
        <v>10415</v>
      </c>
      <c r="G670" s="40"/>
      <c r="H670" s="1"/>
      <c r="I670" s="1"/>
      <c r="J670" s="1" t="s">
        <v>13</v>
      </c>
      <c r="K670" s="1"/>
      <c r="L670" s="1"/>
      <c r="M670" s="40"/>
      <c r="N670" s="49" t="s">
        <v>13</v>
      </c>
      <c r="O670" s="10" t="s">
        <v>13</v>
      </c>
      <c r="V670" s="50"/>
      <c r="W670" s="64"/>
    </row>
    <row r="671" spans="1:23" ht="51" x14ac:dyDescent="0.25">
      <c r="A671" s="57">
        <v>670</v>
      </c>
      <c r="B671" s="2" t="s">
        <v>10413</v>
      </c>
      <c r="C671" s="10" t="s">
        <v>10414</v>
      </c>
      <c r="D671" s="10" t="s">
        <v>10414</v>
      </c>
      <c r="F671" s="2" t="s">
        <v>10413</v>
      </c>
      <c r="G671" s="40"/>
      <c r="H671" s="1"/>
      <c r="I671" s="1"/>
      <c r="J671" s="1" t="s">
        <v>13</v>
      </c>
      <c r="K671" s="1"/>
      <c r="L671" s="1"/>
      <c r="M671" s="40"/>
      <c r="N671" s="49" t="s">
        <v>13</v>
      </c>
      <c r="O671" s="10" t="s">
        <v>13</v>
      </c>
      <c r="V671" s="50"/>
      <c r="W671" s="64"/>
    </row>
    <row r="672" spans="1:23" ht="38.25" x14ac:dyDescent="0.25">
      <c r="A672" s="57">
        <v>671</v>
      </c>
      <c r="B672" s="2" t="s">
        <v>10411</v>
      </c>
      <c r="C672" s="10" t="s">
        <v>10412</v>
      </c>
      <c r="D672" s="10" t="s">
        <v>10412</v>
      </c>
      <c r="F672" s="2" t="s">
        <v>10411</v>
      </c>
      <c r="G672" s="40"/>
      <c r="H672" s="1"/>
      <c r="I672" s="1"/>
      <c r="J672" s="1" t="s">
        <v>13</v>
      </c>
      <c r="K672" s="1"/>
      <c r="L672" s="1"/>
      <c r="M672" s="40"/>
      <c r="N672" s="49" t="s">
        <v>13</v>
      </c>
      <c r="O672" s="10" t="s">
        <v>13</v>
      </c>
      <c r="V672" s="50"/>
      <c r="W672" s="64"/>
    </row>
    <row r="673" spans="1:23" ht="38.25" x14ac:dyDescent="0.25">
      <c r="A673" s="57">
        <v>672</v>
      </c>
      <c r="B673" s="2" t="s">
        <v>10409</v>
      </c>
      <c r="C673" s="10" t="s">
        <v>10410</v>
      </c>
      <c r="D673" s="10" t="s">
        <v>10410</v>
      </c>
      <c r="F673" s="2" t="s">
        <v>10409</v>
      </c>
      <c r="G673" s="40"/>
      <c r="H673" s="1"/>
      <c r="I673" s="1"/>
      <c r="J673" s="1" t="s">
        <v>13</v>
      </c>
      <c r="K673" s="1"/>
      <c r="L673" s="1"/>
      <c r="M673" s="40"/>
      <c r="N673" s="49" t="s">
        <v>13</v>
      </c>
      <c r="O673" s="10" t="s">
        <v>13</v>
      </c>
      <c r="V673" s="50"/>
      <c r="W673" s="64"/>
    </row>
    <row r="674" spans="1:23" ht="25.5" x14ac:dyDescent="0.25">
      <c r="A674" s="57">
        <v>673</v>
      </c>
      <c r="B674" s="2" t="s">
        <v>10407</v>
      </c>
      <c r="C674" s="10" t="s">
        <v>10408</v>
      </c>
      <c r="D674" s="10" t="s">
        <v>10408</v>
      </c>
      <c r="F674" s="2" t="s">
        <v>10407</v>
      </c>
      <c r="G674" s="40"/>
      <c r="H674" s="1"/>
      <c r="I674" s="1"/>
      <c r="J674" s="1" t="s">
        <v>13</v>
      </c>
      <c r="K674" s="1"/>
      <c r="L674" s="1"/>
      <c r="M674" s="40"/>
      <c r="N674" s="49" t="s">
        <v>13</v>
      </c>
      <c r="O674" s="10" t="s">
        <v>13</v>
      </c>
      <c r="V674" s="50"/>
      <c r="W674" s="64"/>
    </row>
    <row r="675" spans="1:23" ht="25.5" x14ac:dyDescent="0.25">
      <c r="A675" s="57">
        <v>674</v>
      </c>
      <c r="B675" s="2" t="s">
        <v>10405</v>
      </c>
      <c r="C675" s="10" t="s">
        <v>10406</v>
      </c>
      <c r="D675" s="10" t="s">
        <v>10406</v>
      </c>
      <c r="F675" s="2" t="s">
        <v>10405</v>
      </c>
      <c r="G675" s="40"/>
      <c r="H675" s="1"/>
      <c r="I675" s="1"/>
      <c r="J675" s="1" t="s">
        <v>13</v>
      </c>
      <c r="K675" s="1"/>
      <c r="L675" s="1"/>
      <c r="M675" s="40"/>
      <c r="N675" s="49" t="s">
        <v>13</v>
      </c>
      <c r="O675" s="10" t="s">
        <v>13</v>
      </c>
      <c r="V675" s="50"/>
      <c r="W675" s="64"/>
    </row>
    <row r="676" spans="1:23" x14ac:dyDescent="0.25">
      <c r="A676" s="57">
        <v>675</v>
      </c>
      <c r="B676" s="2" t="s">
        <v>10403</v>
      </c>
      <c r="C676" s="10" t="s">
        <v>10404</v>
      </c>
      <c r="D676" s="10" t="s">
        <v>10404</v>
      </c>
      <c r="E676" s="10"/>
      <c r="F676" s="2" t="s">
        <v>10403</v>
      </c>
      <c r="G676" s="40"/>
      <c r="H676" s="1"/>
      <c r="I676" s="1"/>
      <c r="J676" s="1" t="s">
        <v>13</v>
      </c>
      <c r="K676" s="1"/>
      <c r="L676" s="1"/>
      <c r="M676" s="40" t="s">
        <v>13</v>
      </c>
      <c r="N676" s="49" t="s">
        <v>13</v>
      </c>
      <c r="O676" s="10" t="s">
        <v>13</v>
      </c>
      <c r="V676" s="50"/>
      <c r="W676" s="64"/>
    </row>
    <row r="677" spans="1:23" x14ac:dyDescent="0.25">
      <c r="A677" s="57">
        <v>676</v>
      </c>
      <c r="B677" s="2" t="s">
        <v>10401</v>
      </c>
      <c r="C677" s="10" t="s">
        <v>10402</v>
      </c>
      <c r="D677" s="10" t="s">
        <v>10402</v>
      </c>
      <c r="E677" s="10"/>
      <c r="F677" s="2" t="s">
        <v>10401</v>
      </c>
      <c r="G677" s="40"/>
      <c r="H677" s="1"/>
      <c r="I677" s="1"/>
      <c r="J677" s="1" t="s">
        <v>13</v>
      </c>
      <c r="K677" s="1"/>
      <c r="L677" s="1"/>
      <c r="M677" s="40" t="s">
        <v>13</v>
      </c>
      <c r="N677" s="49" t="s">
        <v>13</v>
      </c>
      <c r="O677" s="10" t="s">
        <v>13</v>
      </c>
      <c r="V677" s="50"/>
      <c r="W677" s="64"/>
    </row>
    <row r="678" spans="1:23" ht="25.5" x14ac:dyDescent="0.25">
      <c r="A678" s="57">
        <v>677</v>
      </c>
      <c r="B678" s="2" t="s">
        <v>10399</v>
      </c>
      <c r="C678" s="10" t="s">
        <v>10400</v>
      </c>
      <c r="D678" s="10" t="s">
        <v>10400</v>
      </c>
      <c r="F678" s="2" t="s">
        <v>10399</v>
      </c>
      <c r="G678" s="40"/>
      <c r="H678" s="1"/>
      <c r="I678" s="1"/>
      <c r="J678" s="1" t="s">
        <v>13</v>
      </c>
      <c r="K678" s="1"/>
      <c r="L678" s="1"/>
      <c r="M678" s="40"/>
      <c r="N678" s="49" t="s">
        <v>13</v>
      </c>
      <c r="O678" s="10" t="s">
        <v>13</v>
      </c>
      <c r="V678" s="50"/>
      <c r="W678" s="64"/>
    </row>
    <row r="679" spans="1:23" ht="25.5" x14ac:dyDescent="0.25">
      <c r="A679" s="57">
        <v>678</v>
      </c>
      <c r="B679" s="2" t="s">
        <v>10397</v>
      </c>
      <c r="C679" s="10" t="s">
        <v>10398</v>
      </c>
      <c r="D679" s="10" t="s">
        <v>10398</v>
      </c>
      <c r="F679" s="2" t="s">
        <v>10397</v>
      </c>
      <c r="G679" s="40"/>
      <c r="H679" s="1"/>
      <c r="I679" s="1"/>
      <c r="J679" s="1" t="s">
        <v>13</v>
      </c>
      <c r="K679" s="1"/>
      <c r="L679" s="1"/>
      <c r="M679" s="40"/>
      <c r="N679" s="49" t="s">
        <v>13</v>
      </c>
      <c r="O679" s="10" t="s">
        <v>13</v>
      </c>
      <c r="V679" s="50"/>
      <c r="W679" s="64"/>
    </row>
    <row r="680" spans="1:23" ht="63.75" x14ac:dyDescent="0.25">
      <c r="A680" s="57">
        <v>679</v>
      </c>
      <c r="B680" s="2" t="s">
        <v>10395</v>
      </c>
      <c r="C680" s="10" t="s">
        <v>10396</v>
      </c>
      <c r="D680" s="10" t="s">
        <v>10396</v>
      </c>
      <c r="F680" s="2" t="s">
        <v>10395</v>
      </c>
      <c r="G680" s="40"/>
      <c r="H680" s="1"/>
      <c r="I680" s="1"/>
      <c r="J680" s="1" t="s">
        <v>13</v>
      </c>
      <c r="K680" s="1"/>
      <c r="L680" s="1"/>
      <c r="M680" s="40"/>
      <c r="N680" s="49" t="s">
        <v>13</v>
      </c>
      <c r="O680" s="10" t="s">
        <v>13</v>
      </c>
      <c r="V680" s="50"/>
      <c r="W680" s="64"/>
    </row>
    <row r="681" spans="1:23" ht="38.25" x14ac:dyDescent="0.25">
      <c r="A681" s="57">
        <v>680</v>
      </c>
      <c r="B681" s="2" t="s">
        <v>10393</v>
      </c>
      <c r="C681" s="10" t="s">
        <v>10394</v>
      </c>
      <c r="D681" s="10" t="s">
        <v>10394</v>
      </c>
      <c r="F681" s="2" t="s">
        <v>10393</v>
      </c>
      <c r="G681" s="40"/>
      <c r="H681" s="1"/>
      <c r="I681" s="1"/>
      <c r="J681" s="1" t="s">
        <v>13</v>
      </c>
      <c r="K681" s="1"/>
      <c r="L681" s="1"/>
      <c r="M681" s="40"/>
      <c r="N681" s="49" t="s">
        <v>13</v>
      </c>
      <c r="O681" s="10" t="s">
        <v>13</v>
      </c>
      <c r="V681" s="50"/>
      <c r="W681" s="64"/>
    </row>
    <row r="682" spans="1:23" x14ac:dyDescent="0.25">
      <c r="A682" s="57">
        <v>681</v>
      </c>
      <c r="B682" s="4" t="s">
        <v>10391</v>
      </c>
      <c r="C682" s="14" t="s">
        <v>10392</v>
      </c>
      <c r="D682" s="14" t="s">
        <v>10392</v>
      </c>
      <c r="E682" s="13"/>
      <c r="F682" s="4" t="s">
        <v>10391</v>
      </c>
      <c r="G682" s="38"/>
      <c r="H682" s="3"/>
      <c r="I682" s="3"/>
      <c r="J682" s="1"/>
      <c r="K682" s="3"/>
      <c r="L682" s="3"/>
      <c r="M682" s="38"/>
      <c r="N682" s="50"/>
      <c r="V682" s="50"/>
      <c r="W682" s="64"/>
    </row>
    <row r="683" spans="1:23" x14ac:dyDescent="0.25">
      <c r="A683" s="57">
        <v>682</v>
      </c>
      <c r="B683" s="6" t="s">
        <v>10389</v>
      </c>
      <c r="C683" s="12" t="s">
        <v>10390</v>
      </c>
      <c r="D683" s="12" t="s">
        <v>10390</v>
      </c>
      <c r="E683" s="11"/>
      <c r="F683" s="6" t="s">
        <v>10389</v>
      </c>
      <c r="G683" s="39"/>
      <c r="H683" s="5"/>
      <c r="I683" s="5"/>
      <c r="J683" s="1"/>
      <c r="K683" s="5"/>
      <c r="L683" s="5"/>
      <c r="M683" s="39"/>
      <c r="N683" s="50"/>
      <c r="V683" s="50"/>
      <c r="W683" s="64"/>
    </row>
    <row r="684" spans="1:23" ht="38.25" x14ac:dyDescent="0.25">
      <c r="A684" s="57">
        <v>683</v>
      </c>
      <c r="B684" s="2" t="s">
        <v>10387</v>
      </c>
      <c r="C684" s="10" t="s">
        <v>10388</v>
      </c>
      <c r="D684" s="10" t="s">
        <v>10388</v>
      </c>
      <c r="F684" s="2" t="s">
        <v>10387</v>
      </c>
      <c r="G684" s="40"/>
      <c r="H684" s="1"/>
      <c r="I684" s="1"/>
      <c r="J684" s="1" t="s">
        <v>13</v>
      </c>
      <c r="K684" s="1"/>
      <c r="L684" s="1"/>
      <c r="M684" s="40"/>
      <c r="N684" s="49" t="s">
        <v>13</v>
      </c>
      <c r="O684" s="10" t="s">
        <v>13</v>
      </c>
      <c r="V684" s="50"/>
      <c r="W684" s="64"/>
    </row>
    <row r="685" spans="1:23" ht="38.25" x14ac:dyDescent="0.25">
      <c r="A685" s="57">
        <v>684</v>
      </c>
      <c r="B685" s="2" t="s">
        <v>10385</v>
      </c>
      <c r="C685" s="10" t="s">
        <v>10386</v>
      </c>
      <c r="D685" s="10" t="s">
        <v>10386</v>
      </c>
      <c r="F685" s="2" t="s">
        <v>10385</v>
      </c>
      <c r="G685" s="40"/>
      <c r="H685" s="1"/>
      <c r="I685" s="1"/>
      <c r="J685" s="1" t="s">
        <v>13</v>
      </c>
      <c r="K685" s="1"/>
      <c r="L685" s="1"/>
      <c r="M685" s="40"/>
      <c r="N685" s="49" t="s">
        <v>13</v>
      </c>
      <c r="O685" s="10" t="s">
        <v>13</v>
      </c>
      <c r="V685" s="50"/>
      <c r="W685" s="64"/>
    </row>
    <row r="686" spans="1:23" ht="25.5" x14ac:dyDescent="0.25">
      <c r="A686" s="57">
        <v>685</v>
      </c>
      <c r="B686" s="2" t="s">
        <v>10383</v>
      </c>
      <c r="C686" s="10" t="s">
        <v>10384</v>
      </c>
      <c r="D686" s="10" t="s">
        <v>10384</v>
      </c>
      <c r="E686" s="10"/>
      <c r="F686" s="2" t="s">
        <v>10383</v>
      </c>
      <c r="G686" s="40"/>
      <c r="H686" s="1"/>
      <c r="I686" s="1"/>
      <c r="J686" s="1" t="s">
        <v>13</v>
      </c>
      <c r="K686" s="1"/>
      <c r="L686" s="1"/>
      <c r="M686" s="40" t="s">
        <v>13</v>
      </c>
      <c r="N686" s="49" t="s">
        <v>13</v>
      </c>
      <c r="O686" s="10" t="s">
        <v>13</v>
      </c>
      <c r="V686" s="50"/>
      <c r="W686" s="64"/>
    </row>
    <row r="687" spans="1:23" ht="25.5" x14ac:dyDescent="0.25">
      <c r="A687" s="57">
        <v>686</v>
      </c>
      <c r="B687" s="2" t="s">
        <v>10381</v>
      </c>
      <c r="C687" s="10" t="s">
        <v>10382</v>
      </c>
      <c r="D687" s="10" t="s">
        <v>10382</v>
      </c>
      <c r="F687" s="2" t="s">
        <v>10381</v>
      </c>
      <c r="G687" s="40"/>
      <c r="H687" s="1"/>
      <c r="I687" s="1"/>
      <c r="J687" s="1" t="s">
        <v>13</v>
      </c>
      <c r="K687" s="1"/>
      <c r="L687" s="1"/>
      <c r="M687" s="40"/>
      <c r="N687" s="49" t="s">
        <v>13</v>
      </c>
      <c r="O687" s="10" t="s">
        <v>13</v>
      </c>
      <c r="V687" s="50"/>
      <c r="W687" s="64"/>
    </row>
    <row r="688" spans="1:23" x14ac:dyDescent="0.25">
      <c r="A688" s="57">
        <v>687</v>
      </c>
      <c r="B688" s="6" t="s">
        <v>10379</v>
      </c>
      <c r="C688" s="12" t="s">
        <v>10380</v>
      </c>
      <c r="D688" s="12" t="s">
        <v>10380</v>
      </c>
      <c r="E688" s="11"/>
      <c r="F688" s="6" t="s">
        <v>10379</v>
      </c>
      <c r="G688" s="39"/>
      <c r="H688" s="5"/>
      <c r="I688" s="5"/>
      <c r="J688" s="1"/>
      <c r="K688" s="5"/>
      <c r="L688" s="5"/>
      <c r="M688" s="39"/>
      <c r="N688" s="50"/>
      <c r="V688" s="50"/>
      <c r="W688" s="64"/>
    </row>
    <row r="689" spans="1:23" x14ac:dyDescent="0.25">
      <c r="A689" s="57">
        <v>688</v>
      </c>
      <c r="B689" s="2" t="s">
        <v>10377</v>
      </c>
      <c r="C689" s="10" t="s">
        <v>10378</v>
      </c>
      <c r="D689" s="10" t="s">
        <v>10378</v>
      </c>
      <c r="F689" s="2" t="s">
        <v>10377</v>
      </c>
      <c r="G689" s="40"/>
      <c r="H689" s="1"/>
      <c r="I689" s="1"/>
      <c r="J689" s="1" t="s">
        <v>13</v>
      </c>
      <c r="K689" s="1"/>
      <c r="L689" s="1"/>
      <c r="M689" s="40"/>
      <c r="N689" s="49" t="s">
        <v>13</v>
      </c>
      <c r="O689" s="10" t="s">
        <v>13</v>
      </c>
      <c r="V689" s="50"/>
      <c r="W689" s="64"/>
    </row>
    <row r="690" spans="1:23" ht="25.5" x14ac:dyDescent="0.25">
      <c r="A690" s="57">
        <v>689</v>
      </c>
      <c r="B690" s="2" t="s">
        <v>10375</v>
      </c>
      <c r="C690" s="10" t="s">
        <v>10376</v>
      </c>
      <c r="D690" s="10" t="s">
        <v>10376</v>
      </c>
      <c r="F690" s="2" t="s">
        <v>10375</v>
      </c>
      <c r="G690" s="40"/>
      <c r="H690" s="1"/>
      <c r="I690" s="1"/>
      <c r="J690" s="1" t="s">
        <v>13</v>
      </c>
      <c r="K690" s="1"/>
      <c r="L690" s="1"/>
      <c r="M690" s="40"/>
      <c r="N690" s="49" t="s">
        <v>13</v>
      </c>
      <c r="O690" s="10" t="s">
        <v>13</v>
      </c>
      <c r="V690" s="50"/>
      <c r="W690" s="64"/>
    </row>
    <row r="691" spans="1:23" ht="25.5" x14ac:dyDescent="0.25">
      <c r="A691" s="57">
        <v>690</v>
      </c>
      <c r="B691" s="2" t="s">
        <v>10373</v>
      </c>
      <c r="C691" s="10" t="s">
        <v>10374</v>
      </c>
      <c r="D691" s="10" t="s">
        <v>10374</v>
      </c>
      <c r="F691" s="2" t="s">
        <v>10373</v>
      </c>
      <c r="G691" s="40"/>
      <c r="H691" s="1"/>
      <c r="I691" s="1"/>
      <c r="J691" s="1" t="s">
        <v>13</v>
      </c>
      <c r="K691" s="1"/>
      <c r="L691" s="1"/>
      <c r="M691" s="40"/>
      <c r="N691" s="49" t="s">
        <v>13</v>
      </c>
      <c r="O691" s="10" t="s">
        <v>13</v>
      </c>
      <c r="V691" s="50"/>
      <c r="W691" s="64"/>
    </row>
    <row r="692" spans="1:23" ht="25.5" x14ac:dyDescent="0.25">
      <c r="A692" s="57">
        <v>691</v>
      </c>
      <c r="B692" s="2" t="s">
        <v>10371</v>
      </c>
      <c r="C692" s="10" t="s">
        <v>10372</v>
      </c>
      <c r="D692" s="10" t="s">
        <v>10372</v>
      </c>
      <c r="F692" s="2" t="s">
        <v>10371</v>
      </c>
      <c r="G692" s="40"/>
      <c r="H692" s="1"/>
      <c r="I692" s="1"/>
      <c r="J692" s="1" t="s">
        <v>13</v>
      </c>
      <c r="K692" s="1"/>
      <c r="L692" s="1"/>
      <c r="M692" s="40"/>
      <c r="N692" s="49" t="s">
        <v>13</v>
      </c>
      <c r="O692" s="10" t="s">
        <v>13</v>
      </c>
      <c r="V692" s="50"/>
      <c r="W692" s="64"/>
    </row>
    <row r="693" spans="1:23" x14ac:dyDescent="0.25">
      <c r="A693" s="57">
        <v>692</v>
      </c>
      <c r="B693" s="6" t="s">
        <v>10369</v>
      </c>
      <c r="C693" s="12" t="s">
        <v>10370</v>
      </c>
      <c r="D693" s="12" t="s">
        <v>10370</v>
      </c>
      <c r="E693" s="11"/>
      <c r="F693" s="6" t="s">
        <v>10369</v>
      </c>
      <c r="G693" s="39"/>
      <c r="H693" s="5"/>
      <c r="I693" s="5"/>
      <c r="J693" s="1"/>
      <c r="K693" s="5"/>
      <c r="L693" s="5"/>
      <c r="M693" s="39"/>
      <c r="N693" s="50"/>
      <c r="V693" s="50"/>
      <c r="W693" s="64"/>
    </row>
    <row r="694" spans="1:23" ht="51" x14ac:dyDescent="0.25">
      <c r="A694" s="57">
        <v>693</v>
      </c>
      <c r="B694" s="2" t="s">
        <v>10367</v>
      </c>
      <c r="C694" s="10" t="s">
        <v>10368</v>
      </c>
      <c r="D694" s="10" t="s">
        <v>10368</v>
      </c>
      <c r="F694" s="2" t="s">
        <v>10367</v>
      </c>
      <c r="G694" s="40"/>
      <c r="H694" s="1"/>
      <c r="I694" s="1"/>
      <c r="J694" s="1" t="s">
        <v>13</v>
      </c>
      <c r="K694" s="1"/>
      <c r="L694" s="1"/>
      <c r="M694" s="40"/>
      <c r="N694" s="49" t="s">
        <v>13</v>
      </c>
      <c r="O694" s="10" t="s">
        <v>13</v>
      </c>
      <c r="V694" s="50"/>
      <c r="W694" s="64"/>
    </row>
    <row r="695" spans="1:23" ht="25.5" x14ac:dyDescent="0.25">
      <c r="A695" s="57">
        <v>694</v>
      </c>
      <c r="B695" s="2" t="s">
        <v>10365</v>
      </c>
      <c r="C695" s="10" t="s">
        <v>10366</v>
      </c>
      <c r="D695" s="10" t="s">
        <v>10366</v>
      </c>
      <c r="F695" s="2" t="s">
        <v>10365</v>
      </c>
      <c r="G695" s="40"/>
      <c r="H695" s="1"/>
      <c r="I695" s="1"/>
      <c r="J695" s="1" t="s">
        <v>13</v>
      </c>
      <c r="K695" s="1"/>
      <c r="L695" s="1"/>
      <c r="M695" s="40"/>
      <c r="N695" s="49" t="s">
        <v>13</v>
      </c>
      <c r="O695" s="10" t="s">
        <v>13</v>
      </c>
      <c r="V695" s="50"/>
      <c r="W695" s="64"/>
    </row>
    <row r="696" spans="1:23" x14ac:dyDescent="0.25">
      <c r="A696" s="57">
        <v>695</v>
      </c>
      <c r="B696" s="2" t="s">
        <v>10363</v>
      </c>
      <c r="C696" s="10" t="s">
        <v>10364</v>
      </c>
      <c r="D696" s="10" t="s">
        <v>10364</v>
      </c>
      <c r="F696" s="2" t="s">
        <v>10363</v>
      </c>
      <c r="G696" s="40"/>
      <c r="H696" s="1"/>
      <c r="I696" s="1"/>
      <c r="J696" s="1" t="s">
        <v>13</v>
      </c>
      <c r="K696" s="1"/>
      <c r="L696" s="1"/>
      <c r="M696" s="40"/>
      <c r="N696" s="49" t="s">
        <v>13</v>
      </c>
      <c r="O696" s="10" t="s">
        <v>13</v>
      </c>
      <c r="V696" s="50"/>
      <c r="W696" s="64"/>
    </row>
    <row r="697" spans="1:23" x14ac:dyDescent="0.25">
      <c r="A697" s="57">
        <v>696</v>
      </c>
      <c r="B697" s="6" t="s">
        <v>10361</v>
      </c>
      <c r="C697" s="12" t="s">
        <v>10362</v>
      </c>
      <c r="D697" s="12" t="s">
        <v>10362</v>
      </c>
      <c r="E697" s="11"/>
      <c r="F697" s="6" t="s">
        <v>10361</v>
      </c>
      <c r="G697" s="39"/>
      <c r="H697" s="5"/>
      <c r="I697" s="5"/>
      <c r="J697" s="1"/>
      <c r="K697" s="5"/>
      <c r="L697" s="5"/>
      <c r="M697" s="39"/>
      <c r="N697" s="50"/>
      <c r="V697" s="50"/>
      <c r="W697" s="64"/>
    </row>
    <row r="698" spans="1:23" ht="38.25" x14ac:dyDescent="0.25">
      <c r="A698" s="57">
        <v>697</v>
      </c>
      <c r="B698" s="2" t="s">
        <v>10359</v>
      </c>
      <c r="C698" s="10" t="s">
        <v>10360</v>
      </c>
      <c r="D698" s="10" t="s">
        <v>10360</v>
      </c>
      <c r="F698" s="2" t="s">
        <v>10359</v>
      </c>
      <c r="G698" s="40"/>
      <c r="H698" s="1"/>
      <c r="I698" s="1"/>
      <c r="J698" s="1" t="s">
        <v>13</v>
      </c>
      <c r="K698" s="1"/>
      <c r="L698" s="1"/>
      <c r="M698" s="40"/>
      <c r="N698" s="49" t="s">
        <v>13</v>
      </c>
      <c r="O698" s="10" t="s">
        <v>13</v>
      </c>
      <c r="V698" s="50"/>
      <c r="W698" s="64"/>
    </row>
    <row r="699" spans="1:23" x14ac:dyDescent="0.25">
      <c r="A699" s="57">
        <v>698</v>
      </c>
      <c r="B699" s="6" t="s">
        <v>30</v>
      </c>
      <c r="C699" s="12" t="s">
        <v>10358</v>
      </c>
      <c r="D699" s="12" t="s">
        <v>10358</v>
      </c>
      <c r="E699" s="11"/>
      <c r="F699" s="6" t="s">
        <v>30</v>
      </c>
      <c r="G699" s="39"/>
      <c r="H699" s="5"/>
      <c r="I699" s="5"/>
      <c r="J699" s="1"/>
      <c r="K699" s="5"/>
      <c r="L699" s="5"/>
      <c r="M699" s="39"/>
      <c r="N699" s="50"/>
      <c r="V699" s="50"/>
      <c r="W699" s="64"/>
    </row>
    <row r="700" spans="1:23" x14ac:dyDescent="0.25">
      <c r="A700" s="57">
        <v>699</v>
      </c>
      <c r="B700" s="6" t="s">
        <v>30</v>
      </c>
      <c r="C700" s="12" t="s">
        <v>10357</v>
      </c>
      <c r="D700" s="12" t="s">
        <v>10357</v>
      </c>
      <c r="E700" s="11"/>
      <c r="F700" s="6" t="s">
        <v>30</v>
      </c>
      <c r="G700" s="39"/>
      <c r="H700" s="5"/>
      <c r="I700" s="5"/>
      <c r="J700" s="1"/>
      <c r="K700" s="5"/>
      <c r="L700" s="5"/>
      <c r="M700" s="39"/>
      <c r="N700" s="50"/>
      <c r="V700" s="50"/>
      <c r="W700" s="64"/>
    </row>
    <row r="701" spans="1:23" x14ac:dyDescent="0.25">
      <c r="A701" s="57">
        <v>700</v>
      </c>
      <c r="B701" s="6" t="s">
        <v>30</v>
      </c>
      <c r="C701" s="12" t="s">
        <v>10356</v>
      </c>
      <c r="D701" s="12" t="s">
        <v>10356</v>
      </c>
      <c r="E701" s="11"/>
      <c r="F701" s="6" t="s">
        <v>30</v>
      </c>
      <c r="G701" s="39"/>
      <c r="H701" s="5"/>
      <c r="I701" s="5"/>
      <c r="J701" s="1"/>
      <c r="K701" s="5"/>
      <c r="L701" s="5"/>
      <c r="M701" s="39"/>
      <c r="N701" s="50"/>
      <c r="V701" s="50"/>
      <c r="W701" s="64"/>
    </row>
    <row r="702" spans="1:23" x14ac:dyDescent="0.25">
      <c r="A702" s="57">
        <v>701</v>
      </c>
      <c r="B702" s="6" t="s">
        <v>10354</v>
      </c>
      <c r="C702" s="12" t="s">
        <v>10355</v>
      </c>
      <c r="D702" s="12" t="s">
        <v>10355</v>
      </c>
      <c r="E702" s="11"/>
      <c r="F702" s="6" t="s">
        <v>10354</v>
      </c>
      <c r="G702" s="39"/>
      <c r="H702" s="5"/>
      <c r="I702" s="5"/>
      <c r="J702" s="1"/>
      <c r="K702" s="5"/>
      <c r="L702" s="5"/>
      <c r="M702" s="39"/>
      <c r="N702" s="50"/>
      <c r="V702" s="50"/>
      <c r="W702" s="64"/>
    </row>
    <row r="703" spans="1:23" x14ac:dyDescent="0.25">
      <c r="A703" s="57">
        <v>702</v>
      </c>
      <c r="B703" s="2" t="s">
        <v>10352</v>
      </c>
      <c r="C703" s="10" t="s">
        <v>10353</v>
      </c>
      <c r="D703" s="10" t="s">
        <v>10353</v>
      </c>
      <c r="F703" s="2" t="s">
        <v>10352</v>
      </c>
      <c r="G703" s="40"/>
      <c r="H703" s="1"/>
      <c r="I703" s="1"/>
      <c r="J703" s="1" t="s">
        <v>13</v>
      </c>
      <c r="K703" s="1"/>
      <c r="L703" s="1"/>
      <c r="M703" s="40"/>
      <c r="N703" s="49" t="s">
        <v>13</v>
      </c>
      <c r="O703" s="10" t="s">
        <v>13</v>
      </c>
      <c r="V703" s="50"/>
      <c r="W703" s="64"/>
    </row>
    <row r="704" spans="1:23" x14ac:dyDescent="0.25">
      <c r="A704" s="57">
        <v>703</v>
      </c>
      <c r="B704" s="2" t="s">
        <v>10350</v>
      </c>
      <c r="C704" s="10" t="s">
        <v>10351</v>
      </c>
      <c r="D704" s="10" t="s">
        <v>10351</v>
      </c>
      <c r="F704" s="2" t="s">
        <v>10350</v>
      </c>
      <c r="G704" s="40"/>
      <c r="H704" s="1"/>
      <c r="I704" s="1"/>
      <c r="J704" s="1" t="s">
        <v>13</v>
      </c>
      <c r="K704" s="1"/>
      <c r="L704" s="1"/>
      <c r="M704" s="40"/>
      <c r="N704" s="49" t="s">
        <v>13</v>
      </c>
      <c r="O704" s="10" t="s">
        <v>13</v>
      </c>
      <c r="V704" s="50"/>
      <c r="W704" s="64"/>
    </row>
    <row r="705" spans="1:23" x14ac:dyDescent="0.25">
      <c r="A705" s="57">
        <v>704</v>
      </c>
      <c r="B705" s="2" t="s">
        <v>10348</v>
      </c>
      <c r="C705" s="10" t="s">
        <v>10349</v>
      </c>
      <c r="D705" s="10" t="s">
        <v>10349</v>
      </c>
      <c r="F705" s="2" t="s">
        <v>10348</v>
      </c>
      <c r="G705" s="40"/>
      <c r="H705" s="1"/>
      <c r="I705" s="1"/>
      <c r="J705" s="1" t="s">
        <v>13</v>
      </c>
      <c r="K705" s="1"/>
      <c r="L705" s="1"/>
      <c r="M705" s="40"/>
      <c r="N705" s="49" t="s">
        <v>13</v>
      </c>
      <c r="O705" s="10" t="s">
        <v>13</v>
      </c>
      <c r="V705" s="50"/>
      <c r="W705" s="64"/>
    </row>
    <row r="706" spans="1:23" ht="25.5" x14ac:dyDescent="0.25">
      <c r="A706" s="57">
        <v>705</v>
      </c>
      <c r="B706" s="6" t="s">
        <v>10346</v>
      </c>
      <c r="C706" s="12" t="s">
        <v>10347</v>
      </c>
      <c r="D706" s="12" t="s">
        <v>10347</v>
      </c>
      <c r="E706" s="11"/>
      <c r="F706" s="6" t="s">
        <v>10346</v>
      </c>
      <c r="G706" s="39"/>
      <c r="H706" s="5"/>
      <c r="I706" s="5"/>
      <c r="J706" s="1"/>
      <c r="K706" s="5"/>
      <c r="L706" s="5"/>
      <c r="M706" s="39"/>
      <c r="N706" s="50"/>
      <c r="V706" s="50"/>
      <c r="W706" s="64"/>
    </row>
    <row r="707" spans="1:23" x14ac:dyDescent="0.25">
      <c r="A707" s="57">
        <v>706</v>
      </c>
      <c r="B707" s="2" t="s">
        <v>10344</v>
      </c>
      <c r="C707" s="10" t="s">
        <v>10345</v>
      </c>
      <c r="D707" s="10" t="s">
        <v>10345</v>
      </c>
      <c r="F707" s="2" t="s">
        <v>10344</v>
      </c>
      <c r="G707" s="40"/>
      <c r="H707" s="1"/>
      <c r="I707" s="1"/>
      <c r="J707" s="1" t="s">
        <v>13</v>
      </c>
      <c r="K707" s="1"/>
      <c r="L707" s="1"/>
      <c r="M707" s="40"/>
      <c r="N707" s="49" t="s">
        <v>13</v>
      </c>
      <c r="O707" s="10" t="s">
        <v>13</v>
      </c>
      <c r="V707" s="50"/>
      <c r="W707" s="64"/>
    </row>
    <row r="708" spans="1:23" x14ac:dyDescent="0.25">
      <c r="A708" s="57">
        <v>707</v>
      </c>
      <c r="B708" s="2" t="s">
        <v>10342</v>
      </c>
      <c r="C708" s="10" t="s">
        <v>10343</v>
      </c>
      <c r="D708" s="10" t="s">
        <v>10343</v>
      </c>
      <c r="F708" s="2" t="s">
        <v>10342</v>
      </c>
      <c r="G708" s="40"/>
      <c r="H708" s="1"/>
      <c r="I708" s="1"/>
      <c r="J708" s="1" t="s">
        <v>13</v>
      </c>
      <c r="K708" s="1"/>
      <c r="L708" s="1"/>
      <c r="M708" s="40"/>
      <c r="N708" s="49" t="s">
        <v>13</v>
      </c>
      <c r="O708" s="10" t="s">
        <v>13</v>
      </c>
      <c r="V708" s="50"/>
      <c r="W708" s="64"/>
    </row>
    <row r="709" spans="1:23" x14ac:dyDescent="0.25">
      <c r="A709" s="57">
        <v>708</v>
      </c>
      <c r="B709" s="2" t="s">
        <v>10333</v>
      </c>
      <c r="C709" s="10" t="s">
        <v>10341</v>
      </c>
      <c r="D709" s="10" t="s">
        <v>10341</v>
      </c>
      <c r="F709" s="2" t="s">
        <v>10333</v>
      </c>
      <c r="G709" s="40"/>
      <c r="H709" s="1"/>
      <c r="I709" s="1"/>
      <c r="J709" s="1" t="s">
        <v>13</v>
      </c>
      <c r="K709" s="1"/>
      <c r="L709" s="1"/>
      <c r="M709" s="40"/>
      <c r="N709" s="49" t="s">
        <v>13</v>
      </c>
      <c r="O709" s="10" t="s">
        <v>13</v>
      </c>
      <c r="V709" s="50"/>
      <c r="W709" s="64"/>
    </row>
    <row r="710" spans="1:23" x14ac:dyDescent="0.25">
      <c r="A710" s="57">
        <v>709</v>
      </c>
      <c r="B710" s="6" t="s">
        <v>10339</v>
      </c>
      <c r="C710" s="12" t="s">
        <v>10340</v>
      </c>
      <c r="D710" s="12" t="s">
        <v>10340</v>
      </c>
      <c r="E710" s="11"/>
      <c r="F710" s="6" t="s">
        <v>10339</v>
      </c>
      <c r="G710" s="39"/>
      <c r="H710" s="5"/>
      <c r="I710" s="5"/>
      <c r="J710" s="1"/>
      <c r="K710" s="5"/>
      <c r="L710" s="5"/>
      <c r="M710" s="39"/>
      <c r="N710" s="50"/>
      <c r="V710" s="50"/>
      <c r="W710" s="64"/>
    </row>
    <row r="711" spans="1:23" x14ac:dyDescent="0.25">
      <c r="A711" s="57">
        <v>710</v>
      </c>
      <c r="B711" s="2" t="s">
        <v>10337</v>
      </c>
      <c r="C711" s="10" t="s">
        <v>10338</v>
      </c>
      <c r="D711" s="10" t="s">
        <v>10338</v>
      </c>
      <c r="F711" s="2" t="s">
        <v>10337</v>
      </c>
      <c r="G711" s="40"/>
      <c r="H711" s="1"/>
      <c r="I711" s="1"/>
      <c r="J711" s="1" t="s">
        <v>13</v>
      </c>
      <c r="K711" s="1"/>
      <c r="L711" s="1"/>
      <c r="M711" s="40"/>
      <c r="N711" s="49" t="s">
        <v>13</v>
      </c>
      <c r="O711" s="10" t="s">
        <v>13</v>
      </c>
      <c r="V711" s="50"/>
      <c r="W711" s="64"/>
    </row>
    <row r="712" spans="1:23" x14ac:dyDescent="0.25">
      <c r="A712" s="57">
        <v>711</v>
      </c>
      <c r="B712" s="2" t="s">
        <v>10335</v>
      </c>
      <c r="C712" s="10" t="s">
        <v>10336</v>
      </c>
      <c r="D712" s="10" t="s">
        <v>10336</v>
      </c>
      <c r="F712" s="2" t="s">
        <v>10335</v>
      </c>
      <c r="G712" s="40"/>
      <c r="H712" s="1"/>
      <c r="I712" s="1"/>
      <c r="J712" s="1" t="s">
        <v>13</v>
      </c>
      <c r="K712" s="1"/>
      <c r="L712" s="1"/>
      <c r="M712" s="40"/>
      <c r="N712" s="49" t="s">
        <v>13</v>
      </c>
      <c r="O712" s="10" t="s">
        <v>13</v>
      </c>
      <c r="V712" s="50"/>
      <c r="W712" s="64"/>
    </row>
    <row r="713" spans="1:23" x14ac:dyDescent="0.25">
      <c r="A713" s="57">
        <v>712</v>
      </c>
      <c r="B713" s="2" t="s">
        <v>10333</v>
      </c>
      <c r="C713" s="10" t="s">
        <v>10334</v>
      </c>
      <c r="D713" s="10" t="s">
        <v>10334</v>
      </c>
      <c r="F713" s="2" t="s">
        <v>10333</v>
      </c>
      <c r="G713" s="40"/>
      <c r="H713" s="1"/>
      <c r="I713" s="1"/>
      <c r="J713" s="1" t="s">
        <v>13</v>
      </c>
      <c r="K713" s="1"/>
      <c r="L713" s="1"/>
      <c r="M713" s="40"/>
      <c r="N713" s="49" t="s">
        <v>13</v>
      </c>
      <c r="O713" s="10" t="s">
        <v>13</v>
      </c>
      <c r="V713" s="50"/>
      <c r="W713" s="64"/>
    </row>
    <row r="714" spans="1:23" x14ac:dyDescent="0.25">
      <c r="A714" s="57">
        <v>713</v>
      </c>
      <c r="B714" s="6" t="s">
        <v>10331</v>
      </c>
      <c r="C714" s="12" t="s">
        <v>10332</v>
      </c>
      <c r="D714" s="12" t="s">
        <v>10332</v>
      </c>
      <c r="E714" s="11"/>
      <c r="F714" s="6" t="s">
        <v>10331</v>
      </c>
      <c r="G714" s="39"/>
      <c r="H714" s="5"/>
      <c r="I714" s="5"/>
      <c r="J714" s="1"/>
      <c r="K714" s="5"/>
      <c r="L714" s="5"/>
      <c r="M714" s="39"/>
      <c r="N714" s="50"/>
      <c r="V714" s="50"/>
      <c r="W714" s="64"/>
    </row>
    <row r="715" spans="1:23" ht="25.5" x14ac:dyDescent="0.25">
      <c r="A715" s="57">
        <v>714</v>
      </c>
      <c r="B715" s="2" t="s">
        <v>10329</v>
      </c>
      <c r="C715" s="10" t="s">
        <v>10330</v>
      </c>
      <c r="D715" s="10" t="s">
        <v>10330</v>
      </c>
      <c r="F715" s="2" t="s">
        <v>10329</v>
      </c>
      <c r="G715" s="40"/>
      <c r="H715" s="1"/>
      <c r="I715" s="1"/>
      <c r="J715" s="1" t="s">
        <v>13</v>
      </c>
      <c r="K715" s="1"/>
      <c r="L715" s="1"/>
      <c r="M715" s="40"/>
      <c r="N715" s="49" t="s">
        <v>13</v>
      </c>
      <c r="O715" s="10" t="s">
        <v>13</v>
      </c>
      <c r="V715" s="50"/>
      <c r="W715" s="64"/>
    </row>
    <row r="716" spans="1:23" ht="25.5" x14ac:dyDescent="0.25">
      <c r="A716" s="57">
        <v>715</v>
      </c>
      <c r="B716" s="2" t="s">
        <v>10327</v>
      </c>
      <c r="C716" s="10" t="s">
        <v>10328</v>
      </c>
      <c r="D716" s="10" t="s">
        <v>10328</v>
      </c>
      <c r="F716" s="2" t="s">
        <v>10327</v>
      </c>
      <c r="G716" s="40"/>
      <c r="H716" s="1"/>
      <c r="I716" s="1"/>
      <c r="J716" s="1" t="s">
        <v>13</v>
      </c>
      <c r="K716" s="1"/>
      <c r="L716" s="1"/>
      <c r="M716" s="40"/>
      <c r="N716" s="49" t="s">
        <v>13</v>
      </c>
      <c r="O716" s="10" t="s">
        <v>13</v>
      </c>
      <c r="V716" s="50"/>
      <c r="W716" s="64"/>
    </row>
    <row r="717" spans="1:23" x14ac:dyDescent="0.25">
      <c r="A717" s="57">
        <v>716</v>
      </c>
      <c r="B717" s="4" t="s">
        <v>10325</v>
      </c>
      <c r="C717" s="14" t="s">
        <v>10326</v>
      </c>
      <c r="D717" s="14" t="s">
        <v>10326</v>
      </c>
      <c r="E717" s="13"/>
      <c r="F717" s="4" t="s">
        <v>10325</v>
      </c>
      <c r="G717" s="38"/>
      <c r="H717" s="3"/>
      <c r="I717" s="3"/>
      <c r="J717" s="1"/>
      <c r="K717" s="3"/>
      <c r="L717" s="3"/>
      <c r="M717" s="38"/>
      <c r="N717" s="50"/>
      <c r="V717" s="50"/>
      <c r="W717" s="64"/>
    </row>
    <row r="718" spans="1:23" x14ac:dyDescent="0.25">
      <c r="A718" s="57">
        <v>717</v>
      </c>
      <c r="B718" s="6" t="s">
        <v>10323</v>
      </c>
      <c r="C718" s="12" t="s">
        <v>10324</v>
      </c>
      <c r="D718" s="12" t="s">
        <v>10324</v>
      </c>
      <c r="E718" s="11"/>
      <c r="F718" s="6" t="s">
        <v>10323</v>
      </c>
      <c r="G718" s="39"/>
      <c r="H718" s="5"/>
      <c r="I718" s="5"/>
      <c r="J718" s="1"/>
      <c r="K718" s="5"/>
      <c r="L718" s="5"/>
      <c r="M718" s="39"/>
      <c r="N718" s="50"/>
      <c r="V718" s="50"/>
      <c r="W718" s="64"/>
    </row>
    <row r="719" spans="1:23" ht="25.5" x14ac:dyDescent="0.25">
      <c r="A719" s="57">
        <v>718</v>
      </c>
      <c r="B719" s="2" t="s">
        <v>10321</v>
      </c>
      <c r="C719" s="10" t="s">
        <v>10322</v>
      </c>
      <c r="D719" s="10" t="s">
        <v>10322</v>
      </c>
      <c r="F719" s="2" t="s">
        <v>10321</v>
      </c>
      <c r="G719" s="40"/>
      <c r="H719" s="1"/>
      <c r="I719" s="1"/>
      <c r="J719" s="1" t="s">
        <v>13</v>
      </c>
      <c r="K719" s="1"/>
      <c r="L719" s="1"/>
      <c r="M719" s="40"/>
      <c r="N719" s="49" t="s">
        <v>13</v>
      </c>
      <c r="O719" s="10" t="s">
        <v>13</v>
      </c>
      <c r="V719" s="50"/>
      <c r="W719" s="64"/>
    </row>
    <row r="720" spans="1:23" x14ac:dyDescent="0.25">
      <c r="A720" s="56" t="s">
        <v>14302</v>
      </c>
      <c r="B720" s="2"/>
      <c r="C720" s="10"/>
      <c r="D720" s="10"/>
      <c r="E720" s="56"/>
      <c r="F720" s="2"/>
      <c r="G720" s="1">
        <f>SUBTOTAL(103,Table114[Renumbered])</f>
        <v>0</v>
      </c>
      <c r="H720" s="1">
        <f>SUBTOTAL(103,Table114[New])</f>
        <v>0</v>
      </c>
      <c r="I720" s="1">
        <f>SUBTOTAL(103,Table114[Deleted])</f>
        <v>0</v>
      </c>
      <c r="J720" s="1">
        <f>SUBTOTAL(103,Table114[Text unmodified])</f>
        <v>487</v>
      </c>
      <c r="K720" s="1">
        <f>SUBTOTAL(103,Table114[Reworded, intent the same])</f>
        <v>2</v>
      </c>
      <c r="L720" s="1">
        <f>SUBTOTAL(103,Table114[Reworded, intent modified])</f>
        <v>0</v>
      </c>
      <c r="M720" s="40">
        <f>SUBTOTAL(103,Table114[BK])</f>
        <v>91</v>
      </c>
      <c r="N720" s="49">
        <f>SUBTOTAL(103,Table114[ATPL(A)])</f>
        <v>489</v>
      </c>
      <c r="O720" s="10">
        <f>SUBTOTAL(103,Table114[CPL(A)])</f>
        <v>427</v>
      </c>
      <c r="P720" s="56"/>
      <c r="Q720" s="56"/>
      <c r="R720" s="10"/>
      <c r="S720" s="10"/>
      <c r="T720" s="10"/>
      <c r="U720" s="10"/>
      <c r="V720" s="49"/>
      <c r="W720" s="49"/>
    </row>
  </sheetData>
  <phoneticPr fontId="4" type="noConversion"/>
  <pageMargins left="0.7" right="0.7" top="0.75" bottom="0.75" header="0.3" footer="0.3"/>
  <pageSetup paperSize="9" orientation="portrait" verticalDpi="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4395D-5060-46AB-B35A-A9462D0784DF}">
  <dimension ref="A1:W305"/>
  <sheetViews>
    <sheetView workbookViewId="0">
      <pane ySplit="1" topLeftCell="A2" activePane="bottomLeft" state="frozen"/>
      <selection pane="bottomLeft" activeCell="B2" sqref="B2"/>
    </sheetView>
  </sheetViews>
  <sheetFormatPr defaultColWidth="9" defaultRowHeight="15" x14ac:dyDescent="0.25"/>
  <cols>
    <col min="1" max="1" width="4.42578125" style="8" customWidth="1"/>
    <col min="2" max="2" width="41.7109375" style="19" customWidth="1"/>
    <col min="3" max="3" width="13.7109375" style="8" customWidth="1"/>
    <col min="4" max="4" width="13.7109375" style="9" customWidth="1"/>
    <col min="5" max="5" width="7.140625" style="8" customWidth="1"/>
    <col min="6" max="6" width="41.7109375" style="19" customWidth="1"/>
    <col min="7" max="22" width="3.85546875" style="8" customWidth="1"/>
    <col min="23" max="23" width="25.7109375" style="8" customWidth="1"/>
    <col min="24" max="16384" width="9" style="8"/>
  </cols>
  <sheetData>
    <row r="1" spans="1:23" ht="8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ht="38.25" x14ac:dyDescent="0.25">
      <c r="A2" s="57">
        <v>1</v>
      </c>
      <c r="B2" s="4" t="s">
        <v>12314</v>
      </c>
      <c r="C2" s="14" t="s">
        <v>12315</v>
      </c>
      <c r="D2" s="14" t="s">
        <v>12315</v>
      </c>
      <c r="E2" s="13"/>
      <c r="F2" s="4" t="s">
        <v>12314</v>
      </c>
      <c r="G2" s="58"/>
      <c r="H2" s="14"/>
      <c r="I2" s="14"/>
      <c r="J2" s="10"/>
      <c r="K2" s="14"/>
      <c r="L2" s="14"/>
      <c r="M2" s="58"/>
      <c r="N2" s="51"/>
      <c r="V2" s="51"/>
      <c r="W2" s="40" t="s">
        <v>14303</v>
      </c>
    </row>
    <row r="3" spans="1:23" x14ac:dyDescent="0.25">
      <c r="A3" s="57">
        <v>2</v>
      </c>
      <c r="B3" s="4" t="s">
        <v>12312</v>
      </c>
      <c r="C3" s="14" t="s">
        <v>12313</v>
      </c>
      <c r="D3" s="14" t="s">
        <v>12313</v>
      </c>
      <c r="E3" s="13"/>
      <c r="F3" s="4" t="s">
        <v>12312</v>
      </c>
      <c r="G3" s="59"/>
      <c r="H3" s="14"/>
      <c r="I3" s="14"/>
      <c r="J3" s="10"/>
      <c r="K3" s="14"/>
      <c r="L3" s="14"/>
      <c r="M3" s="59"/>
      <c r="N3" s="50"/>
      <c r="V3" s="50"/>
      <c r="W3" s="64"/>
    </row>
    <row r="4" spans="1:23" x14ac:dyDescent="0.25">
      <c r="A4" s="57">
        <v>3</v>
      </c>
      <c r="B4" s="4" t="s">
        <v>12310</v>
      </c>
      <c r="C4" s="14" t="s">
        <v>12311</v>
      </c>
      <c r="D4" s="14" t="s">
        <v>12311</v>
      </c>
      <c r="E4" s="13"/>
      <c r="F4" s="4" t="s">
        <v>12310</v>
      </c>
      <c r="G4" s="59"/>
      <c r="H4" s="14"/>
      <c r="I4" s="14"/>
      <c r="J4" s="10"/>
      <c r="K4" s="14"/>
      <c r="L4" s="14"/>
      <c r="M4" s="59"/>
      <c r="N4" s="50"/>
      <c r="V4" s="50"/>
      <c r="W4" s="64"/>
    </row>
    <row r="5" spans="1:23" ht="25.5" x14ac:dyDescent="0.25">
      <c r="A5" s="57">
        <v>4</v>
      </c>
      <c r="B5" s="6" t="s">
        <v>12308</v>
      </c>
      <c r="C5" s="12" t="s">
        <v>12309</v>
      </c>
      <c r="D5" s="12" t="s">
        <v>12309</v>
      </c>
      <c r="E5" s="11"/>
      <c r="F5" s="6" t="s">
        <v>12308</v>
      </c>
      <c r="G5" s="60"/>
      <c r="H5" s="12"/>
      <c r="I5" s="12"/>
      <c r="J5" s="10"/>
      <c r="K5" s="12"/>
      <c r="L5" s="12"/>
      <c r="M5" s="60"/>
      <c r="N5" s="50"/>
      <c r="V5" s="50"/>
      <c r="W5" s="64"/>
    </row>
    <row r="6" spans="1:23" ht="25.5" x14ac:dyDescent="0.25">
      <c r="A6" s="57">
        <v>5</v>
      </c>
      <c r="B6" s="2" t="s">
        <v>12306</v>
      </c>
      <c r="C6" s="10" t="s">
        <v>12307</v>
      </c>
      <c r="D6" s="10" t="s">
        <v>12307</v>
      </c>
      <c r="E6" s="10"/>
      <c r="F6" s="2" t="s">
        <v>12306</v>
      </c>
      <c r="G6" s="49"/>
      <c r="H6" s="10"/>
      <c r="I6" s="10"/>
      <c r="J6" s="10" t="s">
        <v>13</v>
      </c>
      <c r="K6" s="10"/>
      <c r="L6" s="10"/>
      <c r="M6" s="49" t="s">
        <v>13</v>
      </c>
      <c r="N6" s="50"/>
      <c r="P6" s="10" t="s">
        <v>13</v>
      </c>
      <c r="Q6" s="10" t="s">
        <v>13</v>
      </c>
      <c r="R6" s="10" t="s">
        <v>13</v>
      </c>
      <c r="V6" s="50"/>
      <c r="W6" s="64"/>
    </row>
    <row r="7" spans="1:23" ht="25.5" x14ac:dyDescent="0.25">
      <c r="A7" s="57">
        <v>6</v>
      </c>
      <c r="B7" s="2" t="s">
        <v>12304</v>
      </c>
      <c r="C7" s="10" t="s">
        <v>12305</v>
      </c>
      <c r="D7" s="10" t="s">
        <v>12305</v>
      </c>
      <c r="E7" s="10"/>
      <c r="F7" s="2" t="s">
        <v>12304</v>
      </c>
      <c r="G7" s="49"/>
      <c r="H7" s="10"/>
      <c r="I7" s="10"/>
      <c r="J7" s="10" t="s">
        <v>13</v>
      </c>
      <c r="K7" s="10"/>
      <c r="L7" s="10"/>
      <c r="M7" s="49" t="s">
        <v>13</v>
      </c>
      <c r="N7" s="50"/>
      <c r="P7" s="10" t="s">
        <v>13</v>
      </c>
      <c r="Q7" s="10" t="s">
        <v>13</v>
      </c>
      <c r="R7" s="10" t="s">
        <v>13</v>
      </c>
      <c r="V7" s="50"/>
      <c r="W7" s="64"/>
    </row>
    <row r="8" spans="1:23" x14ac:dyDescent="0.25">
      <c r="A8" s="57">
        <v>7</v>
      </c>
      <c r="B8" s="6" t="s">
        <v>12302</v>
      </c>
      <c r="C8" s="12" t="s">
        <v>12303</v>
      </c>
      <c r="D8" s="12" t="s">
        <v>12303</v>
      </c>
      <c r="E8" s="11"/>
      <c r="F8" s="6" t="s">
        <v>12302</v>
      </c>
      <c r="G8" s="60"/>
      <c r="H8" s="12"/>
      <c r="I8" s="12"/>
      <c r="J8" s="10"/>
      <c r="K8" s="12"/>
      <c r="L8" s="12"/>
      <c r="M8" s="60"/>
      <c r="N8" s="50"/>
      <c r="V8" s="50"/>
      <c r="W8" s="64"/>
    </row>
    <row r="9" spans="1:23" ht="25.5" x14ac:dyDescent="0.25">
      <c r="A9" s="57">
        <v>8</v>
      </c>
      <c r="B9" s="2" t="s">
        <v>12300</v>
      </c>
      <c r="C9" s="10" t="s">
        <v>12301</v>
      </c>
      <c r="D9" s="10" t="s">
        <v>12301</v>
      </c>
      <c r="E9" s="10"/>
      <c r="F9" s="2" t="s">
        <v>12300</v>
      </c>
      <c r="G9" s="49"/>
      <c r="H9" s="10"/>
      <c r="I9" s="10"/>
      <c r="J9" s="10" t="s">
        <v>13</v>
      </c>
      <c r="K9" s="10"/>
      <c r="L9" s="10"/>
      <c r="M9" s="49" t="s">
        <v>13</v>
      </c>
      <c r="N9" s="50"/>
      <c r="P9" s="10" t="s">
        <v>13</v>
      </c>
      <c r="Q9" s="10" t="s">
        <v>13</v>
      </c>
      <c r="R9" s="10" t="s">
        <v>13</v>
      </c>
      <c r="V9" s="50"/>
      <c r="W9" s="64"/>
    </row>
    <row r="10" spans="1:23" ht="25.5" x14ac:dyDescent="0.25">
      <c r="A10" s="57">
        <v>9</v>
      </c>
      <c r="B10" s="2" t="s">
        <v>12298</v>
      </c>
      <c r="C10" s="10" t="s">
        <v>12299</v>
      </c>
      <c r="D10" s="10" t="s">
        <v>12299</v>
      </c>
      <c r="E10" s="10"/>
      <c r="F10" s="2" t="s">
        <v>12298</v>
      </c>
      <c r="G10" s="49"/>
      <c r="H10" s="10"/>
      <c r="I10" s="10"/>
      <c r="J10" s="10" t="s">
        <v>13</v>
      </c>
      <c r="K10" s="10"/>
      <c r="L10" s="10"/>
      <c r="M10" s="49" t="s">
        <v>13</v>
      </c>
      <c r="N10" s="50"/>
      <c r="P10" s="10" t="s">
        <v>13</v>
      </c>
      <c r="Q10" s="10" t="s">
        <v>13</v>
      </c>
      <c r="R10" s="10" t="s">
        <v>13</v>
      </c>
      <c r="V10" s="50"/>
      <c r="W10" s="64"/>
    </row>
    <row r="11" spans="1:23" ht="25.5" x14ac:dyDescent="0.25">
      <c r="A11" s="57">
        <v>10</v>
      </c>
      <c r="B11" s="2" t="s">
        <v>12296</v>
      </c>
      <c r="C11" s="10" t="s">
        <v>12297</v>
      </c>
      <c r="D11" s="10" t="s">
        <v>12297</v>
      </c>
      <c r="E11" s="10"/>
      <c r="F11" s="2" t="s">
        <v>12296</v>
      </c>
      <c r="G11" s="49"/>
      <c r="H11" s="10"/>
      <c r="I11" s="10"/>
      <c r="J11" s="10" t="s">
        <v>13</v>
      </c>
      <c r="K11" s="10"/>
      <c r="L11" s="10"/>
      <c r="M11" s="49" t="s">
        <v>13</v>
      </c>
      <c r="N11" s="50"/>
      <c r="P11" s="10" t="s">
        <v>13</v>
      </c>
      <c r="Q11" s="10" t="s">
        <v>13</v>
      </c>
      <c r="R11" s="10" t="s">
        <v>13</v>
      </c>
      <c r="V11" s="50"/>
      <c r="W11" s="64"/>
    </row>
    <row r="12" spans="1:23" ht="25.5" x14ac:dyDescent="0.25">
      <c r="A12" s="57">
        <v>11</v>
      </c>
      <c r="B12" s="2" t="s">
        <v>12294</v>
      </c>
      <c r="C12" s="10" t="s">
        <v>12295</v>
      </c>
      <c r="D12" s="10" t="s">
        <v>12295</v>
      </c>
      <c r="E12" s="10"/>
      <c r="F12" s="2" t="s">
        <v>12294</v>
      </c>
      <c r="G12" s="49"/>
      <c r="H12" s="10"/>
      <c r="I12" s="10"/>
      <c r="J12" s="10" t="s">
        <v>13</v>
      </c>
      <c r="K12" s="10"/>
      <c r="L12" s="10"/>
      <c r="M12" s="49" t="s">
        <v>13</v>
      </c>
      <c r="N12" s="50"/>
      <c r="P12" s="10" t="s">
        <v>13</v>
      </c>
      <c r="Q12" s="10" t="s">
        <v>13</v>
      </c>
      <c r="R12" s="10" t="s">
        <v>13</v>
      </c>
      <c r="V12" s="50"/>
      <c r="W12" s="64"/>
    </row>
    <row r="13" spans="1:23" x14ac:dyDescent="0.25">
      <c r="A13" s="57">
        <v>12</v>
      </c>
      <c r="B13" s="2" t="s">
        <v>12292</v>
      </c>
      <c r="C13" s="10" t="s">
        <v>12293</v>
      </c>
      <c r="D13" s="10" t="s">
        <v>12293</v>
      </c>
      <c r="E13" s="10"/>
      <c r="F13" s="2" t="s">
        <v>12292</v>
      </c>
      <c r="G13" s="49"/>
      <c r="H13" s="10"/>
      <c r="I13" s="10"/>
      <c r="J13" s="10" t="s">
        <v>13</v>
      </c>
      <c r="K13" s="10"/>
      <c r="L13" s="10"/>
      <c r="M13" s="49" t="s">
        <v>13</v>
      </c>
      <c r="N13" s="50"/>
      <c r="P13" s="10" t="s">
        <v>13</v>
      </c>
      <c r="Q13" s="10" t="s">
        <v>13</v>
      </c>
      <c r="R13" s="10" t="s">
        <v>13</v>
      </c>
      <c r="V13" s="50"/>
      <c r="W13" s="64"/>
    </row>
    <row r="14" spans="1:23" x14ac:dyDescent="0.25">
      <c r="A14" s="57">
        <v>13</v>
      </c>
      <c r="B14" s="6" t="s">
        <v>12290</v>
      </c>
      <c r="C14" s="12" t="s">
        <v>12291</v>
      </c>
      <c r="D14" s="12" t="s">
        <v>12291</v>
      </c>
      <c r="E14" s="11"/>
      <c r="F14" s="6" t="s">
        <v>12290</v>
      </c>
      <c r="G14" s="60"/>
      <c r="H14" s="12"/>
      <c r="I14" s="12"/>
      <c r="J14" s="10"/>
      <c r="K14" s="12"/>
      <c r="L14" s="12"/>
      <c r="M14" s="60"/>
      <c r="N14" s="50"/>
      <c r="V14" s="50"/>
      <c r="W14" s="64"/>
    </row>
    <row r="15" spans="1:23" x14ac:dyDescent="0.25">
      <c r="A15" s="57">
        <v>14</v>
      </c>
      <c r="B15" s="2" t="s">
        <v>12288</v>
      </c>
      <c r="C15" s="10" t="s">
        <v>12289</v>
      </c>
      <c r="D15" s="10" t="s">
        <v>12289</v>
      </c>
      <c r="E15" s="10"/>
      <c r="F15" s="2" t="s">
        <v>12288</v>
      </c>
      <c r="G15" s="49"/>
      <c r="H15" s="10"/>
      <c r="I15" s="10"/>
      <c r="J15" s="10" t="s">
        <v>13</v>
      </c>
      <c r="K15" s="10"/>
      <c r="L15" s="10"/>
      <c r="M15" s="49" t="s">
        <v>13</v>
      </c>
      <c r="N15" s="50"/>
      <c r="P15" s="10" t="s">
        <v>13</v>
      </c>
      <c r="Q15" s="10" t="s">
        <v>13</v>
      </c>
      <c r="R15" s="10" t="s">
        <v>13</v>
      </c>
      <c r="V15" s="50"/>
      <c r="W15" s="64"/>
    </row>
    <row r="16" spans="1:23" ht="25.5" x14ac:dyDescent="0.25">
      <c r="A16" s="57">
        <v>15</v>
      </c>
      <c r="B16" s="2" t="s">
        <v>12286</v>
      </c>
      <c r="C16" s="10" t="s">
        <v>12287</v>
      </c>
      <c r="D16" s="10" t="s">
        <v>12287</v>
      </c>
      <c r="E16" s="10"/>
      <c r="F16" s="2" t="s">
        <v>12286</v>
      </c>
      <c r="G16" s="49"/>
      <c r="H16" s="10"/>
      <c r="I16" s="10"/>
      <c r="J16" s="10" t="s">
        <v>13</v>
      </c>
      <c r="K16" s="10"/>
      <c r="L16" s="10"/>
      <c r="M16" s="49" t="s">
        <v>13</v>
      </c>
      <c r="N16" s="50"/>
      <c r="P16" s="10" t="s">
        <v>13</v>
      </c>
      <c r="Q16" s="10" t="s">
        <v>13</v>
      </c>
      <c r="R16" s="10" t="s">
        <v>13</v>
      </c>
      <c r="V16" s="50"/>
      <c r="W16" s="64"/>
    </row>
    <row r="17" spans="1:23" x14ac:dyDescent="0.25">
      <c r="A17" s="57">
        <v>16</v>
      </c>
      <c r="B17" s="6" t="s">
        <v>12284</v>
      </c>
      <c r="C17" s="12" t="s">
        <v>12285</v>
      </c>
      <c r="D17" s="12" t="s">
        <v>12285</v>
      </c>
      <c r="E17" s="11"/>
      <c r="F17" s="6" t="s">
        <v>12284</v>
      </c>
      <c r="G17" s="60"/>
      <c r="H17" s="12"/>
      <c r="I17" s="12"/>
      <c r="J17" s="10"/>
      <c r="K17" s="12"/>
      <c r="L17" s="12"/>
      <c r="M17" s="60"/>
      <c r="N17" s="50"/>
      <c r="V17" s="50"/>
      <c r="W17" s="64"/>
    </row>
    <row r="18" spans="1:23" x14ac:dyDescent="0.25">
      <c r="A18" s="57">
        <v>17</v>
      </c>
      <c r="B18" s="2" t="s">
        <v>12282</v>
      </c>
      <c r="C18" s="10" t="s">
        <v>12283</v>
      </c>
      <c r="D18" s="10" t="s">
        <v>12283</v>
      </c>
      <c r="E18" s="10"/>
      <c r="F18" s="2" t="s">
        <v>12282</v>
      </c>
      <c r="G18" s="49"/>
      <c r="H18" s="10"/>
      <c r="I18" s="10"/>
      <c r="J18" s="10" t="s">
        <v>13</v>
      </c>
      <c r="K18" s="10"/>
      <c r="L18" s="10"/>
      <c r="M18" s="49" t="s">
        <v>13</v>
      </c>
      <c r="N18" s="50"/>
      <c r="P18" s="10" t="s">
        <v>13</v>
      </c>
      <c r="Q18" s="10" t="s">
        <v>13</v>
      </c>
      <c r="R18" s="10" t="s">
        <v>13</v>
      </c>
      <c r="V18" s="50"/>
      <c r="W18" s="64"/>
    </row>
    <row r="19" spans="1:23" x14ac:dyDescent="0.25">
      <c r="A19" s="57">
        <v>18</v>
      </c>
      <c r="B19" s="2" t="s">
        <v>12280</v>
      </c>
      <c r="C19" s="10" t="s">
        <v>12281</v>
      </c>
      <c r="D19" s="10" t="s">
        <v>12281</v>
      </c>
      <c r="E19" s="10"/>
      <c r="F19" s="2" t="s">
        <v>12280</v>
      </c>
      <c r="G19" s="49"/>
      <c r="H19" s="10"/>
      <c r="I19" s="10"/>
      <c r="J19" s="10" t="s">
        <v>13</v>
      </c>
      <c r="K19" s="10"/>
      <c r="L19" s="10"/>
      <c r="M19" s="49" t="s">
        <v>13</v>
      </c>
      <c r="N19" s="50"/>
      <c r="P19" s="10" t="s">
        <v>13</v>
      </c>
      <c r="Q19" s="10" t="s">
        <v>13</v>
      </c>
      <c r="R19" s="10" t="s">
        <v>13</v>
      </c>
      <c r="V19" s="50"/>
      <c r="W19" s="64"/>
    </row>
    <row r="20" spans="1:23" ht="25.5" x14ac:dyDescent="0.25">
      <c r="A20" s="57">
        <v>19</v>
      </c>
      <c r="B20" s="2" t="s">
        <v>12278</v>
      </c>
      <c r="C20" s="10" t="s">
        <v>12279</v>
      </c>
      <c r="D20" s="10" t="s">
        <v>12279</v>
      </c>
      <c r="E20" s="10"/>
      <c r="F20" s="2" t="s">
        <v>12278</v>
      </c>
      <c r="G20" s="49"/>
      <c r="H20" s="10"/>
      <c r="I20" s="10"/>
      <c r="J20" s="10" t="s">
        <v>13</v>
      </c>
      <c r="K20" s="10"/>
      <c r="L20" s="10"/>
      <c r="M20" s="49" t="s">
        <v>13</v>
      </c>
      <c r="N20" s="50"/>
      <c r="P20" s="10" t="s">
        <v>13</v>
      </c>
      <c r="Q20" s="10" t="s">
        <v>13</v>
      </c>
      <c r="R20" s="10" t="s">
        <v>13</v>
      </c>
      <c r="V20" s="50"/>
      <c r="W20" s="64"/>
    </row>
    <row r="21" spans="1:23" ht="25.5" x14ac:dyDescent="0.25">
      <c r="A21" s="57">
        <v>20</v>
      </c>
      <c r="B21" s="2" t="s">
        <v>12276</v>
      </c>
      <c r="C21" s="10" t="s">
        <v>12277</v>
      </c>
      <c r="D21" s="10" t="s">
        <v>12277</v>
      </c>
      <c r="E21" s="10"/>
      <c r="F21" s="2" t="s">
        <v>12276</v>
      </c>
      <c r="G21" s="49"/>
      <c r="H21" s="10"/>
      <c r="I21" s="10"/>
      <c r="J21" s="10" t="s">
        <v>13</v>
      </c>
      <c r="K21" s="10"/>
      <c r="L21" s="10"/>
      <c r="M21" s="49" t="s">
        <v>13</v>
      </c>
      <c r="N21" s="50"/>
      <c r="P21" s="10" t="s">
        <v>13</v>
      </c>
      <c r="Q21" s="10" t="s">
        <v>13</v>
      </c>
      <c r="R21" s="10" t="s">
        <v>13</v>
      </c>
      <c r="V21" s="50"/>
      <c r="W21" s="64"/>
    </row>
    <row r="22" spans="1:23" ht="38.25" x14ac:dyDescent="0.25">
      <c r="A22" s="57">
        <v>21</v>
      </c>
      <c r="B22" s="2" t="s">
        <v>12274</v>
      </c>
      <c r="C22" s="10" t="s">
        <v>12275</v>
      </c>
      <c r="D22" s="10" t="s">
        <v>12275</v>
      </c>
      <c r="F22" s="2" t="s">
        <v>12274</v>
      </c>
      <c r="G22" s="49"/>
      <c r="H22" s="10"/>
      <c r="I22" s="10"/>
      <c r="J22" s="10" t="s">
        <v>13</v>
      </c>
      <c r="K22" s="10"/>
      <c r="L22" s="10"/>
      <c r="M22" s="49"/>
      <c r="N22" s="50"/>
      <c r="P22" s="10" t="s">
        <v>13</v>
      </c>
      <c r="Q22" s="10" t="s">
        <v>13</v>
      </c>
      <c r="R22" s="10" t="s">
        <v>13</v>
      </c>
      <c r="V22" s="50"/>
      <c r="W22" s="64"/>
    </row>
    <row r="23" spans="1:23" ht="38.25" x14ac:dyDescent="0.25">
      <c r="A23" s="57">
        <v>22</v>
      </c>
      <c r="B23" s="2" t="s">
        <v>12272</v>
      </c>
      <c r="C23" s="10" t="s">
        <v>12273</v>
      </c>
      <c r="D23" s="10" t="s">
        <v>12273</v>
      </c>
      <c r="F23" s="2" t="s">
        <v>12272</v>
      </c>
      <c r="G23" s="49"/>
      <c r="H23" s="10"/>
      <c r="I23" s="10"/>
      <c r="J23" s="10" t="s">
        <v>13</v>
      </c>
      <c r="K23" s="10"/>
      <c r="L23" s="10"/>
      <c r="M23" s="49"/>
      <c r="N23" s="50"/>
      <c r="P23" s="10" t="s">
        <v>13</v>
      </c>
      <c r="Q23" s="10" t="s">
        <v>13</v>
      </c>
      <c r="R23" s="10" t="s">
        <v>13</v>
      </c>
      <c r="V23" s="50"/>
      <c r="W23" s="64"/>
    </row>
    <row r="24" spans="1:23" ht="25.5" x14ac:dyDescent="0.25">
      <c r="A24" s="57">
        <v>23</v>
      </c>
      <c r="B24" s="2" t="s">
        <v>12270</v>
      </c>
      <c r="C24" s="10" t="s">
        <v>12271</v>
      </c>
      <c r="D24" s="10" t="s">
        <v>12271</v>
      </c>
      <c r="F24" s="2" t="s">
        <v>12270</v>
      </c>
      <c r="G24" s="49"/>
      <c r="H24" s="10"/>
      <c r="I24" s="10"/>
      <c r="J24" s="10" t="s">
        <v>13</v>
      </c>
      <c r="K24" s="10"/>
      <c r="L24" s="10"/>
      <c r="M24" s="49"/>
      <c r="N24" s="50"/>
      <c r="P24" s="10" t="s">
        <v>13</v>
      </c>
      <c r="Q24" s="10" t="s">
        <v>13</v>
      </c>
      <c r="R24" s="10" t="s">
        <v>13</v>
      </c>
      <c r="V24" s="50"/>
      <c r="W24" s="64"/>
    </row>
    <row r="25" spans="1:23" x14ac:dyDescent="0.25">
      <c r="A25" s="57">
        <v>24</v>
      </c>
      <c r="B25" s="2" t="s">
        <v>12268</v>
      </c>
      <c r="C25" s="10" t="s">
        <v>12269</v>
      </c>
      <c r="D25" s="10" t="s">
        <v>12269</v>
      </c>
      <c r="F25" s="2" t="s">
        <v>12268</v>
      </c>
      <c r="G25" s="49"/>
      <c r="H25" s="10"/>
      <c r="I25" s="10"/>
      <c r="J25" s="10" t="s">
        <v>13</v>
      </c>
      <c r="K25" s="10"/>
      <c r="L25" s="10"/>
      <c r="M25" s="49"/>
      <c r="N25" s="50"/>
      <c r="P25" s="10" t="s">
        <v>13</v>
      </c>
      <c r="Q25" s="10" t="s">
        <v>13</v>
      </c>
      <c r="R25" s="10" t="s">
        <v>13</v>
      </c>
      <c r="V25" s="50"/>
      <c r="W25" s="64"/>
    </row>
    <row r="26" spans="1:23" ht="63.75" x14ac:dyDescent="0.25">
      <c r="A26" s="57">
        <v>25</v>
      </c>
      <c r="B26" s="2" t="s">
        <v>12266</v>
      </c>
      <c r="C26" s="10" t="s">
        <v>12267</v>
      </c>
      <c r="D26" s="10" t="s">
        <v>12267</v>
      </c>
      <c r="E26" s="10"/>
      <c r="F26" s="2" t="s">
        <v>12266</v>
      </c>
      <c r="G26" s="49"/>
      <c r="H26" s="10"/>
      <c r="I26" s="10"/>
      <c r="J26" s="10" t="s">
        <v>13</v>
      </c>
      <c r="K26" s="10"/>
      <c r="L26" s="10"/>
      <c r="M26" s="49" t="s">
        <v>13</v>
      </c>
      <c r="N26" s="50"/>
      <c r="P26" s="10" t="s">
        <v>13</v>
      </c>
      <c r="Q26" s="10" t="s">
        <v>13</v>
      </c>
      <c r="R26" s="10" t="s">
        <v>13</v>
      </c>
      <c r="V26" s="50"/>
      <c r="W26" s="64"/>
    </row>
    <row r="27" spans="1:23" ht="25.5" x14ac:dyDescent="0.25">
      <c r="A27" s="57">
        <v>26</v>
      </c>
      <c r="B27" s="2" t="s">
        <v>12264</v>
      </c>
      <c r="C27" s="10" t="s">
        <v>12265</v>
      </c>
      <c r="D27" s="10" t="s">
        <v>12265</v>
      </c>
      <c r="E27" s="10"/>
      <c r="F27" s="2" t="s">
        <v>12264</v>
      </c>
      <c r="G27" s="49"/>
      <c r="H27" s="10"/>
      <c r="I27" s="10"/>
      <c r="J27" s="10" t="s">
        <v>13</v>
      </c>
      <c r="K27" s="10"/>
      <c r="L27" s="10"/>
      <c r="M27" s="49" t="s">
        <v>13</v>
      </c>
      <c r="N27" s="50"/>
      <c r="P27" s="10" t="s">
        <v>13</v>
      </c>
      <c r="Q27" s="10" t="s">
        <v>13</v>
      </c>
      <c r="R27" s="10" t="s">
        <v>13</v>
      </c>
      <c r="V27" s="50"/>
      <c r="W27" s="64"/>
    </row>
    <row r="28" spans="1:23" ht="38.25" x14ac:dyDescent="0.25">
      <c r="A28" s="57">
        <v>27</v>
      </c>
      <c r="B28" s="2" t="s">
        <v>12262</v>
      </c>
      <c r="C28" s="10" t="s">
        <v>12263</v>
      </c>
      <c r="D28" s="10" t="s">
        <v>12263</v>
      </c>
      <c r="F28" s="2" t="s">
        <v>12262</v>
      </c>
      <c r="G28" s="49"/>
      <c r="H28" s="10"/>
      <c r="I28" s="10"/>
      <c r="J28" s="10" t="s">
        <v>13</v>
      </c>
      <c r="K28" s="10"/>
      <c r="L28" s="10"/>
      <c r="M28" s="49"/>
      <c r="N28" s="50"/>
      <c r="P28" s="10" t="s">
        <v>13</v>
      </c>
      <c r="Q28" s="10" t="s">
        <v>13</v>
      </c>
      <c r="R28" s="10" t="s">
        <v>13</v>
      </c>
      <c r="V28" s="50"/>
      <c r="W28" s="64"/>
    </row>
    <row r="29" spans="1:23" ht="51" x14ac:dyDescent="0.25">
      <c r="A29" s="57">
        <v>28</v>
      </c>
      <c r="B29" s="2" t="s">
        <v>12260</v>
      </c>
      <c r="C29" s="10" t="s">
        <v>12261</v>
      </c>
      <c r="D29" s="10" t="s">
        <v>12261</v>
      </c>
      <c r="F29" s="2" t="s">
        <v>12260</v>
      </c>
      <c r="G29" s="49"/>
      <c r="H29" s="10"/>
      <c r="I29" s="10"/>
      <c r="J29" s="10" t="s">
        <v>13</v>
      </c>
      <c r="K29" s="10"/>
      <c r="L29" s="10"/>
      <c r="M29" s="49"/>
      <c r="N29" s="50"/>
      <c r="P29" s="10" t="s">
        <v>13</v>
      </c>
      <c r="Q29" s="10" t="s">
        <v>13</v>
      </c>
      <c r="R29" s="10" t="s">
        <v>13</v>
      </c>
      <c r="V29" s="50"/>
      <c r="W29" s="64"/>
    </row>
    <row r="30" spans="1:23" x14ac:dyDescent="0.25">
      <c r="A30" s="57">
        <v>29</v>
      </c>
      <c r="B30" s="4" t="s">
        <v>12258</v>
      </c>
      <c r="C30" s="14" t="s">
        <v>12259</v>
      </c>
      <c r="D30" s="14" t="s">
        <v>12259</v>
      </c>
      <c r="E30" s="13"/>
      <c r="F30" s="4" t="s">
        <v>12258</v>
      </c>
      <c r="G30" s="59"/>
      <c r="H30" s="14"/>
      <c r="I30" s="14"/>
      <c r="J30" s="10"/>
      <c r="K30" s="14"/>
      <c r="L30" s="14"/>
      <c r="M30" s="59"/>
      <c r="N30" s="50"/>
      <c r="V30" s="50"/>
      <c r="W30" s="64"/>
    </row>
    <row r="31" spans="1:23" x14ac:dyDescent="0.25">
      <c r="A31" s="57">
        <v>30</v>
      </c>
      <c r="B31" s="6" t="s">
        <v>12256</v>
      </c>
      <c r="C31" s="12" t="s">
        <v>12257</v>
      </c>
      <c r="D31" s="12" t="s">
        <v>12257</v>
      </c>
      <c r="E31" s="11"/>
      <c r="F31" s="6" t="s">
        <v>12256</v>
      </c>
      <c r="G31" s="60"/>
      <c r="H31" s="12"/>
      <c r="I31" s="12"/>
      <c r="J31" s="10"/>
      <c r="K31" s="12"/>
      <c r="L31" s="12"/>
      <c r="M31" s="60"/>
      <c r="N31" s="50"/>
      <c r="V31" s="50"/>
      <c r="W31" s="64"/>
    </row>
    <row r="32" spans="1:23" ht="51" x14ac:dyDescent="0.25">
      <c r="A32" s="57">
        <v>31</v>
      </c>
      <c r="B32" s="2" t="s">
        <v>12254</v>
      </c>
      <c r="C32" s="10" t="s">
        <v>12255</v>
      </c>
      <c r="D32" s="10" t="s">
        <v>12255</v>
      </c>
      <c r="E32" s="10"/>
      <c r="F32" s="2" t="s">
        <v>12254</v>
      </c>
      <c r="G32" s="49"/>
      <c r="H32" s="10"/>
      <c r="I32" s="10"/>
      <c r="J32" s="10" t="s">
        <v>13</v>
      </c>
      <c r="K32" s="10"/>
      <c r="L32" s="10"/>
      <c r="M32" s="49" t="s">
        <v>13</v>
      </c>
      <c r="N32" s="50"/>
      <c r="P32" s="10" t="s">
        <v>13</v>
      </c>
      <c r="Q32" s="10" t="s">
        <v>13</v>
      </c>
      <c r="R32" s="10" t="s">
        <v>13</v>
      </c>
      <c r="V32" s="50"/>
      <c r="W32" s="64"/>
    </row>
    <row r="33" spans="1:23" ht="25.5" x14ac:dyDescent="0.25">
      <c r="A33" s="57">
        <v>32</v>
      </c>
      <c r="B33" s="2" t="s">
        <v>12252</v>
      </c>
      <c r="C33" s="10" t="s">
        <v>12253</v>
      </c>
      <c r="D33" s="10" t="s">
        <v>12253</v>
      </c>
      <c r="F33" s="2" t="s">
        <v>12252</v>
      </c>
      <c r="G33" s="49"/>
      <c r="H33" s="10"/>
      <c r="I33" s="10"/>
      <c r="J33" s="10" t="s">
        <v>13</v>
      </c>
      <c r="K33" s="10"/>
      <c r="L33" s="10"/>
      <c r="M33" s="49"/>
      <c r="N33" s="50"/>
      <c r="P33" s="10" t="s">
        <v>13</v>
      </c>
      <c r="Q33" s="10" t="s">
        <v>13</v>
      </c>
      <c r="R33" s="10" t="s">
        <v>13</v>
      </c>
      <c r="V33" s="50"/>
      <c r="W33" s="64"/>
    </row>
    <row r="34" spans="1:23" x14ac:dyDescent="0.25">
      <c r="A34" s="57">
        <v>33</v>
      </c>
      <c r="B34" s="6" t="s">
        <v>12250</v>
      </c>
      <c r="C34" s="12" t="s">
        <v>12251</v>
      </c>
      <c r="D34" s="12" t="s">
        <v>12251</v>
      </c>
      <c r="E34" s="11"/>
      <c r="F34" s="6" t="s">
        <v>12250</v>
      </c>
      <c r="G34" s="60"/>
      <c r="H34" s="12"/>
      <c r="I34" s="12"/>
      <c r="J34" s="10"/>
      <c r="K34" s="12"/>
      <c r="L34" s="12"/>
      <c r="M34" s="60"/>
      <c r="N34" s="50"/>
      <c r="V34" s="50"/>
      <c r="W34" s="64"/>
    </row>
    <row r="35" spans="1:23" x14ac:dyDescent="0.25">
      <c r="A35" s="57">
        <v>34</v>
      </c>
      <c r="B35" s="2" t="s">
        <v>12248</v>
      </c>
      <c r="C35" s="10" t="s">
        <v>12249</v>
      </c>
      <c r="D35" s="10" t="s">
        <v>12249</v>
      </c>
      <c r="F35" s="2" t="s">
        <v>12248</v>
      </c>
      <c r="G35" s="49"/>
      <c r="H35" s="10"/>
      <c r="I35" s="10"/>
      <c r="J35" s="10" t="s">
        <v>13</v>
      </c>
      <c r="K35" s="10"/>
      <c r="L35" s="10"/>
      <c r="M35" s="49"/>
      <c r="N35" s="50"/>
      <c r="P35" s="10" t="s">
        <v>13</v>
      </c>
      <c r="Q35" s="10" t="s">
        <v>13</v>
      </c>
      <c r="R35" s="10" t="s">
        <v>13</v>
      </c>
      <c r="V35" s="50"/>
      <c r="W35" s="64"/>
    </row>
    <row r="36" spans="1:23" ht="63.75" x14ac:dyDescent="0.25">
      <c r="A36" s="57">
        <v>35</v>
      </c>
      <c r="B36" s="2" t="s">
        <v>12246</v>
      </c>
      <c r="C36" s="10" t="s">
        <v>12247</v>
      </c>
      <c r="D36" s="10" t="s">
        <v>12247</v>
      </c>
      <c r="F36" s="2" t="s">
        <v>12246</v>
      </c>
      <c r="G36" s="49"/>
      <c r="H36" s="10"/>
      <c r="I36" s="10"/>
      <c r="J36" s="10" t="s">
        <v>13</v>
      </c>
      <c r="K36" s="10"/>
      <c r="L36" s="10"/>
      <c r="M36" s="49"/>
      <c r="N36" s="50"/>
      <c r="P36" s="10" t="s">
        <v>13</v>
      </c>
      <c r="Q36" s="10" t="s">
        <v>13</v>
      </c>
      <c r="R36" s="10" t="s">
        <v>13</v>
      </c>
      <c r="V36" s="50"/>
      <c r="W36" s="64"/>
    </row>
    <row r="37" spans="1:23" ht="25.5" x14ac:dyDescent="0.25">
      <c r="A37" s="57">
        <v>36</v>
      </c>
      <c r="B37" s="2" t="s">
        <v>12244</v>
      </c>
      <c r="C37" s="10" t="s">
        <v>12245</v>
      </c>
      <c r="D37" s="10" t="s">
        <v>12245</v>
      </c>
      <c r="F37" s="2" t="s">
        <v>12244</v>
      </c>
      <c r="G37" s="49"/>
      <c r="H37" s="10"/>
      <c r="I37" s="10"/>
      <c r="J37" s="10" t="s">
        <v>13</v>
      </c>
      <c r="K37" s="10"/>
      <c r="L37" s="10"/>
      <c r="M37" s="49"/>
      <c r="N37" s="50"/>
      <c r="P37" s="10" t="s">
        <v>13</v>
      </c>
      <c r="Q37" s="10" t="s">
        <v>13</v>
      </c>
      <c r="R37" s="10" t="s">
        <v>13</v>
      </c>
      <c r="V37" s="50"/>
      <c r="W37" s="64"/>
    </row>
    <row r="38" spans="1:23" ht="25.5" x14ac:dyDescent="0.25">
      <c r="A38" s="57">
        <v>37</v>
      </c>
      <c r="B38" s="2" t="s">
        <v>12242</v>
      </c>
      <c r="C38" s="10" t="s">
        <v>12243</v>
      </c>
      <c r="D38" s="10" t="s">
        <v>12243</v>
      </c>
      <c r="F38" s="2" t="s">
        <v>12242</v>
      </c>
      <c r="G38" s="49"/>
      <c r="H38" s="10"/>
      <c r="I38" s="10"/>
      <c r="J38" s="10" t="s">
        <v>13</v>
      </c>
      <c r="K38" s="10"/>
      <c r="L38" s="10"/>
      <c r="M38" s="49"/>
      <c r="N38" s="50"/>
      <c r="P38" s="10" t="s">
        <v>13</v>
      </c>
      <c r="Q38" s="10" t="s">
        <v>13</v>
      </c>
      <c r="R38" s="10" t="s">
        <v>13</v>
      </c>
      <c r="V38" s="50"/>
      <c r="W38" s="64"/>
    </row>
    <row r="39" spans="1:23" x14ac:dyDescent="0.25">
      <c r="A39" s="57">
        <v>38</v>
      </c>
      <c r="B39" s="2" t="s">
        <v>12240</v>
      </c>
      <c r="C39" s="10" t="s">
        <v>12241</v>
      </c>
      <c r="D39" s="10" t="s">
        <v>12241</v>
      </c>
      <c r="F39" s="2" t="s">
        <v>12240</v>
      </c>
      <c r="G39" s="49"/>
      <c r="H39" s="10"/>
      <c r="I39" s="10"/>
      <c r="J39" s="10" t="s">
        <v>13</v>
      </c>
      <c r="K39" s="10"/>
      <c r="L39" s="10"/>
      <c r="M39" s="49"/>
      <c r="N39" s="50"/>
      <c r="P39" s="10" t="s">
        <v>13</v>
      </c>
      <c r="Q39" s="10" t="s">
        <v>13</v>
      </c>
      <c r="R39" s="10" t="s">
        <v>13</v>
      </c>
      <c r="V39" s="50"/>
      <c r="W39" s="64"/>
    </row>
    <row r="40" spans="1:23" ht="38.25" x14ac:dyDescent="0.25">
      <c r="A40" s="57">
        <v>39</v>
      </c>
      <c r="B40" s="2" t="s">
        <v>12238</v>
      </c>
      <c r="C40" s="10" t="s">
        <v>12239</v>
      </c>
      <c r="D40" s="10" t="s">
        <v>12239</v>
      </c>
      <c r="F40" s="2" t="s">
        <v>12238</v>
      </c>
      <c r="G40" s="49"/>
      <c r="H40" s="10"/>
      <c r="I40" s="10"/>
      <c r="J40" s="10" t="s">
        <v>13</v>
      </c>
      <c r="K40" s="10"/>
      <c r="L40" s="10"/>
      <c r="M40" s="49"/>
      <c r="N40" s="50"/>
      <c r="P40" s="10" t="s">
        <v>13</v>
      </c>
      <c r="Q40" s="10" t="s">
        <v>13</v>
      </c>
      <c r="R40" s="10" t="s">
        <v>13</v>
      </c>
      <c r="V40" s="50"/>
      <c r="W40" s="64"/>
    </row>
    <row r="41" spans="1:23" x14ac:dyDescent="0.25">
      <c r="A41" s="57">
        <v>40</v>
      </c>
      <c r="B41" s="2" t="s">
        <v>12236</v>
      </c>
      <c r="C41" s="10" t="s">
        <v>12237</v>
      </c>
      <c r="D41" s="10" t="s">
        <v>12237</v>
      </c>
      <c r="F41" s="2" t="s">
        <v>12236</v>
      </c>
      <c r="G41" s="49"/>
      <c r="H41" s="10"/>
      <c r="I41" s="10"/>
      <c r="J41" s="10" t="s">
        <v>13</v>
      </c>
      <c r="K41" s="10"/>
      <c r="L41" s="10"/>
      <c r="M41" s="49"/>
      <c r="N41" s="50"/>
      <c r="P41" s="10" t="s">
        <v>13</v>
      </c>
      <c r="Q41" s="10" t="s">
        <v>13</v>
      </c>
      <c r="R41" s="10" t="s">
        <v>13</v>
      </c>
      <c r="V41" s="50"/>
      <c r="W41" s="64"/>
    </row>
    <row r="42" spans="1:23" ht="38.25" x14ac:dyDescent="0.25">
      <c r="A42" s="57">
        <v>41</v>
      </c>
      <c r="B42" s="2" t="s">
        <v>12234</v>
      </c>
      <c r="C42" s="10" t="s">
        <v>12235</v>
      </c>
      <c r="D42" s="10" t="s">
        <v>12235</v>
      </c>
      <c r="F42" s="2" t="s">
        <v>12234</v>
      </c>
      <c r="G42" s="49"/>
      <c r="H42" s="10"/>
      <c r="I42" s="10"/>
      <c r="J42" s="10" t="s">
        <v>13</v>
      </c>
      <c r="K42" s="10"/>
      <c r="L42" s="10"/>
      <c r="M42" s="49"/>
      <c r="N42" s="50"/>
      <c r="P42" s="10" t="s">
        <v>13</v>
      </c>
      <c r="Q42" s="10" t="s">
        <v>13</v>
      </c>
      <c r="R42" s="10" t="s">
        <v>13</v>
      </c>
      <c r="V42" s="50"/>
      <c r="W42" s="64"/>
    </row>
    <row r="43" spans="1:23" ht="25.5" x14ac:dyDescent="0.25">
      <c r="A43" s="57">
        <v>42</v>
      </c>
      <c r="B43" s="2" t="s">
        <v>12232</v>
      </c>
      <c r="C43" s="10" t="s">
        <v>12233</v>
      </c>
      <c r="D43" s="10" t="s">
        <v>12233</v>
      </c>
      <c r="F43" s="2" t="s">
        <v>12232</v>
      </c>
      <c r="G43" s="49"/>
      <c r="H43" s="10"/>
      <c r="I43" s="10"/>
      <c r="J43" s="10" t="s">
        <v>13</v>
      </c>
      <c r="K43" s="10"/>
      <c r="L43" s="10"/>
      <c r="M43" s="49"/>
      <c r="N43" s="50"/>
      <c r="P43" s="10" t="s">
        <v>13</v>
      </c>
      <c r="Q43" s="10" t="s">
        <v>13</v>
      </c>
      <c r="R43" s="10" t="s">
        <v>13</v>
      </c>
      <c r="V43" s="50"/>
      <c r="W43" s="64"/>
    </row>
    <row r="44" spans="1:23" ht="38.25" x14ac:dyDescent="0.25">
      <c r="A44" s="57">
        <v>43</v>
      </c>
      <c r="B44" s="2" t="s">
        <v>12230</v>
      </c>
      <c r="C44" s="10" t="s">
        <v>12231</v>
      </c>
      <c r="D44" s="10" t="s">
        <v>12231</v>
      </c>
      <c r="F44" s="2" t="s">
        <v>12230</v>
      </c>
      <c r="G44" s="49"/>
      <c r="H44" s="10"/>
      <c r="I44" s="10"/>
      <c r="J44" s="10" t="s">
        <v>13</v>
      </c>
      <c r="K44" s="10"/>
      <c r="L44" s="10"/>
      <c r="M44" s="49"/>
      <c r="N44" s="50"/>
      <c r="P44" s="10" t="s">
        <v>13</v>
      </c>
      <c r="Q44" s="10" t="s">
        <v>13</v>
      </c>
      <c r="R44" s="10" t="s">
        <v>13</v>
      </c>
      <c r="V44" s="50"/>
      <c r="W44" s="64"/>
    </row>
    <row r="45" spans="1:23" x14ac:dyDescent="0.25">
      <c r="A45" s="57">
        <v>44</v>
      </c>
      <c r="B45" s="6" t="s">
        <v>12228</v>
      </c>
      <c r="C45" s="12" t="s">
        <v>12229</v>
      </c>
      <c r="D45" s="12" t="s">
        <v>12229</v>
      </c>
      <c r="E45" s="11"/>
      <c r="F45" s="6" t="s">
        <v>12228</v>
      </c>
      <c r="G45" s="60"/>
      <c r="H45" s="12"/>
      <c r="I45" s="12"/>
      <c r="J45" s="10"/>
      <c r="K45" s="12"/>
      <c r="L45" s="12"/>
      <c r="M45" s="60"/>
      <c r="N45" s="50"/>
      <c r="V45" s="50"/>
      <c r="W45" s="64"/>
    </row>
    <row r="46" spans="1:23" ht="51" x14ac:dyDescent="0.25">
      <c r="A46" s="57">
        <v>45</v>
      </c>
      <c r="B46" s="2" t="s">
        <v>12226</v>
      </c>
      <c r="C46" s="10" t="s">
        <v>12227</v>
      </c>
      <c r="D46" s="10" t="s">
        <v>12227</v>
      </c>
      <c r="F46" s="2" t="s">
        <v>12226</v>
      </c>
      <c r="G46" s="49"/>
      <c r="H46" s="10"/>
      <c r="I46" s="10"/>
      <c r="J46" s="10" t="s">
        <v>13</v>
      </c>
      <c r="K46" s="10"/>
      <c r="L46" s="10"/>
      <c r="M46" s="49"/>
      <c r="N46" s="50"/>
      <c r="P46" s="10" t="s">
        <v>13</v>
      </c>
      <c r="Q46" s="10" t="s">
        <v>13</v>
      </c>
      <c r="R46" s="10" t="s">
        <v>13</v>
      </c>
      <c r="V46" s="50"/>
      <c r="W46" s="64"/>
    </row>
    <row r="47" spans="1:23" x14ac:dyDescent="0.25">
      <c r="A47" s="57">
        <v>46</v>
      </c>
      <c r="B47" s="6" t="s">
        <v>12224</v>
      </c>
      <c r="C47" s="12" t="s">
        <v>12225</v>
      </c>
      <c r="D47" s="12" t="s">
        <v>12225</v>
      </c>
      <c r="E47" s="11"/>
      <c r="F47" s="6" t="s">
        <v>12224</v>
      </c>
      <c r="G47" s="60"/>
      <c r="H47" s="12"/>
      <c r="I47" s="12"/>
      <c r="J47" s="10"/>
      <c r="K47" s="12"/>
      <c r="L47" s="12"/>
      <c r="M47" s="60"/>
      <c r="N47" s="50"/>
      <c r="V47" s="50"/>
      <c r="W47" s="64"/>
    </row>
    <row r="48" spans="1:23" ht="63.75" x14ac:dyDescent="0.25">
      <c r="A48" s="57">
        <v>47</v>
      </c>
      <c r="B48" s="2" t="s">
        <v>12222</v>
      </c>
      <c r="C48" s="10" t="s">
        <v>12223</v>
      </c>
      <c r="D48" s="10" t="s">
        <v>12223</v>
      </c>
      <c r="F48" s="2" t="s">
        <v>12222</v>
      </c>
      <c r="G48" s="49"/>
      <c r="H48" s="10"/>
      <c r="I48" s="10"/>
      <c r="J48" s="10" t="s">
        <v>13</v>
      </c>
      <c r="K48" s="10"/>
      <c r="L48" s="10"/>
      <c r="M48" s="49"/>
      <c r="N48" s="50"/>
      <c r="P48" s="10" t="s">
        <v>13</v>
      </c>
      <c r="Q48" s="10" t="s">
        <v>13</v>
      </c>
      <c r="R48" s="10" t="s">
        <v>13</v>
      </c>
      <c r="V48" s="50"/>
      <c r="W48" s="64"/>
    </row>
    <row r="49" spans="1:23" ht="25.5" x14ac:dyDescent="0.25">
      <c r="A49" s="57">
        <v>48</v>
      </c>
      <c r="B49" s="2" t="s">
        <v>12220</v>
      </c>
      <c r="C49" s="10" t="s">
        <v>12221</v>
      </c>
      <c r="D49" s="10" t="s">
        <v>12221</v>
      </c>
      <c r="F49" s="2" t="s">
        <v>12220</v>
      </c>
      <c r="G49" s="49"/>
      <c r="H49" s="10"/>
      <c r="I49" s="10"/>
      <c r="J49" s="10" t="s">
        <v>13</v>
      </c>
      <c r="K49" s="10"/>
      <c r="L49" s="10"/>
      <c r="M49" s="49"/>
      <c r="N49" s="50"/>
      <c r="P49" s="10" t="s">
        <v>13</v>
      </c>
      <c r="Q49" s="10" t="s">
        <v>13</v>
      </c>
      <c r="R49" s="10" t="s">
        <v>13</v>
      </c>
      <c r="V49" s="50"/>
      <c r="W49" s="64"/>
    </row>
    <row r="50" spans="1:23" x14ac:dyDescent="0.25">
      <c r="A50" s="57">
        <v>49</v>
      </c>
      <c r="B50" s="4" t="s">
        <v>12218</v>
      </c>
      <c r="C50" s="14" t="s">
        <v>12219</v>
      </c>
      <c r="D50" s="14" t="s">
        <v>12219</v>
      </c>
      <c r="E50" s="13"/>
      <c r="F50" s="4" t="s">
        <v>12218</v>
      </c>
      <c r="G50" s="59"/>
      <c r="H50" s="14"/>
      <c r="I50" s="14"/>
      <c r="J50" s="10"/>
      <c r="K50" s="14"/>
      <c r="L50" s="14"/>
      <c r="M50" s="59"/>
      <c r="N50" s="50"/>
      <c r="V50" s="50"/>
      <c r="W50" s="64"/>
    </row>
    <row r="51" spans="1:23" x14ac:dyDescent="0.25">
      <c r="A51" s="57">
        <v>50</v>
      </c>
      <c r="B51" s="6" t="s">
        <v>12216</v>
      </c>
      <c r="C51" s="12" t="s">
        <v>12217</v>
      </c>
      <c r="D51" s="12" t="s">
        <v>12217</v>
      </c>
      <c r="E51" s="11"/>
      <c r="F51" s="6" t="s">
        <v>12216</v>
      </c>
      <c r="G51" s="60"/>
      <c r="H51" s="12"/>
      <c r="I51" s="12"/>
      <c r="J51" s="10"/>
      <c r="K51" s="12"/>
      <c r="L51" s="12"/>
      <c r="M51" s="60"/>
      <c r="N51" s="50"/>
      <c r="V51" s="50"/>
      <c r="W51" s="64"/>
    </row>
    <row r="52" spans="1:23" x14ac:dyDescent="0.25">
      <c r="A52" s="57">
        <v>51</v>
      </c>
      <c r="B52" s="2" t="s">
        <v>12214</v>
      </c>
      <c r="C52" s="10" t="s">
        <v>12215</v>
      </c>
      <c r="D52" s="10" t="s">
        <v>12215</v>
      </c>
      <c r="F52" s="2" t="s">
        <v>12214</v>
      </c>
      <c r="G52" s="49"/>
      <c r="H52" s="10"/>
      <c r="I52" s="10"/>
      <c r="J52" s="10" t="s">
        <v>13</v>
      </c>
      <c r="K52" s="10"/>
      <c r="L52" s="10"/>
      <c r="M52" s="49"/>
      <c r="N52" s="50"/>
      <c r="P52" s="10" t="s">
        <v>13</v>
      </c>
      <c r="Q52" s="10" t="s">
        <v>13</v>
      </c>
      <c r="R52" s="10" t="s">
        <v>13</v>
      </c>
      <c r="V52" s="50"/>
      <c r="W52" s="64"/>
    </row>
    <row r="53" spans="1:23" x14ac:dyDescent="0.25">
      <c r="A53" s="57">
        <v>52</v>
      </c>
      <c r="B53" s="2" t="s">
        <v>12212</v>
      </c>
      <c r="C53" s="10" t="s">
        <v>12213</v>
      </c>
      <c r="D53" s="10" t="s">
        <v>12213</v>
      </c>
      <c r="F53" s="2" t="s">
        <v>12212</v>
      </c>
      <c r="G53" s="49"/>
      <c r="H53" s="10"/>
      <c r="I53" s="10"/>
      <c r="J53" s="10" t="s">
        <v>13</v>
      </c>
      <c r="K53" s="10"/>
      <c r="L53" s="10"/>
      <c r="M53" s="49"/>
      <c r="N53" s="50"/>
      <c r="P53" s="10" t="s">
        <v>13</v>
      </c>
      <c r="Q53" s="10" t="s">
        <v>13</v>
      </c>
      <c r="R53" s="10" t="s">
        <v>13</v>
      </c>
      <c r="V53" s="50"/>
      <c r="W53" s="64"/>
    </row>
    <row r="54" spans="1:23" x14ac:dyDescent="0.25">
      <c r="A54" s="57">
        <v>53</v>
      </c>
      <c r="B54" s="6" t="s">
        <v>12210</v>
      </c>
      <c r="C54" s="12" t="s">
        <v>12211</v>
      </c>
      <c r="D54" s="12" t="s">
        <v>12211</v>
      </c>
      <c r="E54" s="11"/>
      <c r="F54" s="6" t="s">
        <v>12210</v>
      </c>
      <c r="G54" s="60"/>
      <c r="H54" s="12"/>
      <c r="I54" s="12"/>
      <c r="J54" s="10"/>
      <c r="K54" s="12"/>
      <c r="L54" s="12"/>
      <c r="M54" s="60"/>
      <c r="N54" s="50"/>
      <c r="V54" s="50"/>
      <c r="W54" s="64"/>
    </row>
    <row r="55" spans="1:23" ht="38.25" x14ac:dyDescent="0.25">
      <c r="A55" s="57">
        <v>54</v>
      </c>
      <c r="B55" s="2" t="s">
        <v>12208</v>
      </c>
      <c r="C55" s="10" t="s">
        <v>12209</v>
      </c>
      <c r="D55" s="10" t="s">
        <v>12209</v>
      </c>
      <c r="F55" s="2" t="s">
        <v>12208</v>
      </c>
      <c r="G55" s="49"/>
      <c r="H55" s="10"/>
      <c r="I55" s="10"/>
      <c r="J55" s="10" t="s">
        <v>13</v>
      </c>
      <c r="K55" s="10"/>
      <c r="L55" s="10"/>
      <c r="M55" s="49"/>
      <c r="N55" s="50"/>
      <c r="P55" s="10" t="s">
        <v>13</v>
      </c>
      <c r="Q55" s="10" t="s">
        <v>13</v>
      </c>
      <c r="R55" s="10" t="s">
        <v>13</v>
      </c>
      <c r="V55" s="50"/>
      <c r="W55" s="64"/>
    </row>
    <row r="56" spans="1:23" ht="25.5" x14ac:dyDescent="0.25">
      <c r="A56" s="57">
        <v>55</v>
      </c>
      <c r="B56" s="2" t="s">
        <v>12206</v>
      </c>
      <c r="C56" s="10" t="s">
        <v>12207</v>
      </c>
      <c r="D56" s="10" t="s">
        <v>12207</v>
      </c>
      <c r="F56" s="2" t="s">
        <v>12206</v>
      </c>
      <c r="G56" s="49"/>
      <c r="H56" s="10"/>
      <c r="I56" s="10"/>
      <c r="J56" s="10" t="s">
        <v>13</v>
      </c>
      <c r="K56" s="10"/>
      <c r="L56" s="10"/>
      <c r="M56" s="49"/>
      <c r="N56" s="50"/>
      <c r="P56" s="10" t="s">
        <v>13</v>
      </c>
      <c r="Q56" s="10" t="s">
        <v>13</v>
      </c>
      <c r="R56" s="10" t="s">
        <v>13</v>
      </c>
      <c r="V56" s="50"/>
      <c r="W56" s="64"/>
    </row>
    <row r="57" spans="1:23" x14ac:dyDescent="0.25">
      <c r="A57" s="57">
        <v>56</v>
      </c>
      <c r="B57" s="2" t="s">
        <v>12204</v>
      </c>
      <c r="C57" s="10" t="s">
        <v>12205</v>
      </c>
      <c r="D57" s="10" t="s">
        <v>12205</v>
      </c>
      <c r="F57" s="2" t="s">
        <v>12204</v>
      </c>
      <c r="G57" s="49"/>
      <c r="H57" s="10"/>
      <c r="I57" s="10"/>
      <c r="J57" s="10" t="s">
        <v>13</v>
      </c>
      <c r="K57" s="10"/>
      <c r="L57" s="10"/>
      <c r="M57" s="49"/>
      <c r="N57" s="50"/>
      <c r="P57" s="10" t="s">
        <v>13</v>
      </c>
      <c r="Q57" s="10" t="s">
        <v>13</v>
      </c>
      <c r="R57" s="10" t="s">
        <v>13</v>
      </c>
      <c r="V57" s="50"/>
      <c r="W57" s="64"/>
    </row>
    <row r="58" spans="1:23" ht="38.25" x14ac:dyDescent="0.25">
      <c r="A58" s="57">
        <v>57</v>
      </c>
      <c r="B58" s="2" t="s">
        <v>12202</v>
      </c>
      <c r="C58" s="10" t="s">
        <v>12203</v>
      </c>
      <c r="D58" s="10" t="s">
        <v>12203</v>
      </c>
      <c r="F58" s="2" t="s">
        <v>12202</v>
      </c>
      <c r="G58" s="49"/>
      <c r="H58" s="10"/>
      <c r="I58" s="10"/>
      <c r="J58" s="10" t="s">
        <v>13</v>
      </c>
      <c r="K58" s="10"/>
      <c r="L58" s="10"/>
      <c r="M58" s="49"/>
      <c r="N58" s="50"/>
      <c r="P58" s="10" t="s">
        <v>13</v>
      </c>
      <c r="Q58" s="10" t="s">
        <v>13</v>
      </c>
      <c r="R58" s="10" t="s">
        <v>13</v>
      </c>
      <c r="V58" s="50"/>
      <c r="W58" s="64"/>
    </row>
    <row r="59" spans="1:23" ht="25.5" x14ac:dyDescent="0.25">
      <c r="A59" s="57">
        <v>58</v>
      </c>
      <c r="B59" s="2" t="s">
        <v>12200</v>
      </c>
      <c r="C59" s="10" t="s">
        <v>12201</v>
      </c>
      <c r="D59" s="10" t="s">
        <v>12201</v>
      </c>
      <c r="F59" s="2" t="s">
        <v>12200</v>
      </c>
      <c r="G59" s="49"/>
      <c r="H59" s="10"/>
      <c r="I59" s="10"/>
      <c r="J59" s="10" t="s">
        <v>13</v>
      </c>
      <c r="K59" s="10"/>
      <c r="L59" s="10"/>
      <c r="M59" s="49"/>
      <c r="N59" s="50"/>
      <c r="P59" s="10" t="s">
        <v>13</v>
      </c>
      <c r="Q59" s="10" t="s">
        <v>13</v>
      </c>
      <c r="R59" s="10" t="s">
        <v>13</v>
      </c>
      <c r="V59" s="50"/>
      <c r="W59" s="64"/>
    </row>
    <row r="60" spans="1:23" x14ac:dyDescent="0.25">
      <c r="A60" s="57">
        <v>59</v>
      </c>
      <c r="B60" s="6" t="s">
        <v>11507</v>
      </c>
      <c r="C60" s="12" t="s">
        <v>12199</v>
      </c>
      <c r="D60" s="12" t="s">
        <v>12199</v>
      </c>
      <c r="E60" s="11"/>
      <c r="F60" s="6" t="s">
        <v>11507</v>
      </c>
      <c r="G60" s="60"/>
      <c r="H60" s="12"/>
      <c r="I60" s="12"/>
      <c r="J60" s="10"/>
      <c r="K60" s="12"/>
      <c r="L60" s="12"/>
      <c r="M60" s="60"/>
      <c r="N60" s="50"/>
      <c r="V60" s="50"/>
      <c r="W60" s="64"/>
    </row>
    <row r="61" spans="1:23" ht="25.5" x14ac:dyDescent="0.25">
      <c r="A61" s="57">
        <v>60</v>
      </c>
      <c r="B61" s="2" t="s">
        <v>12197</v>
      </c>
      <c r="C61" s="10" t="s">
        <v>12198</v>
      </c>
      <c r="D61" s="10" t="s">
        <v>12198</v>
      </c>
      <c r="F61" s="2" t="s">
        <v>12197</v>
      </c>
      <c r="G61" s="49"/>
      <c r="H61" s="10"/>
      <c r="I61" s="10"/>
      <c r="J61" s="10" t="s">
        <v>13</v>
      </c>
      <c r="K61" s="10"/>
      <c r="L61" s="10"/>
      <c r="M61" s="49"/>
      <c r="N61" s="50"/>
      <c r="P61" s="10" t="s">
        <v>13</v>
      </c>
      <c r="Q61" s="10" t="s">
        <v>13</v>
      </c>
      <c r="R61" s="10" t="s">
        <v>13</v>
      </c>
      <c r="V61" s="50"/>
      <c r="W61" s="64"/>
    </row>
    <row r="62" spans="1:23" x14ac:dyDescent="0.25">
      <c r="A62" s="57">
        <v>61</v>
      </c>
      <c r="B62" s="6" t="s">
        <v>12195</v>
      </c>
      <c r="C62" s="12" t="s">
        <v>12196</v>
      </c>
      <c r="D62" s="12" t="s">
        <v>12196</v>
      </c>
      <c r="E62" s="11"/>
      <c r="F62" s="6" t="s">
        <v>12195</v>
      </c>
      <c r="G62" s="60"/>
      <c r="H62" s="12"/>
      <c r="I62" s="12"/>
      <c r="J62" s="10"/>
      <c r="K62" s="12"/>
      <c r="L62" s="12"/>
      <c r="M62" s="60"/>
      <c r="N62" s="50"/>
      <c r="V62" s="50"/>
      <c r="W62" s="64"/>
    </row>
    <row r="63" spans="1:23" ht="63.75" x14ac:dyDescent="0.25">
      <c r="A63" s="57">
        <v>62</v>
      </c>
      <c r="B63" s="2" t="s">
        <v>12193</v>
      </c>
      <c r="C63" s="10" t="s">
        <v>12194</v>
      </c>
      <c r="D63" s="10" t="s">
        <v>12194</v>
      </c>
      <c r="F63" s="2" t="s">
        <v>12193</v>
      </c>
      <c r="G63" s="49"/>
      <c r="H63" s="10"/>
      <c r="I63" s="10"/>
      <c r="J63" s="10" t="s">
        <v>13</v>
      </c>
      <c r="K63" s="10"/>
      <c r="L63" s="10"/>
      <c r="M63" s="49"/>
      <c r="N63" s="50"/>
      <c r="P63" s="10" t="s">
        <v>13</v>
      </c>
      <c r="Q63" s="10" t="s">
        <v>13</v>
      </c>
      <c r="R63" s="10" t="s">
        <v>13</v>
      </c>
      <c r="V63" s="50"/>
      <c r="W63" s="64"/>
    </row>
    <row r="64" spans="1:23" ht="25.5" x14ac:dyDescent="0.25">
      <c r="A64" s="57">
        <v>63</v>
      </c>
      <c r="B64" s="2" t="s">
        <v>12191</v>
      </c>
      <c r="C64" s="10" t="s">
        <v>12192</v>
      </c>
      <c r="D64" s="10" t="s">
        <v>12192</v>
      </c>
      <c r="F64" s="2" t="s">
        <v>12191</v>
      </c>
      <c r="G64" s="49"/>
      <c r="H64" s="10"/>
      <c r="I64" s="10"/>
      <c r="J64" s="10" t="s">
        <v>13</v>
      </c>
      <c r="K64" s="10"/>
      <c r="L64" s="10"/>
      <c r="M64" s="49"/>
      <c r="N64" s="50"/>
      <c r="P64" s="10" t="s">
        <v>13</v>
      </c>
      <c r="Q64" s="10" t="s">
        <v>13</v>
      </c>
      <c r="R64" s="10" t="s">
        <v>13</v>
      </c>
      <c r="V64" s="50"/>
      <c r="W64" s="64"/>
    </row>
    <row r="65" spans="1:23" x14ac:dyDescent="0.25">
      <c r="A65" s="57">
        <v>64</v>
      </c>
      <c r="B65" s="2" t="s">
        <v>12189</v>
      </c>
      <c r="C65" s="10" t="s">
        <v>12190</v>
      </c>
      <c r="D65" s="10" t="s">
        <v>12190</v>
      </c>
      <c r="F65" s="2" t="s">
        <v>12189</v>
      </c>
      <c r="G65" s="49"/>
      <c r="H65" s="10"/>
      <c r="I65" s="10"/>
      <c r="J65" s="10" t="s">
        <v>13</v>
      </c>
      <c r="K65" s="10"/>
      <c r="L65" s="10"/>
      <c r="M65" s="49"/>
      <c r="N65" s="50"/>
      <c r="P65" s="10" t="s">
        <v>13</v>
      </c>
      <c r="Q65" s="10" t="s">
        <v>13</v>
      </c>
      <c r="R65" s="10" t="s">
        <v>13</v>
      </c>
      <c r="V65" s="50"/>
      <c r="W65" s="64"/>
    </row>
    <row r="66" spans="1:23" x14ac:dyDescent="0.25">
      <c r="A66" s="57">
        <v>65</v>
      </c>
      <c r="B66" s="2" t="s">
        <v>12187</v>
      </c>
      <c r="C66" s="10" t="s">
        <v>12188</v>
      </c>
      <c r="D66" s="10" t="s">
        <v>12188</v>
      </c>
      <c r="F66" s="2" t="s">
        <v>12187</v>
      </c>
      <c r="G66" s="49"/>
      <c r="H66" s="10"/>
      <c r="I66" s="10"/>
      <c r="J66" s="10" t="s">
        <v>13</v>
      </c>
      <c r="K66" s="10"/>
      <c r="L66" s="10"/>
      <c r="M66" s="49"/>
      <c r="N66" s="50"/>
      <c r="P66" s="10" t="s">
        <v>13</v>
      </c>
      <c r="Q66" s="10" t="s">
        <v>13</v>
      </c>
      <c r="R66" s="10" t="s">
        <v>13</v>
      </c>
      <c r="V66" s="50"/>
      <c r="W66" s="64"/>
    </row>
    <row r="67" spans="1:23" ht="25.5" x14ac:dyDescent="0.25">
      <c r="A67" s="57">
        <v>66</v>
      </c>
      <c r="B67" s="4" t="s">
        <v>12185</v>
      </c>
      <c r="C67" s="14" t="s">
        <v>12186</v>
      </c>
      <c r="D67" s="14" t="s">
        <v>12186</v>
      </c>
      <c r="E67" s="13"/>
      <c r="F67" s="4" t="s">
        <v>12185</v>
      </c>
      <c r="G67" s="59"/>
      <c r="H67" s="14"/>
      <c r="I67" s="14"/>
      <c r="J67" s="10"/>
      <c r="K67" s="14"/>
      <c r="L67" s="14"/>
      <c r="M67" s="59"/>
      <c r="N67" s="50"/>
      <c r="V67" s="50"/>
      <c r="W67" s="64"/>
    </row>
    <row r="68" spans="1:23" x14ac:dyDescent="0.25">
      <c r="A68" s="57">
        <v>67</v>
      </c>
      <c r="B68" s="4" t="s">
        <v>12183</v>
      </c>
      <c r="C68" s="14" t="s">
        <v>12184</v>
      </c>
      <c r="D68" s="14" t="s">
        <v>12184</v>
      </c>
      <c r="E68" s="13"/>
      <c r="F68" s="4" t="s">
        <v>12183</v>
      </c>
      <c r="G68" s="59"/>
      <c r="H68" s="14"/>
      <c r="I68" s="14"/>
      <c r="J68" s="10"/>
      <c r="K68" s="14"/>
      <c r="L68" s="14"/>
      <c r="M68" s="59"/>
      <c r="N68" s="50"/>
      <c r="V68" s="50"/>
      <c r="W68" s="64"/>
    </row>
    <row r="69" spans="1:23" x14ac:dyDescent="0.25">
      <c r="A69" s="57">
        <v>68</v>
      </c>
      <c r="B69" s="6" t="s">
        <v>12181</v>
      </c>
      <c r="C69" s="12" t="s">
        <v>12182</v>
      </c>
      <c r="D69" s="12" t="s">
        <v>12182</v>
      </c>
      <c r="E69" s="11"/>
      <c r="F69" s="6" t="s">
        <v>12181</v>
      </c>
      <c r="G69" s="60"/>
      <c r="H69" s="12"/>
      <c r="I69" s="12"/>
      <c r="J69" s="10"/>
      <c r="K69" s="12"/>
      <c r="L69" s="12"/>
      <c r="M69" s="60"/>
      <c r="N69" s="50"/>
      <c r="V69" s="50"/>
      <c r="W69" s="64"/>
    </row>
    <row r="70" spans="1:23" x14ac:dyDescent="0.25">
      <c r="A70" s="57">
        <v>69</v>
      </c>
      <c r="B70" s="2" t="s">
        <v>12179</v>
      </c>
      <c r="C70" s="10" t="s">
        <v>12180</v>
      </c>
      <c r="D70" s="10" t="s">
        <v>12180</v>
      </c>
      <c r="F70" s="2" t="s">
        <v>12179</v>
      </c>
      <c r="G70" s="49"/>
      <c r="H70" s="10"/>
      <c r="I70" s="10"/>
      <c r="J70" s="10" t="s">
        <v>13</v>
      </c>
      <c r="K70" s="10"/>
      <c r="L70" s="10"/>
      <c r="M70" s="49"/>
      <c r="N70" s="50"/>
      <c r="P70" s="10" t="s">
        <v>13</v>
      </c>
      <c r="Q70" s="10" t="s">
        <v>13</v>
      </c>
      <c r="R70" s="10" t="s">
        <v>13</v>
      </c>
      <c r="V70" s="50"/>
      <c r="W70" s="64"/>
    </row>
    <row r="71" spans="1:23" ht="38.25" x14ac:dyDescent="0.25">
      <c r="A71" s="57">
        <v>70</v>
      </c>
      <c r="B71" s="2" t="s">
        <v>12177</v>
      </c>
      <c r="C71" s="10" t="s">
        <v>12178</v>
      </c>
      <c r="D71" s="10" t="s">
        <v>12178</v>
      </c>
      <c r="F71" s="2" t="s">
        <v>12177</v>
      </c>
      <c r="G71" s="49"/>
      <c r="H71" s="10"/>
      <c r="I71" s="10"/>
      <c r="J71" s="10" t="s">
        <v>13</v>
      </c>
      <c r="K71" s="10"/>
      <c r="L71" s="10"/>
      <c r="M71" s="49"/>
      <c r="N71" s="50"/>
      <c r="P71" s="10" t="s">
        <v>13</v>
      </c>
      <c r="Q71" s="10" t="s">
        <v>13</v>
      </c>
      <c r="R71" s="10" t="s">
        <v>13</v>
      </c>
      <c r="V71" s="50"/>
      <c r="W71" s="64"/>
    </row>
    <row r="72" spans="1:23" ht="25.5" x14ac:dyDescent="0.25">
      <c r="A72" s="57">
        <v>71</v>
      </c>
      <c r="B72" s="2" t="s">
        <v>12175</v>
      </c>
      <c r="C72" s="10" t="s">
        <v>12176</v>
      </c>
      <c r="D72" s="10" t="s">
        <v>12176</v>
      </c>
      <c r="F72" s="2" t="s">
        <v>12175</v>
      </c>
      <c r="G72" s="49"/>
      <c r="H72" s="10"/>
      <c r="I72" s="10"/>
      <c r="J72" s="10" t="s">
        <v>13</v>
      </c>
      <c r="K72" s="10"/>
      <c r="L72" s="10"/>
      <c r="M72" s="49"/>
      <c r="N72" s="50"/>
      <c r="P72" s="10" t="s">
        <v>13</v>
      </c>
      <c r="Q72" s="10" t="s">
        <v>13</v>
      </c>
      <c r="R72" s="10" t="s">
        <v>13</v>
      </c>
      <c r="V72" s="50"/>
      <c r="W72" s="64"/>
    </row>
    <row r="73" spans="1:23" x14ac:dyDescent="0.25">
      <c r="A73" s="57">
        <v>72</v>
      </c>
      <c r="B73" s="2" t="s">
        <v>12173</v>
      </c>
      <c r="C73" s="10" t="s">
        <v>12174</v>
      </c>
      <c r="D73" s="10" t="s">
        <v>12174</v>
      </c>
      <c r="F73" s="2" t="s">
        <v>12173</v>
      </c>
      <c r="G73" s="49"/>
      <c r="H73" s="10"/>
      <c r="I73" s="10"/>
      <c r="J73" s="10" t="s">
        <v>13</v>
      </c>
      <c r="K73" s="10"/>
      <c r="L73" s="10"/>
      <c r="M73" s="49"/>
      <c r="N73" s="50"/>
      <c r="P73" s="10" t="s">
        <v>13</v>
      </c>
      <c r="Q73" s="10" t="s">
        <v>13</v>
      </c>
      <c r="R73" s="10" t="s">
        <v>13</v>
      </c>
      <c r="V73" s="50"/>
      <c r="W73" s="64"/>
    </row>
    <row r="74" spans="1:23" ht="38.25" x14ac:dyDescent="0.25">
      <c r="A74" s="57">
        <v>73</v>
      </c>
      <c r="B74" s="2" t="s">
        <v>12171</v>
      </c>
      <c r="C74" s="10" t="s">
        <v>12172</v>
      </c>
      <c r="D74" s="10" t="s">
        <v>12172</v>
      </c>
      <c r="F74" s="2" t="s">
        <v>12171</v>
      </c>
      <c r="G74" s="49"/>
      <c r="H74" s="10"/>
      <c r="I74" s="10"/>
      <c r="J74" s="10" t="s">
        <v>13</v>
      </c>
      <c r="K74" s="10"/>
      <c r="L74" s="10"/>
      <c r="M74" s="49"/>
      <c r="N74" s="50"/>
      <c r="P74" s="10" t="s">
        <v>13</v>
      </c>
      <c r="Q74" s="10" t="s">
        <v>13</v>
      </c>
      <c r="R74" s="10" t="s">
        <v>13</v>
      </c>
      <c r="V74" s="50"/>
      <c r="W74" s="64"/>
    </row>
    <row r="75" spans="1:23" ht="25.5" x14ac:dyDescent="0.25">
      <c r="A75" s="57">
        <v>74</v>
      </c>
      <c r="B75" s="2" t="s">
        <v>12169</v>
      </c>
      <c r="C75" s="10" t="s">
        <v>12170</v>
      </c>
      <c r="D75" s="10" t="s">
        <v>12170</v>
      </c>
      <c r="F75" s="2" t="s">
        <v>12169</v>
      </c>
      <c r="G75" s="49"/>
      <c r="H75" s="10"/>
      <c r="I75" s="10"/>
      <c r="J75" s="10" t="s">
        <v>13</v>
      </c>
      <c r="K75" s="10"/>
      <c r="L75" s="10"/>
      <c r="M75" s="49"/>
      <c r="N75" s="50"/>
      <c r="P75" s="10" t="s">
        <v>13</v>
      </c>
      <c r="Q75" s="10" t="s">
        <v>13</v>
      </c>
      <c r="R75" s="10" t="s">
        <v>13</v>
      </c>
      <c r="V75" s="50"/>
      <c r="W75" s="64"/>
    </row>
    <row r="76" spans="1:23" x14ac:dyDescent="0.25">
      <c r="A76" s="57">
        <v>75</v>
      </c>
      <c r="B76" s="6" t="s">
        <v>11270</v>
      </c>
      <c r="C76" s="12" t="s">
        <v>12168</v>
      </c>
      <c r="D76" s="12" t="s">
        <v>12168</v>
      </c>
      <c r="E76" s="11"/>
      <c r="F76" s="6" t="s">
        <v>11270</v>
      </c>
      <c r="G76" s="60"/>
      <c r="H76" s="12"/>
      <c r="I76" s="12"/>
      <c r="J76" s="10"/>
      <c r="K76" s="12"/>
      <c r="L76" s="12"/>
      <c r="M76" s="60"/>
      <c r="N76" s="50"/>
      <c r="V76" s="50"/>
      <c r="W76" s="64"/>
    </row>
    <row r="77" spans="1:23" ht="25.5" x14ac:dyDescent="0.25">
      <c r="A77" s="57">
        <v>76</v>
      </c>
      <c r="B77" s="2" t="s">
        <v>12166</v>
      </c>
      <c r="C77" s="10" t="s">
        <v>12167</v>
      </c>
      <c r="D77" s="10" t="s">
        <v>12167</v>
      </c>
      <c r="F77" s="2" t="s">
        <v>12166</v>
      </c>
      <c r="G77" s="49"/>
      <c r="H77" s="10"/>
      <c r="I77" s="10"/>
      <c r="J77" s="10" t="s">
        <v>13</v>
      </c>
      <c r="K77" s="10"/>
      <c r="L77" s="10"/>
      <c r="M77" s="49"/>
      <c r="N77" s="50"/>
      <c r="P77" s="10" t="s">
        <v>13</v>
      </c>
      <c r="Q77" s="10" t="s">
        <v>13</v>
      </c>
      <c r="R77" s="10" t="s">
        <v>13</v>
      </c>
      <c r="V77" s="50"/>
      <c r="W77" s="64"/>
    </row>
    <row r="78" spans="1:23" ht="25.5" x14ac:dyDescent="0.25">
      <c r="A78" s="57">
        <v>77</v>
      </c>
      <c r="B78" s="2" t="s">
        <v>12164</v>
      </c>
      <c r="C78" s="10" t="s">
        <v>12165</v>
      </c>
      <c r="D78" s="10" t="s">
        <v>12165</v>
      </c>
      <c r="F78" s="2" t="s">
        <v>12164</v>
      </c>
      <c r="G78" s="49"/>
      <c r="H78" s="10"/>
      <c r="I78" s="10"/>
      <c r="J78" s="10" t="s">
        <v>13</v>
      </c>
      <c r="K78" s="10"/>
      <c r="L78" s="10"/>
      <c r="M78" s="49"/>
      <c r="N78" s="50"/>
      <c r="P78" s="10" t="s">
        <v>13</v>
      </c>
      <c r="Q78" s="10" t="s">
        <v>13</v>
      </c>
      <c r="R78" s="10" t="s">
        <v>13</v>
      </c>
      <c r="V78" s="50"/>
      <c r="W78" s="64"/>
    </row>
    <row r="79" spans="1:23" x14ac:dyDescent="0.25">
      <c r="A79" s="57">
        <v>78</v>
      </c>
      <c r="B79" s="6" t="s">
        <v>12162</v>
      </c>
      <c r="C79" s="12" t="s">
        <v>12163</v>
      </c>
      <c r="D79" s="12" t="s">
        <v>12163</v>
      </c>
      <c r="E79" s="11"/>
      <c r="F79" s="6" t="s">
        <v>12162</v>
      </c>
      <c r="G79" s="60"/>
      <c r="H79" s="12"/>
      <c r="I79" s="12"/>
      <c r="J79" s="10"/>
      <c r="K79" s="12"/>
      <c r="L79" s="12"/>
      <c r="M79" s="60"/>
      <c r="N79" s="50"/>
      <c r="V79" s="50"/>
      <c r="W79" s="64"/>
    </row>
    <row r="80" spans="1:23" ht="63.75" x14ac:dyDescent="0.25">
      <c r="A80" s="57">
        <v>79</v>
      </c>
      <c r="B80" s="2" t="s">
        <v>12160</v>
      </c>
      <c r="C80" s="10" t="s">
        <v>12161</v>
      </c>
      <c r="D80" s="10" t="s">
        <v>12161</v>
      </c>
      <c r="F80" s="2" t="s">
        <v>12160</v>
      </c>
      <c r="G80" s="49"/>
      <c r="H80" s="10"/>
      <c r="I80" s="10"/>
      <c r="J80" s="10" t="s">
        <v>13</v>
      </c>
      <c r="K80" s="10"/>
      <c r="L80" s="10"/>
      <c r="M80" s="49"/>
      <c r="N80" s="50"/>
      <c r="P80" s="10" t="s">
        <v>13</v>
      </c>
      <c r="Q80" s="10" t="s">
        <v>13</v>
      </c>
      <c r="R80" s="10" t="s">
        <v>13</v>
      </c>
      <c r="V80" s="50"/>
      <c r="W80" s="64"/>
    </row>
    <row r="81" spans="1:23" x14ac:dyDescent="0.25">
      <c r="A81" s="57">
        <v>80</v>
      </c>
      <c r="B81" s="4" t="s">
        <v>12158</v>
      </c>
      <c r="C81" s="14" t="s">
        <v>12159</v>
      </c>
      <c r="D81" s="14" t="s">
        <v>12159</v>
      </c>
      <c r="E81" s="13"/>
      <c r="F81" s="4" t="s">
        <v>12158</v>
      </c>
      <c r="G81" s="59"/>
      <c r="H81" s="14"/>
      <c r="I81" s="14"/>
      <c r="J81" s="10"/>
      <c r="K81" s="14"/>
      <c r="L81" s="14"/>
      <c r="M81" s="59"/>
      <c r="N81" s="50"/>
      <c r="V81" s="50"/>
      <c r="W81" s="64"/>
    </row>
    <row r="82" spans="1:23" x14ac:dyDescent="0.25">
      <c r="A82" s="57">
        <v>81</v>
      </c>
      <c r="B82" s="4" t="s">
        <v>12156</v>
      </c>
      <c r="C82" s="14" t="s">
        <v>12157</v>
      </c>
      <c r="D82" s="14" t="s">
        <v>12157</v>
      </c>
      <c r="E82" s="13"/>
      <c r="F82" s="4" t="s">
        <v>12156</v>
      </c>
      <c r="G82" s="59"/>
      <c r="H82" s="14"/>
      <c r="I82" s="14"/>
      <c r="J82" s="10"/>
      <c r="K82" s="14"/>
      <c r="L82" s="14"/>
      <c r="M82" s="59"/>
      <c r="N82" s="50"/>
      <c r="V82" s="50"/>
      <c r="W82" s="64"/>
    </row>
    <row r="83" spans="1:23" x14ac:dyDescent="0.25">
      <c r="A83" s="57">
        <v>82</v>
      </c>
      <c r="B83" s="6" t="s">
        <v>12154</v>
      </c>
      <c r="C83" s="12" t="s">
        <v>12155</v>
      </c>
      <c r="D83" s="12" t="s">
        <v>12155</v>
      </c>
      <c r="E83" s="11"/>
      <c r="F83" s="6" t="s">
        <v>12154</v>
      </c>
      <c r="G83" s="60"/>
      <c r="H83" s="12"/>
      <c r="I83" s="12"/>
      <c r="J83" s="10"/>
      <c r="K83" s="12"/>
      <c r="L83" s="12"/>
      <c r="M83" s="60"/>
      <c r="N83" s="50"/>
      <c r="V83" s="50"/>
      <c r="W83" s="64"/>
    </row>
    <row r="84" spans="1:23" ht="25.5" x14ac:dyDescent="0.25">
      <c r="A84" s="57">
        <v>83</v>
      </c>
      <c r="B84" s="2" t="s">
        <v>12152</v>
      </c>
      <c r="C84" s="10" t="s">
        <v>12153</v>
      </c>
      <c r="D84" s="10" t="s">
        <v>12153</v>
      </c>
      <c r="F84" s="2" t="s">
        <v>12152</v>
      </c>
      <c r="G84" s="49"/>
      <c r="H84" s="10"/>
      <c r="I84" s="10"/>
      <c r="J84" s="10" t="s">
        <v>13</v>
      </c>
      <c r="K84" s="10"/>
      <c r="L84" s="10"/>
      <c r="M84" s="49"/>
      <c r="N84" s="50"/>
      <c r="P84" s="10" t="s">
        <v>13</v>
      </c>
      <c r="Q84" s="10" t="s">
        <v>13</v>
      </c>
      <c r="R84" s="10" t="s">
        <v>13</v>
      </c>
      <c r="V84" s="50"/>
      <c r="W84" s="64"/>
    </row>
    <row r="85" spans="1:23" x14ac:dyDescent="0.25">
      <c r="A85" s="57">
        <v>84</v>
      </c>
      <c r="B85" s="4" t="s">
        <v>12150</v>
      </c>
      <c r="C85" s="14" t="s">
        <v>12151</v>
      </c>
      <c r="D85" s="14" t="s">
        <v>12151</v>
      </c>
      <c r="E85" s="13"/>
      <c r="F85" s="4" t="s">
        <v>12150</v>
      </c>
      <c r="G85" s="59"/>
      <c r="H85" s="14"/>
      <c r="I85" s="14"/>
      <c r="J85" s="10"/>
      <c r="K85" s="14"/>
      <c r="L85" s="14"/>
      <c r="M85" s="59"/>
      <c r="N85" s="50"/>
      <c r="V85" s="50"/>
      <c r="W85" s="64"/>
    </row>
    <row r="86" spans="1:23" x14ac:dyDescent="0.25">
      <c r="A86" s="57">
        <v>85</v>
      </c>
      <c r="B86" s="6" t="s">
        <v>12148</v>
      </c>
      <c r="C86" s="12" t="s">
        <v>12149</v>
      </c>
      <c r="D86" s="12" t="s">
        <v>12149</v>
      </c>
      <c r="E86" s="11"/>
      <c r="F86" s="6" t="s">
        <v>12148</v>
      </c>
      <c r="G86" s="60"/>
      <c r="H86" s="12"/>
      <c r="I86" s="12"/>
      <c r="J86" s="10"/>
      <c r="K86" s="12"/>
      <c r="L86" s="12"/>
      <c r="M86" s="60"/>
      <c r="N86" s="50"/>
      <c r="V86" s="50"/>
      <c r="W86" s="64"/>
    </row>
    <row r="87" spans="1:23" ht="51" x14ac:dyDescent="0.25">
      <c r="A87" s="57">
        <v>86</v>
      </c>
      <c r="B87" s="2" t="s">
        <v>12146</v>
      </c>
      <c r="C87" s="10" t="s">
        <v>12147</v>
      </c>
      <c r="D87" s="10" t="s">
        <v>12147</v>
      </c>
      <c r="F87" s="2" t="s">
        <v>12146</v>
      </c>
      <c r="G87" s="49"/>
      <c r="H87" s="10"/>
      <c r="I87" s="10"/>
      <c r="J87" s="10" t="s">
        <v>13</v>
      </c>
      <c r="K87" s="10"/>
      <c r="L87" s="10"/>
      <c r="M87" s="49"/>
      <c r="N87" s="50"/>
      <c r="P87" s="10" t="s">
        <v>13</v>
      </c>
      <c r="Q87" s="10" t="s">
        <v>13</v>
      </c>
      <c r="R87" s="10" t="s">
        <v>13</v>
      </c>
      <c r="V87" s="50"/>
      <c r="W87" s="64"/>
    </row>
    <row r="88" spans="1:23" ht="25.5" x14ac:dyDescent="0.25">
      <c r="A88" s="57">
        <v>87</v>
      </c>
      <c r="B88" s="6" t="s">
        <v>12144</v>
      </c>
      <c r="C88" s="12" t="s">
        <v>12145</v>
      </c>
      <c r="D88" s="12" t="s">
        <v>12145</v>
      </c>
      <c r="E88" s="11"/>
      <c r="F88" s="6" t="s">
        <v>12144</v>
      </c>
      <c r="G88" s="60"/>
      <c r="H88" s="12"/>
      <c r="I88" s="12"/>
      <c r="J88" s="10"/>
      <c r="K88" s="12"/>
      <c r="L88" s="12"/>
      <c r="M88" s="60"/>
      <c r="N88" s="50"/>
      <c r="V88" s="50"/>
      <c r="W88" s="64"/>
    </row>
    <row r="89" spans="1:23" ht="25.5" x14ac:dyDescent="0.25">
      <c r="A89" s="57">
        <v>88</v>
      </c>
      <c r="B89" s="2" t="s">
        <v>12142</v>
      </c>
      <c r="C89" s="10" t="s">
        <v>12143</v>
      </c>
      <c r="D89" s="10" t="s">
        <v>12143</v>
      </c>
      <c r="F89" s="2" t="s">
        <v>12142</v>
      </c>
      <c r="G89" s="49"/>
      <c r="H89" s="10"/>
      <c r="I89" s="10"/>
      <c r="J89" s="10" t="s">
        <v>13</v>
      </c>
      <c r="K89" s="10"/>
      <c r="L89" s="10"/>
      <c r="M89" s="49"/>
      <c r="N89" s="50"/>
      <c r="P89" s="10" t="s">
        <v>13</v>
      </c>
      <c r="Q89" s="10" t="s">
        <v>13</v>
      </c>
      <c r="R89" s="10" t="s">
        <v>13</v>
      </c>
      <c r="V89" s="50"/>
      <c r="W89" s="64"/>
    </row>
    <row r="90" spans="1:23" x14ac:dyDescent="0.25">
      <c r="A90" s="57">
        <v>89</v>
      </c>
      <c r="B90" s="2" t="s">
        <v>12140</v>
      </c>
      <c r="C90" s="10" t="s">
        <v>12141</v>
      </c>
      <c r="D90" s="10" t="s">
        <v>12141</v>
      </c>
      <c r="F90" s="2" t="s">
        <v>12140</v>
      </c>
      <c r="G90" s="49"/>
      <c r="H90" s="10"/>
      <c r="I90" s="10"/>
      <c r="J90" s="10" t="s">
        <v>13</v>
      </c>
      <c r="K90" s="10"/>
      <c r="L90" s="10"/>
      <c r="M90" s="49"/>
      <c r="N90" s="50"/>
      <c r="P90" s="10" t="s">
        <v>13</v>
      </c>
      <c r="Q90" s="10" t="s">
        <v>13</v>
      </c>
      <c r="R90" s="10" t="s">
        <v>13</v>
      </c>
      <c r="V90" s="50"/>
      <c r="W90" s="64"/>
    </row>
    <row r="91" spans="1:23" ht="38.25" x14ac:dyDescent="0.25">
      <c r="A91" s="57">
        <v>90</v>
      </c>
      <c r="B91" s="2" t="s">
        <v>12138</v>
      </c>
      <c r="C91" s="10" t="s">
        <v>12139</v>
      </c>
      <c r="D91" s="10" t="s">
        <v>12139</v>
      </c>
      <c r="F91" s="2" t="s">
        <v>12138</v>
      </c>
      <c r="G91" s="49"/>
      <c r="H91" s="10"/>
      <c r="I91" s="10"/>
      <c r="J91" s="10" t="s">
        <v>13</v>
      </c>
      <c r="K91" s="10"/>
      <c r="L91" s="10"/>
      <c r="M91" s="49"/>
      <c r="N91" s="50"/>
      <c r="P91" s="10" t="s">
        <v>13</v>
      </c>
      <c r="Q91" s="10" t="s">
        <v>13</v>
      </c>
      <c r="R91" s="10" t="s">
        <v>13</v>
      </c>
      <c r="V91" s="50"/>
      <c r="W91" s="64"/>
    </row>
    <row r="92" spans="1:23" ht="25.5" x14ac:dyDescent="0.25">
      <c r="A92" s="57">
        <v>91</v>
      </c>
      <c r="B92" s="2" t="s">
        <v>12136</v>
      </c>
      <c r="C92" s="10" t="s">
        <v>12137</v>
      </c>
      <c r="D92" s="10" t="s">
        <v>12137</v>
      </c>
      <c r="F92" s="2" t="s">
        <v>12136</v>
      </c>
      <c r="G92" s="49"/>
      <c r="H92" s="10"/>
      <c r="I92" s="10"/>
      <c r="J92" s="10" t="s">
        <v>13</v>
      </c>
      <c r="K92" s="10"/>
      <c r="L92" s="10"/>
      <c r="M92" s="49"/>
      <c r="N92" s="50"/>
      <c r="P92" s="10" t="s">
        <v>13</v>
      </c>
      <c r="Q92" s="10" t="s">
        <v>13</v>
      </c>
      <c r="R92" s="10" t="s">
        <v>13</v>
      </c>
      <c r="V92" s="50"/>
      <c r="W92" s="64"/>
    </row>
    <row r="93" spans="1:23" ht="25.5" x14ac:dyDescent="0.25">
      <c r="A93" s="57">
        <v>92</v>
      </c>
      <c r="B93" s="2" t="s">
        <v>12134</v>
      </c>
      <c r="C93" s="10" t="s">
        <v>12135</v>
      </c>
      <c r="D93" s="10" t="s">
        <v>12135</v>
      </c>
      <c r="F93" s="2" t="s">
        <v>12134</v>
      </c>
      <c r="G93" s="49"/>
      <c r="H93" s="10"/>
      <c r="I93" s="10"/>
      <c r="J93" s="10" t="s">
        <v>13</v>
      </c>
      <c r="K93" s="10"/>
      <c r="L93" s="10"/>
      <c r="M93" s="49"/>
      <c r="N93" s="50"/>
      <c r="P93" s="10" t="s">
        <v>13</v>
      </c>
      <c r="Q93" s="10" t="s">
        <v>13</v>
      </c>
      <c r="R93" s="10" t="s">
        <v>13</v>
      </c>
      <c r="V93" s="50"/>
      <c r="W93" s="64"/>
    </row>
    <row r="94" spans="1:23" x14ac:dyDescent="0.25">
      <c r="A94" s="57">
        <v>93</v>
      </c>
      <c r="B94" s="4" t="s">
        <v>12132</v>
      </c>
      <c r="C94" s="14" t="s">
        <v>12133</v>
      </c>
      <c r="D94" s="14" t="s">
        <v>12133</v>
      </c>
      <c r="E94" s="13"/>
      <c r="F94" s="4" t="s">
        <v>12132</v>
      </c>
      <c r="G94" s="59"/>
      <c r="H94" s="14"/>
      <c r="I94" s="14"/>
      <c r="J94" s="10"/>
      <c r="K94" s="14"/>
      <c r="L94" s="14"/>
      <c r="M94" s="59"/>
      <c r="N94" s="50"/>
      <c r="V94" s="50"/>
      <c r="W94" s="64"/>
    </row>
    <row r="95" spans="1:23" x14ac:dyDescent="0.25">
      <c r="A95" s="57">
        <v>94</v>
      </c>
      <c r="B95" s="4" t="s">
        <v>12130</v>
      </c>
      <c r="C95" s="14" t="s">
        <v>12131</v>
      </c>
      <c r="D95" s="14" t="s">
        <v>12131</v>
      </c>
      <c r="E95" s="13"/>
      <c r="F95" s="4" t="s">
        <v>12130</v>
      </c>
      <c r="G95" s="59"/>
      <c r="H95" s="14"/>
      <c r="I95" s="14"/>
      <c r="J95" s="10"/>
      <c r="K95" s="14"/>
      <c r="L95" s="14"/>
      <c r="M95" s="59"/>
      <c r="N95" s="50"/>
      <c r="V95" s="50"/>
      <c r="W95" s="64"/>
    </row>
    <row r="96" spans="1:23" ht="25.5" x14ac:dyDescent="0.25">
      <c r="A96" s="57">
        <v>95</v>
      </c>
      <c r="B96" s="6" t="s">
        <v>12128</v>
      </c>
      <c r="C96" s="12" t="s">
        <v>12129</v>
      </c>
      <c r="D96" s="12" t="s">
        <v>12129</v>
      </c>
      <c r="E96" s="11"/>
      <c r="F96" s="6" t="s">
        <v>12128</v>
      </c>
      <c r="G96" s="60"/>
      <c r="H96" s="12"/>
      <c r="I96" s="12"/>
      <c r="J96" s="10"/>
      <c r="K96" s="12"/>
      <c r="L96" s="12"/>
      <c r="M96" s="60"/>
      <c r="N96" s="50"/>
      <c r="V96" s="50"/>
      <c r="W96" s="64"/>
    </row>
    <row r="97" spans="1:23" ht="51" x14ac:dyDescent="0.25">
      <c r="A97" s="57">
        <v>96</v>
      </c>
      <c r="B97" s="2" t="s">
        <v>12126</v>
      </c>
      <c r="C97" s="10" t="s">
        <v>12127</v>
      </c>
      <c r="D97" s="10" t="s">
        <v>12127</v>
      </c>
      <c r="E97" s="10"/>
      <c r="F97" s="2" t="s">
        <v>12126</v>
      </c>
      <c r="G97" s="49"/>
      <c r="H97" s="10"/>
      <c r="I97" s="10"/>
      <c r="J97" s="10" t="s">
        <v>13</v>
      </c>
      <c r="K97" s="10"/>
      <c r="L97" s="10"/>
      <c r="M97" s="49" t="s">
        <v>13</v>
      </c>
      <c r="N97" s="50"/>
      <c r="P97" s="10" t="s">
        <v>13</v>
      </c>
      <c r="Q97" s="10" t="s">
        <v>13</v>
      </c>
      <c r="R97" s="10" t="s">
        <v>13</v>
      </c>
      <c r="V97" s="50"/>
      <c r="W97" s="64"/>
    </row>
    <row r="98" spans="1:23" ht="63.75" x14ac:dyDescent="0.25">
      <c r="A98" s="57">
        <v>97</v>
      </c>
      <c r="B98" s="2" t="s">
        <v>12124</v>
      </c>
      <c r="C98" s="10" t="s">
        <v>12125</v>
      </c>
      <c r="D98" s="10" t="s">
        <v>12125</v>
      </c>
      <c r="F98" s="2" t="s">
        <v>12124</v>
      </c>
      <c r="G98" s="49"/>
      <c r="H98" s="10"/>
      <c r="I98" s="10"/>
      <c r="J98" s="10" t="s">
        <v>13</v>
      </c>
      <c r="K98" s="10"/>
      <c r="L98" s="10"/>
      <c r="M98" s="49"/>
      <c r="N98" s="50"/>
      <c r="P98" s="10" t="s">
        <v>13</v>
      </c>
      <c r="Q98" s="10" t="s">
        <v>13</v>
      </c>
      <c r="R98" s="10" t="s">
        <v>13</v>
      </c>
      <c r="V98" s="50"/>
      <c r="W98" s="64"/>
    </row>
    <row r="99" spans="1:23" ht="38.25" x14ac:dyDescent="0.25">
      <c r="A99" s="57">
        <v>98</v>
      </c>
      <c r="B99" s="2" t="s">
        <v>12122</v>
      </c>
      <c r="C99" s="10" t="s">
        <v>12123</v>
      </c>
      <c r="D99" s="10" t="s">
        <v>12123</v>
      </c>
      <c r="F99" s="2" t="s">
        <v>12122</v>
      </c>
      <c r="G99" s="49"/>
      <c r="H99" s="10"/>
      <c r="I99" s="10"/>
      <c r="J99" s="10" t="s">
        <v>13</v>
      </c>
      <c r="K99" s="10"/>
      <c r="L99" s="10"/>
      <c r="M99" s="49"/>
      <c r="N99" s="50"/>
      <c r="P99" s="10" t="s">
        <v>13</v>
      </c>
      <c r="Q99" s="10" t="s">
        <v>13</v>
      </c>
      <c r="R99" s="10" t="s">
        <v>13</v>
      </c>
      <c r="V99" s="50"/>
      <c r="W99" s="64"/>
    </row>
    <row r="100" spans="1:23" ht="25.5" x14ac:dyDescent="0.25">
      <c r="A100" s="57">
        <v>99</v>
      </c>
      <c r="B100" s="2" t="s">
        <v>12120</v>
      </c>
      <c r="C100" s="10" t="s">
        <v>12121</v>
      </c>
      <c r="D100" s="10" t="s">
        <v>12121</v>
      </c>
      <c r="F100" s="2" t="s">
        <v>12120</v>
      </c>
      <c r="G100" s="49"/>
      <c r="H100" s="10"/>
      <c r="I100" s="10"/>
      <c r="J100" s="10" t="s">
        <v>13</v>
      </c>
      <c r="K100" s="10"/>
      <c r="L100" s="10"/>
      <c r="M100" s="49"/>
      <c r="N100" s="50"/>
      <c r="P100" s="10" t="s">
        <v>13</v>
      </c>
      <c r="Q100" s="10" t="s">
        <v>13</v>
      </c>
      <c r="R100" s="10" t="s">
        <v>13</v>
      </c>
      <c r="V100" s="50"/>
      <c r="W100" s="64"/>
    </row>
    <row r="101" spans="1:23" ht="25.5" x14ac:dyDescent="0.25">
      <c r="A101" s="57">
        <v>100</v>
      </c>
      <c r="B101" s="2" t="s">
        <v>12118</v>
      </c>
      <c r="C101" s="10" t="s">
        <v>12119</v>
      </c>
      <c r="D101" s="10" t="s">
        <v>12119</v>
      </c>
      <c r="F101" s="2" t="s">
        <v>12118</v>
      </c>
      <c r="G101" s="49"/>
      <c r="H101" s="10"/>
      <c r="I101" s="10"/>
      <c r="J101" s="10" t="s">
        <v>13</v>
      </c>
      <c r="K101" s="10"/>
      <c r="L101" s="10"/>
      <c r="M101" s="49"/>
      <c r="N101" s="50"/>
      <c r="P101" s="10" t="s">
        <v>13</v>
      </c>
      <c r="Q101" s="10" t="s">
        <v>13</v>
      </c>
      <c r="R101" s="10" t="s">
        <v>13</v>
      </c>
      <c r="V101" s="50"/>
      <c r="W101" s="64"/>
    </row>
    <row r="102" spans="1:23" ht="38.25" x14ac:dyDescent="0.25">
      <c r="A102" s="57">
        <v>101</v>
      </c>
      <c r="B102" s="2" t="s">
        <v>12116</v>
      </c>
      <c r="C102" s="10" t="s">
        <v>12117</v>
      </c>
      <c r="D102" s="10" t="s">
        <v>12117</v>
      </c>
      <c r="F102" s="2" t="s">
        <v>12116</v>
      </c>
      <c r="G102" s="49"/>
      <c r="H102" s="10"/>
      <c r="I102" s="10"/>
      <c r="J102" s="10" t="s">
        <v>13</v>
      </c>
      <c r="K102" s="10"/>
      <c r="L102" s="10"/>
      <c r="M102" s="49"/>
      <c r="N102" s="50"/>
      <c r="P102" s="10" t="s">
        <v>13</v>
      </c>
      <c r="Q102" s="10" t="s">
        <v>13</v>
      </c>
      <c r="R102" s="10" t="s">
        <v>13</v>
      </c>
      <c r="V102" s="50"/>
      <c r="W102" s="64"/>
    </row>
    <row r="103" spans="1:23" ht="25.5" x14ac:dyDescent="0.25">
      <c r="A103" s="57">
        <v>102</v>
      </c>
      <c r="B103" s="2" t="s">
        <v>12114</v>
      </c>
      <c r="C103" s="10" t="s">
        <v>12115</v>
      </c>
      <c r="D103" s="10" t="s">
        <v>12115</v>
      </c>
      <c r="F103" s="2" t="s">
        <v>12114</v>
      </c>
      <c r="G103" s="49"/>
      <c r="H103" s="10"/>
      <c r="I103" s="10"/>
      <c r="J103" s="10" t="s">
        <v>13</v>
      </c>
      <c r="K103" s="10"/>
      <c r="L103" s="10"/>
      <c r="M103" s="49"/>
      <c r="N103" s="50"/>
      <c r="P103" s="10" t="s">
        <v>13</v>
      </c>
      <c r="Q103" s="10" t="s">
        <v>13</v>
      </c>
      <c r="R103" s="10" t="s">
        <v>13</v>
      </c>
      <c r="V103" s="50"/>
      <c r="W103" s="64"/>
    </row>
    <row r="104" spans="1:23" ht="38.25" x14ac:dyDescent="0.25">
      <c r="A104" s="57">
        <v>103</v>
      </c>
      <c r="B104" s="2" t="s">
        <v>12112</v>
      </c>
      <c r="C104" s="10" t="s">
        <v>12113</v>
      </c>
      <c r="D104" s="10" t="s">
        <v>12113</v>
      </c>
      <c r="F104" s="2" t="s">
        <v>12112</v>
      </c>
      <c r="G104" s="49"/>
      <c r="H104" s="10"/>
      <c r="I104" s="10"/>
      <c r="J104" s="10" t="s">
        <v>13</v>
      </c>
      <c r="K104" s="10"/>
      <c r="L104" s="10"/>
      <c r="M104" s="49"/>
      <c r="N104" s="50"/>
      <c r="P104" s="10" t="s">
        <v>13</v>
      </c>
      <c r="Q104" s="10" t="s">
        <v>13</v>
      </c>
      <c r="R104" s="10" t="s">
        <v>13</v>
      </c>
      <c r="V104" s="50"/>
      <c r="W104" s="64"/>
    </row>
    <row r="105" spans="1:23" ht="25.5" x14ac:dyDescent="0.25">
      <c r="A105" s="57">
        <v>104</v>
      </c>
      <c r="B105" s="2" t="s">
        <v>12110</v>
      </c>
      <c r="C105" s="10" t="s">
        <v>12111</v>
      </c>
      <c r="D105" s="10" t="s">
        <v>12111</v>
      </c>
      <c r="F105" s="2" t="s">
        <v>12110</v>
      </c>
      <c r="G105" s="49"/>
      <c r="H105" s="10"/>
      <c r="I105" s="10"/>
      <c r="J105" s="10" t="s">
        <v>13</v>
      </c>
      <c r="K105" s="10"/>
      <c r="L105" s="10"/>
      <c r="M105" s="49"/>
      <c r="N105" s="50"/>
      <c r="P105" s="10" t="s">
        <v>13</v>
      </c>
      <c r="Q105" s="10" t="s">
        <v>13</v>
      </c>
      <c r="R105" s="10" t="s">
        <v>13</v>
      </c>
      <c r="V105" s="50"/>
      <c r="W105" s="64"/>
    </row>
    <row r="106" spans="1:23" x14ac:dyDescent="0.25">
      <c r="A106" s="57">
        <v>105</v>
      </c>
      <c r="B106" s="6" t="s">
        <v>12108</v>
      </c>
      <c r="C106" s="12" t="s">
        <v>12109</v>
      </c>
      <c r="D106" s="12" t="s">
        <v>12109</v>
      </c>
      <c r="E106" s="11"/>
      <c r="F106" s="6" t="s">
        <v>12108</v>
      </c>
      <c r="G106" s="60"/>
      <c r="H106" s="12"/>
      <c r="I106" s="12"/>
      <c r="J106" s="10"/>
      <c r="K106" s="12"/>
      <c r="L106" s="12"/>
      <c r="M106" s="60"/>
      <c r="N106" s="50"/>
      <c r="V106" s="50"/>
      <c r="W106" s="64"/>
    </row>
    <row r="107" spans="1:23" ht="51" x14ac:dyDescent="0.25">
      <c r="A107" s="57">
        <v>106</v>
      </c>
      <c r="B107" s="2" t="s">
        <v>12106</v>
      </c>
      <c r="C107" s="10" t="s">
        <v>12107</v>
      </c>
      <c r="D107" s="10" t="s">
        <v>12107</v>
      </c>
      <c r="F107" s="2" t="s">
        <v>12106</v>
      </c>
      <c r="G107" s="49"/>
      <c r="H107" s="10"/>
      <c r="I107" s="10"/>
      <c r="J107" s="10" t="s">
        <v>13</v>
      </c>
      <c r="K107" s="10"/>
      <c r="L107" s="10"/>
      <c r="M107" s="49"/>
      <c r="N107" s="50"/>
      <c r="P107" s="10" t="s">
        <v>13</v>
      </c>
      <c r="Q107" s="10" t="s">
        <v>13</v>
      </c>
      <c r="R107" s="10" t="s">
        <v>13</v>
      </c>
      <c r="V107" s="50"/>
      <c r="W107" s="64"/>
    </row>
    <row r="108" spans="1:23" ht="51" x14ac:dyDescent="0.25">
      <c r="A108" s="57">
        <v>107</v>
      </c>
      <c r="B108" s="2" t="s">
        <v>12104</v>
      </c>
      <c r="C108" s="10" t="s">
        <v>12105</v>
      </c>
      <c r="D108" s="10" t="s">
        <v>12105</v>
      </c>
      <c r="F108" s="2" t="s">
        <v>12104</v>
      </c>
      <c r="G108" s="49"/>
      <c r="H108" s="10"/>
      <c r="I108" s="10"/>
      <c r="J108" s="10" t="s">
        <v>13</v>
      </c>
      <c r="K108" s="10"/>
      <c r="L108" s="10"/>
      <c r="M108" s="49"/>
      <c r="N108" s="50"/>
      <c r="P108" s="10" t="s">
        <v>13</v>
      </c>
      <c r="Q108" s="10" t="s">
        <v>13</v>
      </c>
      <c r="R108" s="10" t="s">
        <v>13</v>
      </c>
      <c r="V108" s="50"/>
      <c r="W108" s="64"/>
    </row>
    <row r="109" spans="1:23" ht="25.5" x14ac:dyDescent="0.25">
      <c r="A109" s="57">
        <v>108</v>
      </c>
      <c r="B109" s="6" t="s">
        <v>12102</v>
      </c>
      <c r="C109" s="12" t="s">
        <v>12103</v>
      </c>
      <c r="D109" s="12" t="s">
        <v>12103</v>
      </c>
      <c r="E109" s="11"/>
      <c r="F109" s="6" t="s">
        <v>12102</v>
      </c>
      <c r="G109" s="60"/>
      <c r="H109" s="12"/>
      <c r="I109" s="12"/>
      <c r="J109" s="10"/>
      <c r="K109" s="12"/>
      <c r="L109" s="12"/>
      <c r="M109" s="60"/>
      <c r="N109" s="50"/>
      <c r="V109" s="50"/>
      <c r="W109" s="64"/>
    </row>
    <row r="110" spans="1:23" ht="25.5" x14ac:dyDescent="0.25">
      <c r="A110" s="57">
        <v>109</v>
      </c>
      <c r="B110" s="2" t="s">
        <v>12100</v>
      </c>
      <c r="C110" s="10" t="s">
        <v>12101</v>
      </c>
      <c r="D110" s="10" t="s">
        <v>12101</v>
      </c>
      <c r="F110" s="2" t="s">
        <v>12100</v>
      </c>
      <c r="G110" s="49"/>
      <c r="H110" s="10"/>
      <c r="I110" s="10"/>
      <c r="J110" s="10" t="s">
        <v>13</v>
      </c>
      <c r="K110" s="10"/>
      <c r="L110" s="10"/>
      <c r="M110" s="49"/>
      <c r="N110" s="50"/>
      <c r="P110" s="10" t="s">
        <v>13</v>
      </c>
      <c r="Q110" s="10" t="s">
        <v>13</v>
      </c>
      <c r="R110" s="10" t="s">
        <v>13</v>
      </c>
      <c r="V110" s="50"/>
      <c r="W110" s="64"/>
    </row>
    <row r="111" spans="1:23" x14ac:dyDescent="0.25">
      <c r="A111" s="57">
        <v>110</v>
      </c>
      <c r="B111" s="2" t="s">
        <v>12098</v>
      </c>
      <c r="C111" s="10" t="s">
        <v>12099</v>
      </c>
      <c r="D111" s="10" t="s">
        <v>12099</v>
      </c>
      <c r="F111" s="2" t="s">
        <v>12098</v>
      </c>
      <c r="G111" s="49"/>
      <c r="H111" s="10"/>
      <c r="I111" s="10"/>
      <c r="J111" s="10" t="s">
        <v>13</v>
      </c>
      <c r="K111" s="10"/>
      <c r="L111" s="10"/>
      <c r="M111" s="49"/>
      <c r="N111" s="50"/>
      <c r="P111" s="10" t="s">
        <v>13</v>
      </c>
      <c r="Q111" s="10" t="s">
        <v>13</v>
      </c>
      <c r="R111" s="10" t="s">
        <v>13</v>
      </c>
      <c r="V111" s="50"/>
      <c r="W111" s="64"/>
    </row>
    <row r="112" spans="1:23" ht="25.5" x14ac:dyDescent="0.25">
      <c r="A112" s="57">
        <v>111</v>
      </c>
      <c r="B112" s="2" t="s">
        <v>12096</v>
      </c>
      <c r="C112" s="10" t="s">
        <v>12097</v>
      </c>
      <c r="D112" s="10" t="s">
        <v>12097</v>
      </c>
      <c r="E112" s="10"/>
      <c r="F112" s="2" t="s">
        <v>12096</v>
      </c>
      <c r="G112" s="49"/>
      <c r="H112" s="10"/>
      <c r="I112" s="10"/>
      <c r="J112" s="10" t="s">
        <v>13</v>
      </c>
      <c r="K112" s="10"/>
      <c r="L112" s="10"/>
      <c r="M112" s="49" t="s">
        <v>13</v>
      </c>
      <c r="N112" s="50"/>
      <c r="P112" s="10" t="s">
        <v>13</v>
      </c>
      <c r="Q112" s="10" t="s">
        <v>13</v>
      </c>
      <c r="R112" s="10" t="s">
        <v>13</v>
      </c>
      <c r="V112" s="50"/>
      <c r="W112" s="64"/>
    </row>
    <row r="113" spans="1:23" x14ac:dyDescent="0.25">
      <c r="A113" s="57">
        <v>112</v>
      </c>
      <c r="B113" s="4" t="s">
        <v>12094</v>
      </c>
      <c r="C113" s="14" t="s">
        <v>12095</v>
      </c>
      <c r="D113" s="14" t="s">
        <v>12095</v>
      </c>
      <c r="E113" s="13"/>
      <c r="F113" s="4" t="s">
        <v>12094</v>
      </c>
      <c r="G113" s="59"/>
      <c r="H113" s="14"/>
      <c r="I113" s="14"/>
      <c r="J113" s="10"/>
      <c r="K113" s="14"/>
      <c r="L113" s="14"/>
      <c r="M113" s="59"/>
      <c r="N113" s="50"/>
      <c r="V113" s="50"/>
      <c r="W113" s="64"/>
    </row>
    <row r="114" spans="1:23" x14ac:dyDescent="0.25">
      <c r="A114" s="57">
        <v>113</v>
      </c>
      <c r="B114" s="6" t="s">
        <v>12092</v>
      </c>
      <c r="C114" s="12" t="s">
        <v>12093</v>
      </c>
      <c r="D114" s="12" t="s">
        <v>12093</v>
      </c>
      <c r="E114" s="11"/>
      <c r="F114" s="6" t="s">
        <v>12092</v>
      </c>
      <c r="G114" s="60"/>
      <c r="H114" s="12"/>
      <c r="I114" s="12"/>
      <c r="J114" s="10"/>
      <c r="K114" s="12"/>
      <c r="L114" s="12"/>
      <c r="M114" s="60"/>
      <c r="N114" s="50"/>
      <c r="V114" s="50"/>
      <c r="W114" s="64"/>
    </row>
    <row r="115" spans="1:23" ht="38.25" x14ac:dyDescent="0.25">
      <c r="A115" s="57">
        <v>114</v>
      </c>
      <c r="B115" s="2" t="s">
        <v>12090</v>
      </c>
      <c r="C115" s="10" t="s">
        <v>12091</v>
      </c>
      <c r="D115" s="10" t="s">
        <v>12091</v>
      </c>
      <c r="E115" s="10"/>
      <c r="F115" s="2" t="s">
        <v>12090</v>
      </c>
      <c r="G115" s="49"/>
      <c r="H115" s="10"/>
      <c r="I115" s="10"/>
      <c r="J115" s="10" t="s">
        <v>13</v>
      </c>
      <c r="K115" s="10"/>
      <c r="L115" s="10"/>
      <c r="M115" s="49" t="s">
        <v>13</v>
      </c>
      <c r="N115" s="50"/>
      <c r="P115" s="10" t="s">
        <v>13</v>
      </c>
      <c r="Q115" s="10" t="s">
        <v>13</v>
      </c>
      <c r="R115" s="10" t="s">
        <v>13</v>
      </c>
      <c r="V115" s="50"/>
      <c r="W115" s="64"/>
    </row>
    <row r="116" spans="1:23" ht="25.5" x14ac:dyDescent="0.25">
      <c r="A116" s="57">
        <v>115</v>
      </c>
      <c r="B116" s="2" t="s">
        <v>12088</v>
      </c>
      <c r="C116" s="10" t="s">
        <v>12089</v>
      </c>
      <c r="D116" s="10" t="s">
        <v>12089</v>
      </c>
      <c r="F116" s="2" t="s">
        <v>12088</v>
      </c>
      <c r="G116" s="49"/>
      <c r="H116" s="10"/>
      <c r="I116" s="10"/>
      <c r="J116" s="10" t="s">
        <v>13</v>
      </c>
      <c r="K116" s="10"/>
      <c r="L116" s="10"/>
      <c r="M116" s="49"/>
      <c r="N116" s="50"/>
      <c r="P116" s="10" t="s">
        <v>13</v>
      </c>
      <c r="Q116" s="10" t="s">
        <v>13</v>
      </c>
      <c r="R116" s="10" t="s">
        <v>13</v>
      </c>
      <c r="V116" s="50"/>
      <c r="W116" s="64"/>
    </row>
    <row r="117" spans="1:23" x14ac:dyDescent="0.25">
      <c r="A117" s="57">
        <v>116</v>
      </c>
      <c r="B117" s="6" t="s">
        <v>12086</v>
      </c>
      <c r="C117" s="12" t="s">
        <v>12087</v>
      </c>
      <c r="D117" s="12" t="s">
        <v>12087</v>
      </c>
      <c r="E117" s="11"/>
      <c r="F117" s="6" t="s">
        <v>12086</v>
      </c>
      <c r="G117" s="60"/>
      <c r="H117" s="12"/>
      <c r="I117" s="12"/>
      <c r="J117" s="10"/>
      <c r="K117" s="12"/>
      <c r="L117" s="12"/>
      <c r="M117" s="60"/>
      <c r="N117" s="50"/>
      <c r="V117" s="50"/>
      <c r="W117" s="64"/>
    </row>
    <row r="118" spans="1:23" ht="38.25" x14ac:dyDescent="0.25">
      <c r="A118" s="57">
        <v>117</v>
      </c>
      <c r="B118" s="2" t="s">
        <v>12084</v>
      </c>
      <c r="C118" s="10" t="s">
        <v>12085</v>
      </c>
      <c r="D118" s="10" t="s">
        <v>12085</v>
      </c>
      <c r="F118" s="2" t="s">
        <v>12084</v>
      </c>
      <c r="G118" s="49"/>
      <c r="H118" s="10"/>
      <c r="I118" s="10"/>
      <c r="J118" s="10" t="s">
        <v>13</v>
      </c>
      <c r="K118" s="10"/>
      <c r="L118" s="10"/>
      <c r="M118" s="49"/>
      <c r="N118" s="50"/>
      <c r="P118" s="10" t="s">
        <v>13</v>
      </c>
      <c r="Q118" s="10" t="s">
        <v>13</v>
      </c>
      <c r="R118" s="10" t="s">
        <v>13</v>
      </c>
      <c r="V118" s="50"/>
      <c r="W118" s="64"/>
    </row>
    <row r="119" spans="1:23" ht="25.5" x14ac:dyDescent="0.25">
      <c r="A119" s="57">
        <v>118</v>
      </c>
      <c r="B119" s="2" t="s">
        <v>12082</v>
      </c>
      <c r="C119" s="10" t="s">
        <v>12083</v>
      </c>
      <c r="D119" s="10" t="s">
        <v>12083</v>
      </c>
      <c r="F119" s="2" t="s">
        <v>12082</v>
      </c>
      <c r="G119" s="49"/>
      <c r="H119" s="10"/>
      <c r="I119" s="10"/>
      <c r="J119" s="10" t="s">
        <v>13</v>
      </c>
      <c r="K119" s="10"/>
      <c r="L119" s="10"/>
      <c r="M119" s="49"/>
      <c r="N119" s="50"/>
      <c r="P119" s="10" t="s">
        <v>13</v>
      </c>
      <c r="Q119" s="10" t="s">
        <v>13</v>
      </c>
      <c r="R119" s="10" t="s">
        <v>13</v>
      </c>
      <c r="V119" s="50"/>
      <c r="W119" s="64"/>
    </row>
    <row r="120" spans="1:23" x14ac:dyDescent="0.25">
      <c r="A120" s="57">
        <v>119</v>
      </c>
      <c r="B120" s="4" t="s">
        <v>11757</v>
      </c>
      <c r="C120" s="14" t="s">
        <v>12081</v>
      </c>
      <c r="D120" s="14" t="s">
        <v>12081</v>
      </c>
      <c r="E120" s="13"/>
      <c r="F120" s="4" t="s">
        <v>11757</v>
      </c>
      <c r="G120" s="59"/>
      <c r="H120" s="14"/>
      <c r="I120" s="14"/>
      <c r="J120" s="10"/>
      <c r="K120" s="14"/>
      <c r="L120" s="14"/>
      <c r="M120" s="59"/>
      <c r="N120" s="50"/>
      <c r="V120" s="50"/>
      <c r="W120" s="64"/>
    </row>
    <row r="121" spans="1:23" x14ac:dyDescent="0.25">
      <c r="A121" s="57">
        <v>120</v>
      </c>
      <c r="B121" s="6" t="s">
        <v>12079</v>
      </c>
      <c r="C121" s="12" t="s">
        <v>12080</v>
      </c>
      <c r="D121" s="12" t="s">
        <v>12080</v>
      </c>
      <c r="E121" s="11"/>
      <c r="F121" s="6" t="s">
        <v>12079</v>
      </c>
      <c r="G121" s="60"/>
      <c r="H121" s="12"/>
      <c r="I121" s="12"/>
      <c r="J121" s="10"/>
      <c r="K121" s="12"/>
      <c r="L121" s="12"/>
      <c r="M121" s="60"/>
      <c r="N121" s="50"/>
      <c r="V121" s="50"/>
      <c r="W121" s="64"/>
    </row>
    <row r="122" spans="1:23" ht="25.5" x14ac:dyDescent="0.25">
      <c r="A122" s="57">
        <v>121</v>
      </c>
      <c r="B122" s="2" t="s">
        <v>12077</v>
      </c>
      <c r="C122" s="10" t="s">
        <v>12078</v>
      </c>
      <c r="D122" s="10" t="s">
        <v>12078</v>
      </c>
      <c r="F122" s="2" t="s">
        <v>12077</v>
      </c>
      <c r="G122" s="49"/>
      <c r="H122" s="10"/>
      <c r="I122" s="10"/>
      <c r="J122" s="10" t="s">
        <v>13</v>
      </c>
      <c r="K122" s="10"/>
      <c r="L122" s="10"/>
      <c r="M122" s="49"/>
      <c r="N122" s="50"/>
      <c r="P122" s="10" t="s">
        <v>13</v>
      </c>
      <c r="Q122" s="10" t="s">
        <v>13</v>
      </c>
      <c r="R122" s="10" t="s">
        <v>13</v>
      </c>
      <c r="V122" s="50"/>
      <c r="W122" s="64"/>
    </row>
    <row r="123" spans="1:23" ht="76.5" x14ac:dyDescent="0.25">
      <c r="A123" s="57">
        <v>122</v>
      </c>
      <c r="B123" s="2" t="s">
        <v>12075</v>
      </c>
      <c r="C123" s="10" t="s">
        <v>12076</v>
      </c>
      <c r="D123" s="10" t="s">
        <v>12076</v>
      </c>
      <c r="F123" s="2" t="s">
        <v>12075</v>
      </c>
      <c r="G123" s="49"/>
      <c r="H123" s="10"/>
      <c r="I123" s="10"/>
      <c r="J123" s="10" t="s">
        <v>13</v>
      </c>
      <c r="K123" s="10"/>
      <c r="L123" s="10"/>
      <c r="M123" s="49"/>
      <c r="N123" s="50"/>
      <c r="P123" s="10" t="s">
        <v>13</v>
      </c>
      <c r="Q123" s="10" t="s">
        <v>13</v>
      </c>
      <c r="R123" s="10" t="s">
        <v>13</v>
      </c>
      <c r="V123" s="50"/>
      <c r="W123" s="64"/>
    </row>
    <row r="124" spans="1:23" ht="38.25" x14ac:dyDescent="0.25">
      <c r="A124" s="57">
        <v>123</v>
      </c>
      <c r="B124" s="2" t="s">
        <v>12073</v>
      </c>
      <c r="C124" s="10" t="s">
        <v>12074</v>
      </c>
      <c r="D124" s="10" t="s">
        <v>12074</v>
      </c>
      <c r="F124" s="2" t="s">
        <v>12073</v>
      </c>
      <c r="G124" s="49"/>
      <c r="H124" s="10"/>
      <c r="I124" s="10"/>
      <c r="J124" s="10" t="s">
        <v>13</v>
      </c>
      <c r="K124" s="10"/>
      <c r="L124" s="10"/>
      <c r="M124" s="49"/>
      <c r="N124" s="50"/>
      <c r="P124" s="10" t="s">
        <v>13</v>
      </c>
      <c r="Q124" s="10" t="s">
        <v>13</v>
      </c>
      <c r="R124" s="10" t="s">
        <v>13</v>
      </c>
      <c r="V124" s="50"/>
      <c r="W124" s="64"/>
    </row>
    <row r="125" spans="1:23" ht="63.75" x14ac:dyDescent="0.25">
      <c r="A125" s="57">
        <v>124</v>
      </c>
      <c r="B125" s="2" t="s">
        <v>12071</v>
      </c>
      <c r="C125" s="10" t="s">
        <v>12072</v>
      </c>
      <c r="D125" s="10" t="s">
        <v>12072</v>
      </c>
      <c r="F125" s="2" t="s">
        <v>12071</v>
      </c>
      <c r="G125" s="49"/>
      <c r="H125" s="10"/>
      <c r="I125" s="10"/>
      <c r="J125" s="10" t="s">
        <v>13</v>
      </c>
      <c r="K125" s="10"/>
      <c r="L125" s="10"/>
      <c r="M125" s="49"/>
      <c r="N125" s="50"/>
      <c r="P125" s="10" t="s">
        <v>13</v>
      </c>
      <c r="Q125" s="10" t="s">
        <v>13</v>
      </c>
      <c r="R125" s="10" t="s">
        <v>13</v>
      </c>
      <c r="V125" s="50"/>
      <c r="W125" s="64"/>
    </row>
    <row r="126" spans="1:23" ht="38.25" x14ac:dyDescent="0.25">
      <c r="A126" s="57">
        <v>125</v>
      </c>
      <c r="B126" s="2" t="s">
        <v>12069</v>
      </c>
      <c r="C126" s="10" t="s">
        <v>12070</v>
      </c>
      <c r="D126" s="10" t="s">
        <v>12070</v>
      </c>
      <c r="F126" s="2" t="s">
        <v>12069</v>
      </c>
      <c r="G126" s="49"/>
      <c r="H126" s="10"/>
      <c r="I126" s="10"/>
      <c r="J126" s="10" t="s">
        <v>13</v>
      </c>
      <c r="K126" s="10"/>
      <c r="L126" s="10"/>
      <c r="M126" s="49"/>
      <c r="N126" s="50"/>
      <c r="P126" s="10" t="s">
        <v>13</v>
      </c>
      <c r="Q126" s="10" t="s">
        <v>13</v>
      </c>
      <c r="R126" s="10" t="s">
        <v>13</v>
      </c>
      <c r="V126" s="50"/>
      <c r="W126" s="64"/>
    </row>
    <row r="127" spans="1:23" ht="51" x14ac:dyDescent="0.25">
      <c r="A127" s="57">
        <v>126</v>
      </c>
      <c r="B127" s="2" t="s">
        <v>12067</v>
      </c>
      <c r="C127" s="10" t="s">
        <v>12068</v>
      </c>
      <c r="D127" s="10" t="s">
        <v>12068</v>
      </c>
      <c r="F127" s="2" t="s">
        <v>12067</v>
      </c>
      <c r="G127" s="49"/>
      <c r="H127" s="10"/>
      <c r="I127" s="10"/>
      <c r="J127" s="10" t="s">
        <v>13</v>
      </c>
      <c r="K127" s="10"/>
      <c r="L127" s="10"/>
      <c r="M127" s="49"/>
      <c r="N127" s="50"/>
      <c r="P127" s="10" t="s">
        <v>13</v>
      </c>
      <c r="Q127" s="10" t="s">
        <v>13</v>
      </c>
      <c r="R127" s="10" t="s">
        <v>13</v>
      </c>
      <c r="V127" s="50"/>
      <c r="W127" s="64"/>
    </row>
    <row r="128" spans="1:23" x14ac:dyDescent="0.25">
      <c r="A128" s="57">
        <v>127</v>
      </c>
      <c r="B128" s="2" t="s">
        <v>12065</v>
      </c>
      <c r="C128" s="10" t="s">
        <v>12066</v>
      </c>
      <c r="D128" s="10" t="s">
        <v>12066</v>
      </c>
      <c r="F128" s="2" t="s">
        <v>12065</v>
      </c>
      <c r="G128" s="49"/>
      <c r="H128" s="10"/>
      <c r="I128" s="10"/>
      <c r="J128" s="10" t="s">
        <v>13</v>
      </c>
      <c r="K128" s="10"/>
      <c r="L128" s="10"/>
      <c r="M128" s="49"/>
      <c r="N128" s="50"/>
      <c r="P128" s="10" t="s">
        <v>13</v>
      </c>
      <c r="Q128" s="10" t="s">
        <v>13</v>
      </c>
      <c r="R128" s="10" t="s">
        <v>13</v>
      </c>
      <c r="V128" s="50"/>
      <c r="W128" s="64"/>
    </row>
    <row r="129" spans="1:23" ht="38.25" x14ac:dyDescent="0.25">
      <c r="A129" s="57">
        <v>128</v>
      </c>
      <c r="B129" s="2" t="s">
        <v>12063</v>
      </c>
      <c r="C129" s="10" t="s">
        <v>12064</v>
      </c>
      <c r="D129" s="10" t="s">
        <v>12064</v>
      </c>
      <c r="F129" s="2" t="s">
        <v>12063</v>
      </c>
      <c r="G129" s="49"/>
      <c r="H129" s="10"/>
      <c r="I129" s="10"/>
      <c r="J129" s="10" t="s">
        <v>13</v>
      </c>
      <c r="K129" s="10"/>
      <c r="L129" s="10"/>
      <c r="M129" s="49"/>
      <c r="N129" s="50"/>
      <c r="P129" s="10" t="s">
        <v>13</v>
      </c>
      <c r="Q129" s="10" t="s">
        <v>13</v>
      </c>
      <c r="R129" s="10" t="s">
        <v>13</v>
      </c>
      <c r="V129" s="50"/>
      <c r="W129" s="64"/>
    </row>
    <row r="130" spans="1:23" ht="25.5" x14ac:dyDescent="0.25">
      <c r="A130" s="57">
        <v>129</v>
      </c>
      <c r="B130" s="2" t="s">
        <v>12061</v>
      </c>
      <c r="C130" s="10" t="s">
        <v>12062</v>
      </c>
      <c r="D130" s="10" t="s">
        <v>12062</v>
      </c>
      <c r="F130" s="2" t="s">
        <v>12061</v>
      </c>
      <c r="G130" s="49"/>
      <c r="H130" s="10"/>
      <c r="I130" s="10"/>
      <c r="J130" s="10" t="s">
        <v>13</v>
      </c>
      <c r="K130" s="10"/>
      <c r="L130" s="10"/>
      <c r="M130" s="49"/>
      <c r="N130" s="50"/>
      <c r="P130" s="10" t="s">
        <v>13</v>
      </c>
      <c r="Q130" s="10" t="s">
        <v>13</v>
      </c>
      <c r="R130" s="10" t="s">
        <v>13</v>
      </c>
      <c r="V130" s="50"/>
      <c r="W130" s="64"/>
    </row>
    <row r="131" spans="1:23" x14ac:dyDescent="0.25">
      <c r="A131" s="57">
        <v>130</v>
      </c>
      <c r="B131" s="6" t="s">
        <v>12059</v>
      </c>
      <c r="C131" s="12" t="s">
        <v>12060</v>
      </c>
      <c r="D131" s="12" t="s">
        <v>12060</v>
      </c>
      <c r="E131" s="11"/>
      <c r="F131" s="6" t="s">
        <v>12059</v>
      </c>
      <c r="G131" s="60"/>
      <c r="H131" s="12"/>
      <c r="I131" s="12"/>
      <c r="J131" s="10"/>
      <c r="K131" s="12"/>
      <c r="L131" s="12"/>
      <c r="M131" s="60"/>
      <c r="N131" s="50"/>
      <c r="V131" s="50"/>
      <c r="W131" s="64"/>
    </row>
    <row r="132" spans="1:23" ht="51" x14ac:dyDescent="0.25">
      <c r="A132" s="57">
        <v>131</v>
      </c>
      <c r="B132" s="2" t="s">
        <v>12057</v>
      </c>
      <c r="C132" s="10" t="s">
        <v>12058</v>
      </c>
      <c r="D132" s="10" t="s">
        <v>12058</v>
      </c>
      <c r="F132" s="2" t="s">
        <v>12057</v>
      </c>
      <c r="G132" s="49"/>
      <c r="H132" s="10"/>
      <c r="I132" s="10"/>
      <c r="J132" s="10" t="s">
        <v>13</v>
      </c>
      <c r="K132" s="10"/>
      <c r="L132" s="10"/>
      <c r="M132" s="49"/>
      <c r="N132" s="50"/>
      <c r="P132" s="10" t="s">
        <v>13</v>
      </c>
      <c r="Q132" s="10" t="s">
        <v>13</v>
      </c>
      <c r="R132" s="10" t="s">
        <v>13</v>
      </c>
      <c r="V132" s="50"/>
      <c r="W132" s="64"/>
    </row>
    <row r="133" spans="1:23" ht="25.5" x14ac:dyDescent="0.25">
      <c r="A133" s="57">
        <v>132</v>
      </c>
      <c r="B133" s="2" t="s">
        <v>12055</v>
      </c>
      <c r="C133" s="10" t="s">
        <v>12056</v>
      </c>
      <c r="D133" s="10" t="s">
        <v>12056</v>
      </c>
      <c r="F133" s="2" t="s">
        <v>12055</v>
      </c>
      <c r="G133" s="49"/>
      <c r="H133" s="10"/>
      <c r="I133" s="10"/>
      <c r="J133" s="10" t="s">
        <v>13</v>
      </c>
      <c r="K133" s="10"/>
      <c r="L133" s="10"/>
      <c r="M133" s="49"/>
      <c r="N133" s="50"/>
      <c r="P133" s="10" t="s">
        <v>13</v>
      </c>
      <c r="Q133" s="10" t="s">
        <v>13</v>
      </c>
      <c r="R133" s="10" t="s">
        <v>13</v>
      </c>
      <c r="V133" s="50"/>
      <c r="W133" s="64"/>
    </row>
    <row r="134" spans="1:23" ht="25.5" x14ac:dyDescent="0.25">
      <c r="A134" s="57">
        <v>133</v>
      </c>
      <c r="B134" s="2" t="s">
        <v>12053</v>
      </c>
      <c r="C134" s="10" t="s">
        <v>12054</v>
      </c>
      <c r="D134" s="10" t="s">
        <v>12054</v>
      </c>
      <c r="F134" s="2" t="s">
        <v>12053</v>
      </c>
      <c r="G134" s="49"/>
      <c r="H134" s="10"/>
      <c r="I134" s="10"/>
      <c r="J134" s="10" t="s">
        <v>13</v>
      </c>
      <c r="K134" s="10"/>
      <c r="L134" s="10"/>
      <c r="M134" s="49"/>
      <c r="N134" s="50"/>
      <c r="P134" s="10" t="s">
        <v>13</v>
      </c>
      <c r="Q134" s="10" t="s">
        <v>13</v>
      </c>
      <c r="R134" s="10" t="s">
        <v>13</v>
      </c>
      <c r="V134" s="50"/>
      <c r="W134" s="64"/>
    </row>
    <row r="135" spans="1:23" ht="25.5" x14ac:dyDescent="0.25">
      <c r="A135" s="57">
        <v>134</v>
      </c>
      <c r="B135" s="6" t="s">
        <v>12051</v>
      </c>
      <c r="C135" s="12" t="s">
        <v>12052</v>
      </c>
      <c r="D135" s="12" t="s">
        <v>12052</v>
      </c>
      <c r="E135" s="11"/>
      <c r="F135" s="6" t="s">
        <v>12051</v>
      </c>
      <c r="G135" s="60"/>
      <c r="H135" s="12"/>
      <c r="I135" s="12"/>
      <c r="J135" s="10"/>
      <c r="K135" s="12"/>
      <c r="L135" s="12"/>
      <c r="M135" s="60"/>
      <c r="N135" s="50"/>
      <c r="V135" s="50"/>
      <c r="W135" s="64"/>
    </row>
    <row r="136" spans="1:23" ht="38.25" x14ac:dyDescent="0.25">
      <c r="A136" s="57">
        <v>135</v>
      </c>
      <c r="B136" s="2" t="s">
        <v>12049</v>
      </c>
      <c r="C136" s="10" t="s">
        <v>12050</v>
      </c>
      <c r="D136" s="10" t="s">
        <v>12050</v>
      </c>
      <c r="F136" s="2" t="s">
        <v>12049</v>
      </c>
      <c r="G136" s="49"/>
      <c r="H136" s="10"/>
      <c r="I136" s="10"/>
      <c r="J136" s="10" t="s">
        <v>13</v>
      </c>
      <c r="K136" s="10"/>
      <c r="L136" s="10"/>
      <c r="M136" s="49"/>
      <c r="N136" s="50"/>
      <c r="P136" s="10" t="s">
        <v>13</v>
      </c>
      <c r="Q136" s="10" t="s">
        <v>13</v>
      </c>
      <c r="R136" s="10" t="s">
        <v>13</v>
      </c>
      <c r="V136" s="50"/>
      <c r="W136" s="64"/>
    </row>
    <row r="137" spans="1:23" x14ac:dyDescent="0.25">
      <c r="A137" s="57">
        <v>136</v>
      </c>
      <c r="B137" s="6" t="s">
        <v>12047</v>
      </c>
      <c r="C137" s="12" t="s">
        <v>12048</v>
      </c>
      <c r="D137" s="12" t="s">
        <v>12048</v>
      </c>
      <c r="E137" s="11"/>
      <c r="F137" s="6" t="s">
        <v>12047</v>
      </c>
      <c r="G137" s="60"/>
      <c r="H137" s="12"/>
      <c r="I137" s="12"/>
      <c r="J137" s="10"/>
      <c r="K137" s="12"/>
      <c r="L137" s="12"/>
      <c r="M137" s="60"/>
      <c r="N137" s="50"/>
      <c r="V137" s="50"/>
      <c r="W137" s="64"/>
    </row>
    <row r="138" spans="1:23" ht="38.25" x14ac:dyDescent="0.25">
      <c r="A138" s="57">
        <v>137</v>
      </c>
      <c r="B138" s="2" t="s">
        <v>12045</v>
      </c>
      <c r="C138" s="10" t="s">
        <v>12046</v>
      </c>
      <c r="D138" s="10" t="s">
        <v>12046</v>
      </c>
      <c r="F138" s="2" t="s">
        <v>12045</v>
      </c>
      <c r="G138" s="49"/>
      <c r="H138" s="10"/>
      <c r="I138" s="10"/>
      <c r="J138" s="10" t="s">
        <v>13</v>
      </c>
      <c r="K138" s="10"/>
      <c r="L138" s="10"/>
      <c r="M138" s="49"/>
      <c r="N138" s="50"/>
      <c r="P138" s="10" t="s">
        <v>13</v>
      </c>
      <c r="Q138" s="10" t="s">
        <v>13</v>
      </c>
      <c r="R138" s="10" t="s">
        <v>13</v>
      </c>
      <c r="V138" s="50"/>
      <c r="W138" s="64"/>
    </row>
    <row r="139" spans="1:23" ht="38.25" x14ac:dyDescent="0.25">
      <c r="A139" s="57">
        <v>138</v>
      </c>
      <c r="B139" s="2" t="s">
        <v>12043</v>
      </c>
      <c r="C139" s="10" t="s">
        <v>12044</v>
      </c>
      <c r="D139" s="10" t="s">
        <v>12044</v>
      </c>
      <c r="F139" s="2" t="s">
        <v>12043</v>
      </c>
      <c r="G139" s="49"/>
      <c r="H139" s="10"/>
      <c r="I139" s="10"/>
      <c r="J139" s="10" t="s">
        <v>13</v>
      </c>
      <c r="K139" s="10"/>
      <c r="L139" s="10"/>
      <c r="M139" s="49"/>
      <c r="N139" s="50"/>
      <c r="P139" s="10" t="s">
        <v>13</v>
      </c>
      <c r="Q139" s="10" t="s">
        <v>13</v>
      </c>
      <c r="R139" s="10" t="s">
        <v>13</v>
      </c>
      <c r="V139" s="50"/>
      <c r="W139" s="64"/>
    </row>
    <row r="140" spans="1:23" ht="38.25" x14ac:dyDescent="0.25">
      <c r="A140" s="57">
        <v>139</v>
      </c>
      <c r="B140" s="2" t="s">
        <v>12041</v>
      </c>
      <c r="C140" s="10" t="s">
        <v>12042</v>
      </c>
      <c r="D140" s="10" t="s">
        <v>12042</v>
      </c>
      <c r="F140" s="2" t="s">
        <v>12041</v>
      </c>
      <c r="G140" s="49"/>
      <c r="H140" s="10"/>
      <c r="I140" s="10"/>
      <c r="J140" s="10" t="s">
        <v>13</v>
      </c>
      <c r="K140" s="10"/>
      <c r="L140" s="10"/>
      <c r="M140" s="49"/>
      <c r="N140" s="50"/>
      <c r="P140" s="10" t="s">
        <v>13</v>
      </c>
      <c r="Q140" s="10" t="s">
        <v>13</v>
      </c>
      <c r="R140" s="10" t="s">
        <v>13</v>
      </c>
      <c r="V140" s="50"/>
      <c r="W140" s="64"/>
    </row>
    <row r="141" spans="1:23" ht="25.5" x14ac:dyDescent="0.25">
      <c r="A141" s="57">
        <v>140</v>
      </c>
      <c r="B141" s="2" t="s">
        <v>12039</v>
      </c>
      <c r="C141" s="10" t="s">
        <v>12040</v>
      </c>
      <c r="D141" s="10" t="s">
        <v>12040</v>
      </c>
      <c r="F141" s="2" t="s">
        <v>12039</v>
      </c>
      <c r="G141" s="49"/>
      <c r="H141" s="10"/>
      <c r="I141" s="10"/>
      <c r="J141" s="10" t="s">
        <v>13</v>
      </c>
      <c r="K141" s="10"/>
      <c r="L141" s="10"/>
      <c r="M141" s="49"/>
      <c r="N141" s="50"/>
      <c r="P141" s="10" t="s">
        <v>13</v>
      </c>
      <c r="Q141" s="10" t="s">
        <v>13</v>
      </c>
      <c r="R141" s="10" t="s">
        <v>13</v>
      </c>
      <c r="V141" s="50"/>
      <c r="W141" s="64"/>
    </row>
    <row r="142" spans="1:23" ht="25.5" x14ac:dyDescent="0.25">
      <c r="A142" s="57">
        <v>141</v>
      </c>
      <c r="B142" s="2" t="s">
        <v>12037</v>
      </c>
      <c r="C142" s="10" t="s">
        <v>12038</v>
      </c>
      <c r="D142" s="10" t="s">
        <v>12038</v>
      </c>
      <c r="F142" s="2" t="s">
        <v>12037</v>
      </c>
      <c r="G142" s="49"/>
      <c r="H142" s="10"/>
      <c r="I142" s="10"/>
      <c r="J142" s="10" t="s">
        <v>13</v>
      </c>
      <c r="K142" s="10"/>
      <c r="L142" s="10"/>
      <c r="M142" s="49"/>
      <c r="N142" s="50"/>
      <c r="P142" s="10" t="s">
        <v>13</v>
      </c>
      <c r="Q142" s="10" t="s">
        <v>13</v>
      </c>
      <c r="R142" s="10" t="s">
        <v>13</v>
      </c>
      <c r="V142" s="50"/>
      <c r="W142" s="64"/>
    </row>
    <row r="143" spans="1:23" ht="38.25" x14ac:dyDescent="0.25">
      <c r="A143" s="57">
        <v>142</v>
      </c>
      <c r="B143" s="2" t="s">
        <v>12035</v>
      </c>
      <c r="C143" s="10" t="s">
        <v>12036</v>
      </c>
      <c r="D143" s="10" t="s">
        <v>12036</v>
      </c>
      <c r="F143" s="2" t="s">
        <v>12035</v>
      </c>
      <c r="G143" s="49"/>
      <c r="H143" s="10"/>
      <c r="I143" s="10"/>
      <c r="J143" s="10" t="s">
        <v>13</v>
      </c>
      <c r="K143" s="10"/>
      <c r="L143" s="10"/>
      <c r="M143" s="49"/>
      <c r="N143" s="50"/>
      <c r="P143" s="10" t="s">
        <v>13</v>
      </c>
      <c r="Q143" s="10" t="s">
        <v>13</v>
      </c>
      <c r="R143" s="10" t="s">
        <v>13</v>
      </c>
      <c r="V143" s="50"/>
      <c r="W143" s="64"/>
    </row>
    <row r="144" spans="1:23" ht="38.25" x14ac:dyDescent="0.25">
      <c r="A144" s="57">
        <v>143</v>
      </c>
      <c r="B144" s="2" t="s">
        <v>12033</v>
      </c>
      <c r="C144" s="10" t="s">
        <v>12034</v>
      </c>
      <c r="D144" s="10" t="s">
        <v>12034</v>
      </c>
      <c r="F144" s="2" t="s">
        <v>12033</v>
      </c>
      <c r="G144" s="49"/>
      <c r="H144" s="10"/>
      <c r="I144" s="10"/>
      <c r="J144" s="10" t="s">
        <v>13</v>
      </c>
      <c r="K144" s="10"/>
      <c r="L144" s="10"/>
      <c r="M144" s="49"/>
      <c r="N144" s="50"/>
      <c r="P144" s="10" t="s">
        <v>13</v>
      </c>
      <c r="Q144" s="10" t="s">
        <v>13</v>
      </c>
      <c r="R144" s="10" t="s">
        <v>13</v>
      </c>
      <c r="V144" s="50"/>
      <c r="W144" s="64"/>
    </row>
    <row r="145" spans="1:23" ht="38.25" x14ac:dyDescent="0.25">
      <c r="A145" s="57">
        <v>144</v>
      </c>
      <c r="B145" s="2" t="s">
        <v>12031</v>
      </c>
      <c r="C145" s="10" t="s">
        <v>12032</v>
      </c>
      <c r="D145" s="10" t="s">
        <v>12032</v>
      </c>
      <c r="F145" s="2" t="s">
        <v>12031</v>
      </c>
      <c r="G145" s="49"/>
      <c r="H145" s="10"/>
      <c r="I145" s="10"/>
      <c r="J145" s="10" t="s">
        <v>13</v>
      </c>
      <c r="K145" s="10"/>
      <c r="L145" s="10"/>
      <c r="M145" s="49"/>
      <c r="N145" s="50"/>
      <c r="P145" s="10" t="s">
        <v>13</v>
      </c>
      <c r="Q145" s="10" t="s">
        <v>13</v>
      </c>
      <c r="R145" s="10" t="s">
        <v>13</v>
      </c>
      <c r="V145" s="50"/>
      <c r="W145" s="64"/>
    </row>
    <row r="146" spans="1:23" x14ac:dyDescent="0.25">
      <c r="A146" s="57">
        <v>145</v>
      </c>
      <c r="B146" s="4" t="s">
        <v>12029</v>
      </c>
      <c r="C146" s="14" t="s">
        <v>12030</v>
      </c>
      <c r="D146" s="14" t="s">
        <v>12030</v>
      </c>
      <c r="E146" s="13"/>
      <c r="F146" s="4" t="s">
        <v>12029</v>
      </c>
      <c r="G146" s="59"/>
      <c r="H146" s="14"/>
      <c r="I146" s="14"/>
      <c r="J146" s="10"/>
      <c r="K146" s="14"/>
      <c r="L146" s="14"/>
      <c r="M146" s="59"/>
      <c r="N146" s="50"/>
      <c r="V146" s="50"/>
      <c r="W146" s="64"/>
    </row>
    <row r="147" spans="1:23" x14ac:dyDescent="0.25">
      <c r="A147" s="57">
        <v>146</v>
      </c>
      <c r="B147" s="6" t="s">
        <v>12027</v>
      </c>
      <c r="C147" s="12" t="s">
        <v>12028</v>
      </c>
      <c r="D147" s="12" t="s">
        <v>12028</v>
      </c>
      <c r="E147" s="11"/>
      <c r="F147" s="6" t="s">
        <v>12027</v>
      </c>
      <c r="G147" s="60"/>
      <c r="H147" s="12"/>
      <c r="I147" s="12"/>
      <c r="J147" s="10"/>
      <c r="K147" s="12"/>
      <c r="L147" s="12"/>
      <c r="M147" s="60"/>
      <c r="N147" s="50"/>
      <c r="V147" s="50"/>
      <c r="W147" s="64"/>
    </row>
    <row r="148" spans="1:23" ht="102" x14ac:dyDescent="0.25">
      <c r="A148" s="57">
        <v>147</v>
      </c>
      <c r="B148" s="2" t="s">
        <v>12025</v>
      </c>
      <c r="C148" s="10" t="s">
        <v>12026</v>
      </c>
      <c r="D148" s="10" t="s">
        <v>12026</v>
      </c>
      <c r="F148" s="2" t="s">
        <v>12025</v>
      </c>
      <c r="G148" s="49"/>
      <c r="H148" s="10"/>
      <c r="I148" s="10"/>
      <c r="J148" s="10" t="s">
        <v>13</v>
      </c>
      <c r="K148" s="10"/>
      <c r="L148" s="10"/>
      <c r="M148" s="49"/>
      <c r="N148" s="50"/>
      <c r="P148" s="10" t="s">
        <v>13</v>
      </c>
      <c r="Q148" s="10" t="s">
        <v>13</v>
      </c>
      <c r="R148" s="10" t="s">
        <v>13</v>
      </c>
      <c r="V148" s="50"/>
      <c r="W148" s="64"/>
    </row>
    <row r="149" spans="1:23" x14ac:dyDescent="0.25">
      <c r="A149" s="57">
        <v>148</v>
      </c>
      <c r="B149" s="4" t="s">
        <v>12023</v>
      </c>
      <c r="C149" s="14" t="s">
        <v>12024</v>
      </c>
      <c r="D149" s="14" t="s">
        <v>12024</v>
      </c>
      <c r="E149" s="13"/>
      <c r="F149" s="4" t="s">
        <v>12023</v>
      </c>
      <c r="G149" s="59"/>
      <c r="H149" s="14"/>
      <c r="I149" s="14"/>
      <c r="J149" s="10"/>
      <c r="K149" s="14"/>
      <c r="L149" s="14"/>
      <c r="M149" s="59"/>
      <c r="N149" s="50"/>
      <c r="V149" s="50"/>
      <c r="W149" s="64"/>
    </row>
    <row r="150" spans="1:23" x14ac:dyDescent="0.25">
      <c r="A150" s="57">
        <v>149</v>
      </c>
      <c r="B150" s="6" t="s">
        <v>12021</v>
      </c>
      <c r="C150" s="12" t="s">
        <v>12022</v>
      </c>
      <c r="D150" s="12" t="s">
        <v>12022</v>
      </c>
      <c r="E150" s="11"/>
      <c r="F150" s="6" t="s">
        <v>12021</v>
      </c>
      <c r="G150" s="60"/>
      <c r="H150" s="12"/>
      <c r="I150" s="12"/>
      <c r="J150" s="10"/>
      <c r="K150" s="12"/>
      <c r="L150" s="12"/>
      <c r="M150" s="60"/>
      <c r="N150" s="50"/>
      <c r="V150" s="50"/>
      <c r="W150" s="64"/>
    </row>
    <row r="151" spans="1:23" ht="51" x14ac:dyDescent="0.25">
      <c r="A151" s="57">
        <v>150</v>
      </c>
      <c r="B151" s="2" t="s">
        <v>12019</v>
      </c>
      <c r="C151" s="10" t="s">
        <v>12020</v>
      </c>
      <c r="D151" s="10" t="s">
        <v>12020</v>
      </c>
      <c r="F151" s="2" t="s">
        <v>12019</v>
      </c>
      <c r="G151" s="49"/>
      <c r="H151" s="10"/>
      <c r="I151" s="10"/>
      <c r="J151" s="10" t="s">
        <v>13</v>
      </c>
      <c r="K151" s="10"/>
      <c r="L151" s="10"/>
      <c r="M151" s="49"/>
      <c r="N151" s="50"/>
      <c r="P151" s="10" t="s">
        <v>13</v>
      </c>
      <c r="Q151" s="10" t="s">
        <v>13</v>
      </c>
      <c r="R151" s="10" t="s">
        <v>13</v>
      </c>
      <c r="V151" s="50"/>
      <c r="W151" s="64"/>
    </row>
    <row r="152" spans="1:23" ht="63.75" x14ac:dyDescent="0.25">
      <c r="A152" s="57">
        <v>151</v>
      </c>
      <c r="B152" s="2" t="s">
        <v>12017</v>
      </c>
      <c r="C152" s="10" t="s">
        <v>12018</v>
      </c>
      <c r="D152" s="10" t="s">
        <v>12018</v>
      </c>
      <c r="F152" s="2" t="s">
        <v>12017</v>
      </c>
      <c r="G152" s="49"/>
      <c r="H152" s="10"/>
      <c r="I152" s="10"/>
      <c r="J152" s="10" t="s">
        <v>13</v>
      </c>
      <c r="K152" s="10"/>
      <c r="L152" s="10"/>
      <c r="M152" s="49"/>
      <c r="N152" s="50"/>
      <c r="P152" s="10" t="s">
        <v>13</v>
      </c>
      <c r="Q152" s="10" t="s">
        <v>13</v>
      </c>
      <c r="R152" s="10" t="s">
        <v>13</v>
      </c>
      <c r="V152" s="50"/>
      <c r="W152" s="64"/>
    </row>
    <row r="153" spans="1:23" ht="51" x14ac:dyDescent="0.25">
      <c r="A153" s="57">
        <v>152</v>
      </c>
      <c r="B153" s="2" t="s">
        <v>12015</v>
      </c>
      <c r="C153" s="10" t="s">
        <v>12016</v>
      </c>
      <c r="D153" s="10" t="s">
        <v>12016</v>
      </c>
      <c r="F153" s="2" t="s">
        <v>12015</v>
      </c>
      <c r="G153" s="49"/>
      <c r="H153" s="10"/>
      <c r="I153" s="10"/>
      <c r="J153" s="10" t="s">
        <v>13</v>
      </c>
      <c r="K153" s="10"/>
      <c r="L153" s="10"/>
      <c r="M153" s="49"/>
      <c r="N153" s="50"/>
      <c r="P153" s="10" t="s">
        <v>13</v>
      </c>
      <c r="Q153" s="10" t="s">
        <v>13</v>
      </c>
      <c r="R153" s="10" t="s">
        <v>13</v>
      </c>
      <c r="V153" s="50"/>
      <c r="W153" s="64"/>
    </row>
    <row r="154" spans="1:23" x14ac:dyDescent="0.25">
      <c r="A154" s="57">
        <v>153</v>
      </c>
      <c r="B154" s="6" t="s">
        <v>12013</v>
      </c>
      <c r="C154" s="12" t="s">
        <v>12014</v>
      </c>
      <c r="D154" s="12" t="s">
        <v>12014</v>
      </c>
      <c r="E154" s="11"/>
      <c r="F154" s="6" t="s">
        <v>12013</v>
      </c>
      <c r="G154" s="60"/>
      <c r="H154" s="12"/>
      <c r="I154" s="12"/>
      <c r="J154" s="10"/>
      <c r="K154" s="12"/>
      <c r="L154" s="12"/>
      <c r="M154" s="60"/>
      <c r="N154" s="50"/>
      <c r="V154" s="50"/>
      <c r="W154" s="64"/>
    </row>
    <row r="155" spans="1:23" ht="38.25" x14ac:dyDescent="0.25">
      <c r="A155" s="57">
        <v>154</v>
      </c>
      <c r="B155" s="2" t="s">
        <v>12011</v>
      </c>
      <c r="C155" s="10" t="s">
        <v>12012</v>
      </c>
      <c r="D155" s="10" t="s">
        <v>12012</v>
      </c>
      <c r="F155" s="2" t="s">
        <v>12011</v>
      </c>
      <c r="G155" s="49"/>
      <c r="H155" s="10"/>
      <c r="I155" s="10"/>
      <c r="J155" s="10" t="s">
        <v>13</v>
      </c>
      <c r="K155" s="10"/>
      <c r="L155" s="10"/>
      <c r="M155" s="49"/>
      <c r="N155" s="50"/>
      <c r="P155" s="10" t="s">
        <v>13</v>
      </c>
      <c r="Q155" s="10" t="s">
        <v>13</v>
      </c>
      <c r="R155" s="10" t="s">
        <v>13</v>
      </c>
      <c r="V155" s="50"/>
      <c r="W155" s="64"/>
    </row>
    <row r="156" spans="1:23" ht="63.75" x14ac:dyDescent="0.25">
      <c r="A156" s="57">
        <v>155</v>
      </c>
      <c r="B156" s="2" t="s">
        <v>12009</v>
      </c>
      <c r="C156" s="10" t="s">
        <v>12010</v>
      </c>
      <c r="D156" s="10" t="s">
        <v>12010</v>
      </c>
      <c r="F156" s="2" t="s">
        <v>12009</v>
      </c>
      <c r="G156" s="49"/>
      <c r="H156" s="10"/>
      <c r="I156" s="10"/>
      <c r="J156" s="10" t="s">
        <v>13</v>
      </c>
      <c r="K156" s="10"/>
      <c r="L156" s="10"/>
      <c r="M156" s="49"/>
      <c r="N156" s="50"/>
      <c r="P156" s="10" t="s">
        <v>13</v>
      </c>
      <c r="Q156" s="10" t="s">
        <v>13</v>
      </c>
      <c r="R156" s="10" t="s">
        <v>13</v>
      </c>
      <c r="V156" s="50"/>
      <c r="W156" s="64"/>
    </row>
    <row r="157" spans="1:23" ht="38.25" x14ac:dyDescent="0.25">
      <c r="A157" s="57">
        <v>156</v>
      </c>
      <c r="B157" s="2" t="s">
        <v>12007</v>
      </c>
      <c r="C157" s="10" t="s">
        <v>12008</v>
      </c>
      <c r="D157" s="10" t="s">
        <v>12008</v>
      </c>
      <c r="F157" s="2" t="s">
        <v>12007</v>
      </c>
      <c r="G157" s="49"/>
      <c r="H157" s="10"/>
      <c r="I157" s="10"/>
      <c r="J157" s="10" t="s">
        <v>13</v>
      </c>
      <c r="K157" s="10"/>
      <c r="L157" s="10"/>
      <c r="M157" s="49"/>
      <c r="N157" s="50"/>
      <c r="P157" s="10" t="s">
        <v>13</v>
      </c>
      <c r="Q157" s="10" t="s">
        <v>13</v>
      </c>
      <c r="R157" s="10" t="s">
        <v>13</v>
      </c>
      <c r="V157" s="50"/>
      <c r="W157" s="64"/>
    </row>
    <row r="158" spans="1:23" ht="51" x14ac:dyDescent="0.25">
      <c r="A158" s="57">
        <v>157</v>
      </c>
      <c r="B158" s="2" t="s">
        <v>12005</v>
      </c>
      <c r="C158" s="10" t="s">
        <v>12006</v>
      </c>
      <c r="D158" s="10" t="s">
        <v>12006</v>
      </c>
      <c r="F158" s="2" t="s">
        <v>12005</v>
      </c>
      <c r="G158" s="49"/>
      <c r="H158" s="10"/>
      <c r="I158" s="10"/>
      <c r="J158" s="10" t="s">
        <v>13</v>
      </c>
      <c r="K158" s="10"/>
      <c r="L158" s="10"/>
      <c r="M158" s="49"/>
      <c r="N158" s="50"/>
      <c r="P158" s="10" t="s">
        <v>13</v>
      </c>
      <c r="Q158" s="10" t="s">
        <v>13</v>
      </c>
      <c r="R158" s="10" t="s">
        <v>13</v>
      </c>
      <c r="V158" s="50"/>
      <c r="W158" s="64"/>
    </row>
    <row r="159" spans="1:23" ht="25.5" x14ac:dyDescent="0.25">
      <c r="A159" s="57">
        <v>158</v>
      </c>
      <c r="B159" s="2" t="s">
        <v>12003</v>
      </c>
      <c r="C159" s="10" t="s">
        <v>12004</v>
      </c>
      <c r="D159" s="10" t="s">
        <v>12004</v>
      </c>
      <c r="F159" s="2" t="s">
        <v>12003</v>
      </c>
      <c r="G159" s="49"/>
      <c r="H159" s="10"/>
      <c r="I159" s="10"/>
      <c r="J159" s="10" t="s">
        <v>13</v>
      </c>
      <c r="K159" s="10"/>
      <c r="L159" s="10"/>
      <c r="M159" s="49"/>
      <c r="N159" s="50"/>
      <c r="P159" s="10" t="s">
        <v>13</v>
      </c>
      <c r="Q159" s="10" t="s">
        <v>13</v>
      </c>
      <c r="R159" s="10" t="s">
        <v>13</v>
      </c>
      <c r="V159" s="50"/>
      <c r="W159" s="64"/>
    </row>
    <row r="160" spans="1:23" ht="25.5" x14ac:dyDescent="0.25">
      <c r="A160" s="57">
        <v>159</v>
      </c>
      <c r="B160" s="2" t="s">
        <v>12001</v>
      </c>
      <c r="C160" s="10" t="s">
        <v>12002</v>
      </c>
      <c r="D160" s="10" t="s">
        <v>12002</v>
      </c>
      <c r="F160" s="2" t="s">
        <v>12001</v>
      </c>
      <c r="G160" s="49"/>
      <c r="H160" s="10"/>
      <c r="I160" s="10"/>
      <c r="J160" s="10" t="s">
        <v>13</v>
      </c>
      <c r="K160" s="10"/>
      <c r="L160" s="10"/>
      <c r="M160" s="49"/>
      <c r="N160" s="50"/>
      <c r="P160" s="10" t="s">
        <v>13</v>
      </c>
      <c r="Q160" s="10" t="s">
        <v>13</v>
      </c>
      <c r="R160" s="10" t="s">
        <v>13</v>
      </c>
      <c r="V160" s="50"/>
      <c r="W160" s="64"/>
    </row>
    <row r="161" spans="1:23" ht="38.25" x14ac:dyDescent="0.25">
      <c r="A161" s="57">
        <v>160</v>
      </c>
      <c r="B161" s="2" t="s">
        <v>11999</v>
      </c>
      <c r="C161" s="10" t="s">
        <v>12000</v>
      </c>
      <c r="D161" s="10" t="s">
        <v>12000</v>
      </c>
      <c r="F161" s="2" t="s">
        <v>11999</v>
      </c>
      <c r="G161" s="49"/>
      <c r="H161" s="10"/>
      <c r="I161" s="10"/>
      <c r="J161" s="10" t="s">
        <v>13</v>
      </c>
      <c r="K161" s="10"/>
      <c r="L161" s="10"/>
      <c r="M161" s="49"/>
      <c r="N161" s="50"/>
      <c r="P161" s="10" t="s">
        <v>13</v>
      </c>
      <c r="Q161" s="10" t="s">
        <v>13</v>
      </c>
      <c r="R161" s="10" t="s">
        <v>13</v>
      </c>
      <c r="V161" s="50"/>
      <c r="W161" s="64"/>
    </row>
    <row r="162" spans="1:23" x14ac:dyDescent="0.25">
      <c r="A162" s="57">
        <v>161</v>
      </c>
      <c r="B162" s="4" t="s">
        <v>11997</v>
      </c>
      <c r="C162" s="14" t="s">
        <v>11998</v>
      </c>
      <c r="D162" s="14" t="s">
        <v>11998</v>
      </c>
      <c r="E162" s="13"/>
      <c r="F162" s="4" t="s">
        <v>11997</v>
      </c>
      <c r="G162" s="59"/>
      <c r="H162" s="14"/>
      <c r="I162" s="14"/>
      <c r="J162" s="10"/>
      <c r="K162" s="14"/>
      <c r="L162" s="14"/>
      <c r="M162" s="59"/>
      <c r="N162" s="50"/>
      <c r="V162" s="50"/>
      <c r="W162" s="64"/>
    </row>
    <row r="163" spans="1:23" x14ac:dyDescent="0.25">
      <c r="A163" s="57">
        <v>162</v>
      </c>
      <c r="B163" s="6" t="s">
        <v>11995</v>
      </c>
      <c r="C163" s="12" t="s">
        <v>11996</v>
      </c>
      <c r="D163" s="12" t="s">
        <v>11996</v>
      </c>
      <c r="E163" s="11"/>
      <c r="F163" s="6" t="s">
        <v>11995</v>
      </c>
      <c r="G163" s="60"/>
      <c r="H163" s="12"/>
      <c r="I163" s="12"/>
      <c r="J163" s="10"/>
      <c r="K163" s="12"/>
      <c r="L163" s="12"/>
      <c r="M163" s="60"/>
      <c r="N163" s="50"/>
      <c r="V163" s="50"/>
      <c r="W163" s="64"/>
    </row>
    <row r="164" spans="1:23" ht="51" x14ac:dyDescent="0.25">
      <c r="A164" s="57">
        <v>163</v>
      </c>
      <c r="B164" s="2" t="s">
        <v>11993</v>
      </c>
      <c r="C164" s="10" t="s">
        <v>11994</v>
      </c>
      <c r="D164" s="10" t="s">
        <v>11994</v>
      </c>
      <c r="F164" s="2" t="s">
        <v>11993</v>
      </c>
      <c r="G164" s="49"/>
      <c r="H164" s="10"/>
      <c r="I164" s="10"/>
      <c r="J164" s="10" t="s">
        <v>13</v>
      </c>
      <c r="K164" s="10"/>
      <c r="L164" s="10"/>
      <c r="M164" s="49"/>
      <c r="N164" s="50"/>
      <c r="P164" s="10" t="s">
        <v>13</v>
      </c>
      <c r="Q164" s="10" t="s">
        <v>13</v>
      </c>
      <c r="R164" s="10" t="s">
        <v>13</v>
      </c>
      <c r="V164" s="50"/>
      <c r="W164" s="64"/>
    </row>
    <row r="165" spans="1:23" x14ac:dyDescent="0.25">
      <c r="A165" s="57">
        <v>164</v>
      </c>
      <c r="B165" s="6" t="s">
        <v>11991</v>
      </c>
      <c r="C165" s="12" t="s">
        <v>11992</v>
      </c>
      <c r="D165" s="12" t="s">
        <v>11992</v>
      </c>
      <c r="E165" s="11"/>
      <c r="F165" s="6" t="s">
        <v>11991</v>
      </c>
      <c r="G165" s="60"/>
      <c r="H165" s="12"/>
      <c r="I165" s="12"/>
      <c r="J165" s="10"/>
      <c r="K165" s="12"/>
      <c r="L165" s="12"/>
      <c r="M165" s="60"/>
      <c r="N165" s="50"/>
      <c r="V165" s="50"/>
      <c r="W165" s="64"/>
    </row>
    <row r="166" spans="1:23" ht="25.5" x14ac:dyDescent="0.25">
      <c r="A166" s="57">
        <v>165</v>
      </c>
      <c r="B166" s="2" t="s">
        <v>11989</v>
      </c>
      <c r="C166" s="10" t="s">
        <v>11990</v>
      </c>
      <c r="D166" s="10" t="s">
        <v>11990</v>
      </c>
      <c r="F166" s="2" t="s">
        <v>11989</v>
      </c>
      <c r="G166" s="49"/>
      <c r="H166" s="10"/>
      <c r="I166" s="10"/>
      <c r="J166" s="10" t="s">
        <v>13</v>
      </c>
      <c r="K166" s="10"/>
      <c r="L166" s="10"/>
      <c r="M166" s="49"/>
      <c r="N166" s="50"/>
      <c r="P166" s="10" t="s">
        <v>13</v>
      </c>
      <c r="Q166" s="10" t="s">
        <v>13</v>
      </c>
      <c r="R166" s="10" t="s">
        <v>13</v>
      </c>
      <c r="V166" s="50"/>
      <c r="W166" s="64"/>
    </row>
    <row r="167" spans="1:23" ht="25.5" x14ac:dyDescent="0.25">
      <c r="A167" s="57">
        <v>166</v>
      </c>
      <c r="B167" s="2" t="s">
        <v>11987</v>
      </c>
      <c r="C167" s="10" t="s">
        <v>11988</v>
      </c>
      <c r="D167" s="10" t="s">
        <v>11988</v>
      </c>
      <c r="F167" s="2" t="s">
        <v>11987</v>
      </c>
      <c r="G167" s="49"/>
      <c r="H167" s="10"/>
      <c r="I167" s="10"/>
      <c r="J167" s="10" t="s">
        <v>13</v>
      </c>
      <c r="K167" s="10"/>
      <c r="L167" s="10"/>
      <c r="M167" s="49"/>
      <c r="N167" s="50"/>
      <c r="P167" s="10" t="s">
        <v>13</v>
      </c>
      <c r="Q167" s="10" t="s">
        <v>13</v>
      </c>
      <c r="R167" s="10" t="s">
        <v>13</v>
      </c>
      <c r="V167" s="50"/>
      <c r="W167" s="64"/>
    </row>
    <row r="168" spans="1:23" ht="25.5" x14ac:dyDescent="0.25">
      <c r="A168" s="57">
        <v>167</v>
      </c>
      <c r="B168" s="2" t="s">
        <v>11985</v>
      </c>
      <c r="C168" s="10" t="s">
        <v>11986</v>
      </c>
      <c r="D168" s="10" t="s">
        <v>11986</v>
      </c>
      <c r="F168" s="2" t="s">
        <v>11985</v>
      </c>
      <c r="G168" s="49"/>
      <c r="H168" s="10"/>
      <c r="I168" s="10"/>
      <c r="J168" s="10" t="s">
        <v>13</v>
      </c>
      <c r="K168" s="10"/>
      <c r="L168" s="10"/>
      <c r="M168" s="49"/>
      <c r="N168" s="50"/>
      <c r="P168" s="10" t="s">
        <v>13</v>
      </c>
      <c r="Q168" s="10" t="s">
        <v>13</v>
      </c>
      <c r="R168" s="10" t="s">
        <v>13</v>
      </c>
      <c r="V168" s="50"/>
      <c r="W168" s="64"/>
    </row>
    <row r="169" spans="1:23" x14ac:dyDescent="0.25">
      <c r="A169" s="57">
        <v>168</v>
      </c>
      <c r="B169" s="2" t="s">
        <v>11983</v>
      </c>
      <c r="C169" s="10" t="s">
        <v>11984</v>
      </c>
      <c r="D169" s="10" t="s">
        <v>11984</v>
      </c>
      <c r="F169" s="2" t="s">
        <v>11983</v>
      </c>
      <c r="G169" s="49"/>
      <c r="H169" s="10"/>
      <c r="I169" s="10"/>
      <c r="J169" s="10" t="s">
        <v>13</v>
      </c>
      <c r="K169" s="10"/>
      <c r="L169" s="10"/>
      <c r="M169" s="49"/>
      <c r="N169" s="50"/>
      <c r="P169" s="10" t="s">
        <v>13</v>
      </c>
      <c r="Q169" s="10" t="s">
        <v>13</v>
      </c>
      <c r="R169" s="10" t="s">
        <v>13</v>
      </c>
      <c r="V169" s="50"/>
      <c r="W169" s="64"/>
    </row>
    <row r="170" spans="1:23" x14ac:dyDescent="0.25">
      <c r="A170" s="57">
        <v>169</v>
      </c>
      <c r="B170" s="4" t="s">
        <v>11981</v>
      </c>
      <c r="C170" s="14" t="s">
        <v>11982</v>
      </c>
      <c r="D170" s="14" t="s">
        <v>11982</v>
      </c>
      <c r="E170" s="13"/>
      <c r="F170" s="4" t="s">
        <v>11981</v>
      </c>
      <c r="G170" s="59"/>
      <c r="H170" s="14"/>
      <c r="I170" s="14"/>
      <c r="J170" s="10"/>
      <c r="K170" s="14"/>
      <c r="L170" s="14"/>
      <c r="M170" s="59"/>
      <c r="N170" s="50"/>
      <c r="V170" s="50"/>
      <c r="W170" s="64"/>
    </row>
    <row r="171" spans="1:23" x14ac:dyDescent="0.25">
      <c r="A171" s="57">
        <v>170</v>
      </c>
      <c r="B171" s="4" t="s">
        <v>11979</v>
      </c>
      <c r="C171" s="14" t="s">
        <v>11980</v>
      </c>
      <c r="D171" s="14" t="s">
        <v>11980</v>
      </c>
      <c r="E171" s="13"/>
      <c r="F171" s="4" t="s">
        <v>11979</v>
      </c>
      <c r="G171" s="59"/>
      <c r="H171" s="14"/>
      <c r="I171" s="14"/>
      <c r="J171" s="10"/>
      <c r="K171" s="14"/>
      <c r="L171" s="14"/>
      <c r="M171" s="59"/>
      <c r="N171" s="50"/>
      <c r="V171" s="50"/>
      <c r="W171" s="64"/>
    </row>
    <row r="172" spans="1:23" x14ac:dyDescent="0.25">
      <c r="A172" s="57">
        <v>171</v>
      </c>
      <c r="B172" s="6" t="s">
        <v>30</v>
      </c>
      <c r="C172" s="12" t="s">
        <v>11978</v>
      </c>
      <c r="D172" s="12" t="s">
        <v>11978</v>
      </c>
      <c r="E172" s="11"/>
      <c r="F172" s="6" t="s">
        <v>30</v>
      </c>
      <c r="G172" s="60"/>
      <c r="H172" s="12"/>
      <c r="I172" s="12"/>
      <c r="J172" s="10"/>
      <c r="K172" s="12"/>
      <c r="L172" s="12"/>
      <c r="M172" s="60"/>
      <c r="N172" s="50"/>
      <c r="V172" s="50"/>
      <c r="W172" s="64"/>
    </row>
    <row r="173" spans="1:23" x14ac:dyDescent="0.25">
      <c r="A173" s="57">
        <v>172</v>
      </c>
      <c r="B173" s="6" t="s">
        <v>11976</v>
      </c>
      <c r="C173" s="12" t="s">
        <v>11977</v>
      </c>
      <c r="D173" s="12" t="s">
        <v>11977</v>
      </c>
      <c r="E173" s="11"/>
      <c r="F173" s="6" t="s">
        <v>11976</v>
      </c>
      <c r="G173" s="60"/>
      <c r="H173" s="12"/>
      <c r="I173" s="12"/>
      <c r="J173" s="10"/>
      <c r="K173" s="12"/>
      <c r="L173" s="12"/>
      <c r="M173" s="60"/>
      <c r="N173" s="50"/>
      <c r="V173" s="50"/>
      <c r="W173" s="64"/>
    </row>
    <row r="174" spans="1:23" ht="63.75" x14ac:dyDescent="0.25">
      <c r="A174" s="57">
        <v>173</v>
      </c>
      <c r="B174" s="2" t="s">
        <v>11974</v>
      </c>
      <c r="C174" s="10" t="s">
        <v>11975</v>
      </c>
      <c r="D174" s="10" t="s">
        <v>11975</v>
      </c>
      <c r="F174" s="2" t="s">
        <v>11974</v>
      </c>
      <c r="G174" s="49"/>
      <c r="H174" s="10"/>
      <c r="I174" s="10"/>
      <c r="J174" s="10" t="s">
        <v>13</v>
      </c>
      <c r="K174" s="10"/>
      <c r="L174" s="10"/>
      <c r="M174" s="49"/>
      <c r="N174" s="50"/>
      <c r="P174" s="10" t="s">
        <v>13</v>
      </c>
      <c r="Q174" s="10" t="s">
        <v>13</v>
      </c>
      <c r="R174" s="10" t="s">
        <v>13</v>
      </c>
      <c r="V174" s="50"/>
      <c r="W174" s="64"/>
    </row>
    <row r="175" spans="1:23" ht="25.5" x14ac:dyDescent="0.25">
      <c r="A175" s="57">
        <v>174</v>
      </c>
      <c r="B175" s="2" t="s">
        <v>11972</v>
      </c>
      <c r="C175" s="10" t="s">
        <v>11973</v>
      </c>
      <c r="D175" s="10" t="s">
        <v>11973</v>
      </c>
      <c r="F175" s="2" t="s">
        <v>11972</v>
      </c>
      <c r="G175" s="49"/>
      <c r="H175" s="10"/>
      <c r="I175" s="10"/>
      <c r="J175" s="10" t="s">
        <v>13</v>
      </c>
      <c r="K175" s="10"/>
      <c r="L175" s="10"/>
      <c r="M175" s="49"/>
      <c r="N175" s="50"/>
      <c r="P175" s="10" t="s">
        <v>13</v>
      </c>
      <c r="Q175" s="10" t="s">
        <v>13</v>
      </c>
      <c r="R175" s="10" t="s">
        <v>13</v>
      </c>
      <c r="V175" s="50"/>
      <c r="W175" s="64"/>
    </row>
    <row r="176" spans="1:23" x14ac:dyDescent="0.25">
      <c r="A176" s="57">
        <v>175</v>
      </c>
      <c r="B176" s="6" t="s">
        <v>11970</v>
      </c>
      <c r="C176" s="12" t="s">
        <v>11971</v>
      </c>
      <c r="D176" s="12" t="s">
        <v>11971</v>
      </c>
      <c r="E176" s="11"/>
      <c r="F176" s="6" t="s">
        <v>11970</v>
      </c>
      <c r="G176" s="60"/>
      <c r="H176" s="12"/>
      <c r="I176" s="12"/>
      <c r="J176" s="10"/>
      <c r="K176" s="12"/>
      <c r="L176" s="12"/>
      <c r="M176" s="60"/>
      <c r="N176" s="50"/>
      <c r="V176" s="50"/>
      <c r="W176" s="64"/>
    </row>
    <row r="177" spans="1:23" x14ac:dyDescent="0.25">
      <c r="A177" s="57">
        <v>176</v>
      </c>
      <c r="B177" s="2" t="s">
        <v>11968</v>
      </c>
      <c r="C177" s="10" t="s">
        <v>11969</v>
      </c>
      <c r="D177" s="10" t="s">
        <v>11969</v>
      </c>
      <c r="F177" s="2" t="s">
        <v>11968</v>
      </c>
      <c r="G177" s="49"/>
      <c r="H177" s="10"/>
      <c r="I177" s="10"/>
      <c r="J177" s="10" t="s">
        <v>13</v>
      </c>
      <c r="K177" s="10"/>
      <c r="L177" s="10"/>
      <c r="M177" s="49"/>
      <c r="N177" s="50"/>
      <c r="P177" s="10" t="s">
        <v>13</v>
      </c>
      <c r="Q177" s="10" t="s">
        <v>13</v>
      </c>
      <c r="R177" s="10" t="s">
        <v>13</v>
      </c>
      <c r="V177" s="50"/>
      <c r="W177" s="64"/>
    </row>
    <row r="178" spans="1:23" ht="51" x14ac:dyDescent="0.25">
      <c r="A178" s="57">
        <v>177</v>
      </c>
      <c r="B178" s="2" t="s">
        <v>11966</v>
      </c>
      <c r="C178" s="10" t="s">
        <v>11967</v>
      </c>
      <c r="D178" s="10" t="s">
        <v>11967</v>
      </c>
      <c r="F178" s="2" t="s">
        <v>11966</v>
      </c>
      <c r="G178" s="49"/>
      <c r="H178" s="10"/>
      <c r="I178" s="10"/>
      <c r="J178" s="10" t="s">
        <v>13</v>
      </c>
      <c r="K178" s="10"/>
      <c r="L178" s="10"/>
      <c r="M178" s="49"/>
      <c r="N178" s="50"/>
      <c r="P178" s="10" t="s">
        <v>13</v>
      </c>
      <c r="Q178" s="10" t="s">
        <v>13</v>
      </c>
      <c r="R178" s="10" t="s">
        <v>13</v>
      </c>
      <c r="V178" s="50"/>
      <c r="W178" s="64"/>
    </row>
    <row r="179" spans="1:23" x14ac:dyDescent="0.25">
      <c r="A179" s="57">
        <v>178</v>
      </c>
      <c r="B179" s="2" t="s">
        <v>11964</v>
      </c>
      <c r="C179" s="10" t="s">
        <v>11965</v>
      </c>
      <c r="D179" s="10" t="s">
        <v>11965</v>
      </c>
      <c r="F179" s="2" t="s">
        <v>11964</v>
      </c>
      <c r="G179" s="49"/>
      <c r="H179" s="10"/>
      <c r="I179" s="10"/>
      <c r="J179" s="10" t="s">
        <v>13</v>
      </c>
      <c r="K179" s="10"/>
      <c r="L179" s="10"/>
      <c r="M179" s="49"/>
      <c r="N179" s="50"/>
      <c r="P179" s="10" t="s">
        <v>13</v>
      </c>
      <c r="Q179" s="10" t="s">
        <v>13</v>
      </c>
      <c r="R179" s="10" t="s">
        <v>13</v>
      </c>
      <c r="V179" s="50"/>
      <c r="W179" s="64"/>
    </row>
    <row r="180" spans="1:23" ht="25.5" x14ac:dyDescent="0.25">
      <c r="A180" s="57">
        <v>179</v>
      </c>
      <c r="B180" s="2" t="s">
        <v>11962</v>
      </c>
      <c r="C180" s="10" t="s">
        <v>11963</v>
      </c>
      <c r="D180" s="10" t="s">
        <v>11963</v>
      </c>
      <c r="F180" s="2" t="s">
        <v>11962</v>
      </c>
      <c r="G180" s="49"/>
      <c r="H180" s="10"/>
      <c r="I180" s="10"/>
      <c r="J180" s="10" t="s">
        <v>13</v>
      </c>
      <c r="K180" s="10"/>
      <c r="L180" s="10"/>
      <c r="M180" s="49"/>
      <c r="N180" s="50"/>
      <c r="P180" s="10" t="s">
        <v>13</v>
      </c>
      <c r="Q180" s="10" t="s">
        <v>13</v>
      </c>
      <c r="R180" s="10" t="s">
        <v>13</v>
      </c>
      <c r="V180" s="50"/>
      <c r="W180" s="64"/>
    </row>
    <row r="181" spans="1:23" x14ac:dyDescent="0.25">
      <c r="A181" s="57">
        <v>180</v>
      </c>
      <c r="B181" s="4" t="s">
        <v>11960</v>
      </c>
      <c r="C181" s="14" t="s">
        <v>11961</v>
      </c>
      <c r="D181" s="14" t="s">
        <v>11961</v>
      </c>
      <c r="E181" s="13"/>
      <c r="F181" s="4" t="s">
        <v>11960</v>
      </c>
      <c r="G181" s="59"/>
      <c r="H181" s="14"/>
      <c r="I181" s="14"/>
      <c r="J181" s="10"/>
      <c r="K181" s="14"/>
      <c r="L181" s="14"/>
      <c r="M181" s="59"/>
      <c r="N181" s="50"/>
      <c r="V181" s="50"/>
      <c r="W181" s="64"/>
    </row>
    <row r="182" spans="1:23" ht="25.5" x14ac:dyDescent="0.25">
      <c r="A182" s="57">
        <v>181</v>
      </c>
      <c r="B182" s="6" t="s">
        <v>11958</v>
      </c>
      <c r="C182" s="12" t="s">
        <v>11959</v>
      </c>
      <c r="D182" s="12" t="s">
        <v>11959</v>
      </c>
      <c r="E182" s="11"/>
      <c r="F182" s="6" t="s">
        <v>11958</v>
      </c>
      <c r="G182" s="60"/>
      <c r="H182" s="12"/>
      <c r="I182" s="12"/>
      <c r="J182" s="10"/>
      <c r="K182" s="12"/>
      <c r="L182" s="12"/>
      <c r="M182" s="60"/>
      <c r="N182" s="50"/>
      <c r="V182" s="50"/>
      <c r="W182" s="64"/>
    </row>
    <row r="183" spans="1:23" ht="63.75" x14ac:dyDescent="0.25">
      <c r="A183" s="57">
        <v>182</v>
      </c>
      <c r="B183" s="2" t="s">
        <v>11956</v>
      </c>
      <c r="C183" s="10" t="s">
        <v>11957</v>
      </c>
      <c r="D183" s="10" t="s">
        <v>11957</v>
      </c>
      <c r="F183" s="2" t="s">
        <v>11956</v>
      </c>
      <c r="G183" s="49"/>
      <c r="H183" s="10"/>
      <c r="I183" s="10"/>
      <c r="J183" s="10" t="s">
        <v>13</v>
      </c>
      <c r="K183" s="10"/>
      <c r="L183" s="10"/>
      <c r="M183" s="49"/>
      <c r="N183" s="50"/>
      <c r="P183" s="10" t="s">
        <v>13</v>
      </c>
      <c r="Q183" s="10" t="s">
        <v>13</v>
      </c>
      <c r="R183" s="10" t="s">
        <v>13</v>
      </c>
      <c r="V183" s="50"/>
      <c r="W183" s="64"/>
    </row>
    <row r="184" spans="1:23" ht="25.5" x14ac:dyDescent="0.25">
      <c r="A184" s="57">
        <v>183</v>
      </c>
      <c r="B184" s="2" t="s">
        <v>11954</v>
      </c>
      <c r="C184" s="10" t="s">
        <v>11955</v>
      </c>
      <c r="D184" s="10" t="s">
        <v>11955</v>
      </c>
      <c r="F184" s="2" t="s">
        <v>11954</v>
      </c>
      <c r="G184" s="49"/>
      <c r="H184" s="10"/>
      <c r="I184" s="10"/>
      <c r="J184" s="10" t="s">
        <v>13</v>
      </c>
      <c r="K184" s="10"/>
      <c r="L184" s="10"/>
      <c r="M184" s="49"/>
      <c r="N184" s="50"/>
      <c r="P184" s="10" t="s">
        <v>13</v>
      </c>
      <c r="Q184" s="10" t="s">
        <v>13</v>
      </c>
      <c r="R184" s="10" t="s">
        <v>13</v>
      </c>
      <c r="V184" s="50"/>
      <c r="W184" s="64"/>
    </row>
    <row r="185" spans="1:23" ht="51" x14ac:dyDescent="0.25">
      <c r="A185" s="57">
        <v>184</v>
      </c>
      <c r="B185" s="2" t="s">
        <v>11952</v>
      </c>
      <c r="C185" s="10" t="s">
        <v>11953</v>
      </c>
      <c r="D185" s="10" t="s">
        <v>11953</v>
      </c>
      <c r="F185" s="2" t="s">
        <v>11952</v>
      </c>
      <c r="G185" s="49"/>
      <c r="H185" s="10"/>
      <c r="I185" s="10"/>
      <c r="J185" s="10" t="s">
        <v>13</v>
      </c>
      <c r="K185" s="10"/>
      <c r="L185" s="10"/>
      <c r="M185" s="49"/>
      <c r="N185" s="50"/>
      <c r="P185" s="10" t="s">
        <v>13</v>
      </c>
      <c r="Q185" s="10" t="s">
        <v>13</v>
      </c>
      <c r="R185" s="10" t="s">
        <v>13</v>
      </c>
      <c r="V185" s="50"/>
      <c r="W185" s="64"/>
    </row>
    <row r="186" spans="1:23" x14ac:dyDescent="0.25">
      <c r="A186" s="57">
        <v>185</v>
      </c>
      <c r="B186" s="6" t="s">
        <v>11950</v>
      </c>
      <c r="C186" s="12" t="s">
        <v>11951</v>
      </c>
      <c r="D186" s="12" t="s">
        <v>11951</v>
      </c>
      <c r="E186" s="11"/>
      <c r="F186" s="6" t="s">
        <v>11950</v>
      </c>
      <c r="G186" s="60"/>
      <c r="H186" s="12"/>
      <c r="I186" s="12"/>
      <c r="J186" s="10"/>
      <c r="K186" s="12"/>
      <c r="L186" s="12"/>
      <c r="M186" s="60"/>
      <c r="N186" s="50"/>
      <c r="V186" s="50"/>
      <c r="W186" s="64"/>
    </row>
    <row r="187" spans="1:23" ht="51" x14ac:dyDescent="0.25">
      <c r="A187" s="57">
        <v>186</v>
      </c>
      <c r="B187" s="2" t="s">
        <v>11948</v>
      </c>
      <c r="C187" s="10" t="s">
        <v>11949</v>
      </c>
      <c r="D187" s="10" t="s">
        <v>11949</v>
      </c>
      <c r="F187" s="2" t="s">
        <v>11948</v>
      </c>
      <c r="G187" s="49"/>
      <c r="H187" s="10"/>
      <c r="I187" s="10"/>
      <c r="J187" s="10" t="s">
        <v>13</v>
      </c>
      <c r="K187" s="10"/>
      <c r="L187" s="10"/>
      <c r="M187" s="49"/>
      <c r="N187" s="50"/>
      <c r="P187" s="10" t="s">
        <v>13</v>
      </c>
      <c r="Q187" s="10" t="s">
        <v>13</v>
      </c>
      <c r="R187" s="10" t="s">
        <v>13</v>
      </c>
      <c r="V187" s="50"/>
      <c r="W187" s="64"/>
    </row>
    <row r="188" spans="1:23" ht="51" x14ac:dyDescent="0.25">
      <c r="A188" s="57">
        <v>187</v>
      </c>
      <c r="B188" s="2" t="s">
        <v>11946</v>
      </c>
      <c r="C188" s="10" t="s">
        <v>11947</v>
      </c>
      <c r="D188" s="10" t="s">
        <v>11947</v>
      </c>
      <c r="F188" s="2" t="s">
        <v>11946</v>
      </c>
      <c r="G188" s="49"/>
      <c r="H188" s="10"/>
      <c r="I188" s="10"/>
      <c r="J188" s="10" t="s">
        <v>13</v>
      </c>
      <c r="K188" s="10"/>
      <c r="L188" s="10"/>
      <c r="M188" s="49"/>
      <c r="N188" s="50"/>
      <c r="P188" s="10" t="s">
        <v>13</v>
      </c>
      <c r="Q188" s="10" t="s">
        <v>13</v>
      </c>
      <c r="R188" s="10" t="s">
        <v>13</v>
      </c>
      <c r="V188" s="50"/>
      <c r="W188" s="64"/>
    </row>
    <row r="189" spans="1:23" ht="38.25" x14ac:dyDescent="0.25">
      <c r="A189" s="57">
        <v>188</v>
      </c>
      <c r="B189" s="2" t="s">
        <v>11944</v>
      </c>
      <c r="C189" s="10" t="s">
        <v>11945</v>
      </c>
      <c r="D189" s="10" t="s">
        <v>11945</v>
      </c>
      <c r="F189" s="2" t="s">
        <v>11944</v>
      </c>
      <c r="G189" s="49"/>
      <c r="H189" s="10"/>
      <c r="I189" s="10"/>
      <c r="J189" s="10" t="s">
        <v>13</v>
      </c>
      <c r="K189" s="10"/>
      <c r="L189" s="10"/>
      <c r="M189" s="49"/>
      <c r="N189" s="50"/>
      <c r="P189" s="10" t="s">
        <v>13</v>
      </c>
      <c r="Q189" s="10" t="s">
        <v>13</v>
      </c>
      <c r="R189" s="10" t="s">
        <v>13</v>
      </c>
      <c r="V189" s="50"/>
      <c r="W189" s="64"/>
    </row>
    <row r="190" spans="1:23" ht="38.25" x14ac:dyDescent="0.25">
      <c r="A190" s="57">
        <v>189</v>
      </c>
      <c r="B190" s="2" t="s">
        <v>11942</v>
      </c>
      <c r="C190" s="10" t="s">
        <v>11943</v>
      </c>
      <c r="D190" s="10" t="s">
        <v>11943</v>
      </c>
      <c r="F190" s="2" t="s">
        <v>11942</v>
      </c>
      <c r="G190" s="49"/>
      <c r="H190" s="10"/>
      <c r="I190" s="10"/>
      <c r="J190" s="10" t="s">
        <v>13</v>
      </c>
      <c r="K190" s="10"/>
      <c r="L190" s="10"/>
      <c r="M190" s="49"/>
      <c r="N190" s="50"/>
      <c r="P190" s="10" t="s">
        <v>13</v>
      </c>
      <c r="Q190" s="10" t="s">
        <v>13</v>
      </c>
      <c r="R190" s="10" t="s">
        <v>13</v>
      </c>
      <c r="V190" s="50"/>
      <c r="W190" s="64"/>
    </row>
    <row r="191" spans="1:23" ht="51" x14ac:dyDescent="0.25">
      <c r="A191" s="57">
        <v>190</v>
      </c>
      <c r="B191" s="2" t="s">
        <v>11940</v>
      </c>
      <c r="C191" s="10" t="s">
        <v>11941</v>
      </c>
      <c r="D191" s="10" t="s">
        <v>11941</v>
      </c>
      <c r="F191" s="2" t="s">
        <v>11940</v>
      </c>
      <c r="G191" s="49"/>
      <c r="H191" s="10"/>
      <c r="I191" s="10"/>
      <c r="J191" s="10" t="s">
        <v>13</v>
      </c>
      <c r="K191" s="10"/>
      <c r="L191" s="10"/>
      <c r="M191" s="49"/>
      <c r="N191" s="50"/>
      <c r="P191" s="10" t="s">
        <v>13</v>
      </c>
      <c r="Q191" s="10" t="s">
        <v>13</v>
      </c>
      <c r="R191" s="10" t="s">
        <v>13</v>
      </c>
      <c r="V191" s="50"/>
      <c r="W191" s="64"/>
    </row>
    <row r="192" spans="1:23" ht="38.25" x14ac:dyDescent="0.25">
      <c r="A192" s="57">
        <v>191</v>
      </c>
      <c r="B192" s="2" t="s">
        <v>11938</v>
      </c>
      <c r="C192" s="10" t="s">
        <v>11939</v>
      </c>
      <c r="D192" s="10" t="s">
        <v>11939</v>
      </c>
      <c r="F192" s="2" t="s">
        <v>11938</v>
      </c>
      <c r="G192" s="49"/>
      <c r="H192" s="10"/>
      <c r="I192" s="10"/>
      <c r="J192" s="10" t="s">
        <v>13</v>
      </c>
      <c r="K192" s="10"/>
      <c r="L192" s="10"/>
      <c r="M192" s="49"/>
      <c r="N192" s="50"/>
      <c r="P192" s="10" t="s">
        <v>13</v>
      </c>
      <c r="Q192" s="10" t="s">
        <v>13</v>
      </c>
      <c r="R192" s="10" t="s">
        <v>13</v>
      </c>
      <c r="V192" s="50"/>
      <c r="W192" s="64"/>
    </row>
    <row r="193" spans="1:23" ht="25.5" x14ac:dyDescent="0.25">
      <c r="A193" s="57">
        <v>192</v>
      </c>
      <c r="B193" s="2" t="s">
        <v>11936</v>
      </c>
      <c r="C193" s="10" t="s">
        <v>11937</v>
      </c>
      <c r="D193" s="10" t="s">
        <v>11937</v>
      </c>
      <c r="F193" s="2" t="s">
        <v>11936</v>
      </c>
      <c r="G193" s="49"/>
      <c r="H193" s="10"/>
      <c r="I193" s="10"/>
      <c r="J193" s="10" t="s">
        <v>13</v>
      </c>
      <c r="K193" s="10"/>
      <c r="L193" s="10"/>
      <c r="M193" s="49"/>
      <c r="N193" s="50"/>
      <c r="P193" s="10" t="s">
        <v>13</v>
      </c>
      <c r="Q193" s="10" t="s">
        <v>13</v>
      </c>
      <c r="R193" s="10" t="s">
        <v>13</v>
      </c>
      <c r="V193" s="50"/>
      <c r="W193" s="64"/>
    </row>
    <row r="194" spans="1:23" ht="38.25" x14ac:dyDescent="0.25">
      <c r="A194" s="57">
        <v>193</v>
      </c>
      <c r="B194" s="2" t="s">
        <v>11934</v>
      </c>
      <c r="C194" s="10" t="s">
        <v>11935</v>
      </c>
      <c r="D194" s="10" t="s">
        <v>11935</v>
      </c>
      <c r="E194" s="10"/>
      <c r="F194" s="2" t="s">
        <v>11934</v>
      </c>
      <c r="G194" s="49"/>
      <c r="H194" s="10"/>
      <c r="I194" s="10"/>
      <c r="J194" s="10" t="s">
        <v>13</v>
      </c>
      <c r="K194" s="10"/>
      <c r="L194" s="10"/>
      <c r="M194" s="49" t="s">
        <v>13</v>
      </c>
      <c r="N194" s="50"/>
      <c r="P194" s="10" t="s">
        <v>13</v>
      </c>
      <c r="Q194" s="10" t="s">
        <v>13</v>
      </c>
      <c r="R194" s="10" t="s">
        <v>13</v>
      </c>
      <c r="V194" s="50"/>
      <c r="W194" s="64"/>
    </row>
    <row r="195" spans="1:23" x14ac:dyDescent="0.25">
      <c r="A195" s="57">
        <v>194</v>
      </c>
      <c r="B195" s="4" t="s">
        <v>11932</v>
      </c>
      <c r="C195" s="14" t="s">
        <v>11933</v>
      </c>
      <c r="D195" s="14" t="s">
        <v>11933</v>
      </c>
      <c r="E195" s="13"/>
      <c r="F195" s="4" t="s">
        <v>11932</v>
      </c>
      <c r="G195" s="59"/>
      <c r="H195" s="14"/>
      <c r="I195" s="14"/>
      <c r="J195" s="10"/>
      <c r="K195" s="14"/>
      <c r="L195" s="14"/>
      <c r="M195" s="59"/>
      <c r="N195" s="50"/>
      <c r="V195" s="50"/>
      <c r="W195" s="64"/>
    </row>
    <row r="196" spans="1:23" ht="25.5" x14ac:dyDescent="0.25">
      <c r="A196" s="57">
        <v>195</v>
      </c>
      <c r="B196" s="6" t="s">
        <v>11930</v>
      </c>
      <c r="C196" s="12" t="s">
        <v>11931</v>
      </c>
      <c r="D196" s="12" t="s">
        <v>11931</v>
      </c>
      <c r="E196" s="11"/>
      <c r="F196" s="6" t="s">
        <v>11930</v>
      </c>
      <c r="G196" s="60"/>
      <c r="H196" s="12"/>
      <c r="I196" s="12"/>
      <c r="J196" s="10"/>
      <c r="K196" s="12"/>
      <c r="L196" s="12"/>
      <c r="M196" s="60"/>
      <c r="N196" s="50"/>
      <c r="V196" s="50"/>
      <c r="W196" s="64"/>
    </row>
    <row r="197" spans="1:23" ht="51" x14ac:dyDescent="0.25">
      <c r="A197" s="57">
        <v>196</v>
      </c>
      <c r="B197" s="2" t="s">
        <v>11928</v>
      </c>
      <c r="C197" s="10" t="s">
        <v>11929</v>
      </c>
      <c r="D197" s="10" t="s">
        <v>11929</v>
      </c>
      <c r="F197" s="2" t="s">
        <v>11928</v>
      </c>
      <c r="G197" s="49"/>
      <c r="H197" s="10"/>
      <c r="I197" s="10"/>
      <c r="J197" s="10" t="s">
        <v>13</v>
      </c>
      <c r="K197" s="10"/>
      <c r="L197" s="10"/>
      <c r="M197" s="49"/>
      <c r="N197" s="50"/>
      <c r="P197" s="10" t="s">
        <v>13</v>
      </c>
      <c r="Q197" s="10" t="s">
        <v>13</v>
      </c>
      <c r="R197" s="10" t="s">
        <v>13</v>
      </c>
      <c r="V197" s="50"/>
      <c r="W197" s="64"/>
    </row>
    <row r="198" spans="1:23" ht="38.25" x14ac:dyDescent="0.25">
      <c r="A198" s="57">
        <v>197</v>
      </c>
      <c r="B198" s="2" t="s">
        <v>11926</v>
      </c>
      <c r="C198" s="10" t="s">
        <v>11927</v>
      </c>
      <c r="D198" s="10" t="s">
        <v>11927</v>
      </c>
      <c r="F198" s="2" t="s">
        <v>11926</v>
      </c>
      <c r="G198" s="49"/>
      <c r="H198" s="10"/>
      <c r="I198" s="10"/>
      <c r="J198" s="10" t="s">
        <v>13</v>
      </c>
      <c r="K198" s="10"/>
      <c r="L198" s="10"/>
      <c r="M198" s="49"/>
      <c r="N198" s="50"/>
      <c r="P198" s="10" t="s">
        <v>13</v>
      </c>
      <c r="Q198" s="10" t="s">
        <v>13</v>
      </c>
      <c r="R198" s="10" t="s">
        <v>13</v>
      </c>
      <c r="V198" s="50"/>
      <c r="W198" s="64"/>
    </row>
    <row r="199" spans="1:23" x14ac:dyDescent="0.25">
      <c r="A199" s="57">
        <v>198</v>
      </c>
      <c r="B199" s="6" t="s">
        <v>30</v>
      </c>
      <c r="C199" s="12" t="s">
        <v>11925</v>
      </c>
      <c r="D199" s="12" t="s">
        <v>11925</v>
      </c>
      <c r="E199" s="11"/>
      <c r="F199" s="6" t="s">
        <v>30</v>
      </c>
      <c r="G199" s="60"/>
      <c r="H199" s="12"/>
      <c r="I199" s="12"/>
      <c r="J199" s="10"/>
      <c r="K199" s="12"/>
      <c r="L199" s="12"/>
      <c r="M199" s="60"/>
      <c r="N199" s="50"/>
      <c r="V199" s="50"/>
      <c r="W199" s="64"/>
    </row>
    <row r="200" spans="1:23" x14ac:dyDescent="0.25">
      <c r="A200" s="57">
        <v>199</v>
      </c>
      <c r="B200" s="6" t="s">
        <v>9390</v>
      </c>
      <c r="C200" s="12" t="s">
        <v>11924</v>
      </c>
      <c r="D200" s="12" t="s">
        <v>11924</v>
      </c>
      <c r="E200" s="11"/>
      <c r="F200" s="6" t="s">
        <v>9390</v>
      </c>
      <c r="G200" s="60"/>
      <c r="H200" s="12"/>
      <c r="I200" s="12"/>
      <c r="J200" s="10"/>
      <c r="K200" s="12"/>
      <c r="L200" s="12"/>
      <c r="M200" s="60"/>
      <c r="N200" s="50"/>
      <c r="V200" s="50"/>
      <c r="W200" s="64"/>
    </row>
    <row r="201" spans="1:23" ht="25.5" x14ac:dyDescent="0.25">
      <c r="A201" s="57">
        <v>200</v>
      </c>
      <c r="B201" s="2" t="s">
        <v>11922</v>
      </c>
      <c r="C201" s="10" t="s">
        <v>11923</v>
      </c>
      <c r="D201" s="10" t="s">
        <v>11923</v>
      </c>
      <c r="F201" s="2" t="s">
        <v>11922</v>
      </c>
      <c r="G201" s="49"/>
      <c r="H201" s="10"/>
      <c r="I201" s="10"/>
      <c r="J201" s="10" t="s">
        <v>13</v>
      </c>
      <c r="K201" s="10"/>
      <c r="L201" s="10"/>
      <c r="M201" s="49"/>
      <c r="N201" s="50"/>
      <c r="P201" s="10" t="s">
        <v>13</v>
      </c>
      <c r="Q201" s="10" t="s">
        <v>13</v>
      </c>
      <c r="R201" s="10" t="s">
        <v>13</v>
      </c>
      <c r="V201" s="50"/>
      <c r="W201" s="64"/>
    </row>
    <row r="202" spans="1:23" ht="38.25" x14ac:dyDescent="0.25">
      <c r="A202" s="57">
        <v>201</v>
      </c>
      <c r="B202" s="2" t="s">
        <v>11920</v>
      </c>
      <c r="C202" s="10" t="s">
        <v>11921</v>
      </c>
      <c r="D202" s="10" t="s">
        <v>11921</v>
      </c>
      <c r="F202" s="2" t="s">
        <v>11920</v>
      </c>
      <c r="G202" s="49"/>
      <c r="H202" s="10"/>
      <c r="I202" s="10"/>
      <c r="J202" s="10" t="s">
        <v>13</v>
      </c>
      <c r="K202" s="10"/>
      <c r="L202" s="10"/>
      <c r="M202" s="49"/>
      <c r="N202" s="50"/>
      <c r="P202" s="10" t="s">
        <v>13</v>
      </c>
      <c r="Q202" s="10" t="s">
        <v>13</v>
      </c>
      <c r="R202" s="10" t="s">
        <v>13</v>
      </c>
      <c r="V202" s="50"/>
      <c r="W202" s="64"/>
    </row>
    <row r="203" spans="1:23" x14ac:dyDescent="0.25">
      <c r="A203" s="57">
        <v>202</v>
      </c>
      <c r="B203" s="4" t="s">
        <v>11918</v>
      </c>
      <c r="C203" s="14" t="s">
        <v>11919</v>
      </c>
      <c r="D203" s="14" t="s">
        <v>11919</v>
      </c>
      <c r="E203" s="13"/>
      <c r="F203" s="4" t="s">
        <v>11918</v>
      </c>
      <c r="G203" s="59"/>
      <c r="H203" s="14"/>
      <c r="I203" s="14"/>
      <c r="J203" s="10"/>
      <c r="K203" s="14"/>
      <c r="L203" s="14"/>
      <c r="M203" s="59"/>
      <c r="N203" s="50"/>
      <c r="V203" s="50"/>
      <c r="W203" s="64"/>
    </row>
    <row r="204" spans="1:23" x14ac:dyDescent="0.25">
      <c r="A204" s="57">
        <v>203</v>
      </c>
      <c r="B204" s="6" t="s">
        <v>11916</v>
      </c>
      <c r="C204" s="12" t="s">
        <v>11917</v>
      </c>
      <c r="D204" s="12" t="s">
        <v>11917</v>
      </c>
      <c r="E204" s="11"/>
      <c r="F204" s="6" t="s">
        <v>11916</v>
      </c>
      <c r="G204" s="60"/>
      <c r="H204" s="12"/>
      <c r="I204" s="12"/>
      <c r="J204" s="10"/>
      <c r="K204" s="12"/>
      <c r="L204" s="12"/>
      <c r="M204" s="60"/>
      <c r="N204" s="50"/>
      <c r="V204" s="50"/>
      <c r="W204" s="64"/>
    </row>
    <row r="205" spans="1:23" ht="51" x14ac:dyDescent="0.25">
      <c r="A205" s="57">
        <v>204</v>
      </c>
      <c r="B205" s="2" t="s">
        <v>11914</v>
      </c>
      <c r="C205" s="10" t="s">
        <v>11915</v>
      </c>
      <c r="D205" s="10" t="s">
        <v>11915</v>
      </c>
      <c r="F205" s="2" t="s">
        <v>11914</v>
      </c>
      <c r="G205" s="49"/>
      <c r="H205" s="10"/>
      <c r="I205" s="10"/>
      <c r="J205" s="10" t="s">
        <v>13</v>
      </c>
      <c r="K205" s="10"/>
      <c r="L205" s="10"/>
      <c r="M205" s="49"/>
      <c r="N205" s="50"/>
      <c r="P205" s="10" t="s">
        <v>13</v>
      </c>
      <c r="Q205" s="10" t="s">
        <v>13</v>
      </c>
      <c r="R205" s="10" t="s">
        <v>13</v>
      </c>
      <c r="V205" s="50"/>
      <c r="W205" s="64"/>
    </row>
    <row r="206" spans="1:23" x14ac:dyDescent="0.25">
      <c r="A206" s="57">
        <v>205</v>
      </c>
      <c r="B206" s="6" t="s">
        <v>30</v>
      </c>
      <c r="C206" s="12" t="s">
        <v>11913</v>
      </c>
      <c r="D206" s="12" t="s">
        <v>11913</v>
      </c>
      <c r="E206" s="11"/>
      <c r="F206" s="6" t="s">
        <v>30</v>
      </c>
      <c r="G206" s="60"/>
      <c r="H206" s="12"/>
      <c r="I206" s="12"/>
      <c r="J206" s="10"/>
      <c r="K206" s="12"/>
      <c r="L206" s="12"/>
      <c r="M206" s="60"/>
      <c r="N206" s="50"/>
      <c r="V206" s="50"/>
      <c r="W206" s="64"/>
    </row>
    <row r="207" spans="1:23" x14ac:dyDescent="0.25">
      <c r="A207" s="57">
        <v>206</v>
      </c>
      <c r="B207" s="6" t="s">
        <v>11911</v>
      </c>
      <c r="C207" s="12" t="s">
        <v>11912</v>
      </c>
      <c r="D207" s="12" t="s">
        <v>11912</v>
      </c>
      <c r="E207" s="11"/>
      <c r="F207" s="6" t="s">
        <v>11911</v>
      </c>
      <c r="G207" s="60"/>
      <c r="H207" s="12"/>
      <c r="I207" s="12"/>
      <c r="J207" s="10"/>
      <c r="K207" s="12"/>
      <c r="L207" s="12"/>
      <c r="M207" s="60"/>
      <c r="N207" s="50"/>
      <c r="V207" s="50"/>
      <c r="W207" s="64"/>
    </row>
    <row r="208" spans="1:23" ht="51" x14ac:dyDescent="0.25">
      <c r="A208" s="57">
        <v>207</v>
      </c>
      <c r="B208" s="2" t="s">
        <v>11909</v>
      </c>
      <c r="C208" s="10" t="s">
        <v>11910</v>
      </c>
      <c r="D208" s="10" t="s">
        <v>11910</v>
      </c>
      <c r="F208" s="2" t="s">
        <v>11909</v>
      </c>
      <c r="G208" s="49"/>
      <c r="H208" s="10"/>
      <c r="I208" s="10"/>
      <c r="J208" s="10" t="s">
        <v>13</v>
      </c>
      <c r="K208" s="10"/>
      <c r="L208" s="10"/>
      <c r="M208" s="49"/>
      <c r="N208" s="50"/>
      <c r="P208" s="10" t="s">
        <v>13</v>
      </c>
      <c r="Q208" s="10" t="s">
        <v>13</v>
      </c>
      <c r="R208" s="10" t="s">
        <v>13</v>
      </c>
      <c r="V208" s="50"/>
      <c r="W208" s="64"/>
    </row>
    <row r="209" spans="1:23" x14ac:dyDescent="0.25">
      <c r="A209" s="57">
        <v>208</v>
      </c>
      <c r="B209" s="4" t="s">
        <v>11907</v>
      </c>
      <c r="C209" s="14" t="s">
        <v>11908</v>
      </c>
      <c r="D209" s="14" t="s">
        <v>11908</v>
      </c>
      <c r="E209" s="13"/>
      <c r="F209" s="4" t="s">
        <v>11907</v>
      </c>
      <c r="G209" s="59"/>
      <c r="H209" s="14"/>
      <c r="I209" s="14"/>
      <c r="J209" s="10"/>
      <c r="K209" s="14"/>
      <c r="L209" s="14"/>
      <c r="M209" s="59"/>
      <c r="N209" s="50"/>
      <c r="V209" s="50"/>
      <c r="W209" s="64"/>
    </row>
    <row r="210" spans="1:23" x14ac:dyDescent="0.25">
      <c r="A210" s="57">
        <v>209</v>
      </c>
      <c r="B210" s="6" t="s">
        <v>11905</v>
      </c>
      <c r="C210" s="12" t="s">
        <v>11906</v>
      </c>
      <c r="D210" s="12" t="s">
        <v>11906</v>
      </c>
      <c r="E210" s="11"/>
      <c r="F210" s="6" t="s">
        <v>11905</v>
      </c>
      <c r="G210" s="60"/>
      <c r="H210" s="12"/>
      <c r="I210" s="12"/>
      <c r="J210" s="10"/>
      <c r="K210" s="12"/>
      <c r="L210" s="12"/>
      <c r="M210" s="60"/>
      <c r="N210" s="50"/>
      <c r="V210" s="50"/>
      <c r="W210" s="64"/>
    </row>
    <row r="211" spans="1:23" ht="25.5" x14ac:dyDescent="0.25">
      <c r="A211" s="57">
        <v>210</v>
      </c>
      <c r="B211" s="2" t="s">
        <v>11903</v>
      </c>
      <c r="C211" s="10" t="s">
        <v>11904</v>
      </c>
      <c r="D211" s="10" t="s">
        <v>11904</v>
      </c>
      <c r="F211" s="2" t="s">
        <v>11903</v>
      </c>
      <c r="G211" s="49"/>
      <c r="H211" s="10"/>
      <c r="I211" s="10"/>
      <c r="J211" s="10" t="s">
        <v>13</v>
      </c>
      <c r="K211" s="10"/>
      <c r="L211" s="10"/>
      <c r="M211" s="49"/>
      <c r="N211" s="50"/>
      <c r="P211" s="10" t="s">
        <v>13</v>
      </c>
      <c r="Q211" s="10" t="s">
        <v>13</v>
      </c>
      <c r="R211" s="10" t="s">
        <v>13</v>
      </c>
      <c r="V211" s="50"/>
      <c r="W211" s="64"/>
    </row>
    <row r="212" spans="1:23" x14ac:dyDescent="0.25">
      <c r="A212" s="57">
        <v>211</v>
      </c>
      <c r="B212" s="6" t="s">
        <v>11901</v>
      </c>
      <c r="C212" s="12" t="s">
        <v>11902</v>
      </c>
      <c r="D212" s="12" t="s">
        <v>11902</v>
      </c>
      <c r="E212" s="11"/>
      <c r="F212" s="6" t="s">
        <v>11901</v>
      </c>
      <c r="G212" s="60"/>
      <c r="H212" s="12"/>
      <c r="I212" s="12"/>
      <c r="J212" s="10"/>
      <c r="K212" s="12"/>
      <c r="L212" s="12"/>
      <c r="M212" s="60"/>
      <c r="N212" s="50"/>
      <c r="V212" s="50"/>
      <c r="W212" s="64"/>
    </row>
    <row r="213" spans="1:23" ht="38.25" x14ac:dyDescent="0.25">
      <c r="A213" s="57">
        <v>212</v>
      </c>
      <c r="B213" s="2" t="s">
        <v>11899</v>
      </c>
      <c r="C213" s="10" t="s">
        <v>11900</v>
      </c>
      <c r="D213" s="10" t="s">
        <v>11900</v>
      </c>
      <c r="F213" s="2" t="s">
        <v>11899</v>
      </c>
      <c r="G213" s="49"/>
      <c r="H213" s="10"/>
      <c r="I213" s="10"/>
      <c r="J213" s="10" t="s">
        <v>13</v>
      </c>
      <c r="K213" s="10"/>
      <c r="L213" s="10"/>
      <c r="M213" s="49"/>
      <c r="N213" s="50"/>
      <c r="P213" s="10" t="s">
        <v>13</v>
      </c>
      <c r="Q213" s="10" t="s">
        <v>13</v>
      </c>
      <c r="R213" s="10" t="s">
        <v>13</v>
      </c>
      <c r="V213" s="50"/>
      <c r="W213" s="64"/>
    </row>
    <row r="214" spans="1:23" x14ac:dyDescent="0.25">
      <c r="A214" s="57">
        <v>213</v>
      </c>
      <c r="B214" s="6" t="s">
        <v>11897</v>
      </c>
      <c r="C214" s="12" t="s">
        <v>11898</v>
      </c>
      <c r="D214" s="12" t="s">
        <v>11898</v>
      </c>
      <c r="E214" s="11"/>
      <c r="F214" s="6" t="s">
        <v>11897</v>
      </c>
      <c r="G214" s="60"/>
      <c r="H214" s="12"/>
      <c r="I214" s="12"/>
      <c r="J214" s="10"/>
      <c r="K214" s="12"/>
      <c r="L214" s="12"/>
      <c r="M214" s="60"/>
      <c r="N214" s="50"/>
      <c r="V214" s="50"/>
      <c r="W214" s="64"/>
    </row>
    <row r="215" spans="1:23" ht="25.5" x14ac:dyDescent="0.25">
      <c r="A215" s="57">
        <v>214</v>
      </c>
      <c r="B215" s="2" t="s">
        <v>11895</v>
      </c>
      <c r="C215" s="10" t="s">
        <v>11896</v>
      </c>
      <c r="D215" s="10" t="s">
        <v>11896</v>
      </c>
      <c r="F215" s="2" t="s">
        <v>11895</v>
      </c>
      <c r="G215" s="49"/>
      <c r="H215" s="10"/>
      <c r="I215" s="10"/>
      <c r="J215" s="10" t="s">
        <v>13</v>
      </c>
      <c r="K215" s="10"/>
      <c r="L215" s="10"/>
      <c r="M215" s="49"/>
      <c r="N215" s="50"/>
      <c r="P215" s="10" t="s">
        <v>13</v>
      </c>
      <c r="Q215" s="10" t="s">
        <v>13</v>
      </c>
      <c r="R215" s="10" t="s">
        <v>13</v>
      </c>
      <c r="V215" s="50"/>
      <c r="W215" s="64"/>
    </row>
    <row r="216" spans="1:23" x14ac:dyDescent="0.25">
      <c r="A216" s="57">
        <v>215</v>
      </c>
      <c r="B216" s="4" t="s">
        <v>11893</v>
      </c>
      <c r="C216" s="14" t="s">
        <v>11894</v>
      </c>
      <c r="D216" s="14" t="s">
        <v>11894</v>
      </c>
      <c r="E216" s="13"/>
      <c r="F216" s="4" t="s">
        <v>11893</v>
      </c>
      <c r="G216" s="59"/>
      <c r="H216" s="14"/>
      <c r="I216" s="14"/>
      <c r="J216" s="10"/>
      <c r="K216" s="14"/>
      <c r="L216" s="14"/>
      <c r="M216" s="59"/>
      <c r="N216" s="50"/>
      <c r="V216" s="50"/>
      <c r="W216" s="64"/>
    </row>
    <row r="217" spans="1:23" x14ac:dyDescent="0.25">
      <c r="A217" s="57">
        <v>216</v>
      </c>
      <c r="B217" s="6" t="s">
        <v>30</v>
      </c>
      <c r="C217" s="12" t="s">
        <v>11892</v>
      </c>
      <c r="D217" s="12" t="s">
        <v>11892</v>
      </c>
      <c r="E217" s="11"/>
      <c r="F217" s="6" t="s">
        <v>30</v>
      </c>
      <c r="G217" s="60"/>
      <c r="H217" s="12"/>
      <c r="I217" s="12"/>
      <c r="J217" s="10"/>
      <c r="K217" s="12"/>
      <c r="L217" s="12"/>
      <c r="M217" s="60"/>
      <c r="N217" s="50"/>
      <c r="V217" s="50"/>
      <c r="W217" s="64"/>
    </row>
    <row r="218" spans="1:23" x14ac:dyDescent="0.25">
      <c r="A218" s="57">
        <v>217</v>
      </c>
      <c r="B218" s="6" t="s">
        <v>30</v>
      </c>
      <c r="C218" s="12" t="s">
        <v>11891</v>
      </c>
      <c r="D218" s="12" t="s">
        <v>11891</v>
      </c>
      <c r="E218" s="11"/>
      <c r="F218" s="6" t="s">
        <v>30</v>
      </c>
      <c r="G218" s="60"/>
      <c r="H218" s="12"/>
      <c r="I218" s="12"/>
      <c r="J218" s="10"/>
      <c r="K218" s="12"/>
      <c r="L218" s="12"/>
      <c r="M218" s="60"/>
      <c r="N218" s="50"/>
      <c r="V218" s="50"/>
      <c r="W218" s="64"/>
    </row>
    <row r="219" spans="1:23" x14ac:dyDescent="0.25">
      <c r="A219" s="57">
        <v>218</v>
      </c>
      <c r="B219" s="4" t="s">
        <v>11889</v>
      </c>
      <c r="C219" s="14" t="s">
        <v>11890</v>
      </c>
      <c r="D219" s="14" t="s">
        <v>11890</v>
      </c>
      <c r="E219" s="13"/>
      <c r="F219" s="4" t="s">
        <v>11889</v>
      </c>
      <c r="G219" s="59"/>
      <c r="H219" s="14"/>
      <c r="I219" s="14"/>
      <c r="J219" s="10"/>
      <c r="K219" s="14"/>
      <c r="L219" s="14"/>
      <c r="M219" s="59"/>
      <c r="N219" s="50"/>
      <c r="V219" s="50"/>
      <c r="W219" s="64"/>
    </row>
    <row r="220" spans="1:23" x14ac:dyDescent="0.25">
      <c r="A220" s="57">
        <v>219</v>
      </c>
      <c r="B220" s="4" t="s">
        <v>11887</v>
      </c>
      <c r="C220" s="14" t="s">
        <v>11888</v>
      </c>
      <c r="D220" s="14" t="s">
        <v>11888</v>
      </c>
      <c r="E220" s="13"/>
      <c r="F220" s="4" t="s">
        <v>11887</v>
      </c>
      <c r="G220" s="59"/>
      <c r="H220" s="14"/>
      <c r="I220" s="14"/>
      <c r="J220" s="10"/>
      <c r="K220" s="14"/>
      <c r="L220" s="14"/>
      <c r="M220" s="59"/>
      <c r="N220" s="50"/>
      <c r="V220" s="50"/>
      <c r="W220" s="64"/>
    </row>
    <row r="221" spans="1:23" x14ac:dyDescent="0.25">
      <c r="A221" s="57">
        <v>220</v>
      </c>
      <c r="B221" s="6" t="s">
        <v>30</v>
      </c>
      <c r="C221" s="12" t="s">
        <v>11886</v>
      </c>
      <c r="D221" s="12" t="s">
        <v>11886</v>
      </c>
      <c r="E221" s="11"/>
      <c r="F221" s="6" t="s">
        <v>30</v>
      </c>
      <c r="G221" s="60"/>
      <c r="H221" s="12"/>
      <c r="I221" s="12"/>
      <c r="J221" s="10"/>
      <c r="K221" s="12"/>
      <c r="L221" s="12"/>
      <c r="M221" s="60"/>
      <c r="N221" s="50"/>
      <c r="V221" s="50"/>
      <c r="W221" s="64"/>
    </row>
    <row r="222" spans="1:23" x14ac:dyDescent="0.25">
      <c r="A222" s="57">
        <v>221</v>
      </c>
      <c r="B222" s="6" t="s">
        <v>11884</v>
      </c>
      <c r="C222" s="12" t="s">
        <v>11885</v>
      </c>
      <c r="D222" s="12" t="s">
        <v>11885</v>
      </c>
      <c r="E222" s="11"/>
      <c r="F222" s="6" t="s">
        <v>11884</v>
      </c>
      <c r="G222" s="60"/>
      <c r="H222" s="12"/>
      <c r="I222" s="12"/>
      <c r="J222" s="10"/>
      <c r="K222" s="12"/>
      <c r="L222" s="12"/>
      <c r="M222" s="60"/>
      <c r="N222" s="50"/>
      <c r="V222" s="50"/>
      <c r="W222" s="64"/>
    </row>
    <row r="223" spans="1:23" ht="38.25" x14ac:dyDescent="0.25">
      <c r="A223" s="57">
        <v>222</v>
      </c>
      <c r="B223" s="2" t="s">
        <v>11882</v>
      </c>
      <c r="C223" s="10" t="s">
        <v>11883</v>
      </c>
      <c r="D223" s="10" t="s">
        <v>11883</v>
      </c>
      <c r="F223" s="2" t="s">
        <v>11882</v>
      </c>
      <c r="G223" s="49"/>
      <c r="H223" s="10"/>
      <c r="I223" s="10"/>
      <c r="J223" s="10" t="s">
        <v>13</v>
      </c>
      <c r="K223" s="10"/>
      <c r="L223" s="10"/>
      <c r="M223" s="49"/>
      <c r="N223" s="50"/>
      <c r="P223" s="10" t="s">
        <v>13</v>
      </c>
      <c r="Q223" s="10" t="s">
        <v>13</v>
      </c>
      <c r="R223" s="10" t="s">
        <v>13</v>
      </c>
      <c r="V223" s="50"/>
      <c r="W223" s="64"/>
    </row>
    <row r="224" spans="1:23" ht="38.25" x14ac:dyDescent="0.25">
      <c r="A224" s="57">
        <v>223</v>
      </c>
      <c r="B224" s="2" t="s">
        <v>11880</v>
      </c>
      <c r="C224" s="10" t="s">
        <v>11881</v>
      </c>
      <c r="D224" s="10" t="s">
        <v>11881</v>
      </c>
      <c r="F224" s="2" t="s">
        <v>11880</v>
      </c>
      <c r="G224" s="49"/>
      <c r="H224" s="10"/>
      <c r="I224" s="10"/>
      <c r="J224" s="10" t="s">
        <v>13</v>
      </c>
      <c r="K224" s="10"/>
      <c r="L224" s="10"/>
      <c r="M224" s="49"/>
      <c r="N224" s="50"/>
      <c r="P224" s="10" t="s">
        <v>13</v>
      </c>
      <c r="Q224" s="10" t="s">
        <v>13</v>
      </c>
      <c r="R224" s="10" t="s">
        <v>13</v>
      </c>
      <c r="V224" s="50"/>
      <c r="W224" s="64"/>
    </row>
    <row r="225" spans="1:23" ht="25.5" x14ac:dyDescent="0.25">
      <c r="A225" s="57">
        <v>224</v>
      </c>
      <c r="B225" s="2" t="s">
        <v>11878</v>
      </c>
      <c r="C225" s="10" t="s">
        <v>11879</v>
      </c>
      <c r="D225" s="10" t="s">
        <v>11879</v>
      </c>
      <c r="F225" s="2" t="s">
        <v>11878</v>
      </c>
      <c r="G225" s="49"/>
      <c r="H225" s="10"/>
      <c r="I225" s="10"/>
      <c r="J225" s="10" t="s">
        <v>13</v>
      </c>
      <c r="K225" s="10"/>
      <c r="L225" s="10"/>
      <c r="M225" s="49"/>
      <c r="N225" s="50"/>
      <c r="P225" s="10" t="s">
        <v>13</v>
      </c>
      <c r="Q225" s="10" t="s">
        <v>13</v>
      </c>
      <c r="R225" s="10" t="s">
        <v>13</v>
      </c>
      <c r="V225" s="50"/>
      <c r="W225" s="64"/>
    </row>
    <row r="226" spans="1:23" ht="25.5" x14ac:dyDescent="0.25">
      <c r="A226" s="57">
        <v>225</v>
      </c>
      <c r="B226" s="2" t="s">
        <v>11876</v>
      </c>
      <c r="C226" s="10" t="s">
        <v>11877</v>
      </c>
      <c r="D226" s="10" t="s">
        <v>11877</v>
      </c>
      <c r="F226" s="2" t="s">
        <v>11876</v>
      </c>
      <c r="G226" s="49"/>
      <c r="H226" s="10"/>
      <c r="I226" s="10"/>
      <c r="J226" s="10" t="s">
        <v>13</v>
      </c>
      <c r="K226" s="10"/>
      <c r="L226" s="10"/>
      <c r="M226" s="49"/>
      <c r="N226" s="50"/>
      <c r="P226" s="10" t="s">
        <v>13</v>
      </c>
      <c r="Q226" s="10" t="s">
        <v>13</v>
      </c>
      <c r="R226" s="10" t="s">
        <v>13</v>
      </c>
      <c r="V226" s="50"/>
      <c r="W226" s="64"/>
    </row>
    <row r="227" spans="1:23" ht="25.5" x14ac:dyDescent="0.25">
      <c r="A227" s="57">
        <v>226</v>
      </c>
      <c r="B227" s="2" t="s">
        <v>11874</v>
      </c>
      <c r="C227" s="10" t="s">
        <v>11875</v>
      </c>
      <c r="D227" s="10" t="s">
        <v>11875</v>
      </c>
      <c r="F227" s="2" t="s">
        <v>11874</v>
      </c>
      <c r="G227" s="49"/>
      <c r="H227" s="10"/>
      <c r="I227" s="10"/>
      <c r="J227" s="10" t="s">
        <v>13</v>
      </c>
      <c r="K227" s="10"/>
      <c r="L227" s="10"/>
      <c r="M227" s="49"/>
      <c r="N227" s="50"/>
      <c r="P227" s="10" t="s">
        <v>13</v>
      </c>
      <c r="Q227" s="10" t="s">
        <v>13</v>
      </c>
      <c r="R227" s="10" t="s">
        <v>13</v>
      </c>
      <c r="V227" s="50"/>
      <c r="W227" s="64"/>
    </row>
    <row r="228" spans="1:23" x14ac:dyDescent="0.25">
      <c r="A228" s="57">
        <v>227</v>
      </c>
      <c r="B228" s="2" t="s">
        <v>11872</v>
      </c>
      <c r="C228" s="10" t="s">
        <v>11873</v>
      </c>
      <c r="D228" s="10" t="s">
        <v>11873</v>
      </c>
      <c r="F228" s="2" t="s">
        <v>11872</v>
      </c>
      <c r="G228" s="49"/>
      <c r="H228" s="10"/>
      <c r="I228" s="10"/>
      <c r="J228" s="10" t="s">
        <v>13</v>
      </c>
      <c r="K228" s="10"/>
      <c r="L228" s="10"/>
      <c r="M228" s="49"/>
      <c r="N228" s="50"/>
      <c r="P228" s="10" t="s">
        <v>13</v>
      </c>
      <c r="Q228" s="10" t="s">
        <v>13</v>
      </c>
      <c r="R228" s="10" t="s">
        <v>13</v>
      </c>
      <c r="V228" s="50"/>
      <c r="W228" s="64"/>
    </row>
    <row r="229" spans="1:23" ht="38.25" x14ac:dyDescent="0.25">
      <c r="A229" s="57">
        <v>228</v>
      </c>
      <c r="B229" s="2" t="s">
        <v>11870</v>
      </c>
      <c r="C229" s="10" t="s">
        <v>11871</v>
      </c>
      <c r="D229" s="10" t="s">
        <v>11871</v>
      </c>
      <c r="F229" s="2" t="s">
        <v>11870</v>
      </c>
      <c r="G229" s="49"/>
      <c r="H229" s="10"/>
      <c r="I229" s="10"/>
      <c r="J229" s="10" t="s">
        <v>13</v>
      </c>
      <c r="K229" s="10"/>
      <c r="L229" s="10"/>
      <c r="M229" s="49"/>
      <c r="N229" s="50"/>
      <c r="P229" s="10" t="s">
        <v>13</v>
      </c>
      <c r="Q229" s="10" t="s">
        <v>13</v>
      </c>
      <c r="R229" s="10" t="s">
        <v>13</v>
      </c>
      <c r="V229" s="50"/>
      <c r="W229" s="64"/>
    </row>
    <row r="230" spans="1:23" x14ac:dyDescent="0.25">
      <c r="A230" s="57">
        <v>229</v>
      </c>
      <c r="B230" s="6" t="s">
        <v>11868</v>
      </c>
      <c r="C230" s="12" t="s">
        <v>11869</v>
      </c>
      <c r="D230" s="12" t="s">
        <v>11869</v>
      </c>
      <c r="E230" s="11"/>
      <c r="F230" s="6" t="s">
        <v>11868</v>
      </c>
      <c r="G230" s="60"/>
      <c r="H230" s="12"/>
      <c r="I230" s="12"/>
      <c r="J230" s="10"/>
      <c r="K230" s="12"/>
      <c r="L230" s="12"/>
      <c r="M230" s="60"/>
      <c r="N230" s="50"/>
      <c r="V230" s="50"/>
      <c r="W230" s="64"/>
    </row>
    <row r="231" spans="1:23" x14ac:dyDescent="0.25">
      <c r="A231" s="57">
        <v>230</v>
      </c>
      <c r="B231" s="2" t="s">
        <v>11866</v>
      </c>
      <c r="C231" s="10" t="s">
        <v>11867</v>
      </c>
      <c r="D231" s="10" t="s">
        <v>11867</v>
      </c>
      <c r="F231" s="2" t="s">
        <v>11866</v>
      </c>
      <c r="G231" s="49"/>
      <c r="H231" s="10"/>
      <c r="I231" s="10"/>
      <c r="J231" s="10" t="s">
        <v>13</v>
      </c>
      <c r="K231" s="10"/>
      <c r="L231" s="10"/>
      <c r="M231" s="49"/>
      <c r="N231" s="50"/>
      <c r="P231" s="10" t="s">
        <v>13</v>
      </c>
      <c r="Q231" s="10" t="s">
        <v>13</v>
      </c>
      <c r="R231" s="10" t="s">
        <v>13</v>
      </c>
      <c r="V231" s="50"/>
      <c r="W231" s="64"/>
    </row>
    <row r="232" spans="1:23" x14ac:dyDescent="0.25">
      <c r="A232" s="57">
        <v>231</v>
      </c>
      <c r="B232" s="4" t="s">
        <v>11864</v>
      </c>
      <c r="C232" s="14" t="s">
        <v>11865</v>
      </c>
      <c r="D232" s="14" t="s">
        <v>11865</v>
      </c>
      <c r="E232" s="13"/>
      <c r="F232" s="4" t="s">
        <v>11864</v>
      </c>
      <c r="G232" s="59"/>
      <c r="H232" s="14"/>
      <c r="I232" s="14"/>
      <c r="J232" s="10"/>
      <c r="K232" s="14"/>
      <c r="L232" s="14"/>
      <c r="M232" s="59"/>
      <c r="N232" s="50"/>
      <c r="V232" s="50"/>
      <c r="W232" s="64"/>
    </row>
    <row r="233" spans="1:23" x14ac:dyDescent="0.25">
      <c r="A233" s="57">
        <v>232</v>
      </c>
      <c r="B233" s="4" t="s">
        <v>11862</v>
      </c>
      <c r="C233" s="14" t="s">
        <v>11863</v>
      </c>
      <c r="D233" s="14" t="s">
        <v>11863</v>
      </c>
      <c r="E233" s="13"/>
      <c r="F233" s="4" t="s">
        <v>11862</v>
      </c>
      <c r="G233" s="59"/>
      <c r="H233" s="14"/>
      <c r="I233" s="14"/>
      <c r="J233" s="10"/>
      <c r="K233" s="14"/>
      <c r="L233" s="14"/>
      <c r="M233" s="59"/>
      <c r="N233" s="50"/>
      <c r="V233" s="50"/>
      <c r="W233" s="64"/>
    </row>
    <row r="234" spans="1:23" x14ac:dyDescent="0.25">
      <c r="A234" s="57">
        <v>233</v>
      </c>
      <c r="B234" s="6" t="s">
        <v>11860</v>
      </c>
      <c r="C234" s="12" t="s">
        <v>11861</v>
      </c>
      <c r="D234" s="12" t="s">
        <v>11861</v>
      </c>
      <c r="E234" s="11"/>
      <c r="F234" s="6" t="s">
        <v>11860</v>
      </c>
      <c r="G234" s="60"/>
      <c r="H234" s="12"/>
      <c r="I234" s="12"/>
      <c r="J234" s="10"/>
      <c r="K234" s="12"/>
      <c r="L234" s="12"/>
      <c r="M234" s="60"/>
      <c r="N234" s="50"/>
      <c r="V234" s="50"/>
      <c r="W234" s="64"/>
    </row>
    <row r="235" spans="1:23" ht="25.5" x14ac:dyDescent="0.25">
      <c r="A235" s="57">
        <v>234</v>
      </c>
      <c r="B235" s="2" t="s">
        <v>11858</v>
      </c>
      <c r="C235" s="10" t="s">
        <v>11859</v>
      </c>
      <c r="D235" s="10" t="s">
        <v>11859</v>
      </c>
      <c r="F235" s="2" t="s">
        <v>11858</v>
      </c>
      <c r="G235" s="49"/>
      <c r="H235" s="10"/>
      <c r="I235" s="10"/>
      <c r="J235" s="10" t="s">
        <v>13</v>
      </c>
      <c r="K235" s="10"/>
      <c r="L235" s="10"/>
      <c r="M235" s="49"/>
      <c r="N235" s="50"/>
      <c r="P235" s="10" t="s">
        <v>13</v>
      </c>
      <c r="Q235" s="10" t="s">
        <v>13</v>
      </c>
      <c r="R235" s="10" t="s">
        <v>13</v>
      </c>
      <c r="V235" s="50"/>
      <c r="W235" s="64"/>
    </row>
    <row r="236" spans="1:23" ht="25.5" x14ac:dyDescent="0.25">
      <c r="A236" s="57">
        <v>235</v>
      </c>
      <c r="B236" s="2" t="s">
        <v>11856</v>
      </c>
      <c r="C236" s="10" t="s">
        <v>11857</v>
      </c>
      <c r="D236" s="10" t="s">
        <v>11857</v>
      </c>
      <c r="F236" s="2" t="s">
        <v>11856</v>
      </c>
      <c r="G236" s="49"/>
      <c r="H236" s="10"/>
      <c r="I236" s="10"/>
      <c r="J236" s="10" t="s">
        <v>13</v>
      </c>
      <c r="K236" s="10"/>
      <c r="L236" s="10"/>
      <c r="M236" s="49"/>
      <c r="N236" s="50"/>
      <c r="P236" s="10" t="s">
        <v>13</v>
      </c>
      <c r="Q236" s="10" t="s">
        <v>13</v>
      </c>
      <c r="R236" s="10" t="s">
        <v>13</v>
      </c>
      <c r="V236" s="50"/>
      <c r="W236" s="64"/>
    </row>
    <row r="237" spans="1:23" ht="25.5" x14ac:dyDescent="0.25">
      <c r="A237" s="57">
        <v>236</v>
      </c>
      <c r="B237" s="2" t="s">
        <v>11854</v>
      </c>
      <c r="C237" s="10" t="s">
        <v>11855</v>
      </c>
      <c r="D237" s="10" t="s">
        <v>11855</v>
      </c>
      <c r="F237" s="2" t="s">
        <v>11854</v>
      </c>
      <c r="G237" s="49"/>
      <c r="H237" s="10"/>
      <c r="I237" s="10"/>
      <c r="J237" s="10" t="s">
        <v>13</v>
      </c>
      <c r="K237" s="10"/>
      <c r="L237" s="10"/>
      <c r="M237" s="49"/>
      <c r="N237" s="50"/>
      <c r="P237" s="10" t="s">
        <v>13</v>
      </c>
      <c r="Q237" s="10" t="s">
        <v>13</v>
      </c>
      <c r="R237" s="10" t="s">
        <v>13</v>
      </c>
      <c r="V237" s="50"/>
      <c r="W237" s="64"/>
    </row>
    <row r="238" spans="1:23" ht="38.25" x14ac:dyDescent="0.25">
      <c r="A238" s="57">
        <v>237</v>
      </c>
      <c r="B238" s="2" t="s">
        <v>11852</v>
      </c>
      <c r="C238" s="10" t="s">
        <v>11853</v>
      </c>
      <c r="D238" s="10" t="s">
        <v>11853</v>
      </c>
      <c r="F238" s="2" t="s">
        <v>11852</v>
      </c>
      <c r="G238" s="49"/>
      <c r="H238" s="10"/>
      <c r="I238" s="10"/>
      <c r="J238" s="10" t="s">
        <v>13</v>
      </c>
      <c r="K238" s="10"/>
      <c r="L238" s="10"/>
      <c r="M238" s="49"/>
      <c r="N238" s="50"/>
      <c r="P238" s="10" t="s">
        <v>13</v>
      </c>
      <c r="Q238" s="10" t="s">
        <v>13</v>
      </c>
      <c r="R238" s="10" t="s">
        <v>13</v>
      </c>
      <c r="V238" s="50"/>
      <c r="W238" s="64"/>
    </row>
    <row r="239" spans="1:23" ht="25.5" x14ac:dyDescent="0.25">
      <c r="A239" s="57">
        <v>238</v>
      </c>
      <c r="B239" s="2" t="s">
        <v>11850</v>
      </c>
      <c r="C239" s="10" t="s">
        <v>11851</v>
      </c>
      <c r="D239" s="10" t="s">
        <v>11851</v>
      </c>
      <c r="F239" s="2" t="s">
        <v>11850</v>
      </c>
      <c r="G239" s="49"/>
      <c r="H239" s="10"/>
      <c r="I239" s="10"/>
      <c r="J239" s="10" t="s">
        <v>13</v>
      </c>
      <c r="K239" s="10"/>
      <c r="L239" s="10"/>
      <c r="M239" s="49"/>
      <c r="N239" s="50"/>
      <c r="P239" s="10" t="s">
        <v>13</v>
      </c>
      <c r="Q239" s="10" t="s">
        <v>13</v>
      </c>
      <c r="R239" s="10" t="s">
        <v>13</v>
      </c>
      <c r="V239" s="50"/>
      <c r="W239" s="64"/>
    </row>
    <row r="240" spans="1:23" ht="38.25" x14ac:dyDescent="0.25">
      <c r="A240" s="57">
        <v>239</v>
      </c>
      <c r="B240" s="2" t="s">
        <v>11848</v>
      </c>
      <c r="C240" s="10" t="s">
        <v>11849</v>
      </c>
      <c r="D240" s="10" t="s">
        <v>11849</v>
      </c>
      <c r="F240" s="2" t="s">
        <v>11848</v>
      </c>
      <c r="G240" s="49"/>
      <c r="H240" s="10"/>
      <c r="I240" s="10"/>
      <c r="J240" s="10" t="s">
        <v>13</v>
      </c>
      <c r="K240" s="10"/>
      <c r="L240" s="10"/>
      <c r="M240" s="49"/>
      <c r="N240" s="50"/>
      <c r="P240" s="10" t="s">
        <v>13</v>
      </c>
      <c r="Q240" s="10" t="s">
        <v>13</v>
      </c>
      <c r="R240" s="10" t="s">
        <v>13</v>
      </c>
      <c r="V240" s="50"/>
      <c r="W240" s="64"/>
    </row>
    <row r="241" spans="1:23" ht="38.25" x14ac:dyDescent="0.25">
      <c r="A241" s="57">
        <v>240</v>
      </c>
      <c r="B241" s="2" t="s">
        <v>11846</v>
      </c>
      <c r="C241" s="10" t="s">
        <v>11847</v>
      </c>
      <c r="D241" s="10" t="s">
        <v>11847</v>
      </c>
      <c r="F241" s="2" t="s">
        <v>11846</v>
      </c>
      <c r="G241" s="49"/>
      <c r="H241" s="10"/>
      <c r="I241" s="10"/>
      <c r="J241" s="10" t="s">
        <v>13</v>
      </c>
      <c r="K241" s="10"/>
      <c r="L241" s="10"/>
      <c r="M241" s="49"/>
      <c r="N241" s="50"/>
      <c r="P241" s="10" t="s">
        <v>13</v>
      </c>
      <c r="Q241" s="10" t="s">
        <v>13</v>
      </c>
      <c r="R241" s="10" t="s">
        <v>13</v>
      </c>
      <c r="V241" s="50"/>
      <c r="W241" s="64"/>
    </row>
    <row r="242" spans="1:23" x14ac:dyDescent="0.25">
      <c r="A242" s="57">
        <v>241</v>
      </c>
      <c r="B242" s="6" t="s">
        <v>11757</v>
      </c>
      <c r="C242" s="12" t="s">
        <v>11845</v>
      </c>
      <c r="D242" s="12" t="s">
        <v>11845</v>
      </c>
      <c r="E242" s="11"/>
      <c r="F242" s="6" t="s">
        <v>11757</v>
      </c>
      <c r="G242" s="60"/>
      <c r="H242" s="12"/>
      <c r="I242" s="12"/>
      <c r="J242" s="10"/>
      <c r="K242" s="12"/>
      <c r="L242" s="12"/>
      <c r="M242" s="60"/>
      <c r="N242" s="50"/>
      <c r="V242" s="50"/>
      <c r="W242" s="64"/>
    </row>
    <row r="243" spans="1:23" ht="25.5" x14ac:dyDescent="0.25">
      <c r="A243" s="57">
        <v>242</v>
      </c>
      <c r="B243" s="2" t="s">
        <v>11843</v>
      </c>
      <c r="C243" s="10" t="s">
        <v>11844</v>
      </c>
      <c r="D243" s="10" t="s">
        <v>11844</v>
      </c>
      <c r="F243" s="2" t="s">
        <v>11843</v>
      </c>
      <c r="G243" s="49"/>
      <c r="H243" s="10"/>
      <c r="I243" s="10"/>
      <c r="J243" s="10" t="s">
        <v>13</v>
      </c>
      <c r="K243" s="10"/>
      <c r="L243" s="10"/>
      <c r="M243" s="49"/>
      <c r="N243" s="50"/>
      <c r="P243" s="10" t="s">
        <v>13</v>
      </c>
      <c r="Q243" s="10" t="s">
        <v>13</v>
      </c>
      <c r="R243" s="10" t="s">
        <v>13</v>
      </c>
      <c r="V243" s="50"/>
      <c r="W243" s="64"/>
    </row>
    <row r="244" spans="1:23" ht="25.5" x14ac:dyDescent="0.25">
      <c r="A244" s="57">
        <v>243</v>
      </c>
      <c r="B244" s="2" t="s">
        <v>11841</v>
      </c>
      <c r="C244" s="10" t="s">
        <v>11842</v>
      </c>
      <c r="D244" s="10" t="s">
        <v>11842</v>
      </c>
      <c r="F244" s="2" t="s">
        <v>11841</v>
      </c>
      <c r="G244" s="49"/>
      <c r="H244" s="10"/>
      <c r="I244" s="10"/>
      <c r="J244" s="10" t="s">
        <v>13</v>
      </c>
      <c r="K244" s="10"/>
      <c r="L244" s="10"/>
      <c r="M244" s="49"/>
      <c r="N244" s="50"/>
      <c r="P244" s="10" t="s">
        <v>13</v>
      </c>
      <c r="Q244" s="10" t="s">
        <v>13</v>
      </c>
      <c r="R244" s="10" t="s">
        <v>13</v>
      </c>
      <c r="V244" s="50"/>
      <c r="W244" s="64"/>
    </row>
    <row r="245" spans="1:23" ht="25.5" x14ac:dyDescent="0.25">
      <c r="A245" s="57">
        <v>244</v>
      </c>
      <c r="B245" s="2" t="s">
        <v>11839</v>
      </c>
      <c r="C245" s="10" t="s">
        <v>11840</v>
      </c>
      <c r="D245" s="10" t="s">
        <v>11840</v>
      </c>
      <c r="F245" s="2" t="s">
        <v>11839</v>
      </c>
      <c r="G245" s="49"/>
      <c r="H245" s="10"/>
      <c r="I245" s="10"/>
      <c r="J245" s="10" t="s">
        <v>13</v>
      </c>
      <c r="K245" s="10"/>
      <c r="L245" s="10"/>
      <c r="M245" s="49"/>
      <c r="N245" s="50"/>
      <c r="P245" s="10" t="s">
        <v>13</v>
      </c>
      <c r="Q245" s="10" t="s">
        <v>13</v>
      </c>
      <c r="R245" s="10" t="s">
        <v>13</v>
      </c>
      <c r="V245" s="50"/>
      <c r="W245" s="64"/>
    </row>
    <row r="246" spans="1:23" ht="38.25" x14ac:dyDescent="0.25">
      <c r="A246" s="57">
        <v>245</v>
      </c>
      <c r="B246" s="2" t="s">
        <v>11837</v>
      </c>
      <c r="C246" s="10" t="s">
        <v>11838</v>
      </c>
      <c r="D246" s="10" t="s">
        <v>11838</v>
      </c>
      <c r="F246" s="2" t="s">
        <v>11837</v>
      </c>
      <c r="G246" s="49"/>
      <c r="H246" s="10"/>
      <c r="I246" s="10"/>
      <c r="J246" s="10" t="s">
        <v>13</v>
      </c>
      <c r="K246" s="10"/>
      <c r="L246" s="10"/>
      <c r="M246" s="49"/>
      <c r="N246" s="50"/>
      <c r="P246" s="10" t="s">
        <v>13</v>
      </c>
      <c r="Q246" s="10" t="s">
        <v>13</v>
      </c>
      <c r="R246" s="10" t="s">
        <v>13</v>
      </c>
      <c r="V246" s="50"/>
      <c r="W246" s="64"/>
    </row>
    <row r="247" spans="1:23" ht="38.25" x14ac:dyDescent="0.25">
      <c r="A247" s="57">
        <v>246</v>
      </c>
      <c r="B247" s="2" t="s">
        <v>11835</v>
      </c>
      <c r="C247" s="10" t="s">
        <v>11836</v>
      </c>
      <c r="D247" s="10" t="s">
        <v>11836</v>
      </c>
      <c r="F247" s="2" t="s">
        <v>11835</v>
      </c>
      <c r="G247" s="49"/>
      <c r="H247" s="10"/>
      <c r="I247" s="10"/>
      <c r="J247" s="10" t="s">
        <v>13</v>
      </c>
      <c r="K247" s="10"/>
      <c r="L247" s="10"/>
      <c r="M247" s="49"/>
      <c r="N247" s="50"/>
      <c r="P247" s="10" t="s">
        <v>13</v>
      </c>
      <c r="Q247" s="10" t="s">
        <v>13</v>
      </c>
      <c r="R247" s="10" t="s">
        <v>13</v>
      </c>
      <c r="V247" s="50"/>
      <c r="W247" s="64"/>
    </row>
    <row r="248" spans="1:23" ht="25.5" x14ac:dyDescent="0.25">
      <c r="A248" s="57">
        <v>247</v>
      </c>
      <c r="B248" s="2" t="s">
        <v>11833</v>
      </c>
      <c r="C248" s="10" t="s">
        <v>11834</v>
      </c>
      <c r="D248" s="10" t="s">
        <v>11834</v>
      </c>
      <c r="F248" s="2" t="s">
        <v>11833</v>
      </c>
      <c r="G248" s="49"/>
      <c r="H248" s="10"/>
      <c r="I248" s="10"/>
      <c r="J248" s="10" t="s">
        <v>13</v>
      </c>
      <c r="K248" s="10"/>
      <c r="L248" s="10"/>
      <c r="M248" s="49"/>
      <c r="N248" s="50"/>
      <c r="P248" s="10" t="s">
        <v>13</v>
      </c>
      <c r="Q248" s="10" t="s">
        <v>13</v>
      </c>
      <c r="R248" s="10" t="s">
        <v>13</v>
      </c>
      <c r="V248" s="50"/>
      <c r="W248" s="64"/>
    </row>
    <row r="249" spans="1:23" x14ac:dyDescent="0.25">
      <c r="A249" s="57">
        <v>248</v>
      </c>
      <c r="B249" s="2" t="s">
        <v>11831</v>
      </c>
      <c r="C249" s="10" t="s">
        <v>11832</v>
      </c>
      <c r="D249" s="10" t="s">
        <v>11832</v>
      </c>
      <c r="F249" s="2" t="s">
        <v>11831</v>
      </c>
      <c r="G249" s="49"/>
      <c r="H249" s="10"/>
      <c r="I249" s="10"/>
      <c r="J249" s="10" t="s">
        <v>13</v>
      </c>
      <c r="K249" s="10"/>
      <c r="L249" s="10"/>
      <c r="M249" s="49"/>
      <c r="N249" s="50"/>
      <c r="P249" s="10" t="s">
        <v>13</v>
      </c>
      <c r="Q249" s="10" t="s">
        <v>13</v>
      </c>
      <c r="R249" s="10" t="s">
        <v>13</v>
      </c>
      <c r="V249" s="50"/>
      <c r="W249" s="64"/>
    </row>
    <row r="250" spans="1:23" x14ac:dyDescent="0.25">
      <c r="A250" s="57">
        <v>249</v>
      </c>
      <c r="B250" s="4" t="s">
        <v>11829</v>
      </c>
      <c r="C250" s="14" t="s">
        <v>11830</v>
      </c>
      <c r="D250" s="14" t="s">
        <v>11830</v>
      </c>
      <c r="E250" s="13"/>
      <c r="F250" s="4" t="s">
        <v>11829</v>
      </c>
      <c r="G250" s="59"/>
      <c r="H250" s="14"/>
      <c r="I250" s="14"/>
      <c r="J250" s="10"/>
      <c r="K250" s="14"/>
      <c r="L250" s="14"/>
      <c r="M250" s="59"/>
      <c r="N250" s="50"/>
      <c r="V250" s="50"/>
      <c r="W250" s="64"/>
    </row>
    <row r="251" spans="1:23" x14ac:dyDescent="0.25">
      <c r="A251" s="57">
        <v>250</v>
      </c>
      <c r="B251" s="6" t="s">
        <v>11827</v>
      </c>
      <c r="C251" s="12" t="s">
        <v>11828</v>
      </c>
      <c r="D251" s="12" t="s">
        <v>11828</v>
      </c>
      <c r="E251" s="11"/>
      <c r="F251" s="6" t="s">
        <v>11827</v>
      </c>
      <c r="G251" s="60"/>
      <c r="H251" s="12"/>
      <c r="I251" s="12"/>
      <c r="J251" s="10"/>
      <c r="K251" s="12"/>
      <c r="L251" s="12"/>
      <c r="M251" s="60"/>
      <c r="N251" s="50"/>
      <c r="V251" s="50"/>
      <c r="W251" s="64"/>
    </row>
    <row r="252" spans="1:23" ht="25.5" x14ac:dyDescent="0.25">
      <c r="A252" s="57">
        <v>251</v>
      </c>
      <c r="B252" s="2" t="s">
        <v>11825</v>
      </c>
      <c r="C252" s="10" t="s">
        <v>11826</v>
      </c>
      <c r="D252" s="10" t="s">
        <v>11826</v>
      </c>
      <c r="F252" s="2" t="s">
        <v>11825</v>
      </c>
      <c r="G252" s="49"/>
      <c r="H252" s="10"/>
      <c r="I252" s="10"/>
      <c r="J252" s="10" t="s">
        <v>13</v>
      </c>
      <c r="K252" s="10"/>
      <c r="L252" s="10"/>
      <c r="M252" s="49"/>
      <c r="N252" s="50"/>
      <c r="P252" s="10" t="s">
        <v>13</v>
      </c>
      <c r="Q252" s="10" t="s">
        <v>13</v>
      </c>
      <c r="R252" s="10" t="s">
        <v>13</v>
      </c>
      <c r="V252" s="50"/>
      <c r="W252" s="64"/>
    </row>
    <row r="253" spans="1:23" ht="25.5" x14ac:dyDescent="0.25">
      <c r="A253" s="57">
        <v>252</v>
      </c>
      <c r="B253" s="2" t="s">
        <v>11823</v>
      </c>
      <c r="C253" s="10" t="s">
        <v>11824</v>
      </c>
      <c r="D253" s="10" t="s">
        <v>11824</v>
      </c>
      <c r="F253" s="2" t="s">
        <v>11823</v>
      </c>
      <c r="G253" s="49"/>
      <c r="H253" s="10"/>
      <c r="I253" s="10"/>
      <c r="J253" s="10" t="s">
        <v>13</v>
      </c>
      <c r="K253" s="10"/>
      <c r="L253" s="10"/>
      <c r="M253" s="49"/>
      <c r="N253" s="50"/>
      <c r="P253" s="10" t="s">
        <v>13</v>
      </c>
      <c r="Q253" s="10" t="s">
        <v>13</v>
      </c>
      <c r="R253" s="10" t="s">
        <v>13</v>
      </c>
      <c r="V253" s="50"/>
      <c r="W253" s="64"/>
    </row>
    <row r="254" spans="1:23" ht="25.5" x14ac:dyDescent="0.25">
      <c r="A254" s="57">
        <v>253</v>
      </c>
      <c r="B254" s="2" t="s">
        <v>11821</v>
      </c>
      <c r="C254" s="10" t="s">
        <v>11822</v>
      </c>
      <c r="D254" s="10" t="s">
        <v>11822</v>
      </c>
      <c r="F254" s="2" t="s">
        <v>11821</v>
      </c>
      <c r="G254" s="49"/>
      <c r="H254" s="10"/>
      <c r="I254" s="10"/>
      <c r="J254" s="10" t="s">
        <v>13</v>
      </c>
      <c r="K254" s="10"/>
      <c r="L254" s="10"/>
      <c r="M254" s="49"/>
      <c r="N254" s="50"/>
      <c r="P254" s="10" t="s">
        <v>13</v>
      </c>
      <c r="Q254" s="10" t="s">
        <v>13</v>
      </c>
      <c r="R254" s="10" t="s">
        <v>13</v>
      </c>
      <c r="V254" s="50"/>
      <c r="W254" s="64"/>
    </row>
    <row r="255" spans="1:23" x14ac:dyDescent="0.25">
      <c r="A255" s="57">
        <v>254</v>
      </c>
      <c r="B255" s="2" t="s">
        <v>11819</v>
      </c>
      <c r="C255" s="10" t="s">
        <v>11820</v>
      </c>
      <c r="D255" s="10" t="s">
        <v>11820</v>
      </c>
      <c r="F255" s="2" t="s">
        <v>11819</v>
      </c>
      <c r="G255" s="49"/>
      <c r="H255" s="10"/>
      <c r="I255" s="10"/>
      <c r="J255" s="10" t="s">
        <v>13</v>
      </c>
      <c r="K255" s="10"/>
      <c r="L255" s="10"/>
      <c r="M255" s="49"/>
      <c r="N255" s="50"/>
      <c r="P255" s="10" t="s">
        <v>13</v>
      </c>
      <c r="Q255" s="10" t="s">
        <v>13</v>
      </c>
      <c r="R255" s="10" t="s">
        <v>13</v>
      </c>
      <c r="V255" s="50"/>
      <c r="W255" s="64"/>
    </row>
    <row r="256" spans="1:23" ht="25.5" x14ac:dyDescent="0.25">
      <c r="A256" s="57">
        <v>255</v>
      </c>
      <c r="B256" s="2" t="s">
        <v>11817</v>
      </c>
      <c r="C256" s="10" t="s">
        <v>11818</v>
      </c>
      <c r="D256" s="10" t="s">
        <v>11818</v>
      </c>
      <c r="F256" s="2" t="s">
        <v>11817</v>
      </c>
      <c r="G256" s="49"/>
      <c r="H256" s="10"/>
      <c r="I256" s="10"/>
      <c r="J256" s="10" t="s">
        <v>13</v>
      </c>
      <c r="K256" s="10"/>
      <c r="L256" s="10"/>
      <c r="M256" s="49"/>
      <c r="N256" s="50"/>
      <c r="P256" s="10" t="s">
        <v>13</v>
      </c>
      <c r="Q256" s="10" t="s">
        <v>13</v>
      </c>
      <c r="R256" s="10" t="s">
        <v>13</v>
      </c>
      <c r="V256" s="50"/>
      <c r="W256" s="64"/>
    </row>
    <row r="257" spans="1:23" ht="25.5" x14ac:dyDescent="0.25">
      <c r="A257" s="57">
        <v>256</v>
      </c>
      <c r="B257" s="2" t="s">
        <v>11815</v>
      </c>
      <c r="C257" s="10" t="s">
        <v>11816</v>
      </c>
      <c r="D257" s="10" t="s">
        <v>11816</v>
      </c>
      <c r="F257" s="2" t="s">
        <v>11815</v>
      </c>
      <c r="G257" s="49"/>
      <c r="H257" s="10"/>
      <c r="I257" s="10"/>
      <c r="J257" s="10" t="s">
        <v>13</v>
      </c>
      <c r="K257" s="10"/>
      <c r="L257" s="10"/>
      <c r="M257" s="49"/>
      <c r="N257" s="50"/>
      <c r="P257" s="10" t="s">
        <v>13</v>
      </c>
      <c r="Q257" s="10" t="s">
        <v>13</v>
      </c>
      <c r="R257" s="10" t="s">
        <v>13</v>
      </c>
      <c r="V257" s="50"/>
      <c r="W257" s="64"/>
    </row>
    <row r="258" spans="1:23" ht="25.5" x14ac:dyDescent="0.25">
      <c r="A258" s="57">
        <v>257</v>
      </c>
      <c r="B258" s="2" t="s">
        <v>11813</v>
      </c>
      <c r="C258" s="10" t="s">
        <v>11814</v>
      </c>
      <c r="D258" s="10" t="s">
        <v>11814</v>
      </c>
      <c r="F258" s="2" t="s">
        <v>11813</v>
      </c>
      <c r="G258" s="49"/>
      <c r="H258" s="10"/>
      <c r="I258" s="10"/>
      <c r="J258" s="10" t="s">
        <v>13</v>
      </c>
      <c r="K258" s="10"/>
      <c r="L258" s="10"/>
      <c r="M258" s="49"/>
      <c r="N258" s="50"/>
      <c r="P258" s="10" t="s">
        <v>13</v>
      </c>
      <c r="Q258" s="10" t="s">
        <v>13</v>
      </c>
      <c r="R258" s="10" t="s">
        <v>13</v>
      </c>
      <c r="V258" s="50"/>
      <c r="W258" s="64"/>
    </row>
    <row r="259" spans="1:23" ht="25.5" x14ac:dyDescent="0.25">
      <c r="A259" s="57">
        <v>258</v>
      </c>
      <c r="B259" s="2" t="s">
        <v>11811</v>
      </c>
      <c r="C259" s="10" t="s">
        <v>11812</v>
      </c>
      <c r="D259" s="10" t="s">
        <v>11812</v>
      </c>
      <c r="F259" s="2" t="s">
        <v>11811</v>
      </c>
      <c r="G259" s="49"/>
      <c r="H259" s="10"/>
      <c r="I259" s="10"/>
      <c r="J259" s="10" t="s">
        <v>13</v>
      </c>
      <c r="K259" s="10"/>
      <c r="L259" s="10"/>
      <c r="M259" s="49"/>
      <c r="N259" s="50"/>
      <c r="P259" s="10" t="s">
        <v>13</v>
      </c>
      <c r="Q259" s="10" t="s">
        <v>13</v>
      </c>
      <c r="R259" s="10" t="s">
        <v>13</v>
      </c>
      <c r="V259" s="50"/>
      <c r="W259" s="64"/>
    </row>
    <row r="260" spans="1:23" x14ac:dyDescent="0.25">
      <c r="A260" s="57">
        <v>259</v>
      </c>
      <c r="B260" s="6" t="s">
        <v>11809</v>
      </c>
      <c r="C260" s="12" t="s">
        <v>11810</v>
      </c>
      <c r="D260" s="12" t="s">
        <v>11810</v>
      </c>
      <c r="E260" s="11"/>
      <c r="F260" s="6" t="s">
        <v>11809</v>
      </c>
      <c r="G260" s="60"/>
      <c r="H260" s="12"/>
      <c r="I260" s="12"/>
      <c r="J260" s="10"/>
      <c r="K260" s="12"/>
      <c r="L260" s="12"/>
      <c r="M260" s="60"/>
      <c r="N260" s="50"/>
      <c r="V260" s="50"/>
      <c r="W260" s="64"/>
    </row>
    <row r="261" spans="1:23" ht="38.25" x14ac:dyDescent="0.25">
      <c r="A261" s="57">
        <v>260</v>
      </c>
      <c r="B261" s="2" t="s">
        <v>11807</v>
      </c>
      <c r="C261" s="10" t="s">
        <v>11808</v>
      </c>
      <c r="D261" s="10" t="s">
        <v>11808</v>
      </c>
      <c r="F261" s="2" t="s">
        <v>11807</v>
      </c>
      <c r="G261" s="49"/>
      <c r="H261" s="10"/>
      <c r="I261" s="10"/>
      <c r="J261" s="10" t="s">
        <v>13</v>
      </c>
      <c r="K261" s="10"/>
      <c r="L261" s="10"/>
      <c r="M261" s="49"/>
      <c r="N261" s="50"/>
      <c r="P261" s="10" t="s">
        <v>13</v>
      </c>
      <c r="Q261" s="10" t="s">
        <v>13</v>
      </c>
      <c r="R261" s="10" t="s">
        <v>13</v>
      </c>
      <c r="V261" s="50"/>
      <c r="W261" s="64"/>
    </row>
    <row r="262" spans="1:23" x14ac:dyDescent="0.25">
      <c r="A262" s="57">
        <v>261</v>
      </c>
      <c r="B262" s="6" t="s">
        <v>11805</v>
      </c>
      <c r="C262" s="12" t="s">
        <v>11806</v>
      </c>
      <c r="D262" s="12" t="s">
        <v>11806</v>
      </c>
      <c r="E262" s="11"/>
      <c r="F262" s="6" t="s">
        <v>11805</v>
      </c>
      <c r="G262" s="60"/>
      <c r="H262" s="12"/>
      <c r="I262" s="12"/>
      <c r="J262" s="10"/>
      <c r="K262" s="12"/>
      <c r="L262" s="12"/>
      <c r="M262" s="60"/>
      <c r="N262" s="50"/>
      <c r="V262" s="50"/>
      <c r="W262" s="64"/>
    </row>
    <row r="263" spans="1:23" ht="25.5" x14ac:dyDescent="0.25">
      <c r="A263" s="57">
        <v>262</v>
      </c>
      <c r="B263" s="2" t="s">
        <v>11803</v>
      </c>
      <c r="C263" s="10" t="s">
        <v>11804</v>
      </c>
      <c r="D263" s="10" t="s">
        <v>11804</v>
      </c>
      <c r="F263" s="2" t="s">
        <v>11803</v>
      </c>
      <c r="G263" s="49"/>
      <c r="H263" s="10"/>
      <c r="I263" s="10"/>
      <c r="J263" s="10" t="s">
        <v>13</v>
      </c>
      <c r="K263" s="10"/>
      <c r="L263" s="10"/>
      <c r="M263" s="49"/>
      <c r="N263" s="50"/>
      <c r="P263" s="10" t="s">
        <v>13</v>
      </c>
      <c r="Q263" s="10" t="s">
        <v>13</v>
      </c>
      <c r="R263" s="10" t="s">
        <v>13</v>
      </c>
      <c r="V263" s="50"/>
      <c r="W263" s="64"/>
    </row>
    <row r="264" spans="1:23" ht="25.5" x14ac:dyDescent="0.25">
      <c r="A264" s="57">
        <v>263</v>
      </c>
      <c r="B264" s="2" t="s">
        <v>11801</v>
      </c>
      <c r="C264" s="10" t="s">
        <v>11802</v>
      </c>
      <c r="D264" s="10" t="s">
        <v>11802</v>
      </c>
      <c r="F264" s="2" t="s">
        <v>11801</v>
      </c>
      <c r="G264" s="49"/>
      <c r="H264" s="10"/>
      <c r="I264" s="10"/>
      <c r="J264" s="10" t="s">
        <v>13</v>
      </c>
      <c r="K264" s="10"/>
      <c r="L264" s="10"/>
      <c r="M264" s="49"/>
      <c r="N264" s="50"/>
      <c r="P264" s="10" t="s">
        <v>13</v>
      </c>
      <c r="Q264" s="10" t="s">
        <v>13</v>
      </c>
      <c r="R264" s="10" t="s">
        <v>13</v>
      </c>
      <c r="V264" s="50"/>
      <c r="W264" s="64"/>
    </row>
    <row r="265" spans="1:23" x14ac:dyDescent="0.25">
      <c r="A265" s="57">
        <v>264</v>
      </c>
      <c r="B265" s="6" t="s">
        <v>11799</v>
      </c>
      <c r="C265" s="12" t="s">
        <v>11800</v>
      </c>
      <c r="D265" s="12" t="s">
        <v>11800</v>
      </c>
      <c r="E265" s="11"/>
      <c r="F265" s="6" t="s">
        <v>11799</v>
      </c>
      <c r="G265" s="60"/>
      <c r="H265" s="12"/>
      <c r="I265" s="12"/>
      <c r="J265" s="10"/>
      <c r="K265" s="12"/>
      <c r="L265" s="12"/>
      <c r="M265" s="60"/>
      <c r="N265" s="50"/>
      <c r="V265" s="50"/>
      <c r="W265" s="64"/>
    </row>
    <row r="266" spans="1:23" ht="38.25" x14ac:dyDescent="0.25">
      <c r="A266" s="57">
        <v>265</v>
      </c>
      <c r="B266" s="2" t="s">
        <v>11797</v>
      </c>
      <c r="C266" s="10" t="s">
        <v>11798</v>
      </c>
      <c r="D266" s="10" t="s">
        <v>11798</v>
      </c>
      <c r="F266" s="2" t="s">
        <v>11797</v>
      </c>
      <c r="G266" s="49"/>
      <c r="H266" s="10"/>
      <c r="I266" s="10"/>
      <c r="J266" s="10" t="s">
        <v>13</v>
      </c>
      <c r="K266" s="10"/>
      <c r="L266" s="10"/>
      <c r="M266" s="49"/>
      <c r="N266" s="50"/>
      <c r="P266" s="10" t="s">
        <v>13</v>
      </c>
      <c r="Q266" s="10" t="s">
        <v>13</v>
      </c>
      <c r="R266" s="10" t="s">
        <v>13</v>
      </c>
      <c r="V266" s="50"/>
      <c r="W266" s="64"/>
    </row>
    <row r="267" spans="1:23" x14ac:dyDescent="0.25">
      <c r="A267" s="57">
        <v>266</v>
      </c>
      <c r="B267" s="6" t="s">
        <v>11795</v>
      </c>
      <c r="C267" s="12" t="s">
        <v>11796</v>
      </c>
      <c r="D267" s="12" t="s">
        <v>11796</v>
      </c>
      <c r="E267" s="11"/>
      <c r="F267" s="6" t="s">
        <v>11795</v>
      </c>
      <c r="G267" s="60"/>
      <c r="H267" s="12"/>
      <c r="I267" s="12"/>
      <c r="J267" s="10"/>
      <c r="K267" s="12"/>
      <c r="L267" s="12"/>
      <c r="M267" s="60"/>
      <c r="N267" s="50"/>
      <c r="V267" s="50"/>
      <c r="W267" s="64"/>
    </row>
    <row r="268" spans="1:23" ht="38.25" x14ac:dyDescent="0.25">
      <c r="A268" s="57">
        <v>267</v>
      </c>
      <c r="B268" s="2" t="s">
        <v>11793</v>
      </c>
      <c r="C268" s="10" t="s">
        <v>11794</v>
      </c>
      <c r="D268" s="10" t="s">
        <v>11794</v>
      </c>
      <c r="F268" s="2" t="s">
        <v>11793</v>
      </c>
      <c r="G268" s="49"/>
      <c r="H268" s="10"/>
      <c r="I268" s="10"/>
      <c r="J268" s="10" t="s">
        <v>13</v>
      </c>
      <c r="K268" s="10"/>
      <c r="L268" s="10"/>
      <c r="M268" s="49"/>
      <c r="N268" s="50"/>
      <c r="P268" s="10" t="s">
        <v>13</v>
      </c>
      <c r="Q268" s="10" t="s">
        <v>13</v>
      </c>
      <c r="R268" s="10" t="s">
        <v>13</v>
      </c>
      <c r="V268" s="50"/>
      <c r="W268" s="64"/>
    </row>
    <row r="269" spans="1:23" x14ac:dyDescent="0.25">
      <c r="A269" s="57">
        <v>268</v>
      </c>
      <c r="B269" s="4" t="s">
        <v>11791</v>
      </c>
      <c r="C269" s="14" t="s">
        <v>11792</v>
      </c>
      <c r="D269" s="14" t="s">
        <v>11792</v>
      </c>
      <c r="E269" s="13"/>
      <c r="F269" s="4" t="s">
        <v>11791</v>
      </c>
      <c r="G269" s="59"/>
      <c r="H269" s="14"/>
      <c r="I269" s="14"/>
      <c r="J269" s="10"/>
      <c r="K269" s="14"/>
      <c r="L269" s="14"/>
      <c r="M269" s="59"/>
      <c r="N269" s="50"/>
      <c r="V269" s="50"/>
      <c r="W269" s="64"/>
    </row>
    <row r="270" spans="1:23" x14ac:dyDescent="0.25">
      <c r="A270" s="57">
        <v>269</v>
      </c>
      <c r="B270" s="6" t="s">
        <v>11789</v>
      </c>
      <c r="C270" s="12" t="s">
        <v>11790</v>
      </c>
      <c r="D270" s="12" t="s">
        <v>11790</v>
      </c>
      <c r="E270" s="11"/>
      <c r="F270" s="6" t="s">
        <v>11789</v>
      </c>
      <c r="G270" s="60"/>
      <c r="H270" s="12"/>
      <c r="I270" s="12"/>
      <c r="J270" s="10"/>
      <c r="K270" s="12"/>
      <c r="L270" s="12"/>
      <c r="M270" s="60"/>
      <c r="N270" s="50"/>
      <c r="V270" s="50"/>
      <c r="W270" s="64"/>
    </row>
    <row r="271" spans="1:23" ht="25.5" x14ac:dyDescent="0.25">
      <c r="A271" s="57">
        <v>270</v>
      </c>
      <c r="B271" s="2" t="s">
        <v>11787</v>
      </c>
      <c r="C271" s="10" t="s">
        <v>11788</v>
      </c>
      <c r="D271" s="10" t="s">
        <v>11788</v>
      </c>
      <c r="F271" s="2" t="s">
        <v>11787</v>
      </c>
      <c r="G271" s="49"/>
      <c r="H271" s="10"/>
      <c r="I271" s="10"/>
      <c r="J271" s="10" t="s">
        <v>13</v>
      </c>
      <c r="K271" s="10"/>
      <c r="L271" s="10"/>
      <c r="M271" s="49"/>
      <c r="N271" s="50"/>
      <c r="P271" s="10" t="s">
        <v>13</v>
      </c>
      <c r="Q271" s="10" t="s">
        <v>13</v>
      </c>
      <c r="R271" s="10" t="s">
        <v>13</v>
      </c>
      <c r="V271" s="50"/>
      <c r="W271" s="64"/>
    </row>
    <row r="272" spans="1:23" ht="25.5" x14ac:dyDescent="0.25">
      <c r="A272" s="57">
        <v>271</v>
      </c>
      <c r="B272" s="2" t="s">
        <v>11785</v>
      </c>
      <c r="C272" s="10" t="s">
        <v>11786</v>
      </c>
      <c r="D272" s="10" t="s">
        <v>11786</v>
      </c>
      <c r="F272" s="2" t="s">
        <v>11785</v>
      </c>
      <c r="G272" s="49"/>
      <c r="H272" s="10"/>
      <c r="I272" s="10"/>
      <c r="J272" s="10" t="s">
        <v>13</v>
      </c>
      <c r="K272" s="10"/>
      <c r="L272" s="10"/>
      <c r="M272" s="49"/>
      <c r="N272" s="50"/>
      <c r="P272" s="10" t="s">
        <v>13</v>
      </c>
      <c r="Q272" s="10" t="s">
        <v>13</v>
      </c>
      <c r="R272" s="10" t="s">
        <v>13</v>
      </c>
      <c r="V272" s="50"/>
      <c r="W272" s="64"/>
    </row>
    <row r="273" spans="1:23" x14ac:dyDescent="0.25">
      <c r="A273" s="57">
        <v>272</v>
      </c>
      <c r="B273" s="6" t="s">
        <v>11783</v>
      </c>
      <c r="C273" s="12" t="s">
        <v>11784</v>
      </c>
      <c r="D273" s="12" t="s">
        <v>11784</v>
      </c>
      <c r="E273" s="11"/>
      <c r="F273" s="6" t="s">
        <v>11783</v>
      </c>
      <c r="G273" s="60"/>
      <c r="H273" s="12"/>
      <c r="I273" s="12"/>
      <c r="J273" s="10"/>
      <c r="K273" s="12"/>
      <c r="L273" s="12"/>
      <c r="M273" s="60"/>
      <c r="N273" s="50"/>
      <c r="V273" s="50"/>
      <c r="W273" s="64"/>
    </row>
    <row r="274" spans="1:23" x14ac:dyDescent="0.25">
      <c r="A274" s="57">
        <v>273</v>
      </c>
      <c r="B274" s="2" t="s">
        <v>11781</v>
      </c>
      <c r="C274" s="10" t="s">
        <v>11782</v>
      </c>
      <c r="D274" s="10" t="s">
        <v>11782</v>
      </c>
      <c r="F274" s="2" t="s">
        <v>11781</v>
      </c>
      <c r="G274" s="49"/>
      <c r="H274" s="10"/>
      <c r="I274" s="10"/>
      <c r="J274" s="10" t="s">
        <v>13</v>
      </c>
      <c r="K274" s="10"/>
      <c r="L274" s="10"/>
      <c r="M274" s="49"/>
      <c r="N274" s="50"/>
      <c r="P274" s="10" t="s">
        <v>13</v>
      </c>
      <c r="Q274" s="10" t="s">
        <v>13</v>
      </c>
      <c r="R274" s="10" t="s">
        <v>13</v>
      </c>
      <c r="V274" s="50"/>
      <c r="W274" s="64"/>
    </row>
    <row r="275" spans="1:23" ht="25.5" x14ac:dyDescent="0.25">
      <c r="A275" s="57">
        <v>274</v>
      </c>
      <c r="B275" s="2" t="s">
        <v>11779</v>
      </c>
      <c r="C275" s="10" t="s">
        <v>11780</v>
      </c>
      <c r="D275" s="10" t="s">
        <v>11780</v>
      </c>
      <c r="F275" s="2" t="s">
        <v>11779</v>
      </c>
      <c r="G275" s="49"/>
      <c r="H275" s="10"/>
      <c r="I275" s="10"/>
      <c r="J275" s="10" t="s">
        <v>13</v>
      </c>
      <c r="K275" s="10"/>
      <c r="L275" s="10"/>
      <c r="M275" s="49"/>
      <c r="N275" s="50"/>
      <c r="P275" s="10" t="s">
        <v>13</v>
      </c>
      <c r="Q275" s="10" t="s">
        <v>13</v>
      </c>
      <c r="R275" s="10" t="s">
        <v>13</v>
      </c>
      <c r="V275" s="50"/>
      <c r="W275" s="64"/>
    </row>
    <row r="276" spans="1:23" ht="25.5" x14ac:dyDescent="0.25">
      <c r="A276" s="57">
        <v>275</v>
      </c>
      <c r="B276" s="2" t="s">
        <v>11777</v>
      </c>
      <c r="C276" s="10" t="s">
        <v>11778</v>
      </c>
      <c r="D276" s="10" t="s">
        <v>11778</v>
      </c>
      <c r="F276" s="2" t="s">
        <v>11777</v>
      </c>
      <c r="G276" s="49"/>
      <c r="H276" s="10"/>
      <c r="I276" s="10"/>
      <c r="J276" s="10" t="s">
        <v>13</v>
      </c>
      <c r="K276" s="10"/>
      <c r="L276" s="10"/>
      <c r="M276" s="49"/>
      <c r="N276" s="50"/>
      <c r="P276" s="10" t="s">
        <v>13</v>
      </c>
      <c r="Q276" s="10" t="s">
        <v>13</v>
      </c>
      <c r="R276" s="10" t="s">
        <v>13</v>
      </c>
      <c r="V276" s="50"/>
      <c r="W276" s="64"/>
    </row>
    <row r="277" spans="1:23" x14ac:dyDescent="0.25">
      <c r="A277" s="57">
        <v>276</v>
      </c>
      <c r="B277" s="6" t="s">
        <v>11775</v>
      </c>
      <c r="C277" s="12" t="s">
        <v>11776</v>
      </c>
      <c r="D277" s="12" t="s">
        <v>11776</v>
      </c>
      <c r="E277" s="11"/>
      <c r="F277" s="6" t="s">
        <v>11775</v>
      </c>
      <c r="G277" s="60"/>
      <c r="H277" s="12"/>
      <c r="I277" s="12"/>
      <c r="J277" s="10"/>
      <c r="K277" s="12"/>
      <c r="L277" s="12"/>
      <c r="M277" s="60"/>
      <c r="N277" s="50"/>
      <c r="V277" s="50"/>
      <c r="W277" s="64"/>
    </row>
    <row r="278" spans="1:23" ht="25.5" x14ac:dyDescent="0.25">
      <c r="A278" s="57">
        <v>277</v>
      </c>
      <c r="B278" s="2" t="s">
        <v>11773</v>
      </c>
      <c r="C278" s="10" t="s">
        <v>11774</v>
      </c>
      <c r="D278" s="10" t="s">
        <v>11774</v>
      </c>
      <c r="F278" s="2" t="s">
        <v>11773</v>
      </c>
      <c r="G278" s="49"/>
      <c r="H278" s="10"/>
      <c r="I278" s="10"/>
      <c r="J278" s="10" t="s">
        <v>13</v>
      </c>
      <c r="K278" s="10"/>
      <c r="L278" s="10"/>
      <c r="M278" s="49"/>
      <c r="N278" s="50"/>
      <c r="P278" s="10" t="s">
        <v>13</v>
      </c>
      <c r="Q278" s="10" t="s">
        <v>13</v>
      </c>
      <c r="R278" s="10" t="s">
        <v>13</v>
      </c>
      <c r="V278" s="50"/>
      <c r="W278" s="64"/>
    </row>
    <row r="279" spans="1:23" ht="25.5" x14ac:dyDescent="0.25">
      <c r="A279" s="57">
        <v>278</v>
      </c>
      <c r="B279" s="2" t="s">
        <v>11771</v>
      </c>
      <c r="C279" s="10" t="s">
        <v>11772</v>
      </c>
      <c r="D279" s="10" t="s">
        <v>11772</v>
      </c>
      <c r="F279" s="2" t="s">
        <v>11771</v>
      </c>
      <c r="G279" s="49"/>
      <c r="H279" s="10"/>
      <c r="I279" s="10"/>
      <c r="J279" s="10" t="s">
        <v>13</v>
      </c>
      <c r="K279" s="10"/>
      <c r="L279" s="10"/>
      <c r="M279" s="49"/>
      <c r="N279" s="50"/>
      <c r="P279" s="10" t="s">
        <v>13</v>
      </c>
      <c r="Q279" s="10" t="s">
        <v>13</v>
      </c>
      <c r="R279" s="10" t="s">
        <v>13</v>
      </c>
      <c r="V279" s="50"/>
      <c r="W279" s="64"/>
    </row>
    <row r="280" spans="1:23" x14ac:dyDescent="0.25">
      <c r="A280" s="57">
        <v>279</v>
      </c>
      <c r="B280" s="4" t="s">
        <v>11769</v>
      </c>
      <c r="C280" s="14" t="s">
        <v>11770</v>
      </c>
      <c r="D280" s="14" t="s">
        <v>11770</v>
      </c>
      <c r="E280" s="13"/>
      <c r="F280" s="4" t="s">
        <v>11769</v>
      </c>
      <c r="G280" s="59"/>
      <c r="H280" s="14"/>
      <c r="I280" s="14"/>
      <c r="J280" s="10"/>
      <c r="K280" s="14"/>
      <c r="L280" s="14"/>
      <c r="M280" s="59"/>
      <c r="N280" s="50"/>
      <c r="V280" s="50"/>
      <c r="W280" s="64"/>
    </row>
    <row r="281" spans="1:23" x14ac:dyDescent="0.25">
      <c r="A281" s="57">
        <v>280</v>
      </c>
      <c r="B281" s="4" t="s">
        <v>11767</v>
      </c>
      <c r="C281" s="14" t="s">
        <v>11768</v>
      </c>
      <c r="D281" s="14" t="s">
        <v>11768</v>
      </c>
      <c r="E281" s="13"/>
      <c r="F281" s="4" t="s">
        <v>11767</v>
      </c>
      <c r="G281" s="59"/>
      <c r="H281" s="14"/>
      <c r="I281" s="14"/>
      <c r="J281" s="10"/>
      <c r="K281" s="14"/>
      <c r="L281" s="14"/>
      <c r="M281" s="59"/>
      <c r="N281" s="50"/>
      <c r="V281" s="50"/>
      <c r="W281" s="64"/>
    </row>
    <row r="282" spans="1:23" x14ac:dyDescent="0.25">
      <c r="A282" s="57">
        <v>281</v>
      </c>
      <c r="B282" s="6" t="s">
        <v>11765</v>
      </c>
      <c r="C282" s="12" t="s">
        <v>11766</v>
      </c>
      <c r="D282" s="12" t="s">
        <v>11766</v>
      </c>
      <c r="E282" s="11"/>
      <c r="F282" s="6" t="s">
        <v>11765</v>
      </c>
      <c r="G282" s="60"/>
      <c r="H282" s="12"/>
      <c r="I282" s="12"/>
      <c r="J282" s="10"/>
      <c r="K282" s="12"/>
      <c r="L282" s="12"/>
      <c r="M282" s="60"/>
      <c r="N282" s="50"/>
      <c r="V282" s="50"/>
      <c r="W282" s="64"/>
    </row>
    <row r="283" spans="1:23" ht="25.5" x14ac:dyDescent="0.25">
      <c r="A283" s="57">
        <v>282</v>
      </c>
      <c r="B283" s="2" t="s">
        <v>11763</v>
      </c>
      <c r="C283" s="10" t="s">
        <v>11764</v>
      </c>
      <c r="D283" s="10" t="s">
        <v>11764</v>
      </c>
      <c r="F283" s="2" t="s">
        <v>11763</v>
      </c>
      <c r="G283" s="49"/>
      <c r="H283" s="10"/>
      <c r="I283" s="10"/>
      <c r="J283" s="10" t="s">
        <v>13</v>
      </c>
      <c r="K283" s="10"/>
      <c r="L283" s="10"/>
      <c r="M283" s="49"/>
      <c r="N283" s="50"/>
      <c r="P283" s="10" t="s">
        <v>13</v>
      </c>
      <c r="Q283" s="10" t="s">
        <v>13</v>
      </c>
      <c r="R283" s="10" t="s">
        <v>13</v>
      </c>
      <c r="V283" s="50"/>
      <c r="W283" s="64"/>
    </row>
    <row r="284" spans="1:23" ht="25.5" x14ac:dyDescent="0.25">
      <c r="A284" s="57">
        <v>283</v>
      </c>
      <c r="B284" s="2" t="s">
        <v>11761</v>
      </c>
      <c r="C284" s="10" t="s">
        <v>11762</v>
      </c>
      <c r="D284" s="10" t="s">
        <v>11762</v>
      </c>
      <c r="F284" s="2" t="s">
        <v>11761</v>
      </c>
      <c r="G284" s="49"/>
      <c r="H284" s="10"/>
      <c r="I284" s="10"/>
      <c r="J284" s="10" t="s">
        <v>13</v>
      </c>
      <c r="K284" s="10"/>
      <c r="L284" s="10"/>
      <c r="M284" s="49"/>
      <c r="N284" s="50"/>
      <c r="P284" s="10" t="s">
        <v>13</v>
      </c>
      <c r="Q284" s="10" t="s">
        <v>13</v>
      </c>
      <c r="R284" s="10" t="s">
        <v>13</v>
      </c>
      <c r="V284" s="50"/>
      <c r="W284" s="64"/>
    </row>
    <row r="285" spans="1:23" x14ac:dyDescent="0.25">
      <c r="A285" s="57">
        <v>284</v>
      </c>
      <c r="B285" s="2" t="s">
        <v>11759</v>
      </c>
      <c r="C285" s="10" t="s">
        <v>11760</v>
      </c>
      <c r="D285" s="10" t="s">
        <v>11760</v>
      </c>
      <c r="F285" s="2" t="s">
        <v>11759</v>
      </c>
      <c r="G285" s="49"/>
      <c r="H285" s="10"/>
      <c r="I285" s="10"/>
      <c r="J285" s="10" t="s">
        <v>13</v>
      </c>
      <c r="K285" s="10"/>
      <c r="L285" s="10"/>
      <c r="M285" s="49"/>
      <c r="N285" s="50"/>
      <c r="P285" s="10" t="s">
        <v>13</v>
      </c>
      <c r="Q285" s="10" t="s">
        <v>13</v>
      </c>
      <c r="R285" s="10" t="s">
        <v>13</v>
      </c>
      <c r="V285" s="50"/>
      <c r="W285" s="64"/>
    </row>
    <row r="286" spans="1:23" x14ac:dyDescent="0.25">
      <c r="A286" s="57">
        <v>285</v>
      </c>
      <c r="B286" s="6" t="s">
        <v>11757</v>
      </c>
      <c r="C286" s="12" t="s">
        <v>11758</v>
      </c>
      <c r="D286" s="12" t="s">
        <v>11758</v>
      </c>
      <c r="E286" s="11"/>
      <c r="F286" s="6" t="s">
        <v>11757</v>
      </c>
      <c r="G286" s="60"/>
      <c r="H286" s="12"/>
      <c r="I286" s="12"/>
      <c r="J286" s="10"/>
      <c r="K286" s="12"/>
      <c r="L286" s="12"/>
      <c r="M286" s="60"/>
      <c r="N286" s="50"/>
      <c r="V286" s="50"/>
      <c r="W286" s="64"/>
    </row>
    <row r="287" spans="1:23" ht="38.25" x14ac:dyDescent="0.25">
      <c r="A287" s="57">
        <v>286</v>
      </c>
      <c r="B287" s="2" t="s">
        <v>11755</v>
      </c>
      <c r="C287" s="10" t="s">
        <v>11756</v>
      </c>
      <c r="D287" s="10" t="s">
        <v>11756</v>
      </c>
      <c r="F287" s="2" t="s">
        <v>11755</v>
      </c>
      <c r="G287" s="49"/>
      <c r="H287" s="10"/>
      <c r="I287" s="10"/>
      <c r="J287" s="10" t="s">
        <v>13</v>
      </c>
      <c r="K287" s="10"/>
      <c r="L287" s="10"/>
      <c r="M287" s="49"/>
      <c r="N287" s="50"/>
      <c r="P287" s="10" t="s">
        <v>13</v>
      </c>
      <c r="Q287" s="10" t="s">
        <v>13</v>
      </c>
      <c r="R287" s="10" t="s">
        <v>13</v>
      </c>
      <c r="V287" s="50"/>
      <c r="W287" s="64"/>
    </row>
    <row r="288" spans="1:23" ht="25.5" x14ac:dyDescent="0.25">
      <c r="A288" s="57">
        <v>287</v>
      </c>
      <c r="B288" s="2" t="s">
        <v>11753</v>
      </c>
      <c r="C288" s="10" t="s">
        <v>11754</v>
      </c>
      <c r="D288" s="10" t="s">
        <v>11754</v>
      </c>
      <c r="F288" s="2" t="s">
        <v>11753</v>
      </c>
      <c r="G288" s="49"/>
      <c r="H288" s="10"/>
      <c r="I288" s="10"/>
      <c r="J288" s="10" t="s">
        <v>13</v>
      </c>
      <c r="K288" s="10"/>
      <c r="L288" s="10"/>
      <c r="M288" s="49"/>
      <c r="N288" s="50"/>
      <c r="P288" s="10" t="s">
        <v>13</v>
      </c>
      <c r="Q288" s="10" t="s">
        <v>13</v>
      </c>
      <c r="R288" s="10" t="s">
        <v>13</v>
      </c>
      <c r="V288" s="50"/>
      <c r="W288" s="64"/>
    </row>
    <row r="289" spans="1:23" ht="38.25" x14ac:dyDescent="0.25">
      <c r="A289" s="57">
        <v>288</v>
      </c>
      <c r="B289" s="2" t="s">
        <v>11751</v>
      </c>
      <c r="C289" s="10" t="s">
        <v>11752</v>
      </c>
      <c r="D289" s="10" t="s">
        <v>11752</v>
      </c>
      <c r="F289" s="2" t="s">
        <v>11751</v>
      </c>
      <c r="G289" s="49"/>
      <c r="H289" s="10"/>
      <c r="I289" s="10"/>
      <c r="J289" s="10" t="s">
        <v>13</v>
      </c>
      <c r="K289" s="10"/>
      <c r="L289" s="10"/>
      <c r="M289" s="49"/>
      <c r="N289" s="50"/>
      <c r="P289" s="10" t="s">
        <v>13</v>
      </c>
      <c r="Q289" s="10" t="s">
        <v>13</v>
      </c>
      <c r="R289" s="10" t="s">
        <v>13</v>
      </c>
      <c r="V289" s="50"/>
      <c r="W289" s="64"/>
    </row>
    <row r="290" spans="1:23" ht="63.75" x14ac:dyDescent="0.25">
      <c r="A290" s="57">
        <v>289</v>
      </c>
      <c r="B290" s="2" t="s">
        <v>11749</v>
      </c>
      <c r="C290" s="10" t="s">
        <v>11750</v>
      </c>
      <c r="D290" s="10" t="s">
        <v>11750</v>
      </c>
      <c r="F290" s="2" t="s">
        <v>11749</v>
      </c>
      <c r="G290" s="49"/>
      <c r="H290" s="10"/>
      <c r="I290" s="10"/>
      <c r="J290" s="10" t="s">
        <v>13</v>
      </c>
      <c r="K290" s="10"/>
      <c r="L290" s="10"/>
      <c r="M290" s="49"/>
      <c r="N290" s="50"/>
      <c r="P290" s="10" t="s">
        <v>13</v>
      </c>
      <c r="Q290" s="10" t="s">
        <v>13</v>
      </c>
      <c r="R290" s="10" t="s">
        <v>13</v>
      </c>
      <c r="V290" s="50"/>
      <c r="W290" s="64"/>
    </row>
    <row r="291" spans="1:23" ht="25.5" x14ac:dyDescent="0.25">
      <c r="A291" s="57">
        <v>290</v>
      </c>
      <c r="B291" s="2" t="s">
        <v>11747</v>
      </c>
      <c r="C291" s="10" t="s">
        <v>11748</v>
      </c>
      <c r="D291" s="10" t="s">
        <v>11748</v>
      </c>
      <c r="F291" s="2" t="s">
        <v>11747</v>
      </c>
      <c r="G291" s="49"/>
      <c r="H291" s="10"/>
      <c r="I291" s="10"/>
      <c r="J291" s="10" t="s">
        <v>13</v>
      </c>
      <c r="K291" s="10"/>
      <c r="L291" s="10"/>
      <c r="M291" s="49"/>
      <c r="N291" s="50"/>
      <c r="P291" s="10" t="s">
        <v>13</v>
      </c>
      <c r="Q291" s="10" t="s">
        <v>13</v>
      </c>
      <c r="R291" s="10" t="s">
        <v>13</v>
      </c>
      <c r="V291" s="50"/>
      <c r="W291" s="64"/>
    </row>
    <row r="292" spans="1:23" x14ac:dyDescent="0.25">
      <c r="A292" s="57">
        <v>291</v>
      </c>
      <c r="B292" s="6" t="s">
        <v>11745</v>
      </c>
      <c r="C292" s="12" t="s">
        <v>11746</v>
      </c>
      <c r="D292" s="12" t="s">
        <v>11746</v>
      </c>
      <c r="E292" s="11"/>
      <c r="F292" s="6" t="s">
        <v>11745</v>
      </c>
      <c r="G292" s="60"/>
      <c r="H292" s="12"/>
      <c r="I292" s="12"/>
      <c r="J292" s="10"/>
      <c r="K292" s="12"/>
      <c r="L292" s="12"/>
      <c r="M292" s="60"/>
      <c r="N292" s="50"/>
      <c r="V292" s="50"/>
      <c r="W292" s="64"/>
    </row>
    <row r="293" spans="1:23" ht="25.5" x14ac:dyDescent="0.25">
      <c r="A293" s="57">
        <v>292</v>
      </c>
      <c r="B293" s="2" t="s">
        <v>11743</v>
      </c>
      <c r="C293" s="10" t="s">
        <v>11744</v>
      </c>
      <c r="D293" s="10" t="s">
        <v>11744</v>
      </c>
      <c r="F293" s="2" t="s">
        <v>11743</v>
      </c>
      <c r="G293" s="49"/>
      <c r="H293" s="10"/>
      <c r="I293" s="10"/>
      <c r="J293" s="10" t="s">
        <v>13</v>
      </c>
      <c r="K293" s="10"/>
      <c r="L293" s="10"/>
      <c r="M293" s="49"/>
      <c r="N293" s="50"/>
      <c r="P293" s="10" t="s">
        <v>13</v>
      </c>
      <c r="Q293" s="10" t="s">
        <v>13</v>
      </c>
      <c r="R293" s="10" t="s">
        <v>13</v>
      </c>
      <c r="V293" s="50"/>
      <c r="W293" s="64"/>
    </row>
    <row r="294" spans="1:23" ht="38.25" x14ac:dyDescent="0.25">
      <c r="A294" s="57">
        <v>293</v>
      </c>
      <c r="B294" s="2" t="s">
        <v>11741</v>
      </c>
      <c r="C294" s="10" t="s">
        <v>11742</v>
      </c>
      <c r="D294" s="10" t="s">
        <v>11742</v>
      </c>
      <c r="F294" s="2" t="s">
        <v>11741</v>
      </c>
      <c r="G294" s="49"/>
      <c r="H294" s="10"/>
      <c r="I294" s="10"/>
      <c r="J294" s="10" t="s">
        <v>13</v>
      </c>
      <c r="K294" s="10"/>
      <c r="L294" s="10"/>
      <c r="M294" s="49"/>
      <c r="N294" s="50"/>
      <c r="P294" s="10" t="s">
        <v>13</v>
      </c>
      <c r="Q294" s="10" t="s">
        <v>13</v>
      </c>
      <c r="R294" s="10" t="s">
        <v>13</v>
      </c>
      <c r="V294" s="50"/>
      <c r="W294" s="64"/>
    </row>
    <row r="295" spans="1:23" ht="25.5" x14ac:dyDescent="0.25">
      <c r="A295" s="57">
        <v>294</v>
      </c>
      <c r="B295" s="2" t="s">
        <v>11739</v>
      </c>
      <c r="C295" s="10" t="s">
        <v>11740</v>
      </c>
      <c r="D295" s="10" t="s">
        <v>11740</v>
      </c>
      <c r="F295" s="2" t="s">
        <v>11739</v>
      </c>
      <c r="G295" s="49"/>
      <c r="H295" s="10"/>
      <c r="I295" s="10"/>
      <c r="J295" s="10" t="s">
        <v>13</v>
      </c>
      <c r="K295" s="10"/>
      <c r="L295" s="10"/>
      <c r="M295" s="49"/>
      <c r="N295" s="50"/>
      <c r="P295" s="10" t="s">
        <v>13</v>
      </c>
      <c r="Q295" s="10" t="s">
        <v>13</v>
      </c>
      <c r="R295" s="10" t="s">
        <v>13</v>
      </c>
      <c r="V295" s="50"/>
      <c r="W295" s="64"/>
    </row>
    <row r="296" spans="1:23" x14ac:dyDescent="0.25">
      <c r="A296" s="57">
        <v>295</v>
      </c>
      <c r="B296" s="4" t="s">
        <v>11737</v>
      </c>
      <c r="C296" s="14" t="s">
        <v>11738</v>
      </c>
      <c r="D296" s="14" t="s">
        <v>11738</v>
      </c>
      <c r="E296" s="13"/>
      <c r="F296" s="4" t="s">
        <v>11737</v>
      </c>
      <c r="G296" s="59"/>
      <c r="H296" s="14"/>
      <c r="I296" s="14"/>
      <c r="J296" s="10"/>
      <c r="K296" s="14"/>
      <c r="L296" s="14"/>
      <c r="M296" s="59"/>
      <c r="N296" s="50"/>
      <c r="V296" s="50"/>
      <c r="W296" s="64"/>
    </row>
    <row r="297" spans="1:23" x14ac:dyDescent="0.25">
      <c r="A297" s="57">
        <v>296</v>
      </c>
      <c r="B297" s="6" t="s">
        <v>11735</v>
      </c>
      <c r="C297" s="12" t="s">
        <v>11736</v>
      </c>
      <c r="D297" s="12" t="s">
        <v>11736</v>
      </c>
      <c r="E297" s="11"/>
      <c r="F297" s="6" t="s">
        <v>11735</v>
      </c>
      <c r="G297" s="60"/>
      <c r="H297" s="12"/>
      <c r="I297" s="12"/>
      <c r="J297" s="10"/>
      <c r="K297" s="12"/>
      <c r="L297" s="12"/>
      <c r="M297" s="60"/>
      <c r="N297" s="50"/>
      <c r="V297" s="50"/>
      <c r="W297" s="64"/>
    </row>
    <row r="298" spans="1:23" ht="51" x14ac:dyDescent="0.25">
      <c r="A298" s="57">
        <v>297</v>
      </c>
      <c r="B298" s="2" t="s">
        <v>11733</v>
      </c>
      <c r="C298" s="10" t="s">
        <v>11734</v>
      </c>
      <c r="D298" s="10" t="s">
        <v>11734</v>
      </c>
      <c r="F298" s="2" t="s">
        <v>11733</v>
      </c>
      <c r="G298" s="49"/>
      <c r="H298" s="10"/>
      <c r="I298" s="10"/>
      <c r="J298" s="10" t="s">
        <v>13</v>
      </c>
      <c r="K298" s="10"/>
      <c r="L298" s="10"/>
      <c r="M298" s="49"/>
      <c r="N298" s="50"/>
      <c r="P298" s="10" t="s">
        <v>13</v>
      </c>
      <c r="Q298" s="10" t="s">
        <v>13</v>
      </c>
      <c r="R298" s="10" t="s">
        <v>13</v>
      </c>
      <c r="V298" s="50"/>
      <c r="W298" s="64"/>
    </row>
    <row r="299" spans="1:23" x14ac:dyDescent="0.25">
      <c r="A299" s="57">
        <v>298</v>
      </c>
      <c r="B299" s="2" t="s">
        <v>11731</v>
      </c>
      <c r="C299" s="10" t="s">
        <v>11732</v>
      </c>
      <c r="D299" s="10" t="s">
        <v>11732</v>
      </c>
      <c r="F299" s="2" t="s">
        <v>11731</v>
      </c>
      <c r="G299" s="49"/>
      <c r="H299" s="10"/>
      <c r="I299" s="10"/>
      <c r="J299" s="10" t="s">
        <v>13</v>
      </c>
      <c r="K299" s="10"/>
      <c r="L299" s="10"/>
      <c r="M299" s="49"/>
      <c r="N299" s="50"/>
      <c r="P299" s="10" t="s">
        <v>13</v>
      </c>
      <c r="Q299" s="10" t="s">
        <v>13</v>
      </c>
      <c r="R299" s="10" t="s">
        <v>13</v>
      </c>
      <c r="V299" s="50"/>
      <c r="W299" s="64"/>
    </row>
    <row r="300" spans="1:23" x14ac:dyDescent="0.25">
      <c r="A300" s="57">
        <v>299</v>
      </c>
      <c r="B300" s="6" t="s">
        <v>11729</v>
      </c>
      <c r="C300" s="12" t="s">
        <v>11730</v>
      </c>
      <c r="D300" s="12" t="s">
        <v>11730</v>
      </c>
      <c r="E300" s="11"/>
      <c r="F300" s="6" t="s">
        <v>11729</v>
      </c>
      <c r="G300" s="60"/>
      <c r="H300" s="12"/>
      <c r="I300" s="12"/>
      <c r="J300" s="10"/>
      <c r="K300" s="12"/>
      <c r="L300" s="12"/>
      <c r="M300" s="60"/>
      <c r="N300" s="50"/>
      <c r="V300" s="50"/>
      <c r="W300" s="64"/>
    </row>
    <row r="301" spans="1:23" ht="25.5" x14ac:dyDescent="0.25">
      <c r="A301" s="57">
        <v>300</v>
      </c>
      <c r="B301" s="2" t="s">
        <v>11727</v>
      </c>
      <c r="C301" s="10" t="s">
        <v>11728</v>
      </c>
      <c r="D301" s="10" t="s">
        <v>11728</v>
      </c>
      <c r="F301" s="2" t="s">
        <v>11727</v>
      </c>
      <c r="G301" s="49"/>
      <c r="H301" s="10"/>
      <c r="I301" s="10"/>
      <c r="J301" s="10" t="s">
        <v>13</v>
      </c>
      <c r="K301" s="10"/>
      <c r="L301" s="10"/>
      <c r="M301" s="49"/>
      <c r="N301" s="50"/>
      <c r="P301" s="10" t="s">
        <v>13</v>
      </c>
      <c r="Q301" s="10" t="s">
        <v>13</v>
      </c>
      <c r="R301" s="10" t="s">
        <v>13</v>
      </c>
      <c r="V301" s="50"/>
      <c r="W301" s="64"/>
    </row>
    <row r="302" spans="1:23" x14ac:dyDescent="0.25">
      <c r="A302" s="57">
        <v>301</v>
      </c>
      <c r="B302" s="2" t="s">
        <v>11725</v>
      </c>
      <c r="C302" s="10" t="s">
        <v>11726</v>
      </c>
      <c r="D302" s="10" t="s">
        <v>11726</v>
      </c>
      <c r="F302" s="2" t="s">
        <v>11725</v>
      </c>
      <c r="G302" s="49"/>
      <c r="H302" s="10"/>
      <c r="I302" s="10"/>
      <c r="J302" s="10" t="s">
        <v>13</v>
      </c>
      <c r="K302" s="10"/>
      <c r="L302" s="10"/>
      <c r="M302" s="49"/>
      <c r="N302" s="50"/>
      <c r="P302" s="10" t="s">
        <v>13</v>
      </c>
      <c r="Q302" s="10" t="s">
        <v>13</v>
      </c>
      <c r="R302" s="10" t="s">
        <v>13</v>
      </c>
      <c r="V302" s="50"/>
      <c r="W302" s="64"/>
    </row>
    <row r="303" spans="1:23" ht="25.5" x14ac:dyDescent="0.25">
      <c r="A303" s="57">
        <v>302</v>
      </c>
      <c r="B303" s="2" t="s">
        <v>11723</v>
      </c>
      <c r="C303" s="10" t="s">
        <v>11724</v>
      </c>
      <c r="D303" s="10" t="s">
        <v>11724</v>
      </c>
      <c r="F303" s="2" t="s">
        <v>11723</v>
      </c>
      <c r="G303" s="49"/>
      <c r="H303" s="10"/>
      <c r="I303" s="10"/>
      <c r="J303" s="10" t="s">
        <v>13</v>
      </c>
      <c r="K303" s="10"/>
      <c r="L303" s="10"/>
      <c r="M303" s="49"/>
      <c r="N303" s="50"/>
      <c r="P303" s="10" t="s">
        <v>13</v>
      </c>
      <c r="Q303" s="10" t="s">
        <v>13</v>
      </c>
      <c r="R303" s="10" t="s">
        <v>13</v>
      </c>
      <c r="V303" s="50"/>
      <c r="W303" s="64"/>
    </row>
    <row r="304" spans="1:23" ht="30" x14ac:dyDescent="0.25">
      <c r="A304" s="57">
        <v>303</v>
      </c>
      <c r="B304" s="9" t="s">
        <v>11721</v>
      </c>
      <c r="C304" s="10" t="s">
        <v>11722</v>
      </c>
      <c r="D304" s="10" t="s">
        <v>11722</v>
      </c>
      <c r="F304" s="9" t="s">
        <v>11721</v>
      </c>
      <c r="G304" s="50"/>
      <c r="J304" s="10" t="s">
        <v>13</v>
      </c>
      <c r="M304" s="50"/>
      <c r="N304" s="50"/>
      <c r="P304" s="8" t="s">
        <v>13</v>
      </c>
      <c r="Q304" s="8" t="s">
        <v>13</v>
      </c>
      <c r="R304" s="8" t="s">
        <v>13</v>
      </c>
      <c r="V304" s="50"/>
      <c r="W304" s="64"/>
    </row>
    <row r="305" spans="1:23" x14ac:dyDescent="0.25">
      <c r="A305" s="56" t="s">
        <v>14302</v>
      </c>
      <c r="B305" s="2"/>
      <c r="C305" s="10"/>
      <c r="D305" s="10"/>
      <c r="E305" s="56"/>
      <c r="F305" s="2"/>
      <c r="G305" s="10">
        <f>SUBTOTAL(103,Table115[Renumbered])</f>
        <v>0</v>
      </c>
      <c r="H305" s="10">
        <f>SUBTOTAL(103,Table115[New])</f>
        <v>0</v>
      </c>
      <c r="I305" s="10">
        <f>SUBTOTAL(103,Table115[Deleted])</f>
        <v>0</v>
      </c>
      <c r="J305" s="10">
        <f>SUBTOTAL(103,Table115[Text unmodified])</f>
        <v>204</v>
      </c>
      <c r="K305" s="10">
        <f>SUBTOTAL(103,Table115[Reworded, intent the same])</f>
        <v>0</v>
      </c>
      <c r="L305" s="10">
        <f>SUBTOTAL(103,Table115[Reworded, intent modified])</f>
        <v>0</v>
      </c>
      <c r="M305" s="49">
        <f>SUBTOTAL(103,Table115[BK])</f>
        <v>20</v>
      </c>
      <c r="N305" s="64"/>
      <c r="O305" s="56"/>
      <c r="P305" s="10">
        <f>SUBTOTAL(103,Table115[ATPL(H)/IR])</f>
        <v>204</v>
      </c>
      <c r="Q305" s="10">
        <f>SUBTOTAL(103,Table115[ATPL(H)/VFR])</f>
        <v>204</v>
      </c>
      <c r="R305" s="10">
        <f>SUBTOTAL(103,Table115[CPL(H)])</f>
        <v>204</v>
      </c>
      <c r="S305" s="10"/>
      <c r="T305" s="10"/>
      <c r="U305" s="10"/>
      <c r="V305" s="49"/>
      <c r="W305" s="10"/>
    </row>
  </sheetData>
  <pageMargins left="0.7" right="0.7" top="0.75" bottom="0.75" header="0.3" footer="0.3"/>
  <pageSetup paperSize="9" orientation="portrait" verticalDpi="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AE1DD-26B6-4987-A5AC-2C97AEAD1906}">
  <dimension ref="A1:W121"/>
  <sheetViews>
    <sheetView workbookViewId="0">
      <pane ySplit="1" topLeftCell="A2" activePane="bottomLeft" state="frozen"/>
      <selection pane="bottomLeft" activeCell="B2" sqref="B2"/>
    </sheetView>
  </sheetViews>
  <sheetFormatPr defaultColWidth="9" defaultRowHeight="15" x14ac:dyDescent="0.25"/>
  <cols>
    <col min="1" max="1" width="4.42578125" style="8" customWidth="1"/>
    <col min="2" max="2" width="41.7109375" style="19" customWidth="1"/>
    <col min="3" max="3" width="13.7109375" style="8" customWidth="1"/>
    <col min="4" max="4" width="13.7109375" style="9" customWidth="1"/>
    <col min="5" max="5" width="7.140625" style="8" customWidth="1"/>
    <col min="6" max="6" width="41.7109375" style="19" customWidth="1"/>
    <col min="7" max="22" width="3.85546875" style="8" customWidth="1"/>
    <col min="23" max="23" width="25.7109375" style="8" customWidth="1"/>
    <col min="24" max="16384" width="9" style="8"/>
  </cols>
  <sheetData>
    <row r="1" spans="1:23" s="19" customFormat="1" ht="8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ht="38.25" x14ac:dyDescent="0.25">
      <c r="A2" s="55">
        <v>1</v>
      </c>
      <c r="B2" s="4" t="s">
        <v>12551</v>
      </c>
      <c r="C2" s="14" t="s">
        <v>12552</v>
      </c>
      <c r="D2" s="14" t="s">
        <v>12552</v>
      </c>
      <c r="F2" s="4" t="s">
        <v>12551</v>
      </c>
      <c r="G2" s="37"/>
      <c r="H2" s="3"/>
      <c r="I2" s="3"/>
      <c r="J2" s="1"/>
      <c r="K2" s="3"/>
      <c r="L2" s="3"/>
      <c r="M2" s="37"/>
      <c r="N2" s="51"/>
      <c r="V2" s="51"/>
      <c r="W2" s="40" t="s">
        <v>14303</v>
      </c>
    </row>
    <row r="3" spans="1:23" x14ac:dyDescent="0.25">
      <c r="A3" s="55">
        <v>2</v>
      </c>
      <c r="B3" s="4" t="s">
        <v>12549</v>
      </c>
      <c r="C3" s="14" t="s">
        <v>12550</v>
      </c>
      <c r="D3" s="14" t="s">
        <v>12550</v>
      </c>
      <c r="F3" s="4" t="s">
        <v>12549</v>
      </c>
      <c r="G3" s="38"/>
      <c r="H3" s="3"/>
      <c r="I3" s="3"/>
      <c r="J3" s="1"/>
      <c r="K3" s="3"/>
      <c r="L3" s="3"/>
      <c r="M3" s="38"/>
      <c r="N3" s="50"/>
      <c r="V3" s="50"/>
      <c r="W3" s="49"/>
    </row>
    <row r="4" spans="1:23" x14ac:dyDescent="0.25">
      <c r="A4" s="55">
        <v>3</v>
      </c>
      <c r="B4" s="4" t="s">
        <v>12547</v>
      </c>
      <c r="C4" s="14" t="s">
        <v>12548</v>
      </c>
      <c r="D4" s="14" t="s">
        <v>12548</v>
      </c>
      <c r="F4" s="4" t="s">
        <v>12547</v>
      </c>
      <c r="G4" s="38"/>
      <c r="H4" s="3"/>
      <c r="I4" s="3"/>
      <c r="J4" s="1"/>
      <c r="K4" s="3"/>
      <c r="L4" s="3"/>
      <c r="M4" s="38"/>
      <c r="N4" s="50"/>
      <c r="V4" s="50"/>
      <c r="W4" s="49"/>
    </row>
    <row r="5" spans="1:23" x14ac:dyDescent="0.25">
      <c r="A5" s="55">
        <v>4</v>
      </c>
      <c r="B5" s="6" t="s">
        <v>12545</v>
      </c>
      <c r="C5" s="12" t="s">
        <v>12546</v>
      </c>
      <c r="D5" s="12" t="s">
        <v>12546</v>
      </c>
      <c r="F5" s="6" t="s">
        <v>12545</v>
      </c>
      <c r="G5" s="39"/>
      <c r="H5" s="5"/>
      <c r="I5" s="5"/>
      <c r="J5" s="1"/>
      <c r="K5" s="5"/>
      <c r="L5" s="5"/>
      <c r="M5" s="39"/>
      <c r="N5" s="50"/>
      <c r="V5" s="50"/>
      <c r="W5" s="49"/>
    </row>
    <row r="6" spans="1:23" ht="25.5" x14ac:dyDescent="0.25">
      <c r="A6" s="55">
        <v>5</v>
      </c>
      <c r="B6" s="2" t="s">
        <v>12543</v>
      </c>
      <c r="C6" s="10" t="s">
        <v>12544</v>
      </c>
      <c r="D6" s="10" t="s">
        <v>12544</v>
      </c>
      <c r="F6" s="2" t="s">
        <v>12543</v>
      </c>
      <c r="G6" s="40"/>
      <c r="H6" s="1"/>
      <c r="I6" s="1"/>
      <c r="J6" s="1" t="s">
        <v>13</v>
      </c>
      <c r="K6" s="1"/>
      <c r="L6" s="1"/>
      <c r="M6" s="40"/>
      <c r="N6" s="49" t="s">
        <v>13</v>
      </c>
      <c r="O6" s="10" t="s">
        <v>13</v>
      </c>
      <c r="P6" s="10" t="s">
        <v>13</v>
      </c>
      <c r="Q6" s="10" t="s">
        <v>13</v>
      </c>
      <c r="R6" s="10" t="s">
        <v>13</v>
      </c>
      <c r="S6" s="10" t="s">
        <v>13</v>
      </c>
      <c r="T6" s="10" t="s">
        <v>13</v>
      </c>
      <c r="V6" s="50"/>
      <c r="W6" s="49"/>
    </row>
    <row r="7" spans="1:23" ht="25.5" x14ac:dyDescent="0.25">
      <c r="A7" s="55">
        <v>6</v>
      </c>
      <c r="B7" s="2" t="s">
        <v>12541</v>
      </c>
      <c r="C7" s="10" t="s">
        <v>12542</v>
      </c>
      <c r="D7" s="10" t="s">
        <v>12542</v>
      </c>
      <c r="F7" s="2" t="s">
        <v>12541</v>
      </c>
      <c r="G7" s="40"/>
      <c r="H7" s="1"/>
      <c r="I7" s="1"/>
      <c r="J7" s="1" t="s">
        <v>13</v>
      </c>
      <c r="K7" s="1"/>
      <c r="L7" s="1"/>
      <c r="M7" s="40"/>
      <c r="N7" s="49" t="s">
        <v>13</v>
      </c>
      <c r="O7" s="10" t="s">
        <v>13</v>
      </c>
      <c r="P7" s="10" t="s">
        <v>13</v>
      </c>
      <c r="Q7" s="10" t="s">
        <v>13</v>
      </c>
      <c r="R7" s="10" t="s">
        <v>13</v>
      </c>
      <c r="S7" s="10" t="s">
        <v>13</v>
      </c>
      <c r="T7" s="10" t="s">
        <v>13</v>
      </c>
      <c r="V7" s="50"/>
      <c r="W7" s="49"/>
    </row>
    <row r="8" spans="1:23" ht="25.5" x14ac:dyDescent="0.25">
      <c r="A8" s="55">
        <v>7</v>
      </c>
      <c r="B8" s="2" t="s">
        <v>12539</v>
      </c>
      <c r="C8" s="10" t="s">
        <v>12540</v>
      </c>
      <c r="D8" s="10" t="s">
        <v>12540</v>
      </c>
      <c r="F8" s="2" t="s">
        <v>12539</v>
      </c>
      <c r="G8" s="40"/>
      <c r="H8" s="1"/>
      <c r="I8" s="1"/>
      <c r="J8" s="1" t="s">
        <v>13</v>
      </c>
      <c r="K8" s="1"/>
      <c r="L8" s="1"/>
      <c r="M8" s="40"/>
      <c r="N8" s="49" t="s">
        <v>13</v>
      </c>
      <c r="O8" s="10" t="s">
        <v>13</v>
      </c>
      <c r="P8" s="10" t="s">
        <v>13</v>
      </c>
      <c r="Q8" s="10" t="s">
        <v>13</v>
      </c>
      <c r="R8" s="10" t="s">
        <v>13</v>
      </c>
      <c r="S8" s="10" t="s">
        <v>13</v>
      </c>
      <c r="T8" s="10" t="s">
        <v>13</v>
      </c>
      <c r="U8" s="10">
        <v>3</v>
      </c>
      <c r="V8" s="50"/>
      <c r="W8" s="49"/>
    </row>
    <row r="9" spans="1:23" x14ac:dyDescent="0.25">
      <c r="A9" s="55">
        <v>8</v>
      </c>
      <c r="B9" s="6" t="s">
        <v>12537</v>
      </c>
      <c r="C9" s="12" t="s">
        <v>12538</v>
      </c>
      <c r="D9" s="12" t="s">
        <v>12538</v>
      </c>
      <c r="F9" s="6" t="s">
        <v>12537</v>
      </c>
      <c r="G9" s="39"/>
      <c r="H9" s="5"/>
      <c r="I9" s="5"/>
      <c r="J9" s="1"/>
      <c r="K9" s="5"/>
      <c r="L9" s="5"/>
      <c r="M9" s="39"/>
      <c r="N9" s="50"/>
      <c r="V9" s="50"/>
      <c r="W9" s="49"/>
    </row>
    <row r="10" spans="1:23" ht="38.25" x14ac:dyDescent="0.25">
      <c r="A10" s="55">
        <v>9</v>
      </c>
      <c r="B10" s="2" t="s">
        <v>12535</v>
      </c>
      <c r="C10" s="10" t="s">
        <v>12536</v>
      </c>
      <c r="D10" s="10" t="s">
        <v>12536</v>
      </c>
      <c r="F10" s="2" t="s">
        <v>12535</v>
      </c>
      <c r="G10" s="40"/>
      <c r="H10" s="1"/>
      <c r="I10" s="1"/>
      <c r="J10" s="1" t="s">
        <v>13</v>
      </c>
      <c r="K10" s="1"/>
      <c r="L10" s="1"/>
      <c r="M10" s="40"/>
      <c r="N10" s="49" t="s">
        <v>13</v>
      </c>
      <c r="O10" s="10" t="s">
        <v>13</v>
      </c>
      <c r="P10" s="10" t="s">
        <v>13</v>
      </c>
      <c r="Q10" s="10" t="s">
        <v>13</v>
      </c>
      <c r="R10" s="10" t="s">
        <v>13</v>
      </c>
      <c r="S10" s="10" t="s">
        <v>13</v>
      </c>
      <c r="T10" s="10" t="s">
        <v>13</v>
      </c>
      <c r="U10" s="10">
        <v>3</v>
      </c>
      <c r="V10" s="50"/>
      <c r="W10" s="49"/>
    </row>
    <row r="11" spans="1:23" ht="25.5" x14ac:dyDescent="0.25">
      <c r="A11" s="55">
        <v>10</v>
      </c>
      <c r="B11" s="6" t="s">
        <v>12533</v>
      </c>
      <c r="C11" s="12" t="s">
        <v>12534</v>
      </c>
      <c r="D11" s="12" t="s">
        <v>12534</v>
      </c>
      <c r="F11" s="6" t="s">
        <v>12533</v>
      </c>
      <c r="G11" s="39"/>
      <c r="H11" s="5"/>
      <c r="I11" s="5"/>
      <c r="J11" s="1"/>
      <c r="K11" s="5"/>
      <c r="L11" s="5"/>
      <c r="M11" s="39"/>
      <c r="N11" s="50"/>
      <c r="V11" s="50"/>
      <c r="W11" s="49"/>
    </row>
    <row r="12" spans="1:23" ht="38.25" x14ac:dyDescent="0.25">
      <c r="A12" s="55">
        <v>11</v>
      </c>
      <c r="B12" s="2" t="s">
        <v>12531</v>
      </c>
      <c r="C12" s="10" t="s">
        <v>12532</v>
      </c>
      <c r="D12" s="10" t="s">
        <v>12532</v>
      </c>
      <c r="F12" s="2" t="s">
        <v>12531</v>
      </c>
      <c r="G12" s="40"/>
      <c r="H12" s="1"/>
      <c r="I12" s="1"/>
      <c r="J12" s="1" t="s">
        <v>13</v>
      </c>
      <c r="K12" s="1"/>
      <c r="L12" s="1"/>
      <c r="M12" s="40"/>
      <c r="N12" s="49" t="s">
        <v>13</v>
      </c>
      <c r="O12" s="10" t="s">
        <v>13</v>
      </c>
      <c r="P12" s="10" t="s">
        <v>13</v>
      </c>
      <c r="Q12" s="10" t="s">
        <v>13</v>
      </c>
      <c r="R12" s="10" t="s">
        <v>13</v>
      </c>
      <c r="S12" s="10" t="s">
        <v>13</v>
      </c>
      <c r="T12" s="10" t="s">
        <v>13</v>
      </c>
      <c r="U12" s="10">
        <v>3</v>
      </c>
      <c r="V12" s="50"/>
      <c r="W12" s="49"/>
    </row>
    <row r="13" spans="1:23" ht="25.5" x14ac:dyDescent="0.25">
      <c r="A13" s="55">
        <v>12</v>
      </c>
      <c r="B13" s="2" t="s">
        <v>12529</v>
      </c>
      <c r="C13" s="10" t="s">
        <v>12530</v>
      </c>
      <c r="D13" s="10" t="s">
        <v>12530</v>
      </c>
      <c r="F13" s="2" t="s">
        <v>12529</v>
      </c>
      <c r="G13" s="40"/>
      <c r="H13" s="1"/>
      <c r="I13" s="1"/>
      <c r="J13" s="1" t="s">
        <v>13</v>
      </c>
      <c r="K13" s="1"/>
      <c r="L13" s="1"/>
      <c r="M13" s="40"/>
      <c r="N13" s="49" t="s">
        <v>13</v>
      </c>
      <c r="O13" s="10" t="s">
        <v>13</v>
      </c>
      <c r="P13" s="10" t="s">
        <v>13</v>
      </c>
      <c r="Q13" s="10" t="s">
        <v>13</v>
      </c>
      <c r="R13" s="10" t="s">
        <v>13</v>
      </c>
      <c r="S13" s="10" t="s">
        <v>13</v>
      </c>
      <c r="T13" s="10" t="s">
        <v>13</v>
      </c>
      <c r="U13" s="10">
        <v>3</v>
      </c>
      <c r="V13" s="50"/>
      <c r="W13" s="49"/>
    </row>
    <row r="14" spans="1:23" x14ac:dyDescent="0.25">
      <c r="A14" s="55">
        <v>13</v>
      </c>
      <c r="B14" s="6" t="s">
        <v>12527</v>
      </c>
      <c r="C14" s="12" t="s">
        <v>12528</v>
      </c>
      <c r="D14" s="12" t="s">
        <v>12528</v>
      </c>
      <c r="F14" s="6" t="s">
        <v>12527</v>
      </c>
      <c r="G14" s="39"/>
      <c r="H14" s="5"/>
      <c r="I14" s="5"/>
      <c r="J14" s="1"/>
      <c r="K14" s="5"/>
      <c r="L14" s="5"/>
      <c r="M14" s="39"/>
      <c r="N14" s="50"/>
      <c r="V14" s="50"/>
      <c r="W14" s="49"/>
    </row>
    <row r="15" spans="1:23" ht="38.25" x14ac:dyDescent="0.25">
      <c r="A15" s="55">
        <v>14</v>
      </c>
      <c r="B15" s="2" t="s">
        <v>12525</v>
      </c>
      <c r="C15" s="10" t="s">
        <v>12526</v>
      </c>
      <c r="D15" s="10" t="s">
        <v>12526</v>
      </c>
      <c r="F15" s="2" t="s">
        <v>12525</v>
      </c>
      <c r="G15" s="40"/>
      <c r="H15" s="1"/>
      <c r="I15" s="1"/>
      <c r="J15" s="1" t="s">
        <v>13</v>
      </c>
      <c r="K15" s="1"/>
      <c r="L15" s="1"/>
      <c r="M15" s="40"/>
      <c r="N15" s="49" t="s">
        <v>13</v>
      </c>
      <c r="O15" s="10" t="s">
        <v>13</v>
      </c>
      <c r="P15" s="10" t="s">
        <v>13</v>
      </c>
      <c r="Q15" s="10" t="s">
        <v>13</v>
      </c>
      <c r="R15" s="10" t="s">
        <v>13</v>
      </c>
      <c r="S15" s="10" t="s">
        <v>13</v>
      </c>
      <c r="T15" s="10" t="s">
        <v>13</v>
      </c>
      <c r="U15" s="10">
        <v>3</v>
      </c>
      <c r="V15" s="54">
        <v>2</v>
      </c>
      <c r="W15" s="49"/>
    </row>
    <row r="16" spans="1:23" x14ac:dyDescent="0.25">
      <c r="A16" s="55">
        <v>15</v>
      </c>
      <c r="B16" s="4" t="s">
        <v>12523</v>
      </c>
      <c r="C16" s="14" t="s">
        <v>12524</v>
      </c>
      <c r="D16" s="14" t="s">
        <v>12524</v>
      </c>
      <c r="F16" s="4" t="s">
        <v>12523</v>
      </c>
      <c r="G16" s="38"/>
      <c r="H16" s="3"/>
      <c r="I16" s="3"/>
      <c r="J16" s="1"/>
      <c r="K16" s="3"/>
      <c r="L16" s="3"/>
      <c r="M16" s="38"/>
      <c r="N16" s="50"/>
      <c r="V16" s="50"/>
      <c r="W16" s="49"/>
    </row>
    <row r="17" spans="1:23" x14ac:dyDescent="0.25">
      <c r="A17" s="55">
        <v>16</v>
      </c>
      <c r="B17" s="4" t="s">
        <v>12521</v>
      </c>
      <c r="C17" s="14" t="s">
        <v>12522</v>
      </c>
      <c r="D17" s="14" t="s">
        <v>12522</v>
      </c>
      <c r="F17" s="4" t="s">
        <v>12521</v>
      </c>
      <c r="G17" s="38"/>
      <c r="H17" s="3"/>
      <c r="I17" s="3"/>
      <c r="J17" s="1"/>
      <c r="K17" s="3"/>
      <c r="L17" s="3"/>
      <c r="M17" s="38"/>
      <c r="N17" s="50"/>
      <c r="V17" s="50"/>
      <c r="W17" s="49"/>
    </row>
    <row r="18" spans="1:23" x14ac:dyDescent="0.25">
      <c r="A18" s="55">
        <v>17</v>
      </c>
      <c r="B18" s="6" t="s">
        <v>12519</v>
      </c>
      <c r="C18" s="12" t="s">
        <v>12520</v>
      </c>
      <c r="D18" s="12" t="s">
        <v>12520</v>
      </c>
      <c r="F18" s="6" t="s">
        <v>12519</v>
      </c>
      <c r="G18" s="39"/>
      <c r="H18" s="5"/>
      <c r="I18" s="5"/>
      <c r="J18" s="1"/>
      <c r="K18" s="5"/>
      <c r="L18" s="5"/>
      <c r="M18" s="39"/>
      <c r="N18" s="50"/>
      <c r="V18" s="50"/>
      <c r="W18" s="49"/>
    </row>
    <row r="19" spans="1:23" x14ac:dyDescent="0.25">
      <c r="A19" s="55">
        <v>18</v>
      </c>
      <c r="B19" s="2" t="s">
        <v>12517</v>
      </c>
      <c r="C19" s="10" t="s">
        <v>12518</v>
      </c>
      <c r="D19" s="10" t="s">
        <v>12518</v>
      </c>
      <c r="F19" s="2" t="s">
        <v>12517</v>
      </c>
      <c r="G19" s="40"/>
      <c r="H19" s="1"/>
      <c r="I19" s="1"/>
      <c r="J19" s="1" t="s">
        <v>13</v>
      </c>
      <c r="K19" s="1"/>
      <c r="L19" s="1"/>
      <c r="M19" s="40"/>
      <c r="N19" s="49" t="s">
        <v>13</v>
      </c>
      <c r="O19" s="10" t="s">
        <v>13</v>
      </c>
      <c r="P19" s="10" t="s">
        <v>13</v>
      </c>
      <c r="Q19" s="10" t="s">
        <v>13</v>
      </c>
      <c r="R19" s="10" t="s">
        <v>13</v>
      </c>
      <c r="S19" s="10" t="s">
        <v>13</v>
      </c>
      <c r="T19" s="10" t="s">
        <v>13</v>
      </c>
      <c r="V19" s="49">
        <v>3</v>
      </c>
      <c r="W19" s="49"/>
    </row>
    <row r="20" spans="1:23" ht="25.5" x14ac:dyDescent="0.25">
      <c r="A20" s="55">
        <v>19</v>
      </c>
      <c r="B20" s="2" t="s">
        <v>12515</v>
      </c>
      <c r="C20" s="10" t="s">
        <v>12516</v>
      </c>
      <c r="D20" s="10" t="s">
        <v>12516</v>
      </c>
      <c r="F20" s="2" t="s">
        <v>12515</v>
      </c>
      <c r="G20" s="40"/>
      <c r="H20" s="1"/>
      <c r="I20" s="1"/>
      <c r="J20" s="1" t="s">
        <v>13</v>
      </c>
      <c r="K20" s="1"/>
      <c r="L20" s="1"/>
      <c r="M20" s="40"/>
      <c r="N20" s="49" t="s">
        <v>13</v>
      </c>
      <c r="O20" s="10" t="s">
        <v>13</v>
      </c>
      <c r="P20" s="10" t="s">
        <v>13</v>
      </c>
      <c r="Q20" s="10" t="s">
        <v>13</v>
      </c>
      <c r="R20" s="10" t="s">
        <v>13</v>
      </c>
      <c r="S20" s="10" t="s">
        <v>13</v>
      </c>
      <c r="T20" s="10" t="s">
        <v>13</v>
      </c>
      <c r="V20" s="49">
        <v>3</v>
      </c>
      <c r="W20" s="49"/>
    </row>
    <row r="21" spans="1:23" x14ac:dyDescent="0.25">
      <c r="A21" s="55">
        <v>20</v>
      </c>
      <c r="B21" s="6" t="s">
        <v>12513</v>
      </c>
      <c r="C21" s="12" t="s">
        <v>12514</v>
      </c>
      <c r="D21" s="12" t="s">
        <v>12514</v>
      </c>
      <c r="F21" s="6" t="s">
        <v>12513</v>
      </c>
      <c r="G21" s="39"/>
      <c r="H21" s="5"/>
      <c r="I21" s="5"/>
      <c r="J21" s="1"/>
      <c r="K21" s="5"/>
      <c r="L21" s="5"/>
      <c r="M21" s="39"/>
      <c r="N21" s="50"/>
      <c r="V21" s="50"/>
      <c r="W21" s="49"/>
    </row>
    <row r="22" spans="1:23" ht="51" x14ac:dyDescent="0.25">
      <c r="A22" s="55">
        <v>21</v>
      </c>
      <c r="B22" s="2" t="s">
        <v>12511</v>
      </c>
      <c r="C22" s="10" t="s">
        <v>12512</v>
      </c>
      <c r="D22" s="10" t="s">
        <v>12512</v>
      </c>
      <c r="F22" s="2" t="s">
        <v>12511</v>
      </c>
      <c r="G22" s="40"/>
      <c r="H22" s="1"/>
      <c r="I22" s="1"/>
      <c r="J22" s="1" t="s">
        <v>13</v>
      </c>
      <c r="K22" s="1"/>
      <c r="L22" s="1"/>
      <c r="M22" s="40"/>
      <c r="N22" s="49" t="s">
        <v>13</v>
      </c>
      <c r="O22" s="10" t="s">
        <v>13</v>
      </c>
      <c r="P22" s="10" t="s">
        <v>13</v>
      </c>
      <c r="Q22" s="10" t="s">
        <v>13</v>
      </c>
      <c r="R22" s="10" t="s">
        <v>13</v>
      </c>
      <c r="S22" s="10" t="s">
        <v>13</v>
      </c>
      <c r="T22" s="10" t="s">
        <v>13</v>
      </c>
      <c r="V22" s="49">
        <v>3</v>
      </c>
      <c r="W22" s="49"/>
    </row>
    <row r="23" spans="1:23" x14ac:dyDescent="0.25">
      <c r="A23" s="55">
        <v>22</v>
      </c>
      <c r="B23" s="6" t="s">
        <v>12509</v>
      </c>
      <c r="C23" s="12" t="s">
        <v>12510</v>
      </c>
      <c r="D23" s="12" t="s">
        <v>12510</v>
      </c>
      <c r="F23" s="6" t="s">
        <v>12509</v>
      </c>
      <c r="G23" s="39"/>
      <c r="H23" s="5"/>
      <c r="I23" s="5"/>
      <c r="J23" s="1"/>
      <c r="K23" s="5"/>
      <c r="L23" s="5"/>
      <c r="M23" s="39"/>
      <c r="N23" s="50"/>
      <c r="V23" s="50"/>
      <c r="W23" s="49"/>
    </row>
    <row r="24" spans="1:23" ht="51" x14ac:dyDescent="0.25">
      <c r="A24" s="55">
        <v>23</v>
      </c>
      <c r="B24" s="2" t="s">
        <v>12507</v>
      </c>
      <c r="C24" s="10" t="s">
        <v>12508</v>
      </c>
      <c r="D24" s="10" t="s">
        <v>12508</v>
      </c>
      <c r="F24" s="2" t="s">
        <v>12507</v>
      </c>
      <c r="G24" s="40"/>
      <c r="H24" s="1"/>
      <c r="I24" s="1"/>
      <c r="J24" s="1" t="s">
        <v>13</v>
      </c>
      <c r="K24" s="1"/>
      <c r="L24" s="1"/>
      <c r="M24" s="40"/>
      <c r="N24" s="49" t="s">
        <v>13</v>
      </c>
      <c r="O24" s="10" t="s">
        <v>13</v>
      </c>
      <c r="P24" s="10" t="s">
        <v>13</v>
      </c>
      <c r="Q24" s="10" t="s">
        <v>13</v>
      </c>
      <c r="R24" s="10" t="s">
        <v>13</v>
      </c>
      <c r="S24" s="10" t="s">
        <v>13</v>
      </c>
      <c r="T24" s="10" t="s">
        <v>13</v>
      </c>
      <c r="V24" s="49">
        <v>3</v>
      </c>
      <c r="W24" s="49"/>
    </row>
    <row r="25" spans="1:23" ht="25.5" x14ac:dyDescent="0.25">
      <c r="A25" s="55">
        <v>24</v>
      </c>
      <c r="B25" s="2" t="s">
        <v>12505</v>
      </c>
      <c r="C25" s="10" t="s">
        <v>12506</v>
      </c>
      <c r="D25" s="10" t="s">
        <v>12506</v>
      </c>
      <c r="F25" s="2" t="s">
        <v>12505</v>
      </c>
      <c r="G25" s="40"/>
      <c r="H25" s="1"/>
      <c r="I25" s="1"/>
      <c r="J25" s="1" t="s">
        <v>13</v>
      </c>
      <c r="K25" s="1"/>
      <c r="L25" s="1"/>
      <c r="M25" s="40"/>
      <c r="N25" s="49" t="s">
        <v>13</v>
      </c>
      <c r="O25" s="10" t="s">
        <v>13</v>
      </c>
      <c r="P25" s="10" t="s">
        <v>13</v>
      </c>
      <c r="Q25" s="10" t="s">
        <v>13</v>
      </c>
      <c r="R25" s="10" t="s">
        <v>13</v>
      </c>
      <c r="S25" s="10" t="s">
        <v>13</v>
      </c>
      <c r="T25" s="10" t="s">
        <v>13</v>
      </c>
      <c r="V25" s="50"/>
      <c r="W25" s="49"/>
    </row>
    <row r="26" spans="1:23" x14ac:dyDescent="0.25">
      <c r="A26" s="55">
        <v>25</v>
      </c>
      <c r="B26" s="6" t="s">
        <v>12503</v>
      </c>
      <c r="C26" s="12" t="s">
        <v>12504</v>
      </c>
      <c r="D26" s="12" t="s">
        <v>12504</v>
      </c>
      <c r="F26" s="6" t="s">
        <v>12503</v>
      </c>
      <c r="G26" s="39"/>
      <c r="H26" s="5"/>
      <c r="I26" s="5"/>
      <c r="J26" s="1"/>
      <c r="K26" s="5"/>
      <c r="L26" s="5"/>
      <c r="M26" s="39"/>
      <c r="N26" s="50"/>
      <c r="V26" s="50"/>
      <c r="W26" s="49"/>
    </row>
    <row r="27" spans="1:23" ht="25.5" x14ac:dyDescent="0.25">
      <c r="A27" s="55">
        <v>26</v>
      </c>
      <c r="B27" s="2" t="s">
        <v>12501</v>
      </c>
      <c r="C27" s="10" t="s">
        <v>12502</v>
      </c>
      <c r="D27" s="10" t="s">
        <v>12502</v>
      </c>
      <c r="E27" s="10"/>
      <c r="F27" s="2" t="s">
        <v>12501</v>
      </c>
      <c r="G27" s="40"/>
      <c r="H27" s="1"/>
      <c r="I27" s="1"/>
      <c r="J27" s="1" t="s">
        <v>13</v>
      </c>
      <c r="K27" s="1"/>
      <c r="L27" s="1"/>
      <c r="M27" s="40" t="s">
        <v>13</v>
      </c>
      <c r="N27" s="49" t="s">
        <v>13</v>
      </c>
      <c r="O27" s="10" t="s">
        <v>13</v>
      </c>
      <c r="P27" s="10" t="s">
        <v>13</v>
      </c>
      <c r="Q27" s="10" t="s">
        <v>13</v>
      </c>
      <c r="R27" s="10" t="s">
        <v>13</v>
      </c>
      <c r="S27" s="10" t="s">
        <v>13</v>
      </c>
      <c r="T27" s="10" t="s">
        <v>13</v>
      </c>
      <c r="V27" s="50"/>
      <c r="W27" s="49"/>
    </row>
    <row r="28" spans="1:23" x14ac:dyDescent="0.25">
      <c r="A28" s="55">
        <v>27</v>
      </c>
      <c r="B28" s="6" t="s">
        <v>12499</v>
      </c>
      <c r="C28" s="12" t="s">
        <v>12500</v>
      </c>
      <c r="D28" s="12" t="s">
        <v>12500</v>
      </c>
      <c r="F28" s="6" t="s">
        <v>12499</v>
      </c>
      <c r="G28" s="39"/>
      <c r="H28" s="5"/>
      <c r="I28" s="5"/>
      <c r="J28" s="1"/>
      <c r="K28" s="5"/>
      <c r="L28" s="5"/>
      <c r="M28" s="39"/>
      <c r="N28" s="50"/>
      <c r="V28" s="50"/>
      <c r="W28" s="49"/>
    </row>
    <row r="29" spans="1:23" ht="25.5" x14ac:dyDescent="0.25">
      <c r="A29" s="55">
        <v>28</v>
      </c>
      <c r="B29" s="2" t="s">
        <v>12497</v>
      </c>
      <c r="C29" s="10" t="s">
        <v>12498</v>
      </c>
      <c r="D29" s="10" t="s">
        <v>12498</v>
      </c>
      <c r="F29" s="2" t="s">
        <v>12497</v>
      </c>
      <c r="G29" s="40"/>
      <c r="H29" s="1"/>
      <c r="I29" s="1"/>
      <c r="J29" s="1" t="s">
        <v>13</v>
      </c>
      <c r="K29" s="1"/>
      <c r="L29" s="1"/>
      <c r="M29" s="40"/>
      <c r="N29" s="49" t="s">
        <v>13</v>
      </c>
      <c r="O29" s="10" t="s">
        <v>13</v>
      </c>
      <c r="P29" s="10" t="s">
        <v>13</v>
      </c>
      <c r="Q29" s="10" t="s">
        <v>13</v>
      </c>
      <c r="R29" s="10" t="s">
        <v>13</v>
      </c>
      <c r="S29" s="10" t="s">
        <v>13</v>
      </c>
      <c r="T29" s="10" t="s">
        <v>13</v>
      </c>
      <c r="V29" s="49">
        <v>3</v>
      </c>
      <c r="W29" s="49"/>
    </row>
    <row r="30" spans="1:23" ht="63.75" x14ac:dyDescent="0.25">
      <c r="A30" s="55">
        <v>29</v>
      </c>
      <c r="B30" s="2" t="s">
        <v>12495</v>
      </c>
      <c r="C30" s="10" t="s">
        <v>12496</v>
      </c>
      <c r="D30" s="10" t="s">
        <v>12496</v>
      </c>
      <c r="F30" s="2" t="s">
        <v>12495</v>
      </c>
      <c r="G30" s="40"/>
      <c r="H30" s="1"/>
      <c r="I30" s="1"/>
      <c r="J30" s="1" t="s">
        <v>13</v>
      </c>
      <c r="K30" s="1"/>
      <c r="L30" s="1"/>
      <c r="M30" s="40"/>
      <c r="N30" s="49" t="s">
        <v>13</v>
      </c>
      <c r="O30" s="10" t="s">
        <v>13</v>
      </c>
      <c r="P30" s="10" t="s">
        <v>13</v>
      </c>
      <c r="Q30" s="10" t="s">
        <v>13</v>
      </c>
      <c r="R30" s="10" t="s">
        <v>13</v>
      </c>
      <c r="S30" s="10" t="s">
        <v>13</v>
      </c>
      <c r="T30" s="10" t="s">
        <v>13</v>
      </c>
      <c r="U30" s="10">
        <v>3</v>
      </c>
      <c r="V30" s="50"/>
      <c r="W30" s="49"/>
    </row>
    <row r="31" spans="1:23" ht="89.25" x14ac:dyDescent="0.25">
      <c r="A31" s="55">
        <v>30</v>
      </c>
      <c r="B31" s="2" t="s">
        <v>12493</v>
      </c>
      <c r="C31" s="10" t="s">
        <v>12494</v>
      </c>
      <c r="D31" s="10" t="s">
        <v>12494</v>
      </c>
      <c r="F31" s="2" t="s">
        <v>12493</v>
      </c>
      <c r="G31" s="40"/>
      <c r="H31" s="1"/>
      <c r="I31" s="1"/>
      <c r="J31" s="1" t="s">
        <v>13</v>
      </c>
      <c r="K31" s="1"/>
      <c r="L31" s="1"/>
      <c r="M31" s="40"/>
      <c r="N31" s="49" t="s">
        <v>13</v>
      </c>
      <c r="O31" s="10" t="s">
        <v>13</v>
      </c>
      <c r="P31" s="10" t="s">
        <v>13</v>
      </c>
      <c r="Q31" s="10" t="s">
        <v>13</v>
      </c>
      <c r="R31" s="10" t="s">
        <v>13</v>
      </c>
      <c r="S31" s="10" t="s">
        <v>13</v>
      </c>
      <c r="T31" s="10" t="s">
        <v>13</v>
      </c>
      <c r="U31" s="10">
        <v>3</v>
      </c>
      <c r="V31" s="50"/>
      <c r="W31" s="49"/>
    </row>
    <row r="32" spans="1:23" ht="38.25" x14ac:dyDescent="0.25">
      <c r="A32" s="55">
        <v>31</v>
      </c>
      <c r="B32" s="2" t="s">
        <v>12491</v>
      </c>
      <c r="C32" s="10" t="s">
        <v>12492</v>
      </c>
      <c r="D32" s="10" t="s">
        <v>12492</v>
      </c>
      <c r="F32" s="2" t="s">
        <v>12491</v>
      </c>
      <c r="G32" s="40"/>
      <c r="H32" s="1"/>
      <c r="I32" s="1"/>
      <c r="J32" s="1" t="s">
        <v>13</v>
      </c>
      <c r="K32" s="1"/>
      <c r="L32" s="1"/>
      <c r="M32" s="40"/>
      <c r="N32" s="49" t="s">
        <v>13</v>
      </c>
      <c r="O32" s="10" t="s">
        <v>13</v>
      </c>
      <c r="P32" s="10" t="s">
        <v>13</v>
      </c>
      <c r="Q32" s="10" t="s">
        <v>13</v>
      </c>
      <c r="R32" s="10" t="s">
        <v>13</v>
      </c>
      <c r="S32" s="10" t="s">
        <v>13</v>
      </c>
      <c r="T32" s="10" t="s">
        <v>13</v>
      </c>
      <c r="V32" s="50"/>
      <c r="W32" s="49"/>
    </row>
    <row r="33" spans="1:23" ht="25.5" x14ac:dyDescent="0.25">
      <c r="A33" s="55">
        <v>32</v>
      </c>
      <c r="B33" s="2" t="s">
        <v>12489</v>
      </c>
      <c r="C33" s="10" t="s">
        <v>12490</v>
      </c>
      <c r="D33" s="10" t="s">
        <v>12490</v>
      </c>
      <c r="F33" s="2" t="s">
        <v>12489</v>
      </c>
      <c r="G33" s="40"/>
      <c r="H33" s="1"/>
      <c r="I33" s="1"/>
      <c r="J33" s="1" t="s">
        <v>13</v>
      </c>
      <c r="K33" s="1"/>
      <c r="L33" s="1"/>
      <c r="M33" s="40"/>
      <c r="N33" s="49" t="s">
        <v>13</v>
      </c>
      <c r="O33" s="10" t="s">
        <v>13</v>
      </c>
      <c r="P33" s="10" t="s">
        <v>13</v>
      </c>
      <c r="Q33" s="10" t="s">
        <v>13</v>
      </c>
      <c r="R33" s="10" t="s">
        <v>13</v>
      </c>
      <c r="S33" s="10" t="s">
        <v>13</v>
      </c>
      <c r="T33" s="10" t="s">
        <v>13</v>
      </c>
      <c r="V33" s="50"/>
      <c r="W33" s="49"/>
    </row>
    <row r="34" spans="1:23" ht="25.5" x14ac:dyDescent="0.25">
      <c r="A34" s="55">
        <v>33</v>
      </c>
      <c r="B34" s="6" t="s">
        <v>12487</v>
      </c>
      <c r="C34" s="12" t="s">
        <v>12488</v>
      </c>
      <c r="D34" s="12" t="s">
        <v>12488</v>
      </c>
      <c r="F34" s="6" t="s">
        <v>12487</v>
      </c>
      <c r="G34" s="39"/>
      <c r="H34" s="5"/>
      <c r="I34" s="5"/>
      <c r="J34" s="1"/>
      <c r="K34" s="5"/>
      <c r="L34" s="5"/>
      <c r="M34" s="39"/>
      <c r="N34" s="50"/>
      <c r="V34" s="50"/>
      <c r="W34" s="49"/>
    </row>
    <row r="35" spans="1:23" ht="25.5" x14ac:dyDescent="0.25">
      <c r="A35" s="55">
        <v>34</v>
      </c>
      <c r="B35" s="2" t="s">
        <v>12485</v>
      </c>
      <c r="C35" s="10" t="s">
        <v>12486</v>
      </c>
      <c r="D35" s="10" t="s">
        <v>12486</v>
      </c>
      <c r="F35" s="2" t="s">
        <v>12485</v>
      </c>
      <c r="G35" s="40"/>
      <c r="H35" s="1"/>
      <c r="I35" s="1"/>
      <c r="J35" s="1" t="s">
        <v>13</v>
      </c>
      <c r="K35" s="1"/>
      <c r="L35" s="1"/>
      <c r="M35" s="40"/>
      <c r="N35" s="49" t="s">
        <v>13</v>
      </c>
      <c r="O35" s="10" t="s">
        <v>13</v>
      </c>
      <c r="P35" s="10" t="s">
        <v>13</v>
      </c>
      <c r="Q35" s="10" t="s">
        <v>13</v>
      </c>
      <c r="R35" s="10" t="s">
        <v>13</v>
      </c>
      <c r="S35" s="10" t="s">
        <v>13</v>
      </c>
      <c r="T35" s="10" t="s">
        <v>13</v>
      </c>
      <c r="U35" s="10">
        <v>3</v>
      </c>
      <c r="V35" s="50"/>
      <c r="W35" s="49"/>
    </row>
    <row r="36" spans="1:23" ht="25.5" x14ac:dyDescent="0.25">
      <c r="A36" s="55">
        <v>35</v>
      </c>
      <c r="B36" s="2" t="s">
        <v>12483</v>
      </c>
      <c r="C36" s="10" t="s">
        <v>12484</v>
      </c>
      <c r="D36" s="10" t="s">
        <v>12484</v>
      </c>
      <c r="F36" s="2" t="s">
        <v>12483</v>
      </c>
      <c r="G36" s="40"/>
      <c r="H36" s="1"/>
      <c r="I36" s="1"/>
      <c r="J36" s="1" t="s">
        <v>13</v>
      </c>
      <c r="K36" s="1"/>
      <c r="L36" s="1"/>
      <c r="M36" s="40"/>
      <c r="N36" s="49" t="s">
        <v>13</v>
      </c>
      <c r="O36" s="10" t="s">
        <v>13</v>
      </c>
      <c r="P36" s="10" t="s">
        <v>13</v>
      </c>
      <c r="Q36" s="10" t="s">
        <v>13</v>
      </c>
      <c r="R36" s="10" t="s">
        <v>13</v>
      </c>
      <c r="S36" s="10" t="s">
        <v>13</v>
      </c>
      <c r="T36" s="10" t="s">
        <v>13</v>
      </c>
      <c r="U36" s="10">
        <v>3</v>
      </c>
      <c r="V36" s="50"/>
      <c r="W36" s="49"/>
    </row>
    <row r="37" spans="1:23" ht="25.5" x14ac:dyDescent="0.25">
      <c r="A37" s="55">
        <v>36</v>
      </c>
      <c r="B37" s="2" t="s">
        <v>12481</v>
      </c>
      <c r="C37" s="10" t="s">
        <v>12482</v>
      </c>
      <c r="D37" s="10" t="s">
        <v>12482</v>
      </c>
      <c r="F37" s="2" t="s">
        <v>12481</v>
      </c>
      <c r="G37" s="40"/>
      <c r="H37" s="1"/>
      <c r="I37" s="1"/>
      <c r="J37" s="1" t="s">
        <v>13</v>
      </c>
      <c r="K37" s="1"/>
      <c r="L37" s="1"/>
      <c r="M37" s="40"/>
      <c r="N37" s="49" t="s">
        <v>13</v>
      </c>
      <c r="O37" s="10" t="s">
        <v>13</v>
      </c>
      <c r="P37" s="10" t="s">
        <v>13</v>
      </c>
      <c r="Q37" s="10" t="s">
        <v>13</v>
      </c>
      <c r="R37" s="10" t="s">
        <v>13</v>
      </c>
      <c r="S37" s="10" t="s">
        <v>13</v>
      </c>
      <c r="T37" s="10" t="s">
        <v>13</v>
      </c>
      <c r="U37" s="10">
        <v>3</v>
      </c>
      <c r="V37" s="50"/>
      <c r="W37" s="49"/>
    </row>
    <row r="38" spans="1:23" ht="25.5" x14ac:dyDescent="0.25">
      <c r="A38" s="55">
        <v>37</v>
      </c>
      <c r="B38" s="6" t="s">
        <v>12479</v>
      </c>
      <c r="C38" s="12" t="s">
        <v>12480</v>
      </c>
      <c r="D38" s="12" t="s">
        <v>12480</v>
      </c>
      <c r="F38" s="6" t="s">
        <v>12479</v>
      </c>
      <c r="G38" s="39"/>
      <c r="H38" s="5"/>
      <c r="I38" s="5"/>
      <c r="J38" s="1"/>
      <c r="K38" s="5"/>
      <c r="L38" s="5"/>
      <c r="M38" s="39"/>
      <c r="N38" s="50"/>
      <c r="V38" s="50"/>
      <c r="W38" s="49"/>
    </row>
    <row r="39" spans="1:23" ht="25.5" x14ac:dyDescent="0.25">
      <c r="A39" s="55">
        <v>38</v>
      </c>
      <c r="B39" s="2" t="s">
        <v>12477</v>
      </c>
      <c r="C39" s="10" t="s">
        <v>12478</v>
      </c>
      <c r="D39" s="10" t="s">
        <v>12478</v>
      </c>
      <c r="F39" s="2" t="s">
        <v>12477</v>
      </c>
      <c r="G39" s="40"/>
      <c r="H39" s="1"/>
      <c r="I39" s="1"/>
      <c r="J39" s="1" t="s">
        <v>13</v>
      </c>
      <c r="K39" s="1"/>
      <c r="L39" s="1"/>
      <c r="M39" s="40"/>
      <c r="N39" s="49" t="s">
        <v>13</v>
      </c>
      <c r="O39" s="10" t="s">
        <v>13</v>
      </c>
      <c r="P39" s="10" t="s">
        <v>13</v>
      </c>
      <c r="Q39" s="10" t="s">
        <v>13</v>
      </c>
      <c r="R39" s="10" t="s">
        <v>13</v>
      </c>
      <c r="S39" s="10" t="s">
        <v>13</v>
      </c>
      <c r="T39" s="10" t="s">
        <v>13</v>
      </c>
      <c r="V39" s="50"/>
      <c r="W39" s="49"/>
    </row>
    <row r="40" spans="1:23" ht="25.5" x14ac:dyDescent="0.25">
      <c r="A40" s="55">
        <v>39</v>
      </c>
      <c r="B40" s="2" t="s">
        <v>12475</v>
      </c>
      <c r="C40" s="10" t="s">
        <v>12476</v>
      </c>
      <c r="D40" s="10" t="s">
        <v>12476</v>
      </c>
      <c r="F40" s="2" t="s">
        <v>12475</v>
      </c>
      <c r="G40" s="40"/>
      <c r="H40" s="1"/>
      <c r="I40" s="1"/>
      <c r="J40" s="1" t="s">
        <v>13</v>
      </c>
      <c r="K40" s="1"/>
      <c r="L40" s="1"/>
      <c r="M40" s="40"/>
      <c r="N40" s="49" t="s">
        <v>13</v>
      </c>
      <c r="O40" s="10" t="s">
        <v>13</v>
      </c>
      <c r="P40" s="10" t="s">
        <v>13</v>
      </c>
      <c r="Q40" s="10" t="s">
        <v>13</v>
      </c>
      <c r="R40" s="10" t="s">
        <v>13</v>
      </c>
      <c r="S40" s="10" t="s">
        <v>13</v>
      </c>
      <c r="T40" s="10" t="s">
        <v>13</v>
      </c>
      <c r="V40" s="50"/>
      <c r="W40" s="49"/>
    </row>
    <row r="41" spans="1:23" ht="25.5" x14ac:dyDescent="0.25">
      <c r="A41" s="55">
        <v>40</v>
      </c>
      <c r="B41" s="2" t="s">
        <v>12473</v>
      </c>
      <c r="C41" s="10" t="s">
        <v>12474</v>
      </c>
      <c r="D41" s="10" t="s">
        <v>12474</v>
      </c>
      <c r="F41" s="2" t="s">
        <v>12473</v>
      </c>
      <c r="G41" s="40"/>
      <c r="H41" s="1"/>
      <c r="I41" s="1"/>
      <c r="J41" s="1" t="s">
        <v>13</v>
      </c>
      <c r="K41" s="1"/>
      <c r="L41" s="1"/>
      <c r="M41" s="40"/>
      <c r="N41" s="49" t="s">
        <v>13</v>
      </c>
      <c r="O41" s="10" t="s">
        <v>13</v>
      </c>
      <c r="P41" s="10" t="s">
        <v>13</v>
      </c>
      <c r="Q41" s="10" t="s">
        <v>13</v>
      </c>
      <c r="R41" s="10" t="s">
        <v>13</v>
      </c>
      <c r="S41" s="10" t="s">
        <v>13</v>
      </c>
      <c r="T41" s="10" t="s">
        <v>13</v>
      </c>
      <c r="V41" s="50"/>
      <c r="W41" s="49"/>
    </row>
    <row r="42" spans="1:23" ht="25.5" x14ac:dyDescent="0.25">
      <c r="A42" s="55">
        <v>41</v>
      </c>
      <c r="B42" s="2" t="s">
        <v>12471</v>
      </c>
      <c r="C42" s="10" t="s">
        <v>12472</v>
      </c>
      <c r="D42" s="10" t="s">
        <v>12472</v>
      </c>
      <c r="F42" s="2" t="s">
        <v>12471</v>
      </c>
      <c r="G42" s="40"/>
      <c r="H42" s="1"/>
      <c r="I42" s="1"/>
      <c r="J42" s="1" t="s">
        <v>13</v>
      </c>
      <c r="K42" s="1"/>
      <c r="L42" s="1"/>
      <c r="M42" s="40"/>
      <c r="N42" s="49" t="s">
        <v>13</v>
      </c>
      <c r="O42" s="10" t="s">
        <v>13</v>
      </c>
      <c r="P42" s="10" t="s">
        <v>13</v>
      </c>
      <c r="Q42" s="10" t="s">
        <v>13</v>
      </c>
      <c r="R42" s="10" t="s">
        <v>13</v>
      </c>
      <c r="S42" s="10" t="s">
        <v>13</v>
      </c>
      <c r="T42" s="10" t="s">
        <v>13</v>
      </c>
      <c r="U42" s="16">
        <v>3</v>
      </c>
      <c r="V42" s="54">
        <v>2</v>
      </c>
      <c r="W42" s="49"/>
    </row>
    <row r="43" spans="1:23" ht="25.5" x14ac:dyDescent="0.25">
      <c r="A43" s="55">
        <v>42</v>
      </c>
      <c r="B43" s="2" t="s">
        <v>12469</v>
      </c>
      <c r="C43" s="10" t="s">
        <v>12470</v>
      </c>
      <c r="D43" s="10" t="s">
        <v>12470</v>
      </c>
      <c r="F43" s="2" t="s">
        <v>12469</v>
      </c>
      <c r="G43" s="40"/>
      <c r="H43" s="1"/>
      <c r="I43" s="1"/>
      <c r="J43" s="1" t="s">
        <v>13</v>
      </c>
      <c r="K43" s="1"/>
      <c r="L43" s="1"/>
      <c r="M43" s="40"/>
      <c r="N43" s="49" t="s">
        <v>13</v>
      </c>
      <c r="O43" s="10" t="s">
        <v>13</v>
      </c>
      <c r="P43" s="10" t="s">
        <v>13</v>
      </c>
      <c r="Q43" s="10" t="s">
        <v>13</v>
      </c>
      <c r="R43" s="10" t="s">
        <v>13</v>
      </c>
      <c r="S43" s="10" t="s">
        <v>13</v>
      </c>
      <c r="T43" s="10" t="s">
        <v>13</v>
      </c>
      <c r="U43" s="16">
        <v>3</v>
      </c>
      <c r="V43" s="50"/>
      <c r="W43" s="49"/>
    </row>
    <row r="44" spans="1:23" ht="25.5" x14ac:dyDescent="0.25">
      <c r="A44" s="55">
        <v>43</v>
      </c>
      <c r="B44" s="2" t="s">
        <v>12467</v>
      </c>
      <c r="C44" s="10" t="s">
        <v>12468</v>
      </c>
      <c r="D44" s="10" t="s">
        <v>12468</v>
      </c>
      <c r="F44" s="2" t="s">
        <v>12467</v>
      </c>
      <c r="G44" s="40"/>
      <c r="H44" s="1"/>
      <c r="I44" s="1"/>
      <c r="J44" s="1" t="s">
        <v>13</v>
      </c>
      <c r="K44" s="1"/>
      <c r="L44" s="1"/>
      <c r="M44" s="40"/>
      <c r="N44" s="49" t="s">
        <v>13</v>
      </c>
      <c r="O44" s="10" t="s">
        <v>13</v>
      </c>
      <c r="P44" s="10" t="s">
        <v>13</v>
      </c>
      <c r="Q44" s="10" t="s">
        <v>13</v>
      </c>
      <c r="R44" s="10" t="s">
        <v>13</v>
      </c>
      <c r="S44" s="10" t="s">
        <v>13</v>
      </c>
      <c r="T44" s="10" t="s">
        <v>13</v>
      </c>
      <c r="U44" s="16">
        <v>3</v>
      </c>
      <c r="V44" s="50"/>
      <c r="W44" s="49"/>
    </row>
    <row r="45" spans="1:23" x14ac:dyDescent="0.25">
      <c r="A45" s="55">
        <v>44</v>
      </c>
      <c r="B45" s="6" t="s">
        <v>12465</v>
      </c>
      <c r="C45" s="12" t="s">
        <v>12466</v>
      </c>
      <c r="D45" s="12" t="s">
        <v>12466</v>
      </c>
      <c r="F45" s="6" t="s">
        <v>12465</v>
      </c>
      <c r="G45" s="39"/>
      <c r="H45" s="5"/>
      <c r="I45" s="5"/>
      <c r="J45" s="1"/>
      <c r="K45" s="5"/>
      <c r="L45" s="5"/>
      <c r="M45" s="39"/>
      <c r="N45" s="50"/>
      <c r="V45" s="50"/>
      <c r="W45" s="49"/>
    </row>
    <row r="46" spans="1:23" ht="25.5" x14ac:dyDescent="0.25">
      <c r="A46" s="55">
        <v>45</v>
      </c>
      <c r="B46" s="2" t="s">
        <v>12463</v>
      </c>
      <c r="C46" s="10" t="s">
        <v>12464</v>
      </c>
      <c r="D46" s="10" t="s">
        <v>12464</v>
      </c>
      <c r="F46" s="2" t="s">
        <v>12463</v>
      </c>
      <c r="G46" s="40"/>
      <c r="H46" s="1"/>
      <c r="I46" s="1"/>
      <c r="J46" s="1" t="s">
        <v>13</v>
      </c>
      <c r="K46" s="1"/>
      <c r="L46" s="1"/>
      <c r="M46" s="40"/>
      <c r="N46" s="49" t="s">
        <v>13</v>
      </c>
      <c r="O46" s="10" t="s">
        <v>13</v>
      </c>
      <c r="P46" s="10" t="s">
        <v>13</v>
      </c>
      <c r="Q46" s="10" t="s">
        <v>13</v>
      </c>
      <c r="R46" s="10" t="s">
        <v>13</v>
      </c>
      <c r="S46" s="10" t="s">
        <v>13</v>
      </c>
      <c r="T46" s="10" t="s">
        <v>13</v>
      </c>
      <c r="U46" s="16">
        <v>3</v>
      </c>
      <c r="V46" s="50"/>
      <c r="W46" s="49"/>
    </row>
    <row r="47" spans="1:23" x14ac:dyDescent="0.25">
      <c r="A47" s="55">
        <v>46</v>
      </c>
      <c r="B47" s="6" t="s">
        <v>12461</v>
      </c>
      <c r="C47" s="12" t="s">
        <v>12462</v>
      </c>
      <c r="D47" s="12" t="s">
        <v>12462</v>
      </c>
      <c r="F47" s="6" t="s">
        <v>12461</v>
      </c>
      <c r="G47" s="39"/>
      <c r="H47" s="5"/>
      <c r="I47" s="5"/>
      <c r="J47" s="1"/>
      <c r="K47" s="5"/>
      <c r="L47" s="5"/>
      <c r="M47" s="39"/>
      <c r="N47" s="50"/>
      <c r="V47" s="50"/>
      <c r="W47" s="49"/>
    </row>
    <row r="48" spans="1:23" ht="25.5" x14ac:dyDescent="0.25">
      <c r="A48" s="55">
        <v>47</v>
      </c>
      <c r="B48" s="2" t="s">
        <v>12459</v>
      </c>
      <c r="C48" s="10" t="s">
        <v>12460</v>
      </c>
      <c r="D48" s="10" t="s">
        <v>12460</v>
      </c>
      <c r="F48" s="2" t="s">
        <v>12459</v>
      </c>
      <c r="G48" s="40"/>
      <c r="H48" s="1"/>
      <c r="I48" s="1"/>
      <c r="J48" s="1" t="s">
        <v>13</v>
      </c>
      <c r="K48" s="1"/>
      <c r="L48" s="1"/>
      <c r="M48" s="40"/>
      <c r="N48" s="49" t="s">
        <v>13</v>
      </c>
      <c r="O48" s="10" t="s">
        <v>13</v>
      </c>
      <c r="P48" s="10" t="s">
        <v>13</v>
      </c>
      <c r="Q48" s="10" t="s">
        <v>13</v>
      </c>
      <c r="R48" s="10" t="s">
        <v>13</v>
      </c>
      <c r="S48" s="10" t="s">
        <v>13</v>
      </c>
      <c r="T48" s="10" t="s">
        <v>13</v>
      </c>
      <c r="U48" s="16">
        <v>3</v>
      </c>
      <c r="V48" s="54">
        <v>2</v>
      </c>
      <c r="W48" s="49"/>
    </row>
    <row r="49" spans="1:23" ht="25.5" x14ac:dyDescent="0.25">
      <c r="A49" s="55">
        <v>48</v>
      </c>
      <c r="B49" s="2" t="s">
        <v>12457</v>
      </c>
      <c r="C49" s="10" t="s">
        <v>12458</v>
      </c>
      <c r="D49" s="10" t="s">
        <v>12458</v>
      </c>
      <c r="F49" s="2" t="s">
        <v>12457</v>
      </c>
      <c r="G49" s="40"/>
      <c r="H49" s="1"/>
      <c r="I49" s="1"/>
      <c r="J49" s="1" t="s">
        <v>13</v>
      </c>
      <c r="K49" s="1"/>
      <c r="L49" s="1"/>
      <c r="M49" s="40"/>
      <c r="N49" s="49" t="s">
        <v>13</v>
      </c>
      <c r="O49" s="10" t="s">
        <v>13</v>
      </c>
      <c r="P49" s="10" t="s">
        <v>13</v>
      </c>
      <c r="Q49" s="10" t="s">
        <v>13</v>
      </c>
      <c r="R49" s="10" t="s">
        <v>13</v>
      </c>
      <c r="S49" s="10" t="s">
        <v>13</v>
      </c>
      <c r="T49" s="10" t="s">
        <v>13</v>
      </c>
      <c r="U49" s="16">
        <v>3</v>
      </c>
      <c r="V49" s="54">
        <v>2</v>
      </c>
      <c r="W49" s="49"/>
    </row>
    <row r="50" spans="1:23" x14ac:dyDescent="0.25">
      <c r="A50" s="55">
        <v>49</v>
      </c>
      <c r="B50" s="6" t="s">
        <v>12455</v>
      </c>
      <c r="C50" s="12" t="s">
        <v>12456</v>
      </c>
      <c r="D50" s="12" t="s">
        <v>12456</v>
      </c>
      <c r="F50" s="6" t="s">
        <v>12455</v>
      </c>
      <c r="G50" s="39"/>
      <c r="H50" s="5"/>
      <c r="I50" s="5"/>
      <c r="J50" s="1"/>
      <c r="K50" s="5"/>
      <c r="L50" s="5"/>
      <c r="M50" s="39"/>
      <c r="N50" s="50"/>
      <c r="V50" s="50"/>
      <c r="W50" s="49"/>
    </row>
    <row r="51" spans="1:23" ht="25.5" x14ac:dyDescent="0.25">
      <c r="A51" s="55">
        <v>50</v>
      </c>
      <c r="B51" s="2" t="s">
        <v>12453</v>
      </c>
      <c r="C51" s="10" t="s">
        <v>12454</v>
      </c>
      <c r="D51" s="10" t="s">
        <v>12454</v>
      </c>
      <c r="F51" s="2" t="s">
        <v>12453</v>
      </c>
      <c r="G51" s="40"/>
      <c r="H51" s="1"/>
      <c r="I51" s="1"/>
      <c r="J51" s="1" t="s">
        <v>13</v>
      </c>
      <c r="K51" s="1"/>
      <c r="L51" s="1"/>
      <c r="M51" s="40"/>
      <c r="N51" s="49" t="s">
        <v>13</v>
      </c>
      <c r="O51" s="10" t="s">
        <v>13</v>
      </c>
      <c r="P51" s="10" t="s">
        <v>13</v>
      </c>
      <c r="Q51" s="10" t="s">
        <v>13</v>
      </c>
      <c r="R51" s="10" t="s">
        <v>13</v>
      </c>
      <c r="S51" s="10" t="s">
        <v>13</v>
      </c>
      <c r="T51" s="10" t="s">
        <v>13</v>
      </c>
      <c r="U51" s="16">
        <v>3</v>
      </c>
      <c r="V51" s="54">
        <v>2</v>
      </c>
      <c r="W51" s="49"/>
    </row>
    <row r="52" spans="1:23" ht="25.5" x14ac:dyDescent="0.25">
      <c r="A52" s="55">
        <v>51</v>
      </c>
      <c r="B52" s="2" t="s">
        <v>12451</v>
      </c>
      <c r="C52" s="10" t="s">
        <v>12452</v>
      </c>
      <c r="D52" s="10" t="s">
        <v>12452</v>
      </c>
      <c r="F52" s="2" t="s">
        <v>12451</v>
      </c>
      <c r="G52" s="40"/>
      <c r="H52" s="1"/>
      <c r="I52" s="1"/>
      <c r="J52" s="1" t="s">
        <v>13</v>
      </c>
      <c r="K52" s="1"/>
      <c r="L52" s="1"/>
      <c r="M52" s="40"/>
      <c r="N52" s="49" t="s">
        <v>13</v>
      </c>
      <c r="O52" s="10" t="s">
        <v>13</v>
      </c>
      <c r="P52" s="10" t="s">
        <v>13</v>
      </c>
      <c r="Q52" s="10" t="s">
        <v>13</v>
      </c>
      <c r="R52" s="10" t="s">
        <v>13</v>
      </c>
      <c r="S52" s="10" t="s">
        <v>13</v>
      </c>
      <c r="T52" s="10" t="s">
        <v>13</v>
      </c>
      <c r="U52" s="16">
        <v>3</v>
      </c>
      <c r="V52" s="54">
        <v>2</v>
      </c>
      <c r="W52" s="49"/>
    </row>
    <row r="53" spans="1:23" ht="25.5" x14ac:dyDescent="0.25">
      <c r="A53" s="55">
        <v>52</v>
      </c>
      <c r="B53" s="2" t="s">
        <v>12449</v>
      </c>
      <c r="C53" s="10" t="s">
        <v>12450</v>
      </c>
      <c r="D53" s="10" t="s">
        <v>12450</v>
      </c>
      <c r="F53" s="2" t="s">
        <v>12449</v>
      </c>
      <c r="G53" s="40"/>
      <c r="H53" s="1"/>
      <c r="I53" s="1"/>
      <c r="J53" s="1" t="s">
        <v>13</v>
      </c>
      <c r="K53" s="1"/>
      <c r="L53" s="1"/>
      <c r="M53" s="40"/>
      <c r="N53" s="49" t="s">
        <v>13</v>
      </c>
      <c r="O53" s="10" t="s">
        <v>13</v>
      </c>
      <c r="P53" s="10" t="s">
        <v>13</v>
      </c>
      <c r="Q53" s="10" t="s">
        <v>13</v>
      </c>
      <c r="R53" s="10" t="s">
        <v>13</v>
      </c>
      <c r="S53" s="10" t="s">
        <v>13</v>
      </c>
      <c r="T53" s="10" t="s">
        <v>13</v>
      </c>
      <c r="U53" s="10">
        <v>3</v>
      </c>
      <c r="V53" s="54">
        <v>2</v>
      </c>
      <c r="W53" s="49"/>
    </row>
    <row r="54" spans="1:23" ht="38.25" x14ac:dyDescent="0.25">
      <c r="A54" s="55">
        <v>53</v>
      </c>
      <c r="B54" s="2" t="s">
        <v>12447</v>
      </c>
      <c r="C54" s="10" t="s">
        <v>12448</v>
      </c>
      <c r="D54" s="10" t="s">
        <v>12448</v>
      </c>
      <c r="F54" s="2" t="s">
        <v>12447</v>
      </c>
      <c r="G54" s="40"/>
      <c r="H54" s="1"/>
      <c r="I54" s="1"/>
      <c r="J54" s="1" t="s">
        <v>13</v>
      </c>
      <c r="K54" s="1"/>
      <c r="L54" s="1"/>
      <c r="M54" s="40"/>
      <c r="N54" s="49" t="s">
        <v>13</v>
      </c>
      <c r="O54" s="10" t="s">
        <v>13</v>
      </c>
      <c r="P54" s="10" t="s">
        <v>13</v>
      </c>
      <c r="Q54" s="10" t="s">
        <v>13</v>
      </c>
      <c r="R54" s="10" t="s">
        <v>13</v>
      </c>
      <c r="S54" s="10" t="s">
        <v>13</v>
      </c>
      <c r="T54" s="10" t="s">
        <v>13</v>
      </c>
      <c r="U54" s="10">
        <v>3</v>
      </c>
      <c r="V54" s="54">
        <v>2</v>
      </c>
      <c r="W54" s="49"/>
    </row>
    <row r="55" spans="1:23" x14ac:dyDescent="0.25">
      <c r="A55" s="55">
        <v>54</v>
      </c>
      <c r="B55" s="6" t="s">
        <v>12445</v>
      </c>
      <c r="C55" s="12" t="s">
        <v>12446</v>
      </c>
      <c r="D55" s="12" t="s">
        <v>12446</v>
      </c>
      <c r="F55" s="6" t="s">
        <v>12445</v>
      </c>
      <c r="G55" s="39"/>
      <c r="H55" s="5"/>
      <c r="I55" s="5"/>
      <c r="J55" s="1"/>
      <c r="K55" s="5"/>
      <c r="L55" s="5"/>
      <c r="M55" s="39"/>
      <c r="N55" s="50"/>
      <c r="V55" s="50"/>
      <c r="W55" s="49"/>
    </row>
    <row r="56" spans="1:23" ht="51" x14ac:dyDescent="0.25">
      <c r="A56" s="55">
        <v>55</v>
      </c>
      <c r="B56" s="2" t="s">
        <v>12443</v>
      </c>
      <c r="C56" s="10" t="s">
        <v>12444</v>
      </c>
      <c r="D56" s="10" t="s">
        <v>12444</v>
      </c>
      <c r="F56" s="2" t="s">
        <v>12443</v>
      </c>
      <c r="G56" s="40"/>
      <c r="H56" s="1"/>
      <c r="I56" s="1"/>
      <c r="J56" s="1" t="s">
        <v>13</v>
      </c>
      <c r="K56" s="1"/>
      <c r="L56" s="1"/>
      <c r="M56" s="40"/>
      <c r="N56" s="49" t="s">
        <v>13</v>
      </c>
      <c r="O56" s="10" t="s">
        <v>13</v>
      </c>
      <c r="P56" s="10" t="s">
        <v>13</v>
      </c>
      <c r="Q56" s="10" t="s">
        <v>13</v>
      </c>
      <c r="R56" s="10" t="s">
        <v>13</v>
      </c>
      <c r="S56" s="10" t="s">
        <v>13</v>
      </c>
      <c r="T56" s="10" t="s">
        <v>13</v>
      </c>
      <c r="U56" s="10">
        <v>3</v>
      </c>
      <c r="V56" s="54">
        <v>2</v>
      </c>
      <c r="W56" s="49"/>
    </row>
    <row r="57" spans="1:23" x14ac:dyDescent="0.25">
      <c r="A57" s="55">
        <v>56</v>
      </c>
      <c r="B57" s="6" t="s">
        <v>12441</v>
      </c>
      <c r="C57" s="12" t="s">
        <v>12442</v>
      </c>
      <c r="D57" s="12" t="s">
        <v>12442</v>
      </c>
      <c r="F57" s="6" t="s">
        <v>12441</v>
      </c>
      <c r="G57" s="39"/>
      <c r="H57" s="5"/>
      <c r="I57" s="5"/>
      <c r="J57" s="1"/>
      <c r="K57" s="5"/>
      <c r="L57" s="5"/>
      <c r="M57" s="39"/>
      <c r="N57" s="50"/>
      <c r="V57" s="50"/>
      <c r="W57" s="49"/>
    </row>
    <row r="58" spans="1:23" ht="51" x14ac:dyDescent="0.25">
      <c r="A58" s="55">
        <v>57</v>
      </c>
      <c r="B58" s="2" t="s">
        <v>12439</v>
      </c>
      <c r="C58" s="10" t="s">
        <v>12440</v>
      </c>
      <c r="D58" s="10" t="s">
        <v>12440</v>
      </c>
      <c r="F58" s="2" t="s">
        <v>12439</v>
      </c>
      <c r="G58" s="40"/>
      <c r="H58" s="1"/>
      <c r="I58" s="1"/>
      <c r="J58" s="1" t="s">
        <v>13</v>
      </c>
      <c r="K58" s="1"/>
      <c r="L58" s="1"/>
      <c r="M58" s="40"/>
      <c r="N58" s="49" t="s">
        <v>13</v>
      </c>
      <c r="O58" s="10" t="s">
        <v>13</v>
      </c>
      <c r="P58" s="10" t="s">
        <v>13</v>
      </c>
      <c r="Q58" s="10" t="s">
        <v>13</v>
      </c>
      <c r="R58" s="10" t="s">
        <v>13</v>
      </c>
      <c r="S58" s="10" t="s">
        <v>13</v>
      </c>
      <c r="T58" s="10" t="s">
        <v>13</v>
      </c>
      <c r="U58" s="10">
        <v>3</v>
      </c>
      <c r="V58" s="50"/>
      <c r="W58" s="49"/>
    </row>
    <row r="59" spans="1:23" x14ac:dyDescent="0.25">
      <c r="A59" s="55">
        <v>58</v>
      </c>
      <c r="B59" s="6" t="s">
        <v>12437</v>
      </c>
      <c r="C59" s="12" t="s">
        <v>12438</v>
      </c>
      <c r="D59" s="12" t="s">
        <v>12438</v>
      </c>
      <c r="F59" s="6" t="s">
        <v>12437</v>
      </c>
      <c r="G59" s="39"/>
      <c r="H59" s="5"/>
      <c r="I59" s="5"/>
      <c r="J59" s="1"/>
      <c r="K59" s="5"/>
      <c r="L59" s="5"/>
      <c r="M59" s="39"/>
      <c r="N59" s="50"/>
      <c r="V59" s="50"/>
      <c r="W59" s="49"/>
    </row>
    <row r="60" spans="1:23" ht="51" x14ac:dyDescent="0.25">
      <c r="A60" s="55">
        <v>59</v>
      </c>
      <c r="B60" s="2" t="s">
        <v>12435</v>
      </c>
      <c r="C60" s="10" t="s">
        <v>12436</v>
      </c>
      <c r="D60" s="10" t="s">
        <v>12436</v>
      </c>
      <c r="F60" s="2" t="s">
        <v>12435</v>
      </c>
      <c r="G60" s="40"/>
      <c r="H60" s="1"/>
      <c r="I60" s="1"/>
      <c r="J60" s="1" t="s">
        <v>13</v>
      </c>
      <c r="K60" s="1"/>
      <c r="L60" s="1"/>
      <c r="M60" s="40"/>
      <c r="N60" s="49" t="s">
        <v>13</v>
      </c>
      <c r="O60" s="10" t="s">
        <v>13</v>
      </c>
      <c r="P60" s="10" t="s">
        <v>13</v>
      </c>
      <c r="Q60" s="10" t="s">
        <v>13</v>
      </c>
      <c r="R60" s="10" t="s">
        <v>13</v>
      </c>
      <c r="S60" s="10" t="s">
        <v>13</v>
      </c>
      <c r="T60" s="10" t="s">
        <v>13</v>
      </c>
      <c r="V60" s="50"/>
      <c r="W60" s="49"/>
    </row>
    <row r="61" spans="1:23" ht="25.5" x14ac:dyDescent="0.25">
      <c r="A61" s="55">
        <v>60</v>
      </c>
      <c r="B61" s="2" t="s">
        <v>12433</v>
      </c>
      <c r="C61" s="10" t="s">
        <v>12434</v>
      </c>
      <c r="D61" s="10" t="s">
        <v>12434</v>
      </c>
      <c r="F61" s="2" t="s">
        <v>12433</v>
      </c>
      <c r="G61" s="40"/>
      <c r="H61" s="1"/>
      <c r="I61" s="1"/>
      <c r="J61" s="1" t="s">
        <v>13</v>
      </c>
      <c r="K61" s="1"/>
      <c r="L61" s="1"/>
      <c r="M61" s="40"/>
      <c r="N61" s="49" t="s">
        <v>13</v>
      </c>
      <c r="O61" s="10" t="s">
        <v>13</v>
      </c>
      <c r="P61" s="10" t="s">
        <v>13</v>
      </c>
      <c r="Q61" s="10" t="s">
        <v>13</v>
      </c>
      <c r="R61" s="10" t="s">
        <v>13</v>
      </c>
      <c r="S61" s="10" t="s">
        <v>13</v>
      </c>
      <c r="T61" s="10" t="s">
        <v>13</v>
      </c>
      <c r="V61" s="50"/>
      <c r="W61" s="49"/>
    </row>
    <row r="62" spans="1:23" ht="63.75" x14ac:dyDescent="0.25">
      <c r="A62" s="55">
        <v>61</v>
      </c>
      <c r="B62" s="2" t="s">
        <v>12431</v>
      </c>
      <c r="C62" s="10" t="s">
        <v>12432</v>
      </c>
      <c r="D62" s="10" t="s">
        <v>12432</v>
      </c>
      <c r="F62" s="2" t="s">
        <v>12431</v>
      </c>
      <c r="G62" s="40"/>
      <c r="H62" s="1"/>
      <c r="I62" s="1"/>
      <c r="J62" s="1" t="s">
        <v>13</v>
      </c>
      <c r="K62" s="1"/>
      <c r="L62" s="1"/>
      <c r="M62" s="40"/>
      <c r="N62" s="49" t="s">
        <v>13</v>
      </c>
      <c r="O62" s="10" t="s">
        <v>13</v>
      </c>
      <c r="P62" s="10" t="s">
        <v>13</v>
      </c>
      <c r="Q62" s="10" t="s">
        <v>13</v>
      </c>
      <c r="R62" s="10" t="s">
        <v>13</v>
      </c>
      <c r="S62" s="10" t="s">
        <v>13</v>
      </c>
      <c r="T62" s="10" t="s">
        <v>13</v>
      </c>
      <c r="V62" s="50"/>
      <c r="W62" s="49"/>
    </row>
    <row r="63" spans="1:23" x14ac:dyDescent="0.25">
      <c r="A63" s="55">
        <v>62</v>
      </c>
      <c r="B63" s="4" t="s">
        <v>12429</v>
      </c>
      <c r="C63" s="14" t="s">
        <v>12430</v>
      </c>
      <c r="D63" s="14" t="s">
        <v>12430</v>
      </c>
      <c r="F63" s="4" t="s">
        <v>12429</v>
      </c>
      <c r="G63" s="38"/>
      <c r="H63" s="3"/>
      <c r="I63" s="3"/>
      <c r="J63" s="1"/>
      <c r="K63" s="3"/>
      <c r="L63" s="3"/>
      <c r="M63" s="38"/>
      <c r="N63" s="50"/>
      <c r="V63" s="50"/>
      <c r="W63" s="49"/>
    </row>
    <row r="64" spans="1:23" x14ac:dyDescent="0.25">
      <c r="A64" s="55">
        <v>63</v>
      </c>
      <c r="B64" s="4" t="s">
        <v>12427</v>
      </c>
      <c r="C64" s="14" t="s">
        <v>12428</v>
      </c>
      <c r="D64" s="14" t="s">
        <v>12428</v>
      </c>
      <c r="F64" s="4" t="s">
        <v>12427</v>
      </c>
      <c r="G64" s="38"/>
      <c r="H64" s="3"/>
      <c r="I64" s="3"/>
      <c r="J64" s="1"/>
      <c r="K64" s="3"/>
      <c r="L64" s="3"/>
      <c r="M64" s="38"/>
      <c r="N64" s="50"/>
      <c r="V64" s="50"/>
      <c r="W64" s="49"/>
    </row>
    <row r="65" spans="1:23" x14ac:dyDescent="0.25">
      <c r="A65" s="55">
        <v>64</v>
      </c>
      <c r="B65" s="6" t="s">
        <v>12425</v>
      </c>
      <c r="C65" s="12" t="s">
        <v>12426</v>
      </c>
      <c r="D65" s="12" t="s">
        <v>12426</v>
      </c>
      <c r="F65" s="6" t="s">
        <v>12425</v>
      </c>
      <c r="G65" s="39"/>
      <c r="H65" s="5"/>
      <c r="I65" s="5"/>
      <c r="J65" s="1"/>
      <c r="K65" s="5"/>
      <c r="L65" s="5"/>
      <c r="M65" s="39"/>
      <c r="N65" s="50"/>
      <c r="V65" s="50"/>
      <c r="W65" s="49"/>
    </row>
    <row r="66" spans="1:23" ht="127.5" x14ac:dyDescent="0.25">
      <c r="A66" s="55">
        <v>65</v>
      </c>
      <c r="B66" s="2" t="s">
        <v>12423</v>
      </c>
      <c r="C66" s="10" t="s">
        <v>12424</v>
      </c>
      <c r="D66" s="10" t="s">
        <v>12424</v>
      </c>
      <c r="F66" s="2" t="s">
        <v>12423</v>
      </c>
      <c r="G66" s="40"/>
      <c r="H66" s="1"/>
      <c r="I66" s="1"/>
      <c r="J66" s="1" t="s">
        <v>13</v>
      </c>
      <c r="K66" s="1"/>
      <c r="L66" s="1"/>
      <c r="M66" s="40"/>
      <c r="N66" s="49" t="s">
        <v>13</v>
      </c>
      <c r="O66" s="10" t="s">
        <v>13</v>
      </c>
      <c r="P66" s="10" t="s">
        <v>13</v>
      </c>
      <c r="Q66" s="10" t="s">
        <v>13</v>
      </c>
      <c r="R66" s="10" t="s">
        <v>13</v>
      </c>
      <c r="S66" s="10" t="s">
        <v>13</v>
      </c>
      <c r="T66" s="10" t="s">
        <v>13</v>
      </c>
      <c r="U66" s="10">
        <v>3</v>
      </c>
      <c r="V66" s="50"/>
      <c r="W66" s="49"/>
    </row>
    <row r="67" spans="1:23" x14ac:dyDescent="0.25">
      <c r="A67" s="55">
        <v>66</v>
      </c>
      <c r="B67" s="6" t="s">
        <v>12421</v>
      </c>
      <c r="C67" s="12" t="s">
        <v>12422</v>
      </c>
      <c r="D67" s="12" t="s">
        <v>12422</v>
      </c>
      <c r="F67" s="6" t="s">
        <v>12421</v>
      </c>
      <c r="G67" s="39"/>
      <c r="H67" s="5"/>
      <c r="I67" s="5"/>
      <c r="J67" s="1"/>
      <c r="K67" s="5"/>
      <c r="L67" s="5"/>
      <c r="M67" s="39"/>
      <c r="N67" s="50"/>
      <c r="V67" s="50"/>
      <c r="W67" s="49"/>
    </row>
    <row r="68" spans="1:23" ht="51" x14ac:dyDescent="0.25">
      <c r="A68" s="55">
        <v>67</v>
      </c>
      <c r="B68" s="2" t="s">
        <v>12419</v>
      </c>
      <c r="C68" s="10" t="s">
        <v>12420</v>
      </c>
      <c r="D68" s="10" t="s">
        <v>12420</v>
      </c>
      <c r="F68" s="2" t="s">
        <v>12419</v>
      </c>
      <c r="G68" s="40"/>
      <c r="H68" s="1"/>
      <c r="I68" s="1"/>
      <c r="J68" s="1" t="s">
        <v>13</v>
      </c>
      <c r="K68" s="1"/>
      <c r="L68" s="1"/>
      <c r="M68" s="40"/>
      <c r="N68" s="49" t="s">
        <v>13</v>
      </c>
      <c r="O68" s="10" t="s">
        <v>13</v>
      </c>
      <c r="P68" s="10" t="s">
        <v>13</v>
      </c>
      <c r="Q68" s="10" t="s">
        <v>13</v>
      </c>
      <c r="R68" s="10" t="s">
        <v>13</v>
      </c>
      <c r="S68" s="10" t="s">
        <v>13</v>
      </c>
      <c r="T68" s="10" t="s">
        <v>13</v>
      </c>
      <c r="V68" s="50"/>
      <c r="W68" s="49"/>
    </row>
    <row r="69" spans="1:23" ht="25.5" x14ac:dyDescent="0.25">
      <c r="A69" s="55">
        <v>68</v>
      </c>
      <c r="B69" s="2" t="s">
        <v>12417</v>
      </c>
      <c r="C69" s="10" t="s">
        <v>12418</v>
      </c>
      <c r="D69" s="10" t="s">
        <v>12418</v>
      </c>
      <c r="E69" s="10"/>
      <c r="F69" s="2" t="s">
        <v>12417</v>
      </c>
      <c r="G69" s="40"/>
      <c r="H69" s="1"/>
      <c r="I69" s="1"/>
      <c r="J69" s="1" t="s">
        <v>13</v>
      </c>
      <c r="K69" s="1"/>
      <c r="L69" s="1"/>
      <c r="M69" s="40" t="s">
        <v>13</v>
      </c>
      <c r="N69" s="49" t="s">
        <v>13</v>
      </c>
      <c r="O69" s="10" t="s">
        <v>13</v>
      </c>
      <c r="P69" s="10" t="s">
        <v>13</v>
      </c>
      <c r="Q69" s="10" t="s">
        <v>13</v>
      </c>
      <c r="R69" s="10" t="s">
        <v>13</v>
      </c>
      <c r="S69" s="10" t="s">
        <v>13</v>
      </c>
      <c r="T69" s="10" t="s">
        <v>13</v>
      </c>
      <c r="V69" s="50"/>
      <c r="W69" s="49"/>
    </row>
    <row r="70" spans="1:23" ht="25.5" x14ac:dyDescent="0.25">
      <c r="A70" s="55">
        <v>69</v>
      </c>
      <c r="B70" s="2" t="s">
        <v>12415</v>
      </c>
      <c r="C70" s="10" t="s">
        <v>12416</v>
      </c>
      <c r="D70" s="10" t="s">
        <v>12416</v>
      </c>
      <c r="F70" s="2" t="s">
        <v>12415</v>
      </c>
      <c r="G70" s="40"/>
      <c r="H70" s="1"/>
      <c r="I70" s="1"/>
      <c r="J70" s="1" t="s">
        <v>13</v>
      </c>
      <c r="K70" s="1"/>
      <c r="L70" s="1"/>
      <c r="M70" s="40"/>
      <c r="N70" s="49" t="s">
        <v>13</v>
      </c>
      <c r="O70" s="10" t="s">
        <v>13</v>
      </c>
      <c r="P70" s="10" t="s">
        <v>13</v>
      </c>
      <c r="Q70" s="10" t="s">
        <v>13</v>
      </c>
      <c r="R70" s="10" t="s">
        <v>13</v>
      </c>
      <c r="S70" s="10" t="s">
        <v>13</v>
      </c>
      <c r="T70" s="10" t="s">
        <v>13</v>
      </c>
      <c r="U70" s="10">
        <v>3</v>
      </c>
      <c r="V70" s="50"/>
      <c r="W70" s="49"/>
    </row>
    <row r="71" spans="1:23" ht="25.5" x14ac:dyDescent="0.25">
      <c r="A71" s="55">
        <v>70</v>
      </c>
      <c r="B71" s="2" t="s">
        <v>12413</v>
      </c>
      <c r="C71" s="10" t="s">
        <v>12414</v>
      </c>
      <c r="D71" s="10" t="s">
        <v>12414</v>
      </c>
      <c r="F71" s="2" t="s">
        <v>12413</v>
      </c>
      <c r="G71" s="40"/>
      <c r="H71" s="1"/>
      <c r="I71" s="1"/>
      <c r="J71" s="1" t="s">
        <v>13</v>
      </c>
      <c r="K71" s="1"/>
      <c r="L71" s="1"/>
      <c r="M71" s="40"/>
      <c r="N71" s="49" t="s">
        <v>13</v>
      </c>
      <c r="O71" s="10" t="s">
        <v>13</v>
      </c>
      <c r="P71" s="10" t="s">
        <v>13</v>
      </c>
      <c r="Q71" s="10" t="s">
        <v>13</v>
      </c>
      <c r="R71" s="10" t="s">
        <v>13</v>
      </c>
      <c r="S71" s="10" t="s">
        <v>13</v>
      </c>
      <c r="T71" s="10" t="s">
        <v>13</v>
      </c>
      <c r="V71" s="50"/>
      <c r="W71" s="49"/>
    </row>
    <row r="72" spans="1:23" x14ac:dyDescent="0.25">
      <c r="A72" s="55">
        <v>71</v>
      </c>
      <c r="B72" s="4" t="s">
        <v>12411</v>
      </c>
      <c r="C72" s="14" t="s">
        <v>12412</v>
      </c>
      <c r="D72" s="14" t="s">
        <v>12412</v>
      </c>
      <c r="F72" s="4" t="s">
        <v>12411</v>
      </c>
      <c r="G72" s="38"/>
      <c r="H72" s="3"/>
      <c r="I72" s="3"/>
      <c r="J72" s="1"/>
      <c r="K72" s="3"/>
      <c r="L72" s="3"/>
      <c r="M72" s="38"/>
      <c r="N72" s="50"/>
      <c r="V72" s="50"/>
      <c r="W72" s="49"/>
    </row>
    <row r="73" spans="1:23" x14ac:dyDescent="0.25">
      <c r="A73" s="55">
        <v>72</v>
      </c>
      <c r="B73" s="4" t="s">
        <v>12409</v>
      </c>
      <c r="C73" s="14" t="s">
        <v>12410</v>
      </c>
      <c r="D73" s="14" t="s">
        <v>12410</v>
      </c>
      <c r="F73" s="4" t="s">
        <v>12409</v>
      </c>
      <c r="G73" s="38"/>
      <c r="H73" s="3"/>
      <c r="I73" s="3"/>
      <c r="J73" s="1"/>
      <c r="K73" s="3"/>
      <c r="L73" s="3"/>
      <c r="M73" s="38"/>
      <c r="N73" s="50"/>
      <c r="V73" s="50"/>
      <c r="W73" s="49"/>
    </row>
    <row r="74" spans="1:23" ht="25.5" x14ac:dyDescent="0.25">
      <c r="A74" s="55">
        <v>73</v>
      </c>
      <c r="B74" s="6" t="s">
        <v>12407</v>
      </c>
      <c r="C74" s="12" t="s">
        <v>12408</v>
      </c>
      <c r="D74" s="12" t="s">
        <v>12408</v>
      </c>
      <c r="F74" s="6" t="s">
        <v>12407</v>
      </c>
      <c r="G74" s="39"/>
      <c r="H74" s="5"/>
      <c r="I74" s="5"/>
      <c r="J74" s="1"/>
      <c r="K74" s="5"/>
      <c r="L74" s="5"/>
      <c r="M74" s="39"/>
      <c r="N74" s="50"/>
      <c r="V74" s="50"/>
      <c r="W74" s="49"/>
    </row>
    <row r="75" spans="1:23" ht="25.5" x14ac:dyDescent="0.25">
      <c r="A75" s="55">
        <v>74</v>
      </c>
      <c r="B75" s="2" t="s">
        <v>12405</v>
      </c>
      <c r="C75" s="10" t="s">
        <v>12406</v>
      </c>
      <c r="D75" s="10" t="s">
        <v>12406</v>
      </c>
      <c r="F75" s="2" t="s">
        <v>12405</v>
      </c>
      <c r="G75" s="40"/>
      <c r="H75" s="1"/>
      <c r="I75" s="1"/>
      <c r="J75" s="1" t="s">
        <v>13</v>
      </c>
      <c r="K75" s="1"/>
      <c r="L75" s="1"/>
      <c r="M75" s="40"/>
      <c r="N75" s="49" t="s">
        <v>13</v>
      </c>
      <c r="O75" s="10" t="s">
        <v>13</v>
      </c>
      <c r="P75" s="10" t="s">
        <v>13</v>
      </c>
      <c r="Q75" s="10" t="s">
        <v>13</v>
      </c>
      <c r="R75" s="10" t="s">
        <v>13</v>
      </c>
      <c r="S75" s="10" t="s">
        <v>13</v>
      </c>
      <c r="T75" s="10" t="s">
        <v>13</v>
      </c>
      <c r="V75" s="50"/>
      <c r="W75" s="49"/>
    </row>
    <row r="76" spans="1:23" ht="25.5" x14ac:dyDescent="0.25">
      <c r="A76" s="55">
        <v>75</v>
      </c>
      <c r="B76" s="2" t="s">
        <v>12403</v>
      </c>
      <c r="C76" s="10" t="s">
        <v>12404</v>
      </c>
      <c r="D76" s="10" t="s">
        <v>12404</v>
      </c>
      <c r="F76" s="2" t="s">
        <v>12403</v>
      </c>
      <c r="G76" s="40"/>
      <c r="H76" s="1"/>
      <c r="I76" s="1"/>
      <c r="J76" s="1" t="s">
        <v>13</v>
      </c>
      <c r="K76" s="1"/>
      <c r="L76" s="1"/>
      <c r="M76" s="40"/>
      <c r="N76" s="49" t="s">
        <v>13</v>
      </c>
      <c r="O76" s="10" t="s">
        <v>13</v>
      </c>
      <c r="P76" s="10" t="s">
        <v>13</v>
      </c>
      <c r="Q76" s="10" t="s">
        <v>13</v>
      </c>
      <c r="R76" s="10" t="s">
        <v>13</v>
      </c>
      <c r="S76" s="10" t="s">
        <v>13</v>
      </c>
      <c r="T76" s="10" t="s">
        <v>13</v>
      </c>
      <c r="V76" s="50"/>
      <c r="W76" s="49"/>
    </row>
    <row r="77" spans="1:23" ht="25.5" x14ac:dyDescent="0.25">
      <c r="A77" s="55">
        <v>76</v>
      </c>
      <c r="B77" s="2" t="s">
        <v>12401</v>
      </c>
      <c r="C77" s="10" t="s">
        <v>12402</v>
      </c>
      <c r="D77" s="10" t="s">
        <v>12402</v>
      </c>
      <c r="F77" s="2" t="s">
        <v>12401</v>
      </c>
      <c r="G77" s="40"/>
      <c r="H77" s="1"/>
      <c r="I77" s="1"/>
      <c r="J77" s="1" t="s">
        <v>13</v>
      </c>
      <c r="K77" s="1"/>
      <c r="L77" s="1"/>
      <c r="M77" s="40"/>
      <c r="N77" s="49" t="s">
        <v>13</v>
      </c>
      <c r="O77" s="10" t="s">
        <v>13</v>
      </c>
      <c r="P77" s="10" t="s">
        <v>13</v>
      </c>
      <c r="Q77" s="10" t="s">
        <v>13</v>
      </c>
      <c r="R77" s="10" t="s">
        <v>13</v>
      </c>
      <c r="S77" s="10" t="s">
        <v>13</v>
      </c>
      <c r="T77" s="10" t="s">
        <v>13</v>
      </c>
      <c r="V77" s="50"/>
      <c r="W77" s="49"/>
    </row>
    <row r="78" spans="1:23" ht="25.5" x14ac:dyDescent="0.25">
      <c r="A78" s="55">
        <v>77</v>
      </c>
      <c r="B78" s="2" t="s">
        <v>12399</v>
      </c>
      <c r="C78" s="10" t="s">
        <v>12400</v>
      </c>
      <c r="D78" s="10" t="s">
        <v>12400</v>
      </c>
      <c r="F78" s="2" t="s">
        <v>12399</v>
      </c>
      <c r="G78" s="40"/>
      <c r="H78" s="1"/>
      <c r="I78" s="1"/>
      <c r="J78" s="1" t="s">
        <v>13</v>
      </c>
      <c r="K78" s="1"/>
      <c r="L78" s="1"/>
      <c r="M78" s="40"/>
      <c r="N78" s="49" t="s">
        <v>13</v>
      </c>
      <c r="O78" s="10" t="s">
        <v>13</v>
      </c>
      <c r="P78" s="10" t="s">
        <v>13</v>
      </c>
      <c r="Q78" s="10" t="s">
        <v>13</v>
      </c>
      <c r="R78" s="10" t="s">
        <v>13</v>
      </c>
      <c r="S78" s="10" t="s">
        <v>13</v>
      </c>
      <c r="T78" s="10" t="s">
        <v>13</v>
      </c>
      <c r="V78" s="50"/>
      <c r="W78" s="49"/>
    </row>
    <row r="79" spans="1:23" ht="51" x14ac:dyDescent="0.25">
      <c r="A79" s="55">
        <v>78</v>
      </c>
      <c r="B79" s="2" t="s">
        <v>12397</v>
      </c>
      <c r="C79" s="10" t="s">
        <v>12398</v>
      </c>
      <c r="D79" s="10" t="s">
        <v>12398</v>
      </c>
      <c r="F79" s="2" t="s">
        <v>12397</v>
      </c>
      <c r="G79" s="40"/>
      <c r="H79" s="1"/>
      <c r="I79" s="1"/>
      <c r="J79" s="1" t="s">
        <v>13</v>
      </c>
      <c r="K79" s="1"/>
      <c r="L79" s="1"/>
      <c r="M79" s="40"/>
      <c r="N79" s="49" t="s">
        <v>13</v>
      </c>
      <c r="O79" s="10" t="s">
        <v>13</v>
      </c>
      <c r="P79" s="10" t="s">
        <v>13</v>
      </c>
      <c r="Q79" s="10" t="s">
        <v>13</v>
      </c>
      <c r="R79" s="10" t="s">
        <v>13</v>
      </c>
      <c r="S79" s="10" t="s">
        <v>13</v>
      </c>
      <c r="T79" s="10" t="s">
        <v>13</v>
      </c>
      <c r="V79" s="50"/>
      <c r="W79" s="49"/>
    </row>
    <row r="80" spans="1:23" ht="25.5" x14ac:dyDescent="0.25">
      <c r="A80" s="55">
        <v>79</v>
      </c>
      <c r="B80" s="2" t="s">
        <v>12395</v>
      </c>
      <c r="C80" s="10" t="s">
        <v>12396</v>
      </c>
      <c r="D80" s="10" t="s">
        <v>12396</v>
      </c>
      <c r="F80" s="2" t="s">
        <v>12395</v>
      </c>
      <c r="G80" s="40"/>
      <c r="H80" s="1"/>
      <c r="I80" s="1"/>
      <c r="J80" s="1" t="s">
        <v>13</v>
      </c>
      <c r="K80" s="1"/>
      <c r="L80" s="1"/>
      <c r="M80" s="40"/>
      <c r="N80" s="49" t="s">
        <v>13</v>
      </c>
      <c r="O80" s="10" t="s">
        <v>13</v>
      </c>
      <c r="P80" s="10" t="s">
        <v>13</v>
      </c>
      <c r="Q80" s="10" t="s">
        <v>13</v>
      </c>
      <c r="R80" s="10" t="s">
        <v>13</v>
      </c>
      <c r="S80" s="10" t="s">
        <v>13</v>
      </c>
      <c r="T80" s="10" t="s">
        <v>13</v>
      </c>
      <c r="U80" s="10">
        <v>3</v>
      </c>
      <c r="V80" s="50"/>
      <c r="W80" s="49"/>
    </row>
    <row r="81" spans="1:23" ht="51" x14ac:dyDescent="0.25">
      <c r="A81" s="55">
        <v>80</v>
      </c>
      <c r="B81" s="2" t="s">
        <v>12393</v>
      </c>
      <c r="C81" s="10" t="s">
        <v>12394</v>
      </c>
      <c r="D81" s="10" t="s">
        <v>12394</v>
      </c>
      <c r="F81" s="2" t="s">
        <v>12393</v>
      </c>
      <c r="G81" s="40"/>
      <c r="H81" s="1"/>
      <c r="I81" s="1"/>
      <c r="J81" s="1" t="s">
        <v>13</v>
      </c>
      <c r="K81" s="1"/>
      <c r="L81" s="1"/>
      <c r="M81" s="40"/>
      <c r="N81" s="49" t="s">
        <v>13</v>
      </c>
      <c r="O81" s="10" t="s">
        <v>13</v>
      </c>
      <c r="P81" s="10" t="s">
        <v>13</v>
      </c>
      <c r="Q81" s="10" t="s">
        <v>13</v>
      </c>
      <c r="R81" s="10" t="s">
        <v>13</v>
      </c>
      <c r="S81" s="10" t="s">
        <v>13</v>
      </c>
      <c r="T81" s="10" t="s">
        <v>13</v>
      </c>
      <c r="U81" s="10">
        <v>3</v>
      </c>
      <c r="V81" s="50"/>
      <c r="W81" s="49"/>
    </row>
    <row r="82" spans="1:23" ht="38.25" x14ac:dyDescent="0.25">
      <c r="A82" s="55">
        <v>81</v>
      </c>
      <c r="B82" s="2" t="s">
        <v>12391</v>
      </c>
      <c r="C82" s="10" t="s">
        <v>12392</v>
      </c>
      <c r="D82" s="10" t="s">
        <v>12392</v>
      </c>
      <c r="F82" s="2" t="s">
        <v>12391</v>
      </c>
      <c r="G82" s="40"/>
      <c r="H82" s="1"/>
      <c r="I82" s="1"/>
      <c r="J82" s="1" t="s">
        <v>13</v>
      </c>
      <c r="K82" s="1"/>
      <c r="L82" s="1"/>
      <c r="M82" s="40"/>
      <c r="N82" s="49" t="s">
        <v>13</v>
      </c>
      <c r="O82" s="10" t="s">
        <v>13</v>
      </c>
      <c r="P82" s="10" t="s">
        <v>13</v>
      </c>
      <c r="Q82" s="10" t="s">
        <v>13</v>
      </c>
      <c r="R82" s="10" t="s">
        <v>13</v>
      </c>
      <c r="S82" s="10" t="s">
        <v>13</v>
      </c>
      <c r="T82" s="10" t="s">
        <v>13</v>
      </c>
      <c r="U82" s="10">
        <v>3</v>
      </c>
      <c r="V82" s="50"/>
      <c r="W82" s="49"/>
    </row>
    <row r="83" spans="1:23" ht="25.5" x14ac:dyDescent="0.25">
      <c r="A83" s="55">
        <v>82</v>
      </c>
      <c r="B83" s="2" t="s">
        <v>12389</v>
      </c>
      <c r="C83" s="10" t="s">
        <v>12390</v>
      </c>
      <c r="D83" s="10" t="s">
        <v>12390</v>
      </c>
      <c r="F83" s="2" t="s">
        <v>12389</v>
      </c>
      <c r="G83" s="40"/>
      <c r="H83" s="1"/>
      <c r="I83" s="1"/>
      <c r="J83" s="1" t="s">
        <v>13</v>
      </c>
      <c r="K83" s="1"/>
      <c r="L83" s="1"/>
      <c r="M83" s="40"/>
      <c r="N83" s="49" t="s">
        <v>13</v>
      </c>
      <c r="O83" s="10" t="s">
        <v>13</v>
      </c>
      <c r="P83" s="10" t="s">
        <v>13</v>
      </c>
      <c r="Q83" s="10" t="s">
        <v>13</v>
      </c>
      <c r="R83" s="10" t="s">
        <v>13</v>
      </c>
      <c r="S83" s="10" t="s">
        <v>13</v>
      </c>
      <c r="T83" s="10" t="s">
        <v>13</v>
      </c>
      <c r="U83" s="10">
        <v>3</v>
      </c>
      <c r="V83" s="50"/>
      <c r="W83" s="49"/>
    </row>
    <row r="84" spans="1:23" x14ac:dyDescent="0.25">
      <c r="A84" s="55">
        <v>83</v>
      </c>
      <c r="B84" s="4" t="s">
        <v>12387</v>
      </c>
      <c r="C84" s="14" t="s">
        <v>12388</v>
      </c>
      <c r="D84" s="14" t="s">
        <v>12388</v>
      </c>
      <c r="F84" s="4" t="s">
        <v>12387</v>
      </c>
      <c r="G84" s="38"/>
      <c r="H84" s="3"/>
      <c r="I84" s="3"/>
      <c r="J84" s="1"/>
      <c r="K84" s="3"/>
      <c r="L84" s="3"/>
      <c r="M84" s="38"/>
      <c r="N84" s="50"/>
      <c r="V84" s="50"/>
      <c r="W84" s="49"/>
    </row>
    <row r="85" spans="1:23" x14ac:dyDescent="0.25">
      <c r="A85" s="55">
        <v>84</v>
      </c>
      <c r="B85" s="4" t="s">
        <v>12385</v>
      </c>
      <c r="C85" s="14" t="s">
        <v>12386</v>
      </c>
      <c r="D85" s="14" t="s">
        <v>12386</v>
      </c>
      <c r="F85" s="4" t="s">
        <v>12385</v>
      </c>
      <c r="G85" s="38"/>
      <c r="H85" s="3"/>
      <c r="I85" s="3"/>
      <c r="J85" s="1"/>
      <c r="K85" s="3"/>
      <c r="L85" s="3"/>
      <c r="M85" s="38"/>
      <c r="N85" s="50"/>
      <c r="V85" s="50"/>
      <c r="W85" s="49"/>
    </row>
    <row r="86" spans="1:23" x14ac:dyDescent="0.25">
      <c r="A86" s="55">
        <v>85</v>
      </c>
      <c r="B86" s="6" t="s">
        <v>12383</v>
      </c>
      <c r="C86" s="12" t="s">
        <v>12384</v>
      </c>
      <c r="D86" s="12" t="s">
        <v>12384</v>
      </c>
      <c r="F86" s="6" t="s">
        <v>12383</v>
      </c>
      <c r="G86" s="39"/>
      <c r="H86" s="5"/>
      <c r="I86" s="5"/>
      <c r="J86" s="1"/>
      <c r="K86" s="5"/>
      <c r="L86" s="5"/>
      <c r="M86" s="39"/>
      <c r="N86" s="50"/>
      <c r="V86" s="50"/>
      <c r="W86" s="49"/>
    </row>
    <row r="87" spans="1:23" ht="25.5" x14ac:dyDescent="0.25">
      <c r="A87" s="55">
        <v>86</v>
      </c>
      <c r="B87" s="2" t="s">
        <v>12381</v>
      </c>
      <c r="C87" s="10" t="s">
        <v>12382</v>
      </c>
      <c r="D87" s="10" t="s">
        <v>12382</v>
      </c>
      <c r="F87" s="2" t="s">
        <v>12381</v>
      </c>
      <c r="G87" s="40"/>
      <c r="H87" s="1"/>
      <c r="I87" s="1"/>
      <c r="J87" s="1" t="s">
        <v>13</v>
      </c>
      <c r="K87" s="1"/>
      <c r="L87" s="1"/>
      <c r="M87" s="40"/>
      <c r="N87" s="49" t="s">
        <v>13</v>
      </c>
      <c r="O87" s="10" t="s">
        <v>13</v>
      </c>
      <c r="P87" s="10" t="s">
        <v>13</v>
      </c>
      <c r="Q87" s="10" t="s">
        <v>13</v>
      </c>
      <c r="R87" s="10" t="s">
        <v>13</v>
      </c>
      <c r="S87" s="10" t="s">
        <v>13</v>
      </c>
      <c r="T87" s="10" t="s">
        <v>13</v>
      </c>
      <c r="V87" s="49">
        <v>3</v>
      </c>
      <c r="W87" s="49"/>
    </row>
    <row r="88" spans="1:23" x14ac:dyDescent="0.25">
      <c r="A88" s="55">
        <v>87</v>
      </c>
      <c r="B88" s="2" t="s">
        <v>12379</v>
      </c>
      <c r="C88" s="10" t="s">
        <v>12380</v>
      </c>
      <c r="D88" s="10" t="s">
        <v>12380</v>
      </c>
      <c r="F88" s="2" t="s">
        <v>12379</v>
      </c>
      <c r="G88" s="40"/>
      <c r="H88" s="1"/>
      <c r="I88" s="1"/>
      <c r="J88" s="1" t="s">
        <v>13</v>
      </c>
      <c r="K88" s="1"/>
      <c r="L88" s="1"/>
      <c r="M88" s="40"/>
      <c r="N88" s="49" t="s">
        <v>13</v>
      </c>
      <c r="O88" s="10" t="s">
        <v>13</v>
      </c>
      <c r="P88" s="10" t="s">
        <v>13</v>
      </c>
      <c r="Q88" s="10" t="s">
        <v>13</v>
      </c>
      <c r="R88" s="10" t="s">
        <v>13</v>
      </c>
      <c r="S88" s="10" t="s">
        <v>13</v>
      </c>
      <c r="T88" s="10" t="s">
        <v>13</v>
      </c>
      <c r="V88" s="49">
        <v>3</v>
      </c>
      <c r="W88" s="49"/>
    </row>
    <row r="89" spans="1:23" ht="25.5" x14ac:dyDescent="0.25">
      <c r="A89" s="55">
        <v>88</v>
      </c>
      <c r="B89" s="2" t="s">
        <v>12377</v>
      </c>
      <c r="C89" s="10" t="s">
        <v>12378</v>
      </c>
      <c r="D89" s="10" t="s">
        <v>12378</v>
      </c>
      <c r="F89" s="2" t="s">
        <v>12377</v>
      </c>
      <c r="G89" s="40"/>
      <c r="H89" s="1"/>
      <c r="I89" s="1"/>
      <c r="J89" s="1" t="s">
        <v>13</v>
      </c>
      <c r="K89" s="1"/>
      <c r="L89" s="1"/>
      <c r="M89" s="40"/>
      <c r="N89" s="49" t="s">
        <v>13</v>
      </c>
      <c r="O89" s="10" t="s">
        <v>13</v>
      </c>
      <c r="P89" s="10" t="s">
        <v>13</v>
      </c>
      <c r="Q89" s="10" t="s">
        <v>13</v>
      </c>
      <c r="R89" s="10" t="s">
        <v>13</v>
      </c>
      <c r="S89" s="10" t="s">
        <v>13</v>
      </c>
      <c r="T89" s="10" t="s">
        <v>13</v>
      </c>
      <c r="U89" s="10">
        <v>3</v>
      </c>
      <c r="V89" s="50"/>
      <c r="W89" s="49"/>
    </row>
    <row r="90" spans="1:23" ht="25.5" x14ac:dyDescent="0.25">
      <c r="A90" s="55">
        <v>89</v>
      </c>
      <c r="B90" s="2" t="s">
        <v>12375</v>
      </c>
      <c r="C90" s="10" t="s">
        <v>12376</v>
      </c>
      <c r="D90" s="10" t="s">
        <v>12376</v>
      </c>
      <c r="F90" s="2" t="s">
        <v>12375</v>
      </c>
      <c r="G90" s="40"/>
      <c r="H90" s="1"/>
      <c r="I90" s="1"/>
      <c r="J90" s="1" t="s">
        <v>13</v>
      </c>
      <c r="K90" s="1"/>
      <c r="L90" s="1"/>
      <c r="M90" s="40"/>
      <c r="N90" s="49" t="s">
        <v>13</v>
      </c>
      <c r="O90" s="10" t="s">
        <v>13</v>
      </c>
      <c r="P90" s="10" t="s">
        <v>13</v>
      </c>
      <c r="Q90" s="10" t="s">
        <v>13</v>
      </c>
      <c r="R90" s="10" t="s">
        <v>13</v>
      </c>
      <c r="S90" s="10" t="s">
        <v>13</v>
      </c>
      <c r="T90" s="10" t="s">
        <v>13</v>
      </c>
      <c r="U90" s="10">
        <v>3</v>
      </c>
      <c r="V90" s="50"/>
      <c r="W90" s="49"/>
    </row>
    <row r="91" spans="1:23" ht="25.5" x14ac:dyDescent="0.25">
      <c r="A91" s="55">
        <v>90</v>
      </c>
      <c r="B91" s="2" t="s">
        <v>12373</v>
      </c>
      <c r="C91" s="10" t="s">
        <v>12374</v>
      </c>
      <c r="D91" s="10" t="s">
        <v>12374</v>
      </c>
      <c r="F91" s="2" t="s">
        <v>12373</v>
      </c>
      <c r="G91" s="40"/>
      <c r="H91" s="1"/>
      <c r="I91" s="1"/>
      <c r="J91" s="1" t="s">
        <v>13</v>
      </c>
      <c r="K91" s="1"/>
      <c r="L91" s="1"/>
      <c r="M91" s="40"/>
      <c r="N91" s="49" t="s">
        <v>13</v>
      </c>
      <c r="O91" s="10" t="s">
        <v>13</v>
      </c>
      <c r="P91" s="10" t="s">
        <v>13</v>
      </c>
      <c r="Q91" s="10" t="s">
        <v>13</v>
      </c>
      <c r="R91" s="10" t="s">
        <v>13</v>
      </c>
      <c r="S91" s="10" t="s">
        <v>13</v>
      </c>
      <c r="T91" s="10" t="s">
        <v>13</v>
      </c>
      <c r="U91" s="10">
        <v>3</v>
      </c>
      <c r="V91" s="50"/>
      <c r="W91" s="49"/>
    </row>
    <row r="92" spans="1:23" ht="38.25" x14ac:dyDescent="0.25">
      <c r="A92" s="55">
        <v>91</v>
      </c>
      <c r="B92" s="2" t="s">
        <v>12371</v>
      </c>
      <c r="C92" s="10" t="s">
        <v>12372</v>
      </c>
      <c r="D92" s="10" t="s">
        <v>12372</v>
      </c>
      <c r="F92" s="2" t="s">
        <v>12371</v>
      </c>
      <c r="G92" s="40"/>
      <c r="H92" s="1"/>
      <c r="I92" s="1"/>
      <c r="J92" s="1" t="s">
        <v>13</v>
      </c>
      <c r="K92" s="1"/>
      <c r="L92" s="1"/>
      <c r="M92" s="40"/>
      <c r="N92" s="49" t="s">
        <v>13</v>
      </c>
      <c r="O92" s="10" t="s">
        <v>13</v>
      </c>
      <c r="P92" s="10" t="s">
        <v>13</v>
      </c>
      <c r="Q92" s="10" t="s">
        <v>13</v>
      </c>
      <c r="R92" s="10" t="s">
        <v>13</v>
      </c>
      <c r="S92" s="10" t="s">
        <v>13</v>
      </c>
      <c r="T92" s="10" t="s">
        <v>13</v>
      </c>
      <c r="U92" s="10">
        <v>3</v>
      </c>
      <c r="V92" s="50"/>
      <c r="W92" s="49"/>
    </row>
    <row r="93" spans="1:23" ht="38.25" x14ac:dyDescent="0.25">
      <c r="A93" s="55">
        <v>92</v>
      </c>
      <c r="B93" s="2" t="s">
        <v>12369</v>
      </c>
      <c r="C93" s="10" t="s">
        <v>12370</v>
      </c>
      <c r="D93" s="10" t="s">
        <v>12370</v>
      </c>
      <c r="F93" s="2" t="s">
        <v>12369</v>
      </c>
      <c r="G93" s="40"/>
      <c r="H93" s="1"/>
      <c r="I93" s="1"/>
      <c r="J93" s="1" t="s">
        <v>13</v>
      </c>
      <c r="K93" s="1"/>
      <c r="L93" s="1"/>
      <c r="M93" s="40"/>
      <c r="N93" s="49" t="s">
        <v>13</v>
      </c>
      <c r="O93" s="10" t="s">
        <v>13</v>
      </c>
      <c r="P93" s="10" t="s">
        <v>13</v>
      </c>
      <c r="Q93" s="10" t="s">
        <v>13</v>
      </c>
      <c r="R93" s="10" t="s">
        <v>13</v>
      </c>
      <c r="S93" s="10" t="s">
        <v>13</v>
      </c>
      <c r="T93" s="10" t="s">
        <v>13</v>
      </c>
      <c r="V93" s="49">
        <v>3</v>
      </c>
      <c r="W93" s="49"/>
    </row>
    <row r="94" spans="1:23" ht="25.5" x14ac:dyDescent="0.25">
      <c r="A94" s="55">
        <v>93</v>
      </c>
      <c r="B94" s="2" t="s">
        <v>12367</v>
      </c>
      <c r="C94" s="10" t="s">
        <v>12368</v>
      </c>
      <c r="D94" s="10" t="s">
        <v>12368</v>
      </c>
      <c r="F94" s="2" t="s">
        <v>12367</v>
      </c>
      <c r="G94" s="40"/>
      <c r="H94" s="1"/>
      <c r="I94" s="1"/>
      <c r="J94" s="1" t="s">
        <v>13</v>
      </c>
      <c r="K94" s="1"/>
      <c r="L94" s="1"/>
      <c r="M94" s="40"/>
      <c r="N94" s="49" t="s">
        <v>13</v>
      </c>
      <c r="O94" s="10" t="s">
        <v>13</v>
      </c>
      <c r="P94" s="10" t="s">
        <v>13</v>
      </c>
      <c r="Q94" s="10" t="s">
        <v>13</v>
      </c>
      <c r="R94" s="10" t="s">
        <v>13</v>
      </c>
      <c r="S94" s="10" t="s">
        <v>13</v>
      </c>
      <c r="T94" s="10" t="s">
        <v>13</v>
      </c>
      <c r="V94" s="50"/>
      <c r="W94" s="49"/>
    </row>
    <row r="95" spans="1:23" ht="25.5" x14ac:dyDescent="0.25">
      <c r="A95" s="55">
        <v>94</v>
      </c>
      <c r="B95" s="2" t="s">
        <v>12365</v>
      </c>
      <c r="C95" s="10" t="s">
        <v>12366</v>
      </c>
      <c r="D95" s="10" t="s">
        <v>12366</v>
      </c>
      <c r="F95" s="2" t="s">
        <v>12365</v>
      </c>
      <c r="G95" s="40"/>
      <c r="H95" s="1"/>
      <c r="I95" s="1"/>
      <c r="J95" s="1" t="s">
        <v>13</v>
      </c>
      <c r="K95" s="1"/>
      <c r="L95" s="1"/>
      <c r="M95" s="40"/>
      <c r="N95" s="49" t="s">
        <v>13</v>
      </c>
      <c r="O95" s="10" t="s">
        <v>13</v>
      </c>
      <c r="P95" s="10" t="s">
        <v>13</v>
      </c>
      <c r="Q95" s="10" t="s">
        <v>13</v>
      </c>
      <c r="R95" s="10" t="s">
        <v>13</v>
      </c>
      <c r="S95" s="10" t="s">
        <v>13</v>
      </c>
      <c r="T95" s="10" t="s">
        <v>13</v>
      </c>
      <c r="U95" s="10">
        <v>3</v>
      </c>
      <c r="V95" s="50"/>
      <c r="W95" s="49"/>
    </row>
    <row r="96" spans="1:23" x14ac:dyDescent="0.25">
      <c r="A96" s="55">
        <v>95</v>
      </c>
      <c r="B96" s="6" t="s">
        <v>12363</v>
      </c>
      <c r="C96" s="12" t="s">
        <v>12364</v>
      </c>
      <c r="D96" s="12" t="s">
        <v>12364</v>
      </c>
      <c r="F96" s="6" t="s">
        <v>12363</v>
      </c>
      <c r="G96" s="39"/>
      <c r="H96" s="5"/>
      <c r="I96" s="5"/>
      <c r="J96" s="1"/>
      <c r="K96" s="5"/>
      <c r="L96" s="5"/>
      <c r="M96" s="39"/>
      <c r="N96" s="50"/>
      <c r="V96" s="50"/>
      <c r="W96" s="49"/>
    </row>
    <row r="97" spans="1:23" ht="25.5" x14ac:dyDescent="0.25">
      <c r="A97" s="55">
        <v>96</v>
      </c>
      <c r="B97" s="2" t="s">
        <v>12361</v>
      </c>
      <c r="C97" s="10" t="s">
        <v>12362</v>
      </c>
      <c r="D97" s="10" t="s">
        <v>12362</v>
      </c>
      <c r="F97" s="2" t="s">
        <v>12361</v>
      </c>
      <c r="G97" s="40"/>
      <c r="H97" s="1"/>
      <c r="I97" s="1"/>
      <c r="J97" s="1" t="s">
        <v>13</v>
      </c>
      <c r="K97" s="1"/>
      <c r="L97" s="1"/>
      <c r="M97" s="40"/>
      <c r="N97" s="49" t="s">
        <v>13</v>
      </c>
      <c r="O97" s="10" t="s">
        <v>13</v>
      </c>
      <c r="P97" s="10" t="s">
        <v>13</v>
      </c>
      <c r="Q97" s="10" t="s">
        <v>13</v>
      </c>
      <c r="R97" s="10" t="s">
        <v>13</v>
      </c>
      <c r="S97" s="10" t="s">
        <v>13</v>
      </c>
      <c r="T97" s="10" t="s">
        <v>13</v>
      </c>
      <c r="V97" s="49">
        <v>3</v>
      </c>
      <c r="W97" s="49"/>
    </row>
    <row r="98" spans="1:23" x14ac:dyDescent="0.25">
      <c r="A98" s="55">
        <v>97</v>
      </c>
      <c r="B98" s="2" t="s">
        <v>12359</v>
      </c>
      <c r="C98" s="10" t="s">
        <v>12360</v>
      </c>
      <c r="D98" s="10" t="s">
        <v>12360</v>
      </c>
      <c r="F98" s="2" t="s">
        <v>12359</v>
      </c>
      <c r="G98" s="40"/>
      <c r="H98" s="1"/>
      <c r="I98" s="1"/>
      <c r="J98" s="1" t="s">
        <v>13</v>
      </c>
      <c r="K98" s="1"/>
      <c r="L98" s="1"/>
      <c r="M98" s="40"/>
      <c r="N98" s="49" t="s">
        <v>13</v>
      </c>
      <c r="O98" s="10" t="s">
        <v>13</v>
      </c>
      <c r="P98" s="10" t="s">
        <v>13</v>
      </c>
      <c r="Q98" s="10" t="s">
        <v>13</v>
      </c>
      <c r="R98" s="10" t="s">
        <v>13</v>
      </c>
      <c r="S98" s="10" t="s">
        <v>13</v>
      </c>
      <c r="T98" s="10" t="s">
        <v>13</v>
      </c>
      <c r="V98" s="49">
        <v>3</v>
      </c>
      <c r="W98" s="49"/>
    </row>
    <row r="99" spans="1:23" ht="25.5" x14ac:dyDescent="0.25">
      <c r="A99" s="55">
        <v>98</v>
      </c>
      <c r="B99" s="2" t="s">
        <v>12357</v>
      </c>
      <c r="C99" s="10" t="s">
        <v>12358</v>
      </c>
      <c r="D99" s="10" t="s">
        <v>12358</v>
      </c>
      <c r="F99" s="2" t="s">
        <v>12357</v>
      </c>
      <c r="G99" s="40"/>
      <c r="H99" s="1"/>
      <c r="I99" s="1"/>
      <c r="J99" s="1" t="s">
        <v>13</v>
      </c>
      <c r="K99" s="1"/>
      <c r="L99" s="1"/>
      <c r="M99" s="40"/>
      <c r="N99" s="49" t="s">
        <v>13</v>
      </c>
      <c r="O99" s="10" t="s">
        <v>13</v>
      </c>
      <c r="P99" s="10" t="s">
        <v>13</v>
      </c>
      <c r="Q99" s="10" t="s">
        <v>13</v>
      </c>
      <c r="R99" s="10" t="s">
        <v>13</v>
      </c>
      <c r="S99" s="10" t="s">
        <v>13</v>
      </c>
      <c r="T99" s="10" t="s">
        <v>13</v>
      </c>
      <c r="U99" s="10">
        <v>3</v>
      </c>
      <c r="V99" s="50"/>
      <c r="W99" s="49"/>
    </row>
    <row r="100" spans="1:23" ht="25.5" x14ac:dyDescent="0.25">
      <c r="A100" s="55">
        <v>99</v>
      </c>
      <c r="B100" s="2" t="s">
        <v>12355</v>
      </c>
      <c r="C100" s="10" t="s">
        <v>12356</v>
      </c>
      <c r="D100" s="10" t="s">
        <v>12356</v>
      </c>
      <c r="F100" s="2" t="s">
        <v>12355</v>
      </c>
      <c r="G100" s="40"/>
      <c r="H100" s="1"/>
      <c r="I100" s="1"/>
      <c r="J100" s="1" t="s">
        <v>13</v>
      </c>
      <c r="K100" s="1"/>
      <c r="L100" s="1"/>
      <c r="M100" s="40"/>
      <c r="N100" s="49" t="s">
        <v>13</v>
      </c>
      <c r="O100" s="10" t="s">
        <v>13</v>
      </c>
      <c r="P100" s="10" t="s">
        <v>13</v>
      </c>
      <c r="Q100" s="10" t="s">
        <v>13</v>
      </c>
      <c r="R100" s="10" t="s">
        <v>13</v>
      </c>
      <c r="S100" s="10" t="s">
        <v>13</v>
      </c>
      <c r="T100" s="10" t="s">
        <v>13</v>
      </c>
      <c r="U100" s="10">
        <v>3</v>
      </c>
      <c r="V100" s="50"/>
      <c r="W100" s="49"/>
    </row>
    <row r="101" spans="1:23" ht="38.25" x14ac:dyDescent="0.25">
      <c r="A101" s="55">
        <v>100</v>
      </c>
      <c r="B101" s="2" t="s">
        <v>12353</v>
      </c>
      <c r="C101" s="10" t="s">
        <v>12354</v>
      </c>
      <c r="D101" s="10" t="s">
        <v>12354</v>
      </c>
      <c r="F101" s="2" t="s">
        <v>12353</v>
      </c>
      <c r="G101" s="40"/>
      <c r="H101" s="1"/>
      <c r="I101" s="1"/>
      <c r="J101" s="1" t="s">
        <v>13</v>
      </c>
      <c r="K101" s="1"/>
      <c r="L101" s="1"/>
      <c r="M101" s="40"/>
      <c r="N101" s="49" t="s">
        <v>13</v>
      </c>
      <c r="O101" s="10" t="s">
        <v>13</v>
      </c>
      <c r="P101" s="10" t="s">
        <v>13</v>
      </c>
      <c r="Q101" s="10" t="s">
        <v>13</v>
      </c>
      <c r="R101" s="10" t="s">
        <v>13</v>
      </c>
      <c r="S101" s="10" t="s">
        <v>13</v>
      </c>
      <c r="T101" s="10" t="s">
        <v>13</v>
      </c>
      <c r="V101" s="50"/>
      <c r="W101" s="49"/>
    </row>
    <row r="102" spans="1:23" ht="38.25" x14ac:dyDescent="0.25">
      <c r="A102" s="55">
        <v>101</v>
      </c>
      <c r="B102" s="2" t="s">
        <v>12351</v>
      </c>
      <c r="C102" s="10" t="s">
        <v>12352</v>
      </c>
      <c r="D102" s="10" t="s">
        <v>12352</v>
      </c>
      <c r="F102" s="2" t="s">
        <v>12351</v>
      </c>
      <c r="G102" s="40"/>
      <c r="H102" s="1"/>
      <c r="I102" s="1"/>
      <c r="J102" s="1" t="s">
        <v>13</v>
      </c>
      <c r="K102" s="1"/>
      <c r="L102" s="1"/>
      <c r="M102" s="40"/>
      <c r="N102" s="49" t="s">
        <v>13</v>
      </c>
      <c r="O102" s="10" t="s">
        <v>13</v>
      </c>
      <c r="P102" s="10" t="s">
        <v>13</v>
      </c>
      <c r="Q102" s="10" t="s">
        <v>13</v>
      </c>
      <c r="R102" s="10" t="s">
        <v>13</v>
      </c>
      <c r="S102" s="10" t="s">
        <v>13</v>
      </c>
      <c r="T102" s="10" t="s">
        <v>13</v>
      </c>
      <c r="V102" s="49">
        <v>3</v>
      </c>
      <c r="W102" s="49"/>
    </row>
    <row r="103" spans="1:23" ht="25.5" x14ac:dyDescent="0.25">
      <c r="A103" s="55">
        <v>102</v>
      </c>
      <c r="B103" s="2" t="s">
        <v>12349</v>
      </c>
      <c r="C103" s="10" t="s">
        <v>12350</v>
      </c>
      <c r="D103" s="10" t="s">
        <v>12350</v>
      </c>
      <c r="F103" s="2" t="s">
        <v>12349</v>
      </c>
      <c r="G103" s="40"/>
      <c r="H103" s="1"/>
      <c r="I103" s="1"/>
      <c r="J103" s="1" t="s">
        <v>13</v>
      </c>
      <c r="K103" s="1"/>
      <c r="L103" s="1"/>
      <c r="M103" s="40"/>
      <c r="N103" s="49" t="s">
        <v>13</v>
      </c>
      <c r="O103" s="10" t="s">
        <v>13</v>
      </c>
      <c r="P103" s="10" t="s">
        <v>13</v>
      </c>
      <c r="Q103" s="10" t="s">
        <v>13</v>
      </c>
      <c r="R103" s="10" t="s">
        <v>13</v>
      </c>
      <c r="S103" s="10" t="s">
        <v>13</v>
      </c>
      <c r="T103" s="10" t="s">
        <v>13</v>
      </c>
      <c r="U103" s="10">
        <v>3</v>
      </c>
      <c r="V103" s="50"/>
      <c r="W103" s="49"/>
    </row>
    <row r="104" spans="1:23" ht="25.5" x14ac:dyDescent="0.25">
      <c r="A104" s="55">
        <v>103</v>
      </c>
      <c r="B104" s="4" t="s">
        <v>12347</v>
      </c>
      <c r="C104" s="14" t="s">
        <v>12348</v>
      </c>
      <c r="D104" s="14" t="s">
        <v>12348</v>
      </c>
      <c r="F104" s="4" t="s">
        <v>12347</v>
      </c>
      <c r="G104" s="38"/>
      <c r="H104" s="3"/>
      <c r="I104" s="3"/>
      <c r="J104" s="1"/>
      <c r="K104" s="3"/>
      <c r="L104" s="3"/>
      <c r="M104" s="38"/>
      <c r="N104" s="50"/>
      <c r="V104" s="50"/>
      <c r="W104" s="49"/>
    </row>
    <row r="105" spans="1:23" x14ac:dyDescent="0.25">
      <c r="A105" s="55">
        <v>104</v>
      </c>
      <c r="B105" s="4" t="s">
        <v>656</v>
      </c>
      <c r="C105" s="14" t="s">
        <v>12346</v>
      </c>
      <c r="D105" s="14" t="s">
        <v>12346</v>
      </c>
      <c r="F105" s="4" t="s">
        <v>656</v>
      </c>
      <c r="G105" s="38"/>
      <c r="H105" s="3"/>
      <c r="I105" s="3"/>
      <c r="J105" s="1"/>
      <c r="K105" s="3"/>
      <c r="L105" s="3"/>
      <c r="M105" s="38"/>
      <c r="N105" s="50"/>
      <c r="V105" s="50"/>
      <c r="W105" s="49"/>
    </row>
    <row r="106" spans="1:23" x14ac:dyDescent="0.25">
      <c r="A106" s="55">
        <v>105</v>
      </c>
      <c r="B106" s="6" t="s">
        <v>12344</v>
      </c>
      <c r="C106" s="12" t="s">
        <v>12345</v>
      </c>
      <c r="D106" s="12" t="s">
        <v>12345</v>
      </c>
      <c r="F106" s="6" t="s">
        <v>12344</v>
      </c>
      <c r="G106" s="39"/>
      <c r="H106" s="5"/>
      <c r="I106" s="5"/>
      <c r="J106" s="1"/>
      <c r="K106" s="5"/>
      <c r="L106" s="5"/>
      <c r="M106" s="39"/>
      <c r="N106" s="50"/>
      <c r="V106" s="50"/>
      <c r="W106" s="49"/>
    </row>
    <row r="107" spans="1:23" ht="25.5" x14ac:dyDescent="0.25">
      <c r="A107" s="55">
        <v>106</v>
      </c>
      <c r="B107" s="2" t="s">
        <v>12342</v>
      </c>
      <c r="C107" s="10" t="s">
        <v>12343</v>
      </c>
      <c r="D107" s="10" t="s">
        <v>12343</v>
      </c>
      <c r="F107" s="2" t="s">
        <v>12342</v>
      </c>
      <c r="G107" s="40"/>
      <c r="H107" s="1"/>
      <c r="I107" s="1"/>
      <c r="J107" s="1" t="s">
        <v>13</v>
      </c>
      <c r="K107" s="1"/>
      <c r="L107" s="1"/>
      <c r="M107" s="40"/>
      <c r="N107" s="49" t="s">
        <v>13</v>
      </c>
      <c r="O107" s="10" t="s">
        <v>13</v>
      </c>
      <c r="P107" s="10" t="s">
        <v>13</v>
      </c>
      <c r="Q107" s="10" t="s">
        <v>13</v>
      </c>
      <c r="R107" s="10" t="s">
        <v>13</v>
      </c>
      <c r="S107" s="10" t="s">
        <v>13</v>
      </c>
      <c r="T107" s="10" t="s">
        <v>13</v>
      </c>
      <c r="V107" s="49">
        <v>3</v>
      </c>
      <c r="W107" s="49"/>
    </row>
    <row r="108" spans="1:23" ht="38.25" x14ac:dyDescent="0.25">
      <c r="A108" s="55">
        <v>107</v>
      </c>
      <c r="B108" s="2" t="s">
        <v>12340</v>
      </c>
      <c r="C108" s="10" t="s">
        <v>12341</v>
      </c>
      <c r="D108" s="10" t="s">
        <v>12341</v>
      </c>
      <c r="F108" s="2" t="s">
        <v>12340</v>
      </c>
      <c r="G108" s="40"/>
      <c r="H108" s="1"/>
      <c r="I108" s="1"/>
      <c r="J108" s="1" t="s">
        <v>13</v>
      </c>
      <c r="K108" s="1"/>
      <c r="L108" s="1"/>
      <c r="M108" s="40"/>
      <c r="N108" s="49" t="s">
        <v>13</v>
      </c>
      <c r="O108" s="10" t="s">
        <v>13</v>
      </c>
      <c r="P108" s="10" t="s">
        <v>13</v>
      </c>
      <c r="Q108" s="10" t="s">
        <v>13</v>
      </c>
      <c r="R108" s="10" t="s">
        <v>13</v>
      </c>
      <c r="S108" s="10" t="s">
        <v>13</v>
      </c>
      <c r="T108" s="10" t="s">
        <v>13</v>
      </c>
      <c r="V108" s="49">
        <v>3</v>
      </c>
      <c r="W108" s="49"/>
    </row>
    <row r="109" spans="1:23" x14ac:dyDescent="0.25">
      <c r="A109" s="55">
        <v>108</v>
      </c>
      <c r="B109" s="2" t="s">
        <v>12338</v>
      </c>
      <c r="C109" s="10" t="s">
        <v>12339</v>
      </c>
      <c r="D109" s="10" t="s">
        <v>12339</v>
      </c>
      <c r="F109" s="2" t="s">
        <v>12338</v>
      </c>
      <c r="G109" s="40"/>
      <c r="H109" s="1"/>
      <c r="I109" s="1"/>
      <c r="J109" s="1" t="s">
        <v>13</v>
      </c>
      <c r="K109" s="1"/>
      <c r="L109" s="1"/>
      <c r="M109" s="40"/>
      <c r="N109" s="49" t="s">
        <v>13</v>
      </c>
      <c r="O109" s="10" t="s">
        <v>13</v>
      </c>
      <c r="P109" s="10" t="s">
        <v>13</v>
      </c>
      <c r="Q109" s="10" t="s">
        <v>13</v>
      </c>
      <c r="R109" s="10" t="s">
        <v>13</v>
      </c>
      <c r="S109" s="10" t="s">
        <v>13</v>
      </c>
      <c r="T109" s="10" t="s">
        <v>13</v>
      </c>
      <c r="U109" s="10">
        <v>3</v>
      </c>
      <c r="V109" s="50"/>
      <c r="W109" s="49"/>
    </row>
    <row r="110" spans="1:23" ht="25.5" x14ac:dyDescent="0.25">
      <c r="A110" s="55">
        <v>109</v>
      </c>
      <c r="B110" s="2" t="s">
        <v>12336</v>
      </c>
      <c r="C110" s="10" t="s">
        <v>12337</v>
      </c>
      <c r="D110" s="10" t="s">
        <v>12337</v>
      </c>
      <c r="F110" s="2" t="s">
        <v>12336</v>
      </c>
      <c r="G110" s="40"/>
      <c r="H110" s="1"/>
      <c r="I110" s="1"/>
      <c r="J110" s="1" t="s">
        <v>13</v>
      </c>
      <c r="K110" s="1"/>
      <c r="L110" s="1"/>
      <c r="M110" s="40"/>
      <c r="N110" s="49" t="s">
        <v>13</v>
      </c>
      <c r="O110" s="10" t="s">
        <v>13</v>
      </c>
      <c r="P110" s="10" t="s">
        <v>13</v>
      </c>
      <c r="Q110" s="10" t="s">
        <v>13</v>
      </c>
      <c r="R110" s="10" t="s">
        <v>13</v>
      </c>
      <c r="S110" s="10" t="s">
        <v>13</v>
      </c>
      <c r="T110" s="10" t="s">
        <v>13</v>
      </c>
      <c r="U110" s="10">
        <v>3</v>
      </c>
      <c r="V110" s="50"/>
      <c r="W110" s="49"/>
    </row>
    <row r="111" spans="1:23" ht="25.5" x14ac:dyDescent="0.25">
      <c r="A111" s="55">
        <v>110</v>
      </c>
      <c r="B111" s="2" t="s">
        <v>12334</v>
      </c>
      <c r="C111" s="10" t="s">
        <v>12335</v>
      </c>
      <c r="D111" s="10" t="s">
        <v>12335</v>
      </c>
      <c r="F111" s="2" t="s">
        <v>12334</v>
      </c>
      <c r="G111" s="40"/>
      <c r="H111" s="1"/>
      <c r="I111" s="1"/>
      <c r="J111" s="1" t="s">
        <v>13</v>
      </c>
      <c r="K111" s="1"/>
      <c r="L111" s="1"/>
      <c r="M111" s="40"/>
      <c r="N111" s="49" t="s">
        <v>13</v>
      </c>
      <c r="O111" s="10" t="s">
        <v>13</v>
      </c>
      <c r="P111" s="10" t="s">
        <v>13</v>
      </c>
      <c r="Q111" s="10" t="s">
        <v>13</v>
      </c>
      <c r="R111" s="10" t="s">
        <v>13</v>
      </c>
      <c r="S111" s="10" t="s">
        <v>13</v>
      </c>
      <c r="T111" s="10" t="s">
        <v>13</v>
      </c>
      <c r="U111" s="16">
        <v>3</v>
      </c>
      <c r="V111" s="50"/>
      <c r="W111" s="49"/>
    </row>
    <row r="112" spans="1:23" ht="25.5" x14ac:dyDescent="0.25">
      <c r="A112" s="55">
        <v>111</v>
      </c>
      <c r="B112" s="2" t="s">
        <v>12332</v>
      </c>
      <c r="C112" s="10" t="s">
        <v>12333</v>
      </c>
      <c r="D112" s="10" t="s">
        <v>12333</v>
      </c>
      <c r="F112" s="2" t="s">
        <v>12332</v>
      </c>
      <c r="G112" s="40"/>
      <c r="H112" s="1"/>
      <c r="I112" s="1"/>
      <c r="J112" s="1" t="s">
        <v>13</v>
      </c>
      <c r="K112" s="1"/>
      <c r="L112" s="1"/>
      <c r="M112" s="40"/>
      <c r="N112" s="49" t="s">
        <v>13</v>
      </c>
      <c r="O112" s="10" t="s">
        <v>13</v>
      </c>
      <c r="P112" s="10" t="s">
        <v>13</v>
      </c>
      <c r="Q112" s="10" t="s">
        <v>13</v>
      </c>
      <c r="R112" s="10" t="s">
        <v>13</v>
      </c>
      <c r="S112" s="10" t="s">
        <v>13</v>
      </c>
      <c r="T112" s="10" t="s">
        <v>13</v>
      </c>
      <c r="U112" s="10">
        <v>3</v>
      </c>
      <c r="V112" s="50"/>
      <c r="W112" s="49"/>
    </row>
    <row r="113" spans="1:23" x14ac:dyDescent="0.25">
      <c r="A113" s="55">
        <v>112</v>
      </c>
      <c r="B113" s="4" t="s">
        <v>12330</v>
      </c>
      <c r="C113" s="14" t="s">
        <v>12331</v>
      </c>
      <c r="D113" s="14" t="s">
        <v>12331</v>
      </c>
      <c r="F113" s="4" t="s">
        <v>12330</v>
      </c>
      <c r="G113" s="38"/>
      <c r="H113" s="3"/>
      <c r="I113" s="3"/>
      <c r="J113" s="1"/>
      <c r="K113" s="3"/>
      <c r="L113" s="3"/>
      <c r="M113" s="38"/>
      <c r="N113" s="50"/>
      <c r="V113" s="50"/>
      <c r="W113" s="49"/>
    </row>
    <row r="114" spans="1:23" x14ac:dyDescent="0.25">
      <c r="A114" s="55">
        <v>113</v>
      </c>
      <c r="B114" s="4" t="s">
        <v>12328</v>
      </c>
      <c r="C114" s="14" t="s">
        <v>12329</v>
      </c>
      <c r="D114" s="14" t="s">
        <v>12329</v>
      </c>
      <c r="F114" s="4" t="s">
        <v>12328</v>
      </c>
      <c r="G114" s="38"/>
      <c r="H114" s="3"/>
      <c r="I114" s="3"/>
      <c r="J114" s="1"/>
      <c r="K114" s="3"/>
      <c r="L114" s="3"/>
      <c r="M114" s="38"/>
      <c r="N114" s="50"/>
      <c r="V114" s="50"/>
      <c r="W114" s="49"/>
    </row>
    <row r="115" spans="1:23" x14ac:dyDescent="0.25">
      <c r="A115" s="55">
        <v>114</v>
      </c>
      <c r="B115" s="6" t="s">
        <v>12326</v>
      </c>
      <c r="C115" s="12" t="s">
        <v>12327</v>
      </c>
      <c r="D115" s="12" t="s">
        <v>12327</v>
      </c>
      <c r="F115" s="6" t="s">
        <v>12326</v>
      </c>
      <c r="G115" s="39"/>
      <c r="H115" s="5"/>
      <c r="I115" s="5"/>
      <c r="J115" s="1"/>
      <c r="K115" s="5"/>
      <c r="L115" s="5"/>
      <c r="M115" s="39"/>
      <c r="N115" s="50"/>
      <c r="V115" s="50"/>
      <c r="W115" s="49"/>
    </row>
    <row r="116" spans="1:23" ht="25.5" x14ac:dyDescent="0.25">
      <c r="A116" s="55">
        <v>115</v>
      </c>
      <c r="B116" s="2" t="s">
        <v>12324</v>
      </c>
      <c r="C116" s="10" t="s">
        <v>12325</v>
      </c>
      <c r="D116" s="10" t="s">
        <v>12325</v>
      </c>
      <c r="F116" s="2" t="s">
        <v>12324</v>
      </c>
      <c r="G116" s="40"/>
      <c r="H116" s="1"/>
      <c r="I116" s="1"/>
      <c r="J116" s="1" t="s">
        <v>13</v>
      </c>
      <c r="K116" s="1"/>
      <c r="L116" s="1"/>
      <c r="M116" s="40"/>
      <c r="N116" s="49" t="s">
        <v>13</v>
      </c>
      <c r="O116" s="10" t="s">
        <v>13</v>
      </c>
      <c r="P116" s="10" t="s">
        <v>13</v>
      </c>
      <c r="Q116" s="10" t="s">
        <v>13</v>
      </c>
      <c r="R116" s="10" t="s">
        <v>13</v>
      </c>
      <c r="S116" s="10" t="s">
        <v>13</v>
      </c>
      <c r="T116" s="10" t="s">
        <v>13</v>
      </c>
      <c r="U116" s="10">
        <v>3</v>
      </c>
      <c r="V116" s="50"/>
      <c r="W116" s="49"/>
    </row>
    <row r="117" spans="1:23" ht="25.5" x14ac:dyDescent="0.25">
      <c r="A117" s="55">
        <v>116</v>
      </c>
      <c r="B117" s="2" t="s">
        <v>12322</v>
      </c>
      <c r="C117" s="10" t="s">
        <v>12323</v>
      </c>
      <c r="D117" s="10" t="s">
        <v>12323</v>
      </c>
      <c r="F117" s="2" t="s">
        <v>12322</v>
      </c>
      <c r="G117" s="40"/>
      <c r="H117" s="1"/>
      <c r="I117" s="1"/>
      <c r="J117" s="1" t="s">
        <v>13</v>
      </c>
      <c r="K117" s="1"/>
      <c r="L117" s="1"/>
      <c r="M117" s="40"/>
      <c r="N117" s="49" t="s">
        <v>13</v>
      </c>
      <c r="O117" s="10" t="s">
        <v>13</v>
      </c>
      <c r="P117" s="10" t="s">
        <v>13</v>
      </c>
      <c r="Q117" s="10" t="s">
        <v>13</v>
      </c>
      <c r="R117" s="10" t="s">
        <v>13</v>
      </c>
      <c r="S117" s="10" t="s">
        <v>13</v>
      </c>
      <c r="T117" s="10" t="s">
        <v>13</v>
      </c>
      <c r="U117" s="10">
        <v>3</v>
      </c>
      <c r="V117" s="50"/>
      <c r="W117" s="49"/>
    </row>
    <row r="118" spans="1:23" x14ac:dyDescent="0.25">
      <c r="A118" s="55">
        <v>117</v>
      </c>
      <c r="B118" s="6" t="s">
        <v>12320</v>
      </c>
      <c r="C118" s="12" t="s">
        <v>12321</v>
      </c>
      <c r="D118" s="12" t="s">
        <v>12321</v>
      </c>
      <c r="F118" s="6" t="s">
        <v>12320</v>
      </c>
      <c r="G118" s="39"/>
      <c r="H118" s="5"/>
      <c r="I118" s="5"/>
      <c r="J118" s="1"/>
      <c r="K118" s="5"/>
      <c r="L118" s="5"/>
      <c r="M118" s="39"/>
      <c r="N118" s="50"/>
      <c r="V118" s="50"/>
      <c r="W118" s="49"/>
    </row>
    <row r="119" spans="1:23" x14ac:dyDescent="0.25">
      <c r="A119" s="55">
        <v>118</v>
      </c>
      <c r="B119" s="2" t="s">
        <v>12318</v>
      </c>
      <c r="C119" s="10" t="s">
        <v>12319</v>
      </c>
      <c r="D119" s="10" t="s">
        <v>12319</v>
      </c>
      <c r="E119" s="10"/>
      <c r="F119" s="2" t="s">
        <v>12318</v>
      </c>
      <c r="G119" s="40"/>
      <c r="H119" s="1"/>
      <c r="I119" s="1"/>
      <c r="J119" s="1" t="s">
        <v>13</v>
      </c>
      <c r="K119" s="1"/>
      <c r="L119" s="1"/>
      <c r="M119" s="40" t="s">
        <v>13</v>
      </c>
      <c r="N119" s="49" t="s">
        <v>13</v>
      </c>
      <c r="O119" s="10" t="s">
        <v>13</v>
      </c>
      <c r="P119" s="10" t="s">
        <v>13</v>
      </c>
      <c r="Q119" s="10" t="s">
        <v>13</v>
      </c>
      <c r="R119" s="10" t="s">
        <v>13</v>
      </c>
      <c r="S119" s="10" t="s">
        <v>13</v>
      </c>
      <c r="T119" s="10" t="s">
        <v>13</v>
      </c>
      <c r="V119" s="50"/>
      <c r="W119" s="49"/>
    </row>
    <row r="120" spans="1:23" ht="63.75" x14ac:dyDescent="0.25">
      <c r="A120" s="55">
        <v>119</v>
      </c>
      <c r="B120" s="2" t="s">
        <v>12316</v>
      </c>
      <c r="C120" s="10" t="s">
        <v>12317</v>
      </c>
      <c r="D120" s="10" t="s">
        <v>12317</v>
      </c>
      <c r="F120" s="2" t="s">
        <v>12316</v>
      </c>
      <c r="G120" s="40"/>
      <c r="H120" s="1"/>
      <c r="I120" s="1"/>
      <c r="J120" s="1" t="s">
        <v>13</v>
      </c>
      <c r="K120" s="1"/>
      <c r="L120" s="1"/>
      <c r="M120" s="40"/>
      <c r="N120" s="49" t="s">
        <v>13</v>
      </c>
      <c r="O120" s="10" t="s">
        <v>13</v>
      </c>
      <c r="P120" s="10" t="s">
        <v>13</v>
      </c>
      <c r="Q120" s="10" t="s">
        <v>13</v>
      </c>
      <c r="R120" s="10" t="s">
        <v>13</v>
      </c>
      <c r="S120" s="10" t="s">
        <v>13</v>
      </c>
      <c r="T120" s="10" t="s">
        <v>13</v>
      </c>
      <c r="U120" s="10">
        <v>3</v>
      </c>
      <c r="V120" s="50"/>
      <c r="W120" s="49"/>
    </row>
    <row r="121" spans="1:23" x14ac:dyDescent="0.25">
      <c r="A121" s="10" t="s">
        <v>14302</v>
      </c>
      <c r="B121" s="2"/>
      <c r="C121" s="10"/>
      <c r="D121" s="10"/>
      <c r="F121" s="2"/>
      <c r="G121" s="1">
        <f>SUBTOTAL(103,Table116[Renumbered])</f>
        <v>0</v>
      </c>
      <c r="H121" s="1">
        <f>SUBTOTAL(103,Table116[New])</f>
        <v>0</v>
      </c>
      <c r="I121" s="1">
        <f>SUBTOTAL(103,Table116[Deleted])</f>
        <v>0</v>
      </c>
      <c r="J121" s="1">
        <f>SUBTOTAL(103,Table116[Text unmodified])</f>
        <v>79</v>
      </c>
      <c r="K121" s="1">
        <f>SUBTOTAL(103,Table116[Reworded, intent the same])</f>
        <v>0</v>
      </c>
      <c r="L121" s="1">
        <f>SUBTOTAL(103,Table116[Reworded, intent modified])</f>
        <v>0</v>
      </c>
      <c r="M121" s="40">
        <f>SUBTOTAL(103,Table116[BK])</f>
        <v>3</v>
      </c>
      <c r="N121" s="49">
        <f>SUBTOTAL(103,Table116[ATPL(A)])</f>
        <v>79</v>
      </c>
      <c r="O121" s="10">
        <f>SUBTOTAL(103,Table116[CPL(A)])</f>
        <v>79</v>
      </c>
      <c r="P121" s="10">
        <f>SUBTOTAL(103,Table116[ATPL(H)/IR])</f>
        <v>79</v>
      </c>
      <c r="Q121" s="10">
        <f>SUBTOTAL(103,Table116[ATPL(H)/VFR])</f>
        <v>79</v>
      </c>
      <c r="R121" s="10">
        <f>SUBTOTAL(103,Table116[CPL(H)])</f>
        <v>79</v>
      </c>
      <c r="S121" s="10">
        <f>SUBTOTAL(103,Table116[IR])</f>
        <v>79</v>
      </c>
      <c r="T121" s="10">
        <f>SUBTOTAL(103,Table116[CBIR(A)])</f>
        <v>79</v>
      </c>
      <c r="U121" s="10">
        <f>SUBTOTAL(103,Table116[BIR exam])</f>
        <v>43</v>
      </c>
      <c r="V121" s="49">
        <f>SUBTOTAL(103,Table116[BIR BK])</f>
        <v>22</v>
      </c>
      <c r="W121" s="49"/>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68681-0CBB-4F9D-A6FB-A9B9C7370A87}">
  <sheetPr>
    <tabColor rgb="FFC00000"/>
  </sheetPr>
  <dimension ref="A1:C50"/>
  <sheetViews>
    <sheetView workbookViewId="0">
      <selection activeCell="A3" sqref="A3:C3"/>
    </sheetView>
  </sheetViews>
  <sheetFormatPr defaultRowHeight="15" x14ac:dyDescent="0.25"/>
  <cols>
    <col min="1" max="1" width="37.7109375" style="7" customWidth="1"/>
    <col min="2" max="3" width="37.7109375" customWidth="1"/>
  </cols>
  <sheetData>
    <row r="1" spans="1:3" ht="18.75" x14ac:dyDescent="0.25">
      <c r="A1" s="67" t="s">
        <v>13568</v>
      </c>
      <c r="B1" s="67"/>
      <c r="C1" s="67"/>
    </row>
    <row r="3" spans="1:3" ht="131.1" customHeight="1" x14ac:dyDescent="0.25">
      <c r="A3" s="66" t="s">
        <v>13576</v>
      </c>
      <c r="B3" s="66"/>
      <c r="C3" s="66"/>
    </row>
    <row r="5" spans="1:3" ht="28.7" customHeight="1" x14ac:dyDescent="0.25">
      <c r="A5" s="66" t="s">
        <v>13569</v>
      </c>
      <c r="B5" s="66"/>
      <c r="C5" s="66"/>
    </row>
    <row r="7" spans="1:3" x14ac:dyDescent="0.25">
      <c r="A7" s="1" t="s">
        <v>13653</v>
      </c>
      <c r="B7" s="1" t="s">
        <v>13577</v>
      </c>
      <c r="C7" s="1" t="s">
        <v>13578</v>
      </c>
    </row>
    <row r="8" spans="1:3" ht="165.75" x14ac:dyDescent="0.25">
      <c r="A8" s="1" t="s">
        <v>13579</v>
      </c>
      <c r="B8" s="1" t="s">
        <v>13580</v>
      </c>
      <c r="C8" s="1" t="s">
        <v>13581</v>
      </c>
    </row>
    <row r="9" spans="1:3" ht="38.25" x14ac:dyDescent="0.25">
      <c r="A9" s="1" t="s">
        <v>13582</v>
      </c>
      <c r="B9" s="1" t="s">
        <v>13583</v>
      </c>
      <c r="C9" s="1" t="s">
        <v>13584</v>
      </c>
    </row>
    <row r="10" spans="1:3" ht="25.5" x14ac:dyDescent="0.25">
      <c r="A10" s="1" t="s">
        <v>13585</v>
      </c>
      <c r="B10" s="1" t="s">
        <v>13586</v>
      </c>
      <c r="C10" s="1" t="s">
        <v>13587</v>
      </c>
    </row>
    <row r="11" spans="1:3" ht="38.25" x14ac:dyDescent="0.25">
      <c r="A11" s="1" t="s">
        <v>13588</v>
      </c>
      <c r="B11" s="1" t="s">
        <v>13589</v>
      </c>
      <c r="C11" s="1" t="s">
        <v>13590</v>
      </c>
    </row>
    <row r="12" spans="1:3" ht="25.5" x14ac:dyDescent="0.25">
      <c r="A12" s="1" t="s">
        <v>13591</v>
      </c>
      <c r="B12" s="1"/>
      <c r="C12" s="1" t="s">
        <v>13592</v>
      </c>
    </row>
    <row r="13" spans="1:3" ht="89.25" x14ac:dyDescent="0.25">
      <c r="A13" s="1" t="s">
        <v>13654</v>
      </c>
      <c r="B13" s="1" t="s">
        <v>13593</v>
      </c>
      <c r="C13" s="1" t="s">
        <v>13594</v>
      </c>
    </row>
    <row r="14" spans="1:3" ht="25.5" x14ac:dyDescent="0.25">
      <c r="A14" s="1" t="s">
        <v>13595</v>
      </c>
      <c r="B14" s="1" t="s">
        <v>13596</v>
      </c>
      <c r="C14" s="1" t="s">
        <v>13597</v>
      </c>
    </row>
    <row r="15" spans="1:3" ht="25.5" x14ac:dyDescent="0.25">
      <c r="A15" s="1" t="s">
        <v>13598</v>
      </c>
      <c r="B15" s="1" t="s">
        <v>13599</v>
      </c>
      <c r="C15" s="1" t="s">
        <v>13600</v>
      </c>
    </row>
    <row r="16" spans="1:3" x14ac:dyDescent="0.25">
      <c r="A16" s="1" t="s">
        <v>63</v>
      </c>
      <c r="B16" s="1" t="s">
        <v>13601</v>
      </c>
      <c r="C16" s="1"/>
    </row>
    <row r="17" spans="1:3" x14ac:dyDescent="0.25">
      <c r="A17" s="1" t="s">
        <v>13602</v>
      </c>
      <c r="B17" s="1" t="s">
        <v>13603</v>
      </c>
      <c r="C17" s="1"/>
    </row>
    <row r="18" spans="1:3" x14ac:dyDescent="0.25">
      <c r="A18" s="1" t="s">
        <v>13604</v>
      </c>
      <c r="B18" s="1" t="s">
        <v>13605</v>
      </c>
      <c r="C18" s="1"/>
    </row>
    <row r="19" spans="1:3" x14ac:dyDescent="0.25">
      <c r="A19" s="1" t="s">
        <v>13606</v>
      </c>
      <c r="B19" s="1" t="s">
        <v>13607</v>
      </c>
      <c r="C19" s="1"/>
    </row>
    <row r="20" spans="1:3" x14ac:dyDescent="0.25">
      <c r="A20" s="1" t="s">
        <v>13608</v>
      </c>
      <c r="B20" s="1" t="s">
        <v>13609</v>
      </c>
      <c r="C20" s="1"/>
    </row>
    <row r="21" spans="1:3" x14ac:dyDescent="0.25">
      <c r="A21" s="1" t="s">
        <v>13610</v>
      </c>
      <c r="B21" s="1" t="s">
        <v>13611</v>
      </c>
      <c r="C21" s="1"/>
    </row>
    <row r="22" spans="1:3" x14ac:dyDescent="0.25">
      <c r="A22" s="1" t="s">
        <v>13573</v>
      </c>
      <c r="B22" s="1" t="s">
        <v>13612</v>
      </c>
      <c r="C22" s="1"/>
    </row>
    <row r="23" spans="1:3" x14ac:dyDescent="0.25">
      <c r="A23" s="1" t="s">
        <v>13613</v>
      </c>
      <c r="B23" s="1" t="s">
        <v>13614</v>
      </c>
      <c r="C23" s="1"/>
    </row>
    <row r="24" spans="1:3" x14ac:dyDescent="0.25">
      <c r="A24" s="1" t="s">
        <v>13615</v>
      </c>
      <c r="B24" s="1" t="s">
        <v>13616</v>
      </c>
      <c r="C24" s="1"/>
    </row>
    <row r="25" spans="1:3" x14ac:dyDescent="0.25">
      <c r="A25" s="1" t="s">
        <v>13617</v>
      </c>
      <c r="B25" s="1" t="s">
        <v>13618</v>
      </c>
      <c r="C25" s="1"/>
    </row>
    <row r="26" spans="1:3" x14ac:dyDescent="0.25">
      <c r="A26" s="1" t="s">
        <v>13619</v>
      </c>
      <c r="B26" s="1" t="s">
        <v>13620</v>
      </c>
      <c r="C26" s="1"/>
    </row>
    <row r="27" spans="1:3" ht="25.5" x14ac:dyDescent="0.25">
      <c r="A27" s="1" t="s">
        <v>13570</v>
      </c>
      <c r="B27" s="1" t="s">
        <v>13621</v>
      </c>
      <c r="C27" s="1"/>
    </row>
    <row r="28" spans="1:3" x14ac:dyDescent="0.25">
      <c r="A28" s="1" t="s">
        <v>13622</v>
      </c>
      <c r="B28" s="1" t="s">
        <v>13618</v>
      </c>
      <c r="C28" s="1"/>
    </row>
    <row r="29" spans="1:3" x14ac:dyDescent="0.25">
      <c r="A29" s="1" t="s">
        <v>13623</v>
      </c>
      <c r="B29" s="1" t="s">
        <v>13624</v>
      </c>
      <c r="C29" s="1"/>
    </row>
    <row r="30" spans="1:3" x14ac:dyDescent="0.25">
      <c r="A30" s="1" t="s">
        <v>13625</v>
      </c>
      <c r="B30" s="1" t="s">
        <v>13626</v>
      </c>
      <c r="C30" s="1"/>
    </row>
    <row r="31" spans="1:3" x14ac:dyDescent="0.25">
      <c r="A31" s="1" t="s">
        <v>13627</v>
      </c>
      <c r="B31" s="1">
        <v>1987</v>
      </c>
      <c r="C31" s="1"/>
    </row>
    <row r="32" spans="1:3" ht="25.5" x14ac:dyDescent="0.25">
      <c r="A32" s="1" t="s">
        <v>14004</v>
      </c>
      <c r="B32" s="1" t="s">
        <v>13628</v>
      </c>
      <c r="C32" s="1"/>
    </row>
    <row r="33" spans="1:3" x14ac:dyDescent="0.25">
      <c r="A33" s="1" t="s">
        <v>14005</v>
      </c>
      <c r="B33" s="1" t="s">
        <v>13629</v>
      </c>
      <c r="C33" s="1"/>
    </row>
    <row r="34" spans="1:3" ht="25.5" x14ac:dyDescent="0.25">
      <c r="A34" s="1" t="s">
        <v>14006</v>
      </c>
      <c r="B34" s="1" t="s">
        <v>13630</v>
      </c>
      <c r="C34" s="1"/>
    </row>
    <row r="35" spans="1:3" x14ac:dyDescent="0.25">
      <c r="A35" s="1" t="s">
        <v>14007</v>
      </c>
      <c r="B35" s="1" t="s">
        <v>13631</v>
      </c>
      <c r="C35" s="1"/>
    </row>
    <row r="36" spans="1:3" ht="38.25" x14ac:dyDescent="0.25">
      <c r="A36" s="1" t="s">
        <v>14003</v>
      </c>
      <c r="B36" s="1" t="s">
        <v>13632</v>
      </c>
      <c r="C36" s="1"/>
    </row>
    <row r="37" spans="1:3" ht="51" x14ac:dyDescent="0.25">
      <c r="A37" s="1" t="s">
        <v>13633</v>
      </c>
      <c r="B37" s="1">
        <v>1963</v>
      </c>
      <c r="C37" s="1"/>
    </row>
    <row r="38" spans="1:3" x14ac:dyDescent="0.25">
      <c r="A38" s="1" t="s">
        <v>14000</v>
      </c>
      <c r="B38" s="1" t="s">
        <v>14001</v>
      </c>
      <c r="C38" s="1"/>
    </row>
    <row r="39" spans="1:3" ht="38.25" x14ac:dyDescent="0.25">
      <c r="A39" s="1" t="s">
        <v>13634</v>
      </c>
      <c r="B39" s="1"/>
      <c r="C39" s="1"/>
    </row>
    <row r="40" spans="1:3" ht="25.5" x14ac:dyDescent="0.25">
      <c r="A40" s="1" t="s">
        <v>13635</v>
      </c>
      <c r="B40" s="1" t="s">
        <v>13636</v>
      </c>
      <c r="C40" s="1"/>
    </row>
    <row r="41" spans="1:3" x14ac:dyDescent="0.25">
      <c r="A41" s="1" t="s">
        <v>13637</v>
      </c>
      <c r="B41" s="1" t="s">
        <v>13638</v>
      </c>
      <c r="C41" s="1"/>
    </row>
    <row r="42" spans="1:3" ht="25.5" x14ac:dyDescent="0.25">
      <c r="A42" s="1" t="s">
        <v>14002</v>
      </c>
      <c r="B42" s="1" t="s">
        <v>13638</v>
      </c>
      <c r="C42" s="1"/>
    </row>
    <row r="43" spans="1:3" ht="38.25" x14ac:dyDescent="0.25">
      <c r="A43" s="1" t="s">
        <v>13639</v>
      </c>
      <c r="B43" s="1">
        <v>1999</v>
      </c>
      <c r="C43" s="1"/>
    </row>
    <row r="44" spans="1:3" ht="25.5" x14ac:dyDescent="0.25">
      <c r="A44" s="1" t="s">
        <v>13571</v>
      </c>
      <c r="B44" s="1" t="s">
        <v>13640</v>
      </c>
      <c r="C44" s="1" t="s">
        <v>13641</v>
      </c>
    </row>
    <row r="45" spans="1:3" ht="25.5" x14ac:dyDescent="0.25">
      <c r="A45" s="1" t="s">
        <v>13642</v>
      </c>
      <c r="B45" s="1"/>
      <c r="C45" s="1"/>
    </row>
    <row r="46" spans="1:3" ht="38.25" x14ac:dyDescent="0.25">
      <c r="A46" s="1" t="s">
        <v>13643</v>
      </c>
      <c r="B46" s="1">
        <v>1983</v>
      </c>
      <c r="C46" s="1" t="s">
        <v>13644</v>
      </c>
    </row>
    <row r="47" spans="1:3" ht="25.5" x14ac:dyDescent="0.25">
      <c r="A47" s="1" t="s">
        <v>13645</v>
      </c>
      <c r="B47" s="1"/>
      <c r="C47" s="1" t="s">
        <v>13646</v>
      </c>
    </row>
    <row r="48" spans="1:3" ht="25.5" x14ac:dyDescent="0.25">
      <c r="A48" s="1" t="s">
        <v>13647</v>
      </c>
      <c r="B48" s="1"/>
      <c r="C48" s="1" t="s">
        <v>13648</v>
      </c>
    </row>
    <row r="49" spans="1:3" ht="38.25" x14ac:dyDescent="0.25">
      <c r="A49" s="1" t="s">
        <v>13649</v>
      </c>
      <c r="B49" s="1" t="s">
        <v>13650</v>
      </c>
      <c r="C49" s="1" t="s">
        <v>13581</v>
      </c>
    </row>
    <row r="50" spans="1:3" ht="38.25" x14ac:dyDescent="0.25">
      <c r="A50" s="1" t="s">
        <v>13651</v>
      </c>
      <c r="B50" s="1" t="s">
        <v>13589</v>
      </c>
      <c r="C50" s="1" t="s">
        <v>13652</v>
      </c>
    </row>
  </sheetData>
  <mergeCells count="3">
    <mergeCell ref="A3:C3"/>
    <mergeCell ref="A5:C5"/>
    <mergeCell ref="A1:C1"/>
  </mergeCells>
  <hyperlinks>
    <hyperlink ref="C14" r:id="rId1" xr:uid="{567B8559-C72D-41FA-9FA3-62D0AE04BE3E}"/>
    <hyperlink ref="C46" r:id="rId2" xr:uid="{82620C35-75A8-43E2-923B-8F1EF4CBAA7B}"/>
  </hyperlinks>
  <pageMargins left="0.7" right="0.7" top="0.75" bottom="0.75" header="0.3" footer="0.3"/>
  <pageSetup paperSize="9" orientation="portrait" verticalDpi="0"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06D1-C8CA-47A7-833C-E54C3B251FF6}">
  <dimension ref="A1:W711"/>
  <sheetViews>
    <sheetView workbookViewId="0">
      <pane ySplit="1" topLeftCell="A2" activePane="bottomLeft" state="frozen"/>
      <selection pane="bottomLeft" activeCell="B2" sqref="B2"/>
    </sheetView>
  </sheetViews>
  <sheetFormatPr defaultColWidth="9" defaultRowHeight="12.75" x14ac:dyDescent="0.25"/>
  <cols>
    <col min="1" max="1" width="4.42578125" style="1" customWidth="1"/>
    <col min="2" max="2" width="41.7109375" style="1" customWidth="1"/>
    <col min="3" max="3" width="13.7109375" style="2" customWidth="1"/>
    <col min="4" max="4" width="13.7109375" style="1" customWidth="1"/>
    <col min="5" max="5" width="8.7109375" style="1" customWidth="1"/>
    <col min="6" max="6" width="41.7109375" style="1" customWidth="1"/>
    <col min="7" max="7" width="3.85546875" style="2" customWidth="1"/>
    <col min="8" max="22" width="3.85546875" style="1" customWidth="1"/>
    <col min="23" max="23" width="25.7109375" style="1" customWidth="1"/>
    <col min="24" max="16384" width="9" style="1"/>
  </cols>
  <sheetData>
    <row r="1" spans="1:23" ht="83.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x14ac:dyDescent="0.25">
      <c r="A2" s="36">
        <v>1</v>
      </c>
      <c r="B2" s="4" t="s">
        <v>9</v>
      </c>
      <c r="C2" s="3" t="s">
        <v>706</v>
      </c>
      <c r="D2" s="3" t="s">
        <v>706</v>
      </c>
      <c r="E2" s="3"/>
      <c r="F2" s="4" t="s">
        <v>9</v>
      </c>
      <c r="G2" s="37"/>
      <c r="H2" s="3"/>
      <c r="I2" s="3"/>
      <c r="K2" s="3"/>
      <c r="L2" s="3"/>
      <c r="M2" s="41"/>
      <c r="N2" s="41"/>
      <c r="V2" s="41"/>
      <c r="W2" s="40"/>
    </row>
    <row r="3" spans="1:23" ht="25.5" x14ac:dyDescent="0.25">
      <c r="A3" s="36">
        <v>2</v>
      </c>
      <c r="B3" s="29" t="s">
        <v>10</v>
      </c>
      <c r="C3" s="3" t="s">
        <v>705</v>
      </c>
      <c r="D3" s="3" t="s">
        <v>705</v>
      </c>
      <c r="E3" s="3"/>
      <c r="F3" s="4" t="s">
        <v>10</v>
      </c>
      <c r="G3" s="38"/>
      <c r="H3" s="3"/>
      <c r="I3" s="3"/>
      <c r="K3" s="3"/>
      <c r="L3" s="3"/>
      <c r="M3" s="38"/>
      <c r="N3" s="40"/>
      <c r="V3" s="40"/>
      <c r="W3" s="40"/>
    </row>
    <row r="4" spans="1:23" ht="38.25" x14ac:dyDescent="0.25">
      <c r="A4" s="36">
        <v>3</v>
      </c>
      <c r="B4" s="29" t="s">
        <v>13082</v>
      </c>
      <c r="C4" s="3" t="s">
        <v>704</v>
      </c>
      <c r="D4" s="3" t="s">
        <v>704</v>
      </c>
      <c r="E4" s="3"/>
      <c r="F4" s="4" t="s">
        <v>11</v>
      </c>
      <c r="G4" s="38"/>
      <c r="H4" s="3"/>
      <c r="I4" s="3"/>
      <c r="K4" s="3"/>
      <c r="L4" s="3"/>
      <c r="M4" s="38"/>
      <c r="N4" s="40"/>
      <c r="V4" s="40"/>
      <c r="W4" s="40"/>
    </row>
    <row r="5" spans="1:23" ht="38.25" x14ac:dyDescent="0.25">
      <c r="A5" s="36">
        <v>4</v>
      </c>
      <c r="B5" s="6" t="s">
        <v>12</v>
      </c>
      <c r="C5" s="5" t="s">
        <v>702</v>
      </c>
      <c r="D5" s="5" t="s">
        <v>702</v>
      </c>
      <c r="E5" s="5"/>
      <c r="F5" s="6" t="s">
        <v>12</v>
      </c>
      <c r="G5" s="39"/>
      <c r="H5" s="5"/>
      <c r="I5" s="5"/>
      <c r="K5" s="5"/>
      <c r="L5" s="5"/>
      <c r="M5" s="39"/>
      <c r="N5" s="40"/>
      <c r="V5" s="40"/>
      <c r="W5" s="40"/>
    </row>
    <row r="6" spans="1:23" ht="51" x14ac:dyDescent="0.25">
      <c r="A6" s="36">
        <v>5</v>
      </c>
      <c r="B6" s="2" t="s">
        <v>12585</v>
      </c>
      <c r="C6" s="1" t="s">
        <v>703</v>
      </c>
      <c r="D6" s="1" t="s">
        <v>703</v>
      </c>
      <c r="F6" s="2" t="s">
        <v>14</v>
      </c>
      <c r="G6" s="40"/>
      <c r="K6" s="1" t="s">
        <v>13</v>
      </c>
      <c r="M6" s="40" t="s">
        <v>13</v>
      </c>
      <c r="N6" s="40" t="s">
        <v>13</v>
      </c>
      <c r="O6" s="1" t="s">
        <v>13</v>
      </c>
      <c r="P6" s="1" t="s">
        <v>13</v>
      </c>
      <c r="Q6" s="1" t="s">
        <v>13</v>
      </c>
      <c r="R6" s="1" t="s">
        <v>13</v>
      </c>
      <c r="V6" s="40"/>
      <c r="W6" s="40" t="s">
        <v>13656</v>
      </c>
    </row>
    <row r="7" spans="1:23" x14ac:dyDescent="0.25">
      <c r="A7" s="36">
        <v>6</v>
      </c>
      <c r="B7" s="6" t="s">
        <v>15</v>
      </c>
      <c r="C7" s="5" t="s">
        <v>701</v>
      </c>
      <c r="D7" s="5" t="s">
        <v>701</v>
      </c>
      <c r="E7" s="5"/>
      <c r="F7" s="6" t="s">
        <v>15</v>
      </c>
      <c r="G7" s="39"/>
      <c r="H7" s="5"/>
      <c r="I7" s="5"/>
      <c r="K7" s="5"/>
      <c r="L7" s="5"/>
      <c r="M7" s="39"/>
      <c r="N7" s="40"/>
      <c r="V7" s="40"/>
      <c r="W7" s="40"/>
    </row>
    <row r="8" spans="1:23" ht="127.5" x14ac:dyDescent="0.25">
      <c r="A8" s="36">
        <v>7</v>
      </c>
      <c r="B8" s="2" t="s">
        <v>12586</v>
      </c>
      <c r="C8" s="1" t="s">
        <v>700</v>
      </c>
      <c r="D8" s="1" t="s">
        <v>700</v>
      </c>
      <c r="F8" s="2" t="s">
        <v>16</v>
      </c>
      <c r="G8" s="40"/>
      <c r="K8" s="1" t="s">
        <v>13</v>
      </c>
      <c r="M8" s="40" t="s">
        <v>13</v>
      </c>
      <c r="N8" s="40" t="s">
        <v>13</v>
      </c>
      <c r="O8" s="1" t="s">
        <v>13</v>
      </c>
      <c r="P8" s="1" t="s">
        <v>13</v>
      </c>
      <c r="Q8" s="1" t="s">
        <v>13</v>
      </c>
      <c r="R8" s="1" t="s">
        <v>13</v>
      </c>
      <c r="V8" s="40"/>
      <c r="W8" s="40" t="s">
        <v>13657</v>
      </c>
    </row>
    <row r="9" spans="1:23" ht="76.5" x14ac:dyDescent="0.25">
      <c r="A9" s="36">
        <v>8</v>
      </c>
      <c r="B9" s="2" t="s">
        <v>12587</v>
      </c>
      <c r="C9" s="1" t="s">
        <v>707</v>
      </c>
      <c r="D9" s="1" t="s">
        <v>707</v>
      </c>
      <c r="F9" s="2" t="s">
        <v>17</v>
      </c>
      <c r="G9" s="40"/>
      <c r="K9" s="1" t="s">
        <v>13</v>
      </c>
      <c r="M9" s="40" t="s">
        <v>13</v>
      </c>
      <c r="N9" s="40" t="s">
        <v>13</v>
      </c>
      <c r="O9" s="1" t="s">
        <v>13</v>
      </c>
      <c r="P9" s="1" t="s">
        <v>13</v>
      </c>
      <c r="Q9" s="1" t="s">
        <v>13</v>
      </c>
      <c r="R9" s="1" t="s">
        <v>13</v>
      </c>
      <c r="V9" s="40"/>
      <c r="W9" s="40" t="s">
        <v>13658</v>
      </c>
    </row>
    <row r="10" spans="1:23" ht="89.25" x14ac:dyDescent="0.25">
      <c r="A10" s="36">
        <v>9</v>
      </c>
      <c r="B10" s="2" t="s">
        <v>12588</v>
      </c>
      <c r="C10" s="1" t="s">
        <v>708</v>
      </c>
      <c r="D10" s="1" t="s">
        <v>708</v>
      </c>
      <c r="F10" s="2" t="s">
        <v>18</v>
      </c>
      <c r="G10" s="40"/>
      <c r="K10" s="1" t="s">
        <v>13</v>
      </c>
      <c r="M10" s="40"/>
      <c r="N10" s="40" t="s">
        <v>13</v>
      </c>
      <c r="O10" s="1" t="s">
        <v>13</v>
      </c>
      <c r="P10" s="1" t="s">
        <v>13</v>
      </c>
      <c r="Q10" s="1" t="s">
        <v>13</v>
      </c>
      <c r="R10" s="1" t="s">
        <v>13</v>
      </c>
      <c r="V10" s="40"/>
      <c r="W10" s="40" t="s">
        <v>13659</v>
      </c>
    </row>
    <row r="11" spans="1:23" ht="89.25" x14ac:dyDescent="0.25">
      <c r="A11" s="36">
        <v>10</v>
      </c>
      <c r="B11" s="2" t="s">
        <v>12589</v>
      </c>
      <c r="C11" s="1" t="s">
        <v>709</v>
      </c>
      <c r="D11" s="1" t="s">
        <v>709</v>
      </c>
      <c r="F11" s="2" t="s">
        <v>19</v>
      </c>
      <c r="G11" s="40"/>
      <c r="K11" s="1" t="s">
        <v>13</v>
      </c>
      <c r="M11" s="40" t="s">
        <v>13</v>
      </c>
      <c r="N11" s="40" t="s">
        <v>13</v>
      </c>
      <c r="O11" s="1" t="s">
        <v>13</v>
      </c>
      <c r="P11" s="1" t="s">
        <v>13</v>
      </c>
      <c r="Q11" s="1" t="s">
        <v>13</v>
      </c>
      <c r="R11" s="1" t="s">
        <v>13</v>
      </c>
      <c r="V11" s="40"/>
      <c r="W11" s="40" t="s">
        <v>13660</v>
      </c>
    </row>
    <row r="12" spans="1:23" ht="25.5" x14ac:dyDescent="0.25">
      <c r="A12" s="36">
        <v>11</v>
      </c>
      <c r="B12" s="6" t="s">
        <v>20</v>
      </c>
      <c r="C12" s="5" t="s">
        <v>710</v>
      </c>
      <c r="D12" s="5" t="s">
        <v>710</v>
      </c>
      <c r="E12" s="5"/>
      <c r="F12" s="6" t="s">
        <v>20</v>
      </c>
      <c r="G12" s="39"/>
      <c r="H12" s="5"/>
      <c r="I12" s="5"/>
      <c r="K12" s="5"/>
      <c r="L12" s="5"/>
      <c r="M12" s="39"/>
      <c r="N12" s="40"/>
      <c r="V12" s="40"/>
      <c r="W12" s="40"/>
    </row>
    <row r="13" spans="1:23" ht="25.5" x14ac:dyDescent="0.25">
      <c r="A13" s="36">
        <v>12</v>
      </c>
      <c r="B13" s="2" t="s">
        <v>12590</v>
      </c>
      <c r="C13" s="1" t="s">
        <v>901</v>
      </c>
      <c r="D13" s="1" t="s">
        <v>901</v>
      </c>
      <c r="F13" s="2" t="s">
        <v>21</v>
      </c>
      <c r="G13" s="40"/>
      <c r="K13" s="1" t="s">
        <v>13</v>
      </c>
      <c r="M13" s="40" t="s">
        <v>13</v>
      </c>
      <c r="N13" s="40" t="s">
        <v>13</v>
      </c>
      <c r="O13" s="1" t="s">
        <v>13</v>
      </c>
      <c r="P13" s="1" t="s">
        <v>13</v>
      </c>
      <c r="Q13" s="1" t="s">
        <v>13</v>
      </c>
      <c r="R13" s="1" t="s">
        <v>13</v>
      </c>
      <c r="V13" s="40"/>
      <c r="W13" s="40" t="s">
        <v>13661</v>
      </c>
    </row>
    <row r="14" spans="1:23" ht="51" x14ac:dyDescent="0.25">
      <c r="A14" s="36">
        <v>13</v>
      </c>
      <c r="B14" s="2" t="s">
        <v>12591</v>
      </c>
      <c r="C14" s="1" t="s">
        <v>902</v>
      </c>
      <c r="D14" s="1" t="s">
        <v>902</v>
      </c>
      <c r="F14" s="2" t="s">
        <v>22</v>
      </c>
      <c r="G14" s="40"/>
      <c r="K14" s="1" t="s">
        <v>13</v>
      </c>
      <c r="M14" s="40" t="s">
        <v>13</v>
      </c>
      <c r="N14" s="40" t="s">
        <v>13</v>
      </c>
      <c r="O14" s="1" t="s">
        <v>13</v>
      </c>
      <c r="P14" s="1" t="s">
        <v>13</v>
      </c>
      <c r="Q14" s="1" t="s">
        <v>13</v>
      </c>
      <c r="R14" s="1" t="s">
        <v>13</v>
      </c>
      <c r="V14" s="40"/>
      <c r="W14" s="40" t="s">
        <v>13662</v>
      </c>
    </row>
    <row r="15" spans="1:23" ht="25.5" x14ac:dyDescent="0.25">
      <c r="A15" s="36">
        <v>14</v>
      </c>
      <c r="B15" s="2" t="s">
        <v>12592</v>
      </c>
      <c r="C15" s="1" t="s">
        <v>903</v>
      </c>
      <c r="D15" s="1" t="s">
        <v>903</v>
      </c>
      <c r="F15" s="2" t="s">
        <v>23</v>
      </c>
      <c r="G15" s="40"/>
      <c r="K15" s="1" t="s">
        <v>13</v>
      </c>
      <c r="M15" s="40" t="s">
        <v>13</v>
      </c>
      <c r="N15" s="40" t="s">
        <v>13</v>
      </c>
      <c r="O15" s="1" t="s">
        <v>13</v>
      </c>
      <c r="P15" s="1" t="s">
        <v>13</v>
      </c>
      <c r="Q15" s="1" t="s">
        <v>13</v>
      </c>
      <c r="R15" s="1" t="s">
        <v>13</v>
      </c>
      <c r="V15" s="40"/>
      <c r="W15" s="40" t="s">
        <v>13663</v>
      </c>
    </row>
    <row r="16" spans="1:23" x14ac:dyDescent="0.25">
      <c r="A16" s="36">
        <v>15</v>
      </c>
      <c r="B16" s="4" t="s">
        <v>24</v>
      </c>
      <c r="C16" s="3" t="s">
        <v>711</v>
      </c>
      <c r="D16" s="3" t="s">
        <v>711</v>
      </c>
      <c r="E16" s="3"/>
      <c r="F16" s="4" t="s">
        <v>24</v>
      </c>
      <c r="G16" s="38"/>
      <c r="H16" s="3"/>
      <c r="I16" s="3"/>
      <c r="K16" s="3"/>
      <c r="L16" s="3"/>
      <c r="M16" s="38"/>
      <c r="N16" s="40"/>
      <c r="V16" s="40"/>
      <c r="W16" s="40"/>
    </row>
    <row r="17" spans="1:23" ht="25.5" x14ac:dyDescent="0.25">
      <c r="A17" s="36">
        <v>16</v>
      </c>
      <c r="B17" s="6" t="s">
        <v>25</v>
      </c>
      <c r="C17" s="5" t="s">
        <v>712</v>
      </c>
      <c r="D17" s="5" t="s">
        <v>712</v>
      </c>
      <c r="E17" s="5"/>
      <c r="F17" s="6" t="s">
        <v>25</v>
      </c>
      <c r="G17" s="39"/>
      <c r="H17" s="5"/>
      <c r="I17" s="5"/>
      <c r="K17" s="5"/>
      <c r="L17" s="5"/>
      <c r="M17" s="39"/>
      <c r="N17" s="40"/>
      <c r="V17" s="40"/>
      <c r="W17" s="40"/>
    </row>
    <row r="18" spans="1:23" ht="25.5" x14ac:dyDescent="0.25">
      <c r="A18" s="36">
        <v>17</v>
      </c>
      <c r="B18" s="2" t="s">
        <v>12593</v>
      </c>
      <c r="C18" s="1" t="s">
        <v>904</v>
      </c>
      <c r="D18" s="1" t="s">
        <v>904</v>
      </c>
      <c r="F18" s="2" t="s">
        <v>26</v>
      </c>
      <c r="G18" s="40"/>
      <c r="K18" s="1" t="s">
        <v>13</v>
      </c>
      <c r="M18" s="40"/>
      <c r="N18" s="40" t="s">
        <v>13</v>
      </c>
      <c r="O18" s="1" t="s">
        <v>13</v>
      </c>
      <c r="P18" s="1" t="s">
        <v>13</v>
      </c>
      <c r="Q18" s="1" t="s">
        <v>13</v>
      </c>
      <c r="R18" s="1" t="s">
        <v>13</v>
      </c>
      <c r="V18" s="40"/>
      <c r="W18" s="40" t="s">
        <v>13664</v>
      </c>
    </row>
    <row r="19" spans="1:23" ht="25.5" x14ac:dyDescent="0.25">
      <c r="A19" s="36">
        <v>18</v>
      </c>
      <c r="B19" s="6" t="s">
        <v>1407</v>
      </c>
      <c r="C19" s="5" t="s">
        <v>713</v>
      </c>
      <c r="D19" s="5" t="s">
        <v>713</v>
      </c>
      <c r="E19" s="5"/>
      <c r="F19" s="6" t="s">
        <v>1407</v>
      </c>
      <c r="G19" s="39"/>
      <c r="H19" s="5"/>
      <c r="I19" s="5"/>
      <c r="K19" s="5"/>
      <c r="L19" s="5"/>
      <c r="M19" s="39"/>
      <c r="N19" s="40"/>
      <c r="V19" s="40"/>
      <c r="W19" s="40"/>
    </row>
    <row r="20" spans="1:23" ht="25.5" x14ac:dyDescent="0.25">
      <c r="A20" s="36">
        <v>19</v>
      </c>
      <c r="B20" s="2" t="s">
        <v>12594</v>
      </c>
      <c r="C20" s="1" t="s">
        <v>905</v>
      </c>
      <c r="D20" s="1" t="s">
        <v>905</v>
      </c>
      <c r="F20" s="2" t="s">
        <v>27</v>
      </c>
      <c r="G20" s="40"/>
      <c r="K20" s="1" t="s">
        <v>13</v>
      </c>
      <c r="M20" s="40"/>
      <c r="N20" s="40" t="s">
        <v>13</v>
      </c>
      <c r="O20" s="1" t="s">
        <v>13</v>
      </c>
      <c r="P20" s="1" t="s">
        <v>13</v>
      </c>
      <c r="Q20" s="1" t="s">
        <v>13</v>
      </c>
      <c r="R20" s="1" t="s">
        <v>13</v>
      </c>
      <c r="V20" s="40"/>
      <c r="W20" s="40" t="s">
        <v>13665</v>
      </c>
    </row>
    <row r="21" spans="1:23" ht="25.5" x14ac:dyDescent="0.25">
      <c r="A21" s="36">
        <v>20</v>
      </c>
      <c r="B21" s="6" t="s">
        <v>28</v>
      </c>
      <c r="C21" s="5" t="s">
        <v>714</v>
      </c>
      <c r="D21" s="5" t="s">
        <v>714</v>
      </c>
      <c r="E21" s="5"/>
      <c r="F21" s="6" t="s">
        <v>28</v>
      </c>
      <c r="G21" s="39"/>
      <c r="H21" s="5"/>
      <c r="I21" s="5"/>
      <c r="K21" s="5"/>
      <c r="L21" s="5"/>
      <c r="M21" s="39"/>
      <c r="N21" s="40"/>
      <c r="V21" s="40"/>
      <c r="W21" s="40"/>
    </row>
    <row r="22" spans="1:23" ht="103.35" customHeight="1" x14ac:dyDescent="0.25">
      <c r="A22" s="36">
        <v>21</v>
      </c>
      <c r="B22" s="2" t="s">
        <v>12595</v>
      </c>
      <c r="C22" s="1" t="s">
        <v>906</v>
      </c>
      <c r="D22" s="1" t="s">
        <v>906</v>
      </c>
      <c r="F22" s="2" t="s">
        <v>29</v>
      </c>
      <c r="G22" s="40"/>
      <c r="K22" s="1" t="s">
        <v>13</v>
      </c>
      <c r="M22" s="40"/>
      <c r="N22" s="40" t="s">
        <v>13</v>
      </c>
      <c r="O22" s="1" t="s">
        <v>13</v>
      </c>
      <c r="P22" s="1" t="s">
        <v>13</v>
      </c>
      <c r="Q22" s="1" t="s">
        <v>13</v>
      </c>
      <c r="R22" s="1" t="s">
        <v>13</v>
      </c>
      <c r="V22" s="40"/>
      <c r="W22" s="40" t="s">
        <v>13633</v>
      </c>
    </row>
    <row r="23" spans="1:23" x14ac:dyDescent="0.25">
      <c r="A23" s="36">
        <v>22</v>
      </c>
      <c r="B23" s="6" t="s">
        <v>30</v>
      </c>
      <c r="C23" s="5" t="s">
        <v>715</v>
      </c>
      <c r="D23" s="5" t="s">
        <v>715</v>
      </c>
      <c r="E23" s="5"/>
      <c r="F23" s="6" t="s">
        <v>30</v>
      </c>
      <c r="G23" s="39"/>
      <c r="H23" s="5"/>
      <c r="I23" s="5"/>
      <c r="K23" s="5"/>
      <c r="L23" s="5"/>
      <c r="M23" s="39"/>
      <c r="N23" s="40"/>
      <c r="V23" s="40"/>
      <c r="W23" s="40"/>
    </row>
    <row r="24" spans="1:23" x14ac:dyDescent="0.25">
      <c r="A24" s="36">
        <v>23</v>
      </c>
      <c r="B24" s="6" t="s">
        <v>31</v>
      </c>
      <c r="C24" s="5" t="s">
        <v>716</v>
      </c>
      <c r="D24" s="5" t="s">
        <v>716</v>
      </c>
      <c r="E24" s="5"/>
      <c r="F24" s="6" t="s">
        <v>31</v>
      </c>
      <c r="G24" s="39"/>
      <c r="H24" s="5"/>
      <c r="I24" s="5"/>
      <c r="K24" s="5"/>
      <c r="L24" s="5"/>
      <c r="M24" s="39"/>
      <c r="N24" s="40"/>
      <c r="V24" s="40"/>
      <c r="W24" s="40"/>
    </row>
    <row r="25" spans="1:23" ht="76.5" x14ac:dyDescent="0.25">
      <c r="A25" s="36">
        <v>24</v>
      </c>
      <c r="B25" s="2" t="s">
        <v>12596</v>
      </c>
      <c r="C25" s="1" t="s">
        <v>907</v>
      </c>
      <c r="D25" s="1" t="s">
        <v>907</v>
      </c>
      <c r="F25" s="2" t="s">
        <v>32</v>
      </c>
      <c r="G25" s="40"/>
      <c r="K25" s="1" t="s">
        <v>13</v>
      </c>
      <c r="M25" s="40"/>
      <c r="N25" s="40" t="s">
        <v>13</v>
      </c>
      <c r="O25" s="1" t="s">
        <v>13</v>
      </c>
      <c r="P25" s="1" t="s">
        <v>13</v>
      </c>
      <c r="Q25" s="1" t="s">
        <v>13</v>
      </c>
      <c r="R25" s="1" t="s">
        <v>13</v>
      </c>
      <c r="V25" s="40"/>
      <c r="W25" s="40" t="s">
        <v>13639</v>
      </c>
    </row>
    <row r="26" spans="1:23" ht="76.5" x14ac:dyDescent="0.25">
      <c r="A26" s="36">
        <v>25</v>
      </c>
      <c r="B26" s="2" t="s">
        <v>12597</v>
      </c>
      <c r="C26" s="1" t="s">
        <v>908</v>
      </c>
      <c r="D26" s="1" t="s">
        <v>908</v>
      </c>
      <c r="F26" s="2" t="s">
        <v>33</v>
      </c>
      <c r="G26" s="40"/>
      <c r="K26" s="1" t="s">
        <v>13</v>
      </c>
      <c r="M26" s="40"/>
      <c r="N26" s="40" t="s">
        <v>13</v>
      </c>
      <c r="O26" s="1" t="s">
        <v>13</v>
      </c>
      <c r="P26" s="1" t="s">
        <v>13</v>
      </c>
      <c r="Q26" s="1" t="s">
        <v>13</v>
      </c>
      <c r="R26" s="1" t="s">
        <v>13</v>
      </c>
      <c r="V26" s="40"/>
      <c r="W26" s="40" t="s">
        <v>13639</v>
      </c>
    </row>
    <row r="27" spans="1:23" ht="51" x14ac:dyDescent="0.25">
      <c r="A27" s="36">
        <v>26</v>
      </c>
      <c r="B27" s="2" t="s">
        <v>12598</v>
      </c>
      <c r="C27" s="1" t="s">
        <v>909</v>
      </c>
      <c r="D27" s="1" t="s">
        <v>909</v>
      </c>
      <c r="F27" s="2" t="s">
        <v>34</v>
      </c>
      <c r="G27" s="40"/>
      <c r="K27" s="1" t="s">
        <v>13</v>
      </c>
      <c r="M27" s="40" t="s">
        <v>13</v>
      </c>
      <c r="N27" s="40" t="s">
        <v>13</v>
      </c>
      <c r="O27" s="1" t="s">
        <v>13</v>
      </c>
      <c r="P27" s="1" t="s">
        <v>13</v>
      </c>
      <c r="Q27" s="1" t="s">
        <v>13</v>
      </c>
      <c r="R27" s="1" t="s">
        <v>13</v>
      </c>
      <c r="V27" s="40"/>
      <c r="W27" s="40" t="s">
        <v>13666</v>
      </c>
    </row>
    <row r="28" spans="1:23" ht="63.75" x14ac:dyDescent="0.25">
      <c r="A28" s="36">
        <v>27</v>
      </c>
      <c r="B28" s="2" t="s">
        <v>12599</v>
      </c>
      <c r="C28" s="1" t="s">
        <v>910</v>
      </c>
      <c r="D28" s="1" t="s">
        <v>910</v>
      </c>
      <c r="F28" s="2" t="s">
        <v>35</v>
      </c>
      <c r="G28" s="40"/>
      <c r="K28" s="1" t="s">
        <v>13</v>
      </c>
      <c r="M28" s="40"/>
      <c r="N28" s="40" t="s">
        <v>13</v>
      </c>
      <c r="O28" s="1" t="s">
        <v>13</v>
      </c>
      <c r="P28" s="1" t="s">
        <v>13</v>
      </c>
      <c r="Q28" s="1" t="s">
        <v>13</v>
      </c>
      <c r="R28" s="1" t="s">
        <v>13</v>
      </c>
      <c r="V28" s="40"/>
      <c r="W28" s="40" t="s">
        <v>13639</v>
      </c>
    </row>
    <row r="29" spans="1:23" x14ac:dyDescent="0.25">
      <c r="A29" s="36">
        <v>28</v>
      </c>
      <c r="B29" s="4" t="s">
        <v>36</v>
      </c>
      <c r="C29" s="3" t="s">
        <v>717</v>
      </c>
      <c r="D29" s="3" t="s">
        <v>717</v>
      </c>
      <c r="E29" s="3"/>
      <c r="F29" s="4" t="s">
        <v>36</v>
      </c>
      <c r="G29" s="38"/>
      <c r="H29" s="3"/>
      <c r="I29" s="3"/>
      <c r="K29" s="3"/>
      <c r="L29" s="3"/>
      <c r="M29" s="38"/>
      <c r="N29" s="40"/>
      <c r="V29" s="40"/>
      <c r="W29" s="40"/>
    </row>
    <row r="30" spans="1:23" x14ac:dyDescent="0.25">
      <c r="A30" s="36">
        <v>29</v>
      </c>
      <c r="B30" s="6" t="s">
        <v>37</v>
      </c>
      <c r="C30" s="5" t="s">
        <v>718</v>
      </c>
      <c r="D30" s="5" t="s">
        <v>718</v>
      </c>
      <c r="E30" s="5"/>
      <c r="F30" s="6" t="s">
        <v>37</v>
      </c>
      <c r="G30" s="39"/>
      <c r="H30" s="5"/>
      <c r="I30" s="5"/>
      <c r="K30" s="5"/>
      <c r="L30" s="5"/>
      <c r="M30" s="39"/>
      <c r="N30" s="40"/>
      <c r="V30" s="40"/>
      <c r="W30" s="40"/>
    </row>
    <row r="31" spans="1:23" ht="38.25" x14ac:dyDescent="0.25">
      <c r="A31" s="36">
        <v>30</v>
      </c>
      <c r="B31" s="2" t="s">
        <v>12600</v>
      </c>
      <c r="C31" s="1" t="s">
        <v>911</v>
      </c>
      <c r="D31" s="1" t="s">
        <v>911</v>
      </c>
      <c r="F31" s="2" t="s">
        <v>38</v>
      </c>
      <c r="G31" s="40"/>
      <c r="K31" s="1" t="s">
        <v>13</v>
      </c>
      <c r="M31" s="40"/>
      <c r="N31" s="40" t="s">
        <v>13</v>
      </c>
      <c r="P31" s="1" t="s">
        <v>13</v>
      </c>
      <c r="Q31" s="1" t="s">
        <v>13</v>
      </c>
      <c r="V31" s="40"/>
      <c r="W31" s="40" t="s">
        <v>13667</v>
      </c>
    </row>
    <row r="32" spans="1:23" x14ac:dyDescent="0.25">
      <c r="A32" s="36">
        <v>31</v>
      </c>
      <c r="B32" s="4" t="s">
        <v>39</v>
      </c>
      <c r="C32" s="3" t="s">
        <v>719</v>
      </c>
      <c r="D32" s="3" t="s">
        <v>719</v>
      </c>
      <c r="E32" s="3"/>
      <c r="F32" s="4" t="s">
        <v>39</v>
      </c>
      <c r="G32" s="38"/>
      <c r="H32" s="3"/>
      <c r="I32" s="3"/>
      <c r="K32" s="3"/>
      <c r="L32" s="3"/>
      <c r="M32" s="38"/>
      <c r="N32" s="40"/>
      <c r="V32" s="40"/>
      <c r="W32" s="40"/>
    </row>
    <row r="33" spans="1:23" ht="25.5" x14ac:dyDescent="0.25">
      <c r="A33" s="36">
        <v>32</v>
      </c>
      <c r="B33" s="6" t="s">
        <v>912</v>
      </c>
      <c r="C33" s="5" t="s">
        <v>720</v>
      </c>
      <c r="D33" s="5" t="s">
        <v>720</v>
      </c>
      <c r="E33" s="5"/>
      <c r="F33" s="6" t="s">
        <v>912</v>
      </c>
      <c r="G33" s="39"/>
      <c r="H33" s="5"/>
      <c r="I33" s="5"/>
      <c r="K33" s="5"/>
      <c r="L33" s="5"/>
      <c r="M33" s="39"/>
      <c r="N33" s="40"/>
      <c r="V33" s="40"/>
      <c r="W33" s="40"/>
    </row>
    <row r="34" spans="1:23" ht="25.5" x14ac:dyDescent="0.25">
      <c r="A34" s="36">
        <v>33</v>
      </c>
      <c r="B34" s="2" t="s">
        <v>40</v>
      </c>
      <c r="C34" s="1" t="s">
        <v>913</v>
      </c>
      <c r="D34" s="1" t="s">
        <v>913</v>
      </c>
      <c r="F34" s="2" t="s">
        <v>40</v>
      </c>
      <c r="G34" s="40"/>
      <c r="J34" s="1" t="s">
        <v>13</v>
      </c>
      <c r="M34" s="40" t="s">
        <v>13</v>
      </c>
      <c r="N34" s="40" t="s">
        <v>13</v>
      </c>
      <c r="O34" s="1" t="s">
        <v>13</v>
      </c>
      <c r="P34" s="1" t="s">
        <v>13</v>
      </c>
      <c r="Q34" s="1" t="s">
        <v>13</v>
      </c>
      <c r="R34" s="1" t="s">
        <v>13</v>
      </c>
      <c r="V34" s="40"/>
      <c r="W34" s="40"/>
    </row>
    <row r="35" spans="1:23" ht="25.5" x14ac:dyDescent="0.25">
      <c r="A35" s="36">
        <v>34</v>
      </c>
      <c r="B35" s="2" t="s">
        <v>41</v>
      </c>
      <c r="C35" s="1" t="s">
        <v>914</v>
      </c>
      <c r="D35" s="1" t="s">
        <v>914</v>
      </c>
      <c r="F35" s="2" t="s">
        <v>41</v>
      </c>
      <c r="G35" s="40"/>
      <c r="J35" s="1" t="s">
        <v>13</v>
      </c>
      <c r="M35" s="40"/>
      <c r="N35" s="40" t="s">
        <v>13</v>
      </c>
      <c r="O35" s="1" t="s">
        <v>13</v>
      </c>
      <c r="P35" s="1" t="s">
        <v>13</v>
      </c>
      <c r="Q35" s="1" t="s">
        <v>13</v>
      </c>
      <c r="R35" s="1" t="s">
        <v>13</v>
      </c>
      <c r="V35" s="40"/>
      <c r="W35" s="40"/>
    </row>
    <row r="36" spans="1:23" ht="76.5" x14ac:dyDescent="0.25">
      <c r="A36" s="36">
        <v>35</v>
      </c>
      <c r="B36" s="2" t="s">
        <v>42</v>
      </c>
      <c r="C36" s="1" t="s">
        <v>915</v>
      </c>
      <c r="D36" s="1" t="s">
        <v>915</v>
      </c>
      <c r="F36" s="2" t="s">
        <v>42</v>
      </c>
      <c r="G36" s="40"/>
      <c r="J36" s="1" t="s">
        <v>13</v>
      </c>
      <c r="M36" s="40"/>
      <c r="N36" s="40" t="s">
        <v>13</v>
      </c>
      <c r="O36" s="1" t="s">
        <v>13</v>
      </c>
      <c r="P36" s="1" t="s">
        <v>13</v>
      </c>
      <c r="Q36" s="1" t="s">
        <v>13</v>
      </c>
      <c r="R36" s="1" t="s">
        <v>13</v>
      </c>
      <c r="V36" s="40"/>
      <c r="W36" s="40"/>
    </row>
    <row r="37" spans="1:23" ht="102" x14ac:dyDescent="0.25">
      <c r="A37" s="36">
        <v>36</v>
      </c>
      <c r="B37" s="2" t="s">
        <v>43</v>
      </c>
      <c r="C37" s="1" t="s">
        <v>916</v>
      </c>
      <c r="D37" s="1" t="s">
        <v>916</v>
      </c>
      <c r="F37" s="2" t="s">
        <v>43</v>
      </c>
      <c r="G37" s="40"/>
      <c r="J37" s="1" t="s">
        <v>13</v>
      </c>
      <c r="M37" s="40"/>
      <c r="N37" s="40" t="s">
        <v>13</v>
      </c>
      <c r="O37" s="1" t="s">
        <v>13</v>
      </c>
      <c r="P37" s="1" t="s">
        <v>13</v>
      </c>
      <c r="Q37" s="1" t="s">
        <v>13</v>
      </c>
      <c r="R37" s="1" t="s">
        <v>13</v>
      </c>
      <c r="V37" s="40"/>
      <c r="W37" s="40"/>
    </row>
    <row r="38" spans="1:23" x14ac:dyDescent="0.25">
      <c r="A38" s="36">
        <v>37</v>
      </c>
      <c r="B38" s="6" t="s">
        <v>44</v>
      </c>
      <c r="C38" s="5" t="s">
        <v>721</v>
      </c>
      <c r="D38" s="5" t="s">
        <v>721</v>
      </c>
      <c r="E38" s="5"/>
      <c r="F38" s="6" t="s">
        <v>44</v>
      </c>
      <c r="G38" s="39"/>
      <c r="H38" s="5"/>
      <c r="I38" s="5"/>
      <c r="K38" s="5"/>
      <c r="L38" s="5"/>
      <c r="M38" s="39"/>
      <c r="N38" s="40"/>
      <c r="V38" s="40"/>
      <c r="W38" s="40"/>
    </row>
    <row r="39" spans="1:23" ht="25.5" x14ac:dyDescent="0.25">
      <c r="A39" s="36">
        <v>38</v>
      </c>
      <c r="B39" s="2" t="s">
        <v>45</v>
      </c>
      <c r="C39" s="1" t="s">
        <v>917</v>
      </c>
      <c r="D39" s="1" t="s">
        <v>917</v>
      </c>
      <c r="F39" s="2" t="s">
        <v>45</v>
      </c>
      <c r="G39" s="40"/>
      <c r="J39" s="1" t="s">
        <v>13</v>
      </c>
      <c r="M39" s="40" t="s">
        <v>13</v>
      </c>
      <c r="N39" s="40" t="s">
        <v>13</v>
      </c>
      <c r="O39" s="1" t="s">
        <v>13</v>
      </c>
      <c r="P39" s="1" t="s">
        <v>13</v>
      </c>
      <c r="Q39" s="1" t="s">
        <v>13</v>
      </c>
      <c r="R39" s="1" t="s">
        <v>13</v>
      </c>
      <c r="V39" s="40"/>
      <c r="W39" s="40"/>
    </row>
    <row r="40" spans="1:23" ht="25.5" x14ac:dyDescent="0.25">
      <c r="A40" s="36">
        <v>39</v>
      </c>
      <c r="B40" s="4" t="s">
        <v>46</v>
      </c>
      <c r="C40" s="3" t="s">
        <v>722</v>
      </c>
      <c r="D40" s="3" t="s">
        <v>722</v>
      </c>
      <c r="E40" s="3"/>
      <c r="F40" s="4" t="s">
        <v>46</v>
      </c>
      <c r="G40" s="38"/>
      <c r="H40" s="3"/>
      <c r="I40" s="3"/>
      <c r="K40" s="3"/>
      <c r="L40" s="3"/>
      <c r="M40" s="38"/>
      <c r="N40" s="40"/>
      <c r="V40" s="40"/>
      <c r="W40" s="40"/>
    </row>
    <row r="41" spans="1:23" x14ac:dyDescent="0.25">
      <c r="A41" s="36">
        <v>40</v>
      </c>
      <c r="B41" s="4" t="s">
        <v>47</v>
      </c>
      <c r="C41" s="3" t="s">
        <v>723</v>
      </c>
      <c r="D41" s="3" t="s">
        <v>723</v>
      </c>
      <c r="E41" s="3"/>
      <c r="F41" s="4" t="s">
        <v>47</v>
      </c>
      <c r="G41" s="38"/>
      <c r="H41" s="3"/>
      <c r="I41" s="3"/>
      <c r="K41" s="3"/>
      <c r="L41" s="3"/>
      <c r="M41" s="38"/>
      <c r="N41" s="40"/>
      <c r="V41" s="40"/>
      <c r="W41" s="40"/>
    </row>
    <row r="42" spans="1:23" x14ac:dyDescent="0.25">
      <c r="A42" s="36">
        <v>41</v>
      </c>
      <c r="B42" s="4" t="s">
        <v>48</v>
      </c>
      <c r="C42" s="3" t="s">
        <v>724</v>
      </c>
      <c r="D42" s="3" t="s">
        <v>724</v>
      </c>
      <c r="E42" s="3"/>
      <c r="F42" s="4" t="s">
        <v>48</v>
      </c>
      <c r="G42" s="38"/>
      <c r="H42" s="3"/>
      <c r="I42" s="3"/>
      <c r="K42" s="3"/>
      <c r="L42" s="3"/>
      <c r="M42" s="38"/>
      <c r="N42" s="40"/>
      <c r="V42" s="40"/>
      <c r="W42" s="40"/>
    </row>
    <row r="43" spans="1:23" x14ac:dyDescent="0.25">
      <c r="A43" s="36">
        <v>42</v>
      </c>
      <c r="B43" s="2" t="s">
        <v>49</v>
      </c>
      <c r="C43" s="5" t="s">
        <v>725</v>
      </c>
      <c r="D43" s="5" t="s">
        <v>725</v>
      </c>
      <c r="E43" s="5"/>
      <c r="F43" s="6" t="s">
        <v>49</v>
      </c>
      <c r="G43" s="39"/>
      <c r="H43" s="5"/>
      <c r="I43" s="5"/>
      <c r="K43" s="5"/>
      <c r="L43" s="5"/>
      <c r="M43" s="39"/>
      <c r="N43" s="40"/>
      <c r="V43" s="40"/>
      <c r="W43" s="40"/>
    </row>
    <row r="44" spans="1:23" ht="51" x14ac:dyDescent="0.25">
      <c r="A44" s="36">
        <v>43</v>
      </c>
      <c r="B44" s="2" t="s">
        <v>12601</v>
      </c>
      <c r="C44" s="1" t="s">
        <v>918</v>
      </c>
      <c r="D44" s="1" t="s">
        <v>918</v>
      </c>
      <c r="F44" s="2" t="s">
        <v>50</v>
      </c>
      <c r="G44" s="40"/>
      <c r="K44" s="1" t="s">
        <v>13</v>
      </c>
      <c r="M44" s="40"/>
      <c r="N44" s="40" t="s">
        <v>13</v>
      </c>
      <c r="O44" s="1" t="s">
        <v>13</v>
      </c>
      <c r="P44" s="1" t="s">
        <v>13</v>
      </c>
      <c r="Q44" s="1" t="s">
        <v>13</v>
      </c>
      <c r="R44" s="1" t="s">
        <v>13</v>
      </c>
      <c r="V44" s="40"/>
      <c r="W44" s="40" t="s">
        <v>13668</v>
      </c>
    </row>
    <row r="45" spans="1:23" ht="25.5" x14ac:dyDescent="0.25">
      <c r="A45" s="36">
        <v>44</v>
      </c>
      <c r="B45" s="2" t="s">
        <v>12602</v>
      </c>
      <c r="C45" s="1" t="s">
        <v>919</v>
      </c>
      <c r="D45" s="1" t="s">
        <v>919</v>
      </c>
      <c r="F45" s="2" t="s">
        <v>51</v>
      </c>
      <c r="G45" s="40"/>
      <c r="K45" s="1" t="s">
        <v>13</v>
      </c>
      <c r="M45" s="40"/>
      <c r="N45" s="40" t="s">
        <v>13</v>
      </c>
      <c r="O45" s="1" t="s">
        <v>13</v>
      </c>
      <c r="P45" s="1" t="s">
        <v>13</v>
      </c>
      <c r="Q45" s="1" t="s">
        <v>13</v>
      </c>
      <c r="R45" s="1" t="s">
        <v>13</v>
      </c>
      <c r="V45" s="40"/>
      <c r="W45" s="40" t="s">
        <v>13669</v>
      </c>
    </row>
    <row r="46" spans="1:23" ht="51" x14ac:dyDescent="0.25">
      <c r="A46" s="36">
        <v>45</v>
      </c>
      <c r="B46" s="2" t="s">
        <v>12603</v>
      </c>
      <c r="C46" s="1" t="s">
        <v>920</v>
      </c>
      <c r="D46" s="1" t="s">
        <v>920</v>
      </c>
      <c r="F46" s="2" t="s">
        <v>52</v>
      </c>
      <c r="G46" s="40"/>
      <c r="K46" s="1" t="s">
        <v>13</v>
      </c>
      <c r="M46" s="40" t="s">
        <v>13</v>
      </c>
      <c r="N46" s="40" t="s">
        <v>13</v>
      </c>
      <c r="O46" s="1" t="s">
        <v>13</v>
      </c>
      <c r="P46" s="1" t="s">
        <v>13</v>
      </c>
      <c r="Q46" s="1" t="s">
        <v>13</v>
      </c>
      <c r="R46" s="1" t="s">
        <v>13</v>
      </c>
      <c r="V46" s="40"/>
      <c r="W46" s="40" t="s">
        <v>13670</v>
      </c>
    </row>
    <row r="47" spans="1:23" ht="51" x14ac:dyDescent="0.25">
      <c r="A47" s="36">
        <v>46</v>
      </c>
      <c r="B47" s="2" t="s">
        <v>12604</v>
      </c>
      <c r="C47" s="1" t="s">
        <v>921</v>
      </c>
      <c r="D47" s="1" t="s">
        <v>921</v>
      </c>
      <c r="F47" s="2" t="s">
        <v>53</v>
      </c>
      <c r="G47" s="40"/>
      <c r="K47" s="1" t="s">
        <v>13</v>
      </c>
      <c r="M47" s="40"/>
      <c r="N47" s="40" t="s">
        <v>13</v>
      </c>
      <c r="O47" s="1" t="s">
        <v>13</v>
      </c>
      <c r="P47" s="1" t="s">
        <v>13</v>
      </c>
      <c r="Q47" s="1" t="s">
        <v>13</v>
      </c>
      <c r="R47" s="1" t="s">
        <v>13</v>
      </c>
      <c r="V47" s="40"/>
      <c r="W47" s="40" t="s">
        <v>13668</v>
      </c>
    </row>
    <row r="48" spans="1:23" ht="102" x14ac:dyDescent="0.25">
      <c r="A48" s="36">
        <v>47</v>
      </c>
      <c r="B48" s="2" t="s">
        <v>12605</v>
      </c>
      <c r="C48" s="1" t="s">
        <v>922</v>
      </c>
      <c r="D48" s="1" t="s">
        <v>922</v>
      </c>
      <c r="F48" s="2" t="s">
        <v>54</v>
      </c>
      <c r="G48" s="40"/>
      <c r="K48" s="1" t="s">
        <v>13</v>
      </c>
      <c r="M48" s="40"/>
      <c r="N48" s="40" t="s">
        <v>13</v>
      </c>
      <c r="O48" s="1" t="s">
        <v>13</v>
      </c>
      <c r="P48" s="1" t="s">
        <v>13</v>
      </c>
      <c r="Q48" s="1" t="s">
        <v>13</v>
      </c>
      <c r="R48" s="1" t="s">
        <v>13</v>
      </c>
      <c r="V48" s="40"/>
      <c r="W48" s="40" t="s">
        <v>13671</v>
      </c>
    </row>
    <row r="49" spans="1:23" ht="25.5" x14ac:dyDescent="0.25">
      <c r="A49" s="36">
        <v>48</v>
      </c>
      <c r="B49" s="4" t="s">
        <v>55</v>
      </c>
      <c r="C49" s="3" t="s">
        <v>1411</v>
      </c>
      <c r="D49" s="3" t="s">
        <v>1411</v>
      </c>
      <c r="E49" s="3"/>
      <c r="F49" s="4" t="s">
        <v>55</v>
      </c>
      <c r="G49" s="38"/>
      <c r="H49" s="3"/>
      <c r="I49" s="3"/>
      <c r="K49" s="3"/>
      <c r="L49" s="3"/>
      <c r="M49" s="38"/>
      <c r="N49" s="40"/>
      <c r="V49" s="40"/>
      <c r="W49" s="40"/>
    </row>
    <row r="50" spans="1:23" x14ac:dyDescent="0.25">
      <c r="A50" s="36">
        <v>49</v>
      </c>
      <c r="B50" s="6" t="s">
        <v>56</v>
      </c>
      <c r="C50" s="5" t="s">
        <v>726</v>
      </c>
      <c r="D50" s="5" t="s">
        <v>726</v>
      </c>
      <c r="E50" s="5"/>
      <c r="F50" s="6" t="s">
        <v>56</v>
      </c>
      <c r="G50" s="39"/>
      <c r="H50" s="5"/>
      <c r="I50" s="5"/>
      <c r="K50" s="5"/>
      <c r="L50" s="5"/>
      <c r="M50" s="39"/>
      <c r="N50" s="40"/>
      <c r="V50" s="40"/>
      <c r="W50" s="40"/>
    </row>
    <row r="51" spans="1:23" ht="63.75" customHeight="1" x14ac:dyDescent="0.25">
      <c r="A51" s="36">
        <v>50</v>
      </c>
      <c r="B51" s="2" t="s">
        <v>12606</v>
      </c>
      <c r="C51" s="1" t="s">
        <v>923</v>
      </c>
      <c r="D51" s="1" t="s">
        <v>923</v>
      </c>
      <c r="F51" s="2" t="s">
        <v>57</v>
      </c>
      <c r="G51" s="40"/>
      <c r="K51" s="1" t="s">
        <v>13</v>
      </c>
      <c r="M51" s="40" t="s">
        <v>13</v>
      </c>
      <c r="N51" s="40" t="s">
        <v>13</v>
      </c>
      <c r="O51" s="1" t="s">
        <v>13</v>
      </c>
      <c r="P51" s="1" t="s">
        <v>13</v>
      </c>
      <c r="Q51" s="1" t="s">
        <v>13</v>
      </c>
      <c r="R51" s="1" t="s">
        <v>13</v>
      </c>
      <c r="V51" s="40"/>
      <c r="W51" s="40" t="s">
        <v>13672</v>
      </c>
    </row>
    <row r="52" spans="1:23" ht="25.5" x14ac:dyDescent="0.25">
      <c r="A52" s="36">
        <v>51</v>
      </c>
      <c r="B52" s="4" t="s">
        <v>58</v>
      </c>
      <c r="C52" s="3" t="s">
        <v>1412</v>
      </c>
      <c r="D52" s="3" t="s">
        <v>1412</v>
      </c>
      <c r="E52" s="3"/>
      <c r="F52" s="4" t="s">
        <v>58</v>
      </c>
      <c r="G52" s="38"/>
      <c r="H52" s="3"/>
      <c r="I52" s="3"/>
      <c r="K52" s="3"/>
      <c r="L52" s="3"/>
      <c r="M52" s="38"/>
      <c r="N52" s="40"/>
      <c r="V52" s="40"/>
      <c r="W52" s="40"/>
    </row>
    <row r="53" spans="1:23" ht="38.25" x14ac:dyDescent="0.25">
      <c r="A53" s="36">
        <v>52</v>
      </c>
      <c r="B53" s="6" t="s">
        <v>12607</v>
      </c>
      <c r="C53" s="5" t="s">
        <v>727</v>
      </c>
      <c r="D53" s="5" t="s">
        <v>727</v>
      </c>
      <c r="E53" s="5"/>
      <c r="F53" s="6" t="s">
        <v>59</v>
      </c>
      <c r="G53" s="39"/>
      <c r="H53" s="5"/>
      <c r="I53" s="5"/>
      <c r="K53" s="5"/>
      <c r="L53" s="5"/>
      <c r="M53" s="39"/>
      <c r="N53" s="40"/>
      <c r="V53" s="40"/>
      <c r="W53" s="40" t="s">
        <v>13622</v>
      </c>
    </row>
    <row r="54" spans="1:23" ht="63.75" x14ac:dyDescent="0.25">
      <c r="A54" s="36">
        <v>53</v>
      </c>
      <c r="B54" s="2" t="s">
        <v>12608</v>
      </c>
      <c r="C54" s="1" t="s">
        <v>924</v>
      </c>
      <c r="D54" s="1" t="s">
        <v>924</v>
      </c>
      <c r="F54" s="2" t="s">
        <v>60</v>
      </c>
      <c r="G54" s="40"/>
      <c r="K54" s="1" t="s">
        <v>13</v>
      </c>
      <c r="M54" s="40"/>
      <c r="N54" s="40" t="s">
        <v>13</v>
      </c>
      <c r="P54" s="1" t="s">
        <v>13</v>
      </c>
      <c r="V54" s="40"/>
      <c r="W54" s="40" t="s">
        <v>13673</v>
      </c>
    </row>
    <row r="55" spans="1:23" ht="63.75" x14ac:dyDescent="0.25">
      <c r="A55" s="36">
        <v>54</v>
      </c>
      <c r="B55" s="2" t="s">
        <v>12609</v>
      </c>
      <c r="C55" s="1" t="s">
        <v>925</v>
      </c>
      <c r="D55" s="1" t="s">
        <v>925</v>
      </c>
      <c r="F55" s="2" t="s">
        <v>61</v>
      </c>
      <c r="G55" s="40"/>
      <c r="K55" s="1" t="s">
        <v>13</v>
      </c>
      <c r="M55" s="40"/>
      <c r="N55" s="40" t="s">
        <v>13</v>
      </c>
      <c r="O55" s="1" t="s">
        <v>13</v>
      </c>
      <c r="P55" s="1" t="s">
        <v>13</v>
      </c>
      <c r="Q55" s="1" t="s">
        <v>13</v>
      </c>
      <c r="R55" s="1" t="s">
        <v>13</v>
      </c>
      <c r="V55" s="40"/>
      <c r="W55" s="40" t="s">
        <v>13674</v>
      </c>
    </row>
    <row r="56" spans="1:23" x14ac:dyDescent="0.25">
      <c r="A56" s="36">
        <v>55</v>
      </c>
      <c r="B56" s="4" t="s">
        <v>30</v>
      </c>
      <c r="C56" s="3" t="s">
        <v>728</v>
      </c>
      <c r="D56" s="3" t="s">
        <v>728</v>
      </c>
      <c r="E56" s="3"/>
      <c r="F56" s="4" t="s">
        <v>30</v>
      </c>
      <c r="G56" s="38"/>
      <c r="H56" s="3"/>
      <c r="I56" s="3"/>
      <c r="K56" s="3"/>
      <c r="L56" s="3"/>
      <c r="M56" s="38"/>
      <c r="N56" s="40"/>
      <c r="V56" s="40"/>
      <c r="W56" s="40"/>
    </row>
    <row r="57" spans="1:23" x14ac:dyDescent="0.25">
      <c r="A57" s="36">
        <v>56</v>
      </c>
      <c r="B57" s="4" t="s">
        <v>62</v>
      </c>
      <c r="C57" s="3" t="s">
        <v>13084</v>
      </c>
      <c r="D57" s="3" t="s">
        <v>13084</v>
      </c>
      <c r="E57" s="3"/>
      <c r="F57" s="4" t="s">
        <v>62</v>
      </c>
      <c r="G57" s="40"/>
      <c r="M57" s="40"/>
      <c r="N57" s="40"/>
      <c r="V57" s="40"/>
      <c r="W57" s="40"/>
    </row>
    <row r="58" spans="1:23" x14ac:dyDescent="0.25">
      <c r="A58" s="36">
        <v>57</v>
      </c>
      <c r="B58" s="4" t="s">
        <v>63</v>
      </c>
      <c r="C58" s="3" t="s">
        <v>729</v>
      </c>
      <c r="D58" s="3" t="s">
        <v>729</v>
      </c>
      <c r="E58" s="3"/>
      <c r="F58" s="4" t="s">
        <v>63</v>
      </c>
      <c r="G58" s="38"/>
      <c r="H58" s="3"/>
      <c r="I58" s="3"/>
      <c r="K58" s="3"/>
      <c r="L58" s="3"/>
      <c r="M58" s="38"/>
      <c r="N58" s="40"/>
      <c r="V58" s="40"/>
      <c r="W58" s="40"/>
    </row>
    <row r="59" spans="1:23" ht="38.25" x14ac:dyDescent="0.25">
      <c r="A59" s="36">
        <v>58</v>
      </c>
      <c r="B59" s="6" t="s">
        <v>12610</v>
      </c>
      <c r="C59" s="5" t="s">
        <v>730</v>
      </c>
      <c r="D59" s="5" t="s">
        <v>730</v>
      </c>
      <c r="E59" s="5"/>
      <c r="F59" s="6" t="s">
        <v>64</v>
      </c>
      <c r="G59" s="39"/>
      <c r="H59" s="5"/>
      <c r="I59" s="5"/>
      <c r="K59" s="5"/>
      <c r="L59" s="5"/>
      <c r="M59" s="39"/>
      <c r="N59" s="40"/>
      <c r="V59" s="40"/>
      <c r="W59" s="40"/>
    </row>
    <row r="60" spans="1:23" ht="57.95" customHeight="1" x14ac:dyDescent="0.25">
      <c r="A60" s="36">
        <v>59</v>
      </c>
      <c r="B60" s="2" t="s">
        <v>65</v>
      </c>
      <c r="C60" s="1" t="s">
        <v>926</v>
      </c>
      <c r="D60" s="1" t="s">
        <v>926</v>
      </c>
      <c r="F60" s="2" t="s">
        <v>65</v>
      </c>
      <c r="G60" s="40"/>
      <c r="J60" s="1" t="s">
        <v>13</v>
      </c>
      <c r="M60" s="40" t="s">
        <v>13</v>
      </c>
      <c r="N60" s="40" t="s">
        <v>13</v>
      </c>
      <c r="O60" s="1" t="s">
        <v>13</v>
      </c>
      <c r="P60" s="1" t="s">
        <v>13</v>
      </c>
      <c r="Q60" s="1" t="s">
        <v>13</v>
      </c>
      <c r="R60" s="1" t="s">
        <v>13</v>
      </c>
      <c r="S60" s="1" t="s">
        <v>13</v>
      </c>
      <c r="V60" s="40"/>
      <c r="W60" s="40"/>
    </row>
    <row r="61" spans="1:23" ht="25.5" x14ac:dyDescent="0.25">
      <c r="A61" s="36">
        <v>60</v>
      </c>
      <c r="B61" s="4" t="s">
        <v>927</v>
      </c>
      <c r="C61" s="3" t="s">
        <v>731</v>
      </c>
      <c r="D61" s="3" t="s">
        <v>731</v>
      </c>
      <c r="E61" s="3"/>
      <c r="F61" s="4" t="s">
        <v>927</v>
      </c>
      <c r="G61" s="38"/>
      <c r="H61" s="3"/>
      <c r="I61" s="3"/>
      <c r="K61" s="3"/>
      <c r="L61" s="3"/>
      <c r="M61" s="38"/>
      <c r="N61" s="40"/>
      <c r="V61" s="40"/>
      <c r="W61" s="40"/>
    </row>
    <row r="62" spans="1:23" x14ac:dyDescent="0.25">
      <c r="A62" s="36">
        <v>61</v>
      </c>
      <c r="B62" s="6" t="s">
        <v>66</v>
      </c>
      <c r="C62" s="5" t="s">
        <v>732</v>
      </c>
      <c r="D62" s="5" t="s">
        <v>732</v>
      </c>
      <c r="E62" s="5"/>
      <c r="F62" s="6" t="s">
        <v>66</v>
      </c>
      <c r="G62" s="39"/>
      <c r="H62" s="5"/>
      <c r="I62" s="5"/>
      <c r="K62" s="5"/>
      <c r="L62" s="5"/>
      <c r="M62" s="39"/>
      <c r="N62" s="40"/>
      <c r="V62" s="40"/>
      <c r="W62" s="40"/>
    </row>
    <row r="63" spans="1:23" ht="102" x14ac:dyDescent="0.25">
      <c r="A63" s="36">
        <v>62</v>
      </c>
      <c r="B63" s="2" t="s">
        <v>12611</v>
      </c>
      <c r="C63" s="1" t="s">
        <v>928</v>
      </c>
      <c r="D63" s="1" t="s">
        <v>928</v>
      </c>
      <c r="F63" s="2" t="s">
        <v>67</v>
      </c>
      <c r="G63" s="40"/>
      <c r="K63" s="1" t="s">
        <v>13</v>
      </c>
      <c r="M63" s="40"/>
      <c r="N63" s="40" t="s">
        <v>13</v>
      </c>
      <c r="O63" s="1" t="s">
        <v>13</v>
      </c>
      <c r="P63" s="1" t="s">
        <v>13</v>
      </c>
      <c r="Q63" s="1" t="s">
        <v>13</v>
      </c>
      <c r="R63" s="1" t="s">
        <v>13</v>
      </c>
      <c r="S63" s="1" t="s">
        <v>13</v>
      </c>
      <c r="T63" s="1" t="s">
        <v>13</v>
      </c>
      <c r="V63" s="40">
        <v>1</v>
      </c>
      <c r="W63" s="40" t="s">
        <v>13675</v>
      </c>
    </row>
    <row r="64" spans="1:23" ht="46.7" customHeight="1" x14ac:dyDescent="0.25">
      <c r="A64" s="36">
        <v>63</v>
      </c>
      <c r="B64" s="2" t="s">
        <v>12612</v>
      </c>
      <c r="C64" s="1" t="s">
        <v>929</v>
      </c>
      <c r="D64" s="1" t="s">
        <v>929</v>
      </c>
      <c r="F64" s="2" t="s">
        <v>68</v>
      </c>
      <c r="G64" s="40"/>
      <c r="K64" s="1" t="s">
        <v>13</v>
      </c>
      <c r="M64" s="40"/>
      <c r="N64" s="40" t="s">
        <v>13</v>
      </c>
      <c r="O64" s="1" t="s">
        <v>13</v>
      </c>
      <c r="P64" s="1" t="s">
        <v>13</v>
      </c>
      <c r="Q64" s="1" t="s">
        <v>13</v>
      </c>
      <c r="R64" s="1" t="s">
        <v>13</v>
      </c>
      <c r="V64" s="40"/>
      <c r="W64" s="40" t="s">
        <v>13676</v>
      </c>
    </row>
    <row r="65" spans="1:23" x14ac:dyDescent="0.25">
      <c r="A65" s="36">
        <v>64</v>
      </c>
      <c r="B65" s="6" t="s">
        <v>69</v>
      </c>
      <c r="C65" s="5" t="s">
        <v>733</v>
      </c>
      <c r="D65" s="5" t="s">
        <v>733</v>
      </c>
      <c r="E65" s="5"/>
      <c r="F65" s="6" t="s">
        <v>69</v>
      </c>
      <c r="G65" s="40"/>
      <c r="M65" s="40"/>
      <c r="N65" s="40"/>
      <c r="V65" s="40"/>
      <c r="W65" s="40"/>
    </row>
    <row r="66" spans="1:23" ht="25.5" x14ac:dyDescent="0.25">
      <c r="A66" s="36">
        <v>65</v>
      </c>
      <c r="B66" s="2" t="s">
        <v>12613</v>
      </c>
      <c r="C66" s="1" t="s">
        <v>930</v>
      </c>
      <c r="D66" s="1" t="s">
        <v>930</v>
      </c>
      <c r="F66" s="2" t="s">
        <v>70</v>
      </c>
      <c r="G66" s="40"/>
      <c r="K66" s="1" t="s">
        <v>13</v>
      </c>
      <c r="M66" s="40" t="s">
        <v>13</v>
      </c>
      <c r="N66" s="40" t="s">
        <v>13</v>
      </c>
      <c r="O66" s="1" t="s">
        <v>13</v>
      </c>
      <c r="P66" s="1" t="s">
        <v>13</v>
      </c>
      <c r="Q66" s="1" t="s">
        <v>13</v>
      </c>
      <c r="R66" s="1" t="s">
        <v>13</v>
      </c>
      <c r="S66" s="1" t="s">
        <v>13</v>
      </c>
      <c r="T66" s="1" t="s">
        <v>13</v>
      </c>
      <c r="V66" s="40">
        <v>1</v>
      </c>
      <c r="W66" s="40" t="s">
        <v>13677</v>
      </c>
    </row>
    <row r="67" spans="1:23" ht="153" x14ac:dyDescent="0.25">
      <c r="A67" s="36">
        <v>66</v>
      </c>
      <c r="B67" s="2" t="s">
        <v>12614</v>
      </c>
      <c r="C67" s="1" t="s">
        <v>931</v>
      </c>
      <c r="D67" s="1" t="s">
        <v>931</v>
      </c>
      <c r="F67" s="2" t="s">
        <v>71</v>
      </c>
      <c r="G67" s="40"/>
      <c r="K67" s="1" t="s">
        <v>13</v>
      </c>
      <c r="M67" s="40"/>
      <c r="N67" s="40" t="s">
        <v>13</v>
      </c>
      <c r="O67" s="1" t="s">
        <v>13</v>
      </c>
      <c r="P67" s="1" t="s">
        <v>13</v>
      </c>
      <c r="Q67" s="1" t="s">
        <v>13</v>
      </c>
      <c r="R67" s="1" t="s">
        <v>13</v>
      </c>
      <c r="S67" s="1" t="s">
        <v>13</v>
      </c>
      <c r="V67" s="40"/>
      <c r="W67" s="40" t="s">
        <v>13678</v>
      </c>
    </row>
    <row r="68" spans="1:23" ht="51" x14ac:dyDescent="0.25">
      <c r="A68" s="36">
        <v>67</v>
      </c>
      <c r="B68" s="2" t="s">
        <v>12615</v>
      </c>
      <c r="C68" s="1" t="s">
        <v>932</v>
      </c>
      <c r="D68" s="1" t="s">
        <v>932</v>
      </c>
      <c r="F68" s="2" t="s">
        <v>72</v>
      </c>
      <c r="G68" s="40"/>
      <c r="K68" s="1" t="s">
        <v>13</v>
      </c>
      <c r="M68" s="40" t="s">
        <v>13</v>
      </c>
      <c r="N68" s="40" t="s">
        <v>13</v>
      </c>
      <c r="O68" s="1" t="s">
        <v>13</v>
      </c>
      <c r="P68" s="1" t="s">
        <v>13</v>
      </c>
      <c r="Q68" s="1" t="s">
        <v>13</v>
      </c>
      <c r="R68" s="1" t="s">
        <v>13</v>
      </c>
      <c r="S68" s="1" t="s">
        <v>13</v>
      </c>
      <c r="V68" s="40"/>
      <c r="W68" s="40" t="s">
        <v>13679</v>
      </c>
    </row>
    <row r="69" spans="1:23" ht="51" x14ac:dyDescent="0.25">
      <c r="A69" s="36">
        <v>68</v>
      </c>
      <c r="B69" s="2" t="s">
        <v>12616</v>
      </c>
      <c r="C69" s="1" t="s">
        <v>933</v>
      </c>
      <c r="D69" s="1" t="s">
        <v>933</v>
      </c>
      <c r="F69" s="2" t="s">
        <v>73</v>
      </c>
      <c r="G69" s="40"/>
      <c r="K69" s="1" t="s">
        <v>13</v>
      </c>
      <c r="M69" s="40" t="s">
        <v>13</v>
      </c>
      <c r="N69" s="40" t="s">
        <v>13</v>
      </c>
      <c r="O69" s="1" t="s">
        <v>13</v>
      </c>
      <c r="P69" s="1" t="s">
        <v>13</v>
      </c>
      <c r="Q69" s="1" t="s">
        <v>13</v>
      </c>
      <c r="R69" s="1" t="s">
        <v>13</v>
      </c>
      <c r="S69" s="1" t="s">
        <v>13</v>
      </c>
      <c r="V69" s="40"/>
      <c r="W69" s="40" t="s">
        <v>13680</v>
      </c>
    </row>
    <row r="70" spans="1:23" ht="63.75" x14ac:dyDescent="0.25">
      <c r="A70" s="36">
        <v>69</v>
      </c>
      <c r="B70" s="2" t="s">
        <v>12617</v>
      </c>
      <c r="C70" s="1" t="s">
        <v>934</v>
      </c>
      <c r="D70" s="1" t="s">
        <v>934</v>
      </c>
      <c r="F70" s="2" t="s">
        <v>74</v>
      </c>
      <c r="G70" s="40"/>
      <c r="K70" s="1" t="s">
        <v>13</v>
      </c>
      <c r="M70" s="40" t="s">
        <v>13</v>
      </c>
      <c r="N70" s="40" t="s">
        <v>13</v>
      </c>
      <c r="O70" s="1" t="s">
        <v>13</v>
      </c>
      <c r="P70" s="1" t="s">
        <v>13</v>
      </c>
      <c r="Q70" s="1" t="s">
        <v>13</v>
      </c>
      <c r="R70" s="1" t="s">
        <v>13</v>
      </c>
      <c r="V70" s="40"/>
      <c r="W70" s="40" t="s">
        <v>13681</v>
      </c>
    </row>
    <row r="71" spans="1:23" ht="38.25" x14ac:dyDescent="0.25">
      <c r="A71" s="36">
        <v>70</v>
      </c>
      <c r="B71" s="2" t="s">
        <v>12618</v>
      </c>
      <c r="C71" s="1" t="s">
        <v>935</v>
      </c>
      <c r="D71" s="1" t="s">
        <v>935</v>
      </c>
      <c r="F71" s="2" t="s">
        <v>75</v>
      </c>
      <c r="G71" s="40"/>
      <c r="K71" s="1" t="s">
        <v>13</v>
      </c>
      <c r="M71" s="40" t="s">
        <v>13</v>
      </c>
      <c r="N71" s="40" t="s">
        <v>13</v>
      </c>
      <c r="O71" s="1" t="s">
        <v>13</v>
      </c>
      <c r="P71" s="1" t="s">
        <v>13</v>
      </c>
      <c r="Q71" s="1" t="s">
        <v>13</v>
      </c>
      <c r="R71" s="1" t="s">
        <v>13</v>
      </c>
      <c r="S71" s="1" t="s">
        <v>13</v>
      </c>
      <c r="V71" s="40"/>
      <c r="W71" s="40" t="s">
        <v>13682</v>
      </c>
    </row>
    <row r="72" spans="1:23" ht="51" x14ac:dyDescent="0.25">
      <c r="A72" s="36">
        <v>71</v>
      </c>
      <c r="B72" s="2" t="s">
        <v>12619</v>
      </c>
      <c r="C72" s="1" t="s">
        <v>936</v>
      </c>
      <c r="D72" s="1" t="s">
        <v>936</v>
      </c>
      <c r="F72" s="2" t="s">
        <v>76</v>
      </c>
      <c r="G72" s="40"/>
      <c r="K72" s="1" t="s">
        <v>13</v>
      </c>
      <c r="M72" s="40"/>
      <c r="N72" s="40" t="s">
        <v>13</v>
      </c>
      <c r="O72" s="1" t="s">
        <v>13</v>
      </c>
      <c r="P72" s="1" t="s">
        <v>13</v>
      </c>
      <c r="Q72" s="1" t="s">
        <v>13</v>
      </c>
      <c r="R72" s="1" t="s">
        <v>13</v>
      </c>
      <c r="S72" s="1" t="s">
        <v>13</v>
      </c>
      <c r="V72" s="40"/>
      <c r="W72" s="40" t="s">
        <v>13683</v>
      </c>
    </row>
    <row r="73" spans="1:23" x14ac:dyDescent="0.25">
      <c r="A73" s="36">
        <v>72</v>
      </c>
      <c r="B73" s="6" t="s">
        <v>12620</v>
      </c>
      <c r="C73" s="5" t="s">
        <v>734</v>
      </c>
      <c r="D73" s="5" t="s">
        <v>734</v>
      </c>
      <c r="E73" s="5"/>
      <c r="F73" s="6" t="s">
        <v>77</v>
      </c>
      <c r="G73" s="39"/>
      <c r="H73" s="5"/>
      <c r="I73" s="5"/>
      <c r="K73" s="5"/>
      <c r="L73" s="5"/>
      <c r="M73" s="39"/>
      <c r="N73" s="40"/>
      <c r="V73" s="40"/>
      <c r="W73" s="40"/>
    </row>
    <row r="74" spans="1:23" ht="114.75" x14ac:dyDescent="0.25">
      <c r="A74" s="36">
        <v>73</v>
      </c>
      <c r="B74" s="2" t="s">
        <v>12621</v>
      </c>
      <c r="C74" s="1" t="s">
        <v>937</v>
      </c>
      <c r="D74" s="1" t="s">
        <v>937</v>
      </c>
      <c r="F74" s="2" t="s">
        <v>78</v>
      </c>
      <c r="G74" s="40"/>
      <c r="K74" s="1" t="s">
        <v>13</v>
      </c>
      <c r="M74" s="40" t="s">
        <v>13</v>
      </c>
      <c r="N74" s="40" t="s">
        <v>13</v>
      </c>
      <c r="O74" s="1" t="s">
        <v>13</v>
      </c>
      <c r="P74" s="1" t="s">
        <v>13</v>
      </c>
      <c r="Q74" s="1" t="s">
        <v>13</v>
      </c>
      <c r="R74" s="1" t="s">
        <v>13</v>
      </c>
      <c r="V74" s="40"/>
      <c r="W74" s="40" t="s">
        <v>13684</v>
      </c>
    </row>
    <row r="75" spans="1:23" ht="38.25" x14ac:dyDescent="0.25">
      <c r="A75" s="36">
        <v>74</v>
      </c>
      <c r="B75" s="2" t="s">
        <v>12622</v>
      </c>
      <c r="C75" s="1" t="s">
        <v>938</v>
      </c>
      <c r="D75" s="1" t="s">
        <v>938</v>
      </c>
      <c r="F75" s="2" t="s">
        <v>79</v>
      </c>
      <c r="G75" s="40"/>
      <c r="K75" s="1" t="s">
        <v>13</v>
      </c>
      <c r="M75" s="40"/>
      <c r="N75" s="40" t="s">
        <v>13</v>
      </c>
      <c r="O75" s="1" t="s">
        <v>13</v>
      </c>
      <c r="P75" s="1" t="s">
        <v>13</v>
      </c>
      <c r="Q75" s="1" t="s">
        <v>13</v>
      </c>
      <c r="R75" s="1" t="s">
        <v>13</v>
      </c>
      <c r="V75" s="40"/>
      <c r="W75" s="40" t="s">
        <v>13685</v>
      </c>
    </row>
    <row r="76" spans="1:23" ht="25.5" x14ac:dyDescent="0.25">
      <c r="A76" s="36">
        <v>75</v>
      </c>
      <c r="B76" s="6" t="s">
        <v>80</v>
      </c>
      <c r="C76" s="5" t="s">
        <v>939</v>
      </c>
      <c r="D76" s="5" t="s">
        <v>939</v>
      </c>
      <c r="E76" s="5"/>
      <c r="F76" s="6" t="s">
        <v>80</v>
      </c>
      <c r="G76" s="39"/>
      <c r="H76" s="5"/>
      <c r="I76" s="5"/>
      <c r="K76" s="5"/>
      <c r="L76" s="5"/>
      <c r="M76" s="39"/>
      <c r="N76" s="40"/>
      <c r="V76" s="40"/>
      <c r="W76" s="40"/>
    </row>
    <row r="77" spans="1:23" ht="127.5" x14ac:dyDescent="0.25">
      <c r="A77" s="36">
        <v>76</v>
      </c>
      <c r="B77" s="2" t="s">
        <v>12623</v>
      </c>
      <c r="C77" s="1" t="s">
        <v>940</v>
      </c>
      <c r="D77" s="1" t="s">
        <v>940</v>
      </c>
      <c r="F77" s="2" t="s">
        <v>81</v>
      </c>
      <c r="G77" s="40"/>
      <c r="K77" s="1" t="s">
        <v>13</v>
      </c>
      <c r="M77" s="40" t="s">
        <v>13</v>
      </c>
      <c r="N77" s="40" t="s">
        <v>13</v>
      </c>
      <c r="P77" s="1" t="s">
        <v>13</v>
      </c>
      <c r="Q77" s="1" t="s">
        <v>13</v>
      </c>
      <c r="V77" s="40"/>
      <c r="W77" s="40" t="s">
        <v>13686</v>
      </c>
    </row>
    <row r="78" spans="1:23" ht="25.5" x14ac:dyDescent="0.25">
      <c r="A78" s="36">
        <v>77</v>
      </c>
      <c r="B78" s="2" t="s">
        <v>12624</v>
      </c>
      <c r="C78" s="1" t="s">
        <v>941</v>
      </c>
      <c r="D78" s="1" t="s">
        <v>941</v>
      </c>
      <c r="F78" s="2" t="s">
        <v>82</v>
      </c>
      <c r="G78" s="40"/>
      <c r="K78" s="1" t="s">
        <v>13</v>
      </c>
      <c r="M78" s="40"/>
      <c r="N78" s="40" t="s">
        <v>13</v>
      </c>
      <c r="P78" s="1" t="s">
        <v>13</v>
      </c>
      <c r="Q78" s="1" t="s">
        <v>13</v>
      </c>
      <c r="V78" s="40"/>
      <c r="W78" s="40" t="s">
        <v>13687</v>
      </c>
    </row>
    <row r="79" spans="1:23" ht="114.75" x14ac:dyDescent="0.25">
      <c r="A79" s="36">
        <v>78</v>
      </c>
      <c r="B79" s="2" t="s">
        <v>12625</v>
      </c>
      <c r="C79" s="1" t="s">
        <v>942</v>
      </c>
      <c r="D79" s="1" t="s">
        <v>942</v>
      </c>
      <c r="F79" s="2" t="s">
        <v>83</v>
      </c>
      <c r="G79" s="40"/>
      <c r="K79" s="1" t="s">
        <v>13</v>
      </c>
      <c r="M79" s="40" t="s">
        <v>13</v>
      </c>
      <c r="N79" s="40" t="s">
        <v>13</v>
      </c>
      <c r="V79" s="40"/>
      <c r="W79" s="40" t="s">
        <v>13688</v>
      </c>
    </row>
    <row r="80" spans="1:23" ht="25.5" x14ac:dyDescent="0.25">
      <c r="A80" s="36">
        <v>79</v>
      </c>
      <c r="B80" s="2" t="s">
        <v>12626</v>
      </c>
      <c r="C80" s="1" t="s">
        <v>943</v>
      </c>
      <c r="D80" s="1" t="s">
        <v>943</v>
      </c>
      <c r="F80" s="2" t="s">
        <v>84</v>
      </c>
      <c r="G80" s="40"/>
      <c r="K80" s="1" t="s">
        <v>13</v>
      </c>
      <c r="M80" s="40"/>
      <c r="N80" s="40" t="s">
        <v>13</v>
      </c>
      <c r="V80" s="40"/>
      <c r="W80" s="40" t="s">
        <v>13689</v>
      </c>
    </row>
    <row r="81" spans="1:23" x14ac:dyDescent="0.25">
      <c r="A81" s="36">
        <v>80</v>
      </c>
      <c r="B81" s="6" t="s">
        <v>12627</v>
      </c>
      <c r="C81" s="5" t="s">
        <v>735</v>
      </c>
      <c r="D81" s="5" t="s">
        <v>735</v>
      </c>
      <c r="E81" s="5"/>
      <c r="F81" s="6" t="s">
        <v>85</v>
      </c>
      <c r="G81" s="39"/>
      <c r="H81" s="5"/>
      <c r="I81" s="5"/>
      <c r="K81" s="5"/>
      <c r="L81" s="5"/>
      <c r="M81" s="39"/>
      <c r="N81" s="40"/>
      <c r="V81" s="40"/>
      <c r="W81" s="40"/>
    </row>
    <row r="82" spans="1:23" ht="178.5" x14ac:dyDescent="0.25">
      <c r="A82" s="36">
        <v>81</v>
      </c>
      <c r="B82" s="2" t="s">
        <v>12628</v>
      </c>
      <c r="C82" s="1" t="s">
        <v>944</v>
      </c>
      <c r="D82" s="1" t="s">
        <v>944</v>
      </c>
      <c r="F82" s="2" t="s">
        <v>86</v>
      </c>
      <c r="G82" s="40"/>
      <c r="K82" s="1" t="s">
        <v>13</v>
      </c>
      <c r="M82" s="40"/>
      <c r="N82" s="40" t="s">
        <v>13</v>
      </c>
      <c r="O82" s="1" t="s">
        <v>13</v>
      </c>
      <c r="V82" s="40"/>
      <c r="W82" s="40" t="s">
        <v>13690</v>
      </c>
    </row>
    <row r="83" spans="1:23" ht="165.75" x14ac:dyDescent="0.25">
      <c r="A83" s="36">
        <v>82</v>
      </c>
      <c r="B83" s="2" t="s">
        <v>12629</v>
      </c>
      <c r="C83" s="1" t="s">
        <v>945</v>
      </c>
      <c r="D83" s="1" t="s">
        <v>945</v>
      </c>
      <c r="F83" s="2" t="s">
        <v>87</v>
      </c>
      <c r="G83" s="40"/>
      <c r="K83" s="1" t="s">
        <v>13</v>
      </c>
      <c r="M83" s="40"/>
      <c r="N83" s="40" t="s">
        <v>13</v>
      </c>
      <c r="O83" s="1" t="s">
        <v>13</v>
      </c>
      <c r="P83" s="1" t="s">
        <v>13</v>
      </c>
      <c r="Q83" s="1" t="s">
        <v>13</v>
      </c>
      <c r="R83" s="1" t="s">
        <v>13</v>
      </c>
      <c r="V83" s="40"/>
      <c r="W83" s="40" t="s">
        <v>13691</v>
      </c>
    </row>
    <row r="84" spans="1:23" ht="140.25" x14ac:dyDescent="0.25">
      <c r="A84" s="36">
        <v>83</v>
      </c>
      <c r="B84" s="2" t="s">
        <v>12630</v>
      </c>
      <c r="C84" s="1" t="s">
        <v>946</v>
      </c>
      <c r="D84" s="1" t="s">
        <v>946</v>
      </c>
      <c r="F84" s="2" t="s">
        <v>88</v>
      </c>
      <c r="G84" s="40"/>
      <c r="K84" s="1" t="s">
        <v>13</v>
      </c>
      <c r="M84" s="40"/>
      <c r="N84" s="40" t="s">
        <v>13</v>
      </c>
      <c r="P84" s="1" t="s">
        <v>13</v>
      </c>
      <c r="S84" s="1" t="s">
        <v>13</v>
      </c>
      <c r="T84" s="1" t="s">
        <v>13</v>
      </c>
      <c r="V84" s="40">
        <v>1</v>
      </c>
      <c r="W84" s="40" t="s">
        <v>13692</v>
      </c>
    </row>
    <row r="85" spans="1:23" ht="140.25" x14ac:dyDescent="0.25">
      <c r="A85" s="36">
        <v>84</v>
      </c>
      <c r="B85" s="2" t="s">
        <v>12631</v>
      </c>
      <c r="C85" s="1" t="s">
        <v>947</v>
      </c>
      <c r="D85" s="1" t="s">
        <v>947</v>
      </c>
      <c r="F85" s="2" t="s">
        <v>89</v>
      </c>
      <c r="G85" s="40"/>
      <c r="K85" s="1" t="s">
        <v>13</v>
      </c>
      <c r="M85" s="40"/>
      <c r="N85" s="40" t="s">
        <v>13</v>
      </c>
      <c r="O85" s="1" t="s">
        <v>13</v>
      </c>
      <c r="P85" s="1" t="s">
        <v>13</v>
      </c>
      <c r="Q85" s="1" t="s">
        <v>13</v>
      </c>
      <c r="R85" s="1" t="s">
        <v>13</v>
      </c>
      <c r="V85" s="40"/>
      <c r="W85" s="40" t="s">
        <v>13693</v>
      </c>
    </row>
    <row r="86" spans="1:23" x14ac:dyDescent="0.25">
      <c r="A86" s="36">
        <v>85</v>
      </c>
      <c r="B86" s="4" t="s">
        <v>90</v>
      </c>
      <c r="C86" s="3" t="s">
        <v>736</v>
      </c>
      <c r="D86" s="3" t="s">
        <v>736</v>
      </c>
      <c r="E86" s="3"/>
      <c r="F86" s="4" t="s">
        <v>90</v>
      </c>
      <c r="G86" s="38"/>
      <c r="H86" s="3"/>
      <c r="I86" s="3"/>
      <c r="K86" s="3"/>
      <c r="L86" s="3"/>
      <c r="M86" s="38"/>
      <c r="N86" s="40"/>
      <c r="V86" s="40"/>
      <c r="W86" s="40"/>
    </row>
    <row r="87" spans="1:23" x14ac:dyDescent="0.25">
      <c r="A87" s="36">
        <v>86</v>
      </c>
      <c r="B87" s="6" t="s">
        <v>12632</v>
      </c>
      <c r="C87" s="5" t="s">
        <v>737</v>
      </c>
      <c r="D87" s="5" t="s">
        <v>737</v>
      </c>
      <c r="E87" s="5"/>
      <c r="F87" s="6" t="s">
        <v>91</v>
      </c>
      <c r="G87" s="40"/>
      <c r="M87" s="40"/>
      <c r="N87" s="40"/>
      <c r="V87" s="40"/>
      <c r="W87" s="40"/>
    </row>
    <row r="88" spans="1:23" ht="114.75" x14ac:dyDescent="0.25">
      <c r="A88" s="36">
        <v>87</v>
      </c>
      <c r="B88" s="2" t="s">
        <v>12633</v>
      </c>
      <c r="C88" s="1" t="s">
        <v>948</v>
      </c>
      <c r="D88" s="1" t="s">
        <v>948</v>
      </c>
      <c r="F88" s="2" t="s">
        <v>92</v>
      </c>
      <c r="G88" s="40"/>
      <c r="K88" s="1" t="s">
        <v>13</v>
      </c>
      <c r="M88" s="40" t="s">
        <v>13</v>
      </c>
      <c r="N88" s="40" t="s">
        <v>13</v>
      </c>
      <c r="O88" s="1" t="s">
        <v>13</v>
      </c>
      <c r="P88" s="1" t="s">
        <v>13</v>
      </c>
      <c r="Q88" s="1" t="s">
        <v>13</v>
      </c>
      <c r="R88" s="1" t="s">
        <v>13</v>
      </c>
      <c r="S88" s="1" t="s">
        <v>13</v>
      </c>
      <c r="V88" s="40"/>
      <c r="W88" s="40" t="s">
        <v>13694</v>
      </c>
    </row>
    <row r="89" spans="1:23" ht="51" x14ac:dyDescent="0.25">
      <c r="A89" s="36">
        <v>88</v>
      </c>
      <c r="B89" s="2" t="s">
        <v>12634</v>
      </c>
      <c r="C89" s="1" t="s">
        <v>949</v>
      </c>
      <c r="D89" s="1" t="s">
        <v>949</v>
      </c>
      <c r="F89" s="2" t="s">
        <v>93</v>
      </c>
      <c r="G89" s="40"/>
      <c r="K89" s="1" t="s">
        <v>13</v>
      </c>
      <c r="M89" s="40"/>
      <c r="N89" s="40" t="s">
        <v>13</v>
      </c>
      <c r="O89" s="1" t="s">
        <v>13</v>
      </c>
      <c r="P89" s="1" t="s">
        <v>13</v>
      </c>
      <c r="Q89" s="1" t="s">
        <v>13</v>
      </c>
      <c r="R89" s="1" t="s">
        <v>13</v>
      </c>
      <c r="S89" s="1" t="s">
        <v>13</v>
      </c>
      <c r="V89" s="40"/>
      <c r="W89" s="40" t="s">
        <v>13695</v>
      </c>
    </row>
    <row r="90" spans="1:23" ht="51" x14ac:dyDescent="0.25">
      <c r="A90" s="36">
        <v>89</v>
      </c>
      <c r="B90" s="2" t="s">
        <v>12635</v>
      </c>
      <c r="C90" s="1" t="s">
        <v>950</v>
      </c>
      <c r="D90" s="1" t="s">
        <v>950</v>
      </c>
      <c r="F90" s="2" t="s">
        <v>94</v>
      </c>
      <c r="G90" s="40"/>
      <c r="K90" s="1" t="s">
        <v>13</v>
      </c>
      <c r="M90" s="40"/>
      <c r="N90" s="40" t="s">
        <v>13</v>
      </c>
      <c r="O90" s="1" t="s">
        <v>13</v>
      </c>
      <c r="P90" s="1" t="s">
        <v>13</v>
      </c>
      <c r="Q90" s="1" t="s">
        <v>13</v>
      </c>
      <c r="R90" s="1" t="s">
        <v>13</v>
      </c>
      <c r="V90" s="40"/>
      <c r="W90" s="40" t="s">
        <v>13696</v>
      </c>
    </row>
    <row r="91" spans="1:23" ht="38.25" x14ac:dyDescent="0.25">
      <c r="A91" s="36">
        <v>90</v>
      </c>
      <c r="B91" s="2" t="s">
        <v>12636</v>
      </c>
      <c r="C91" s="1" t="s">
        <v>951</v>
      </c>
      <c r="D91" s="1" t="s">
        <v>951</v>
      </c>
      <c r="F91" s="2" t="s">
        <v>95</v>
      </c>
      <c r="G91" s="40"/>
      <c r="K91" s="1" t="s">
        <v>13</v>
      </c>
      <c r="M91" s="40"/>
      <c r="N91" s="40" t="s">
        <v>13</v>
      </c>
      <c r="O91" s="1" t="s">
        <v>13</v>
      </c>
      <c r="P91" s="1" t="s">
        <v>13</v>
      </c>
      <c r="Q91" s="1" t="s">
        <v>13</v>
      </c>
      <c r="R91" s="1" t="s">
        <v>13</v>
      </c>
      <c r="S91" s="1" t="s">
        <v>13</v>
      </c>
      <c r="V91" s="40"/>
      <c r="W91" s="40" t="s">
        <v>13697</v>
      </c>
    </row>
    <row r="92" spans="1:23" ht="25.5" x14ac:dyDescent="0.25">
      <c r="A92" s="36">
        <v>91</v>
      </c>
      <c r="B92" s="4" t="s">
        <v>13085</v>
      </c>
      <c r="C92" s="3" t="s">
        <v>738</v>
      </c>
      <c r="D92" s="3" t="s">
        <v>738</v>
      </c>
      <c r="E92" s="3"/>
      <c r="F92" s="4" t="s">
        <v>96</v>
      </c>
      <c r="G92" s="38"/>
      <c r="H92" s="3"/>
      <c r="I92" s="3"/>
      <c r="K92" s="3"/>
      <c r="L92" s="3"/>
      <c r="M92" s="38"/>
      <c r="N92" s="40"/>
      <c r="V92" s="40"/>
      <c r="W92" s="40"/>
    </row>
    <row r="93" spans="1:23" ht="38.25" x14ac:dyDescent="0.25">
      <c r="A93" s="36">
        <v>92</v>
      </c>
      <c r="B93" s="4" t="s">
        <v>97</v>
      </c>
      <c r="C93" s="3" t="s">
        <v>739</v>
      </c>
      <c r="D93" s="3" t="s">
        <v>739</v>
      </c>
      <c r="E93" s="3"/>
      <c r="F93" s="4" t="s">
        <v>97</v>
      </c>
      <c r="G93" s="38"/>
      <c r="H93" s="3"/>
      <c r="I93" s="3"/>
      <c r="K93" s="3"/>
      <c r="L93" s="3"/>
      <c r="M93" s="38"/>
      <c r="N93" s="40"/>
      <c r="V93" s="40"/>
      <c r="W93" s="40"/>
    </row>
    <row r="94" spans="1:23" x14ac:dyDescent="0.25">
      <c r="A94" s="36">
        <v>93</v>
      </c>
      <c r="B94" s="6" t="s">
        <v>98</v>
      </c>
      <c r="C94" s="5" t="s">
        <v>740</v>
      </c>
      <c r="D94" s="5" t="s">
        <v>740</v>
      </c>
      <c r="E94" s="5"/>
      <c r="F94" s="6" t="s">
        <v>98</v>
      </c>
      <c r="G94" s="39"/>
      <c r="H94" s="5"/>
      <c r="I94" s="5"/>
      <c r="K94" s="5"/>
      <c r="L94" s="5"/>
      <c r="M94" s="39"/>
      <c r="N94" s="40"/>
      <c r="V94" s="40"/>
      <c r="W94" s="40"/>
    </row>
    <row r="95" spans="1:23" ht="25.5" x14ac:dyDescent="0.25">
      <c r="A95" s="36">
        <v>94</v>
      </c>
      <c r="B95" s="2" t="s">
        <v>12637</v>
      </c>
      <c r="C95" s="1" t="s">
        <v>952</v>
      </c>
      <c r="D95" s="1" t="s">
        <v>952</v>
      </c>
      <c r="F95" s="2" t="s">
        <v>99</v>
      </c>
      <c r="G95" s="40"/>
      <c r="K95" s="1" t="s">
        <v>13</v>
      </c>
      <c r="M95" s="40"/>
      <c r="N95" s="40" t="s">
        <v>13</v>
      </c>
      <c r="O95" s="1" t="s">
        <v>13</v>
      </c>
      <c r="P95" s="1" t="s">
        <v>13</v>
      </c>
      <c r="Q95" s="1" t="s">
        <v>13</v>
      </c>
      <c r="R95" s="1" t="s">
        <v>13</v>
      </c>
      <c r="S95" s="1" t="s">
        <v>13</v>
      </c>
      <c r="V95" s="40"/>
      <c r="W95" s="40" t="s">
        <v>13698</v>
      </c>
    </row>
    <row r="96" spans="1:23" ht="25.5" x14ac:dyDescent="0.25">
      <c r="A96" s="36">
        <v>95</v>
      </c>
      <c r="B96" s="2" t="s">
        <v>12638</v>
      </c>
      <c r="C96" s="1" t="s">
        <v>953</v>
      </c>
      <c r="D96" s="1" t="s">
        <v>953</v>
      </c>
      <c r="F96" s="2" t="s">
        <v>100</v>
      </c>
      <c r="G96" s="40"/>
      <c r="K96" s="1" t="s">
        <v>13</v>
      </c>
      <c r="M96" s="40"/>
      <c r="N96" s="40" t="s">
        <v>13</v>
      </c>
      <c r="O96" s="1" t="s">
        <v>13</v>
      </c>
      <c r="P96" s="1" t="s">
        <v>13</v>
      </c>
      <c r="Q96" s="1" t="s">
        <v>13</v>
      </c>
      <c r="R96" s="1" t="s">
        <v>13</v>
      </c>
      <c r="S96" s="1" t="s">
        <v>13</v>
      </c>
      <c r="V96" s="40"/>
      <c r="W96" s="40" t="s">
        <v>13699</v>
      </c>
    </row>
    <row r="97" spans="1:23" x14ac:dyDescent="0.25">
      <c r="A97" s="36">
        <v>96</v>
      </c>
      <c r="B97" s="4" t="s">
        <v>101</v>
      </c>
      <c r="C97" s="3" t="s">
        <v>741</v>
      </c>
      <c r="D97" s="3" t="s">
        <v>741</v>
      </c>
      <c r="E97" s="3"/>
      <c r="F97" s="4" t="s">
        <v>101</v>
      </c>
      <c r="G97" s="38"/>
      <c r="H97" s="3"/>
      <c r="I97" s="3"/>
      <c r="K97" s="3"/>
      <c r="L97" s="3"/>
      <c r="M97" s="38"/>
      <c r="N97" s="40"/>
      <c r="V97" s="40"/>
      <c r="W97" s="40"/>
    </row>
    <row r="98" spans="1:23" x14ac:dyDescent="0.25">
      <c r="A98" s="36">
        <v>97</v>
      </c>
      <c r="B98" s="6" t="s">
        <v>102</v>
      </c>
      <c r="C98" s="5" t="s">
        <v>742</v>
      </c>
      <c r="D98" s="5" t="s">
        <v>742</v>
      </c>
      <c r="E98" s="5"/>
      <c r="F98" s="6" t="s">
        <v>102</v>
      </c>
      <c r="G98" s="39"/>
      <c r="H98" s="5"/>
      <c r="I98" s="5"/>
      <c r="K98" s="5"/>
      <c r="L98" s="5"/>
      <c r="M98" s="39"/>
      <c r="N98" s="40"/>
      <c r="V98" s="40"/>
      <c r="W98" s="40"/>
    </row>
    <row r="99" spans="1:23" ht="63.75" x14ac:dyDescent="0.25">
      <c r="A99" s="36">
        <v>98</v>
      </c>
      <c r="B99" s="2" t="s">
        <v>12639</v>
      </c>
      <c r="C99" s="1" t="s">
        <v>954</v>
      </c>
      <c r="D99" s="1" t="s">
        <v>954</v>
      </c>
      <c r="F99" s="2" t="s">
        <v>103</v>
      </c>
      <c r="G99" s="40"/>
      <c r="K99" s="1" t="s">
        <v>13</v>
      </c>
      <c r="M99" s="40"/>
      <c r="N99" s="40" t="s">
        <v>13</v>
      </c>
      <c r="O99" s="1" t="s">
        <v>13</v>
      </c>
      <c r="P99" s="1" t="s">
        <v>13</v>
      </c>
      <c r="Q99" s="1" t="s">
        <v>13</v>
      </c>
      <c r="R99" s="1" t="s">
        <v>13</v>
      </c>
      <c r="V99" s="40"/>
      <c r="W99" s="40" t="s">
        <v>13700</v>
      </c>
    </row>
    <row r="100" spans="1:23" ht="38.25" x14ac:dyDescent="0.25">
      <c r="A100" s="36">
        <v>99</v>
      </c>
      <c r="B100" s="2" t="s">
        <v>12640</v>
      </c>
      <c r="C100" s="1" t="s">
        <v>955</v>
      </c>
      <c r="D100" s="1" t="s">
        <v>955</v>
      </c>
      <c r="F100" s="2" t="s">
        <v>104</v>
      </c>
      <c r="G100" s="40"/>
      <c r="K100" s="1" t="s">
        <v>13</v>
      </c>
      <c r="M100" s="40"/>
      <c r="N100" s="40" t="s">
        <v>13</v>
      </c>
      <c r="O100" s="1" t="s">
        <v>13</v>
      </c>
      <c r="P100" s="1" t="s">
        <v>13</v>
      </c>
      <c r="Q100" s="1" t="s">
        <v>13</v>
      </c>
      <c r="R100" s="1" t="s">
        <v>13</v>
      </c>
      <c r="V100" s="40"/>
      <c r="W100" s="40" t="s">
        <v>13701</v>
      </c>
    </row>
    <row r="101" spans="1:23" ht="25.5" x14ac:dyDescent="0.25">
      <c r="A101" s="36">
        <v>100</v>
      </c>
      <c r="B101" s="2" t="s">
        <v>12641</v>
      </c>
      <c r="C101" s="1" t="s">
        <v>956</v>
      </c>
      <c r="D101" s="1" t="s">
        <v>956</v>
      </c>
      <c r="F101" s="2" t="s">
        <v>105</v>
      </c>
      <c r="G101" s="40"/>
      <c r="K101" s="1" t="s">
        <v>13</v>
      </c>
      <c r="M101" s="40"/>
      <c r="N101" s="40" t="s">
        <v>13</v>
      </c>
      <c r="O101" s="1" t="s">
        <v>13</v>
      </c>
      <c r="P101" s="1" t="s">
        <v>13</v>
      </c>
      <c r="Q101" s="1" t="s">
        <v>13</v>
      </c>
      <c r="R101" s="1" t="s">
        <v>13</v>
      </c>
      <c r="V101" s="40"/>
      <c r="W101" s="40" t="s">
        <v>13702</v>
      </c>
    </row>
    <row r="102" spans="1:23" ht="38.25" x14ac:dyDescent="0.25">
      <c r="A102" s="36">
        <v>101</v>
      </c>
      <c r="B102" s="2" t="s">
        <v>12642</v>
      </c>
      <c r="C102" s="1" t="s">
        <v>957</v>
      </c>
      <c r="D102" s="1" t="s">
        <v>957</v>
      </c>
      <c r="F102" s="2" t="s">
        <v>106</v>
      </c>
      <c r="G102" s="40"/>
      <c r="K102" s="1" t="s">
        <v>13</v>
      </c>
      <c r="M102" s="40"/>
      <c r="N102" s="40" t="s">
        <v>13</v>
      </c>
      <c r="O102" s="1" t="s">
        <v>13</v>
      </c>
      <c r="P102" s="1" t="s">
        <v>13</v>
      </c>
      <c r="Q102" s="1" t="s">
        <v>13</v>
      </c>
      <c r="R102" s="1" t="s">
        <v>13</v>
      </c>
      <c r="V102" s="40" t="s">
        <v>107</v>
      </c>
      <c r="W102" s="40" t="s">
        <v>13702</v>
      </c>
    </row>
    <row r="103" spans="1:23" ht="38.25" x14ac:dyDescent="0.25">
      <c r="A103" s="36">
        <v>102</v>
      </c>
      <c r="B103" s="2" t="s">
        <v>12643</v>
      </c>
      <c r="C103" s="1" t="s">
        <v>958</v>
      </c>
      <c r="D103" s="1" t="s">
        <v>958</v>
      </c>
      <c r="F103" s="2" t="s">
        <v>108</v>
      </c>
      <c r="G103" s="40"/>
      <c r="K103" s="1" t="s">
        <v>13</v>
      </c>
      <c r="M103" s="40"/>
      <c r="N103" s="40" t="s">
        <v>13</v>
      </c>
      <c r="P103" s="1" t="s">
        <v>13</v>
      </c>
      <c r="S103" s="1" t="s">
        <v>13</v>
      </c>
      <c r="T103" s="1" t="s">
        <v>13</v>
      </c>
      <c r="U103" s="1">
        <v>3</v>
      </c>
      <c r="V103" s="40">
        <v>1</v>
      </c>
      <c r="W103" s="40" t="s">
        <v>13702</v>
      </c>
    </row>
    <row r="104" spans="1:23" ht="51" x14ac:dyDescent="0.25">
      <c r="A104" s="36">
        <v>103</v>
      </c>
      <c r="B104" s="2" t="s">
        <v>12644</v>
      </c>
      <c r="C104" s="1" t="s">
        <v>959</v>
      </c>
      <c r="D104" s="1" t="s">
        <v>959</v>
      </c>
      <c r="F104" s="2" t="s">
        <v>109</v>
      </c>
      <c r="G104" s="40"/>
      <c r="K104" s="1" t="s">
        <v>13</v>
      </c>
      <c r="M104" s="40"/>
      <c r="N104" s="40" t="s">
        <v>13</v>
      </c>
      <c r="O104" s="1" t="s">
        <v>13</v>
      </c>
      <c r="P104" s="1" t="s">
        <v>13</v>
      </c>
      <c r="Q104" s="1" t="s">
        <v>13</v>
      </c>
      <c r="R104" s="1" t="s">
        <v>13</v>
      </c>
      <c r="V104" s="40"/>
      <c r="W104" s="40" t="s">
        <v>13703</v>
      </c>
    </row>
    <row r="105" spans="1:23" ht="80.650000000000006" customHeight="1" x14ac:dyDescent="0.25">
      <c r="A105" s="36">
        <v>104</v>
      </c>
      <c r="B105" s="2" t="s">
        <v>12645</v>
      </c>
      <c r="C105" s="1" t="s">
        <v>960</v>
      </c>
      <c r="D105" s="1" t="s">
        <v>960</v>
      </c>
      <c r="F105" s="2" t="s">
        <v>110</v>
      </c>
      <c r="G105" s="40"/>
      <c r="K105" s="1" t="s">
        <v>13</v>
      </c>
      <c r="M105" s="40"/>
      <c r="N105" s="40" t="s">
        <v>13</v>
      </c>
      <c r="O105" s="1" t="s">
        <v>13</v>
      </c>
      <c r="P105" s="1" t="s">
        <v>13</v>
      </c>
      <c r="Q105" s="1" t="s">
        <v>13</v>
      </c>
      <c r="R105" s="1" t="s">
        <v>13</v>
      </c>
      <c r="S105" s="1" t="s">
        <v>13</v>
      </c>
      <c r="V105" s="40"/>
      <c r="W105" s="40" t="s">
        <v>13704</v>
      </c>
    </row>
    <row r="106" spans="1:23" x14ac:dyDescent="0.25">
      <c r="A106" s="36">
        <v>105</v>
      </c>
      <c r="B106" s="4" t="s">
        <v>111</v>
      </c>
      <c r="C106" s="3" t="s">
        <v>743</v>
      </c>
      <c r="D106" s="3" t="s">
        <v>743</v>
      </c>
      <c r="E106" s="3"/>
      <c r="F106" s="4" t="s">
        <v>111</v>
      </c>
      <c r="G106" s="38"/>
      <c r="H106" s="3"/>
      <c r="I106" s="3"/>
      <c r="K106" s="3"/>
      <c r="L106" s="3"/>
      <c r="M106" s="38"/>
      <c r="N106" s="40"/>
      <c r="V106" s="40"/>
      <c r="W106" s="40"/>
    </row>
    <row r="107" spans="1:23" x14ac:dyDescent="0.25">
      <c r="A107" s="36">
        <v>106</v>
      </c>
      <c r="B107" s="6" t="s">
        <v>112</v>
      </c>
      <c r="C107" s="5" t="s">
        <v>744</v>
      </c>
      <c r="D107" s="5" t="s">
        <v>744</v>
      </c>
      <c r="E107" s="5"/>
      <c r="F107" s="6" t="s">
        <v>112</v>
      </c>
      <c r="G107" s="39"/>
      <c r="H107" s="5"/>
      <c r="I107" s="5"/>
      <c r="K107" s="5"/>
      <c r="L107" s="5"/>
      <c r="M107" s="39"/>
      <c r="N107" s="40"/>
      <c r="V107" s="40"/>
      <c r="W107" s="40"/>
    </row>
    <row r="108" spans="1:23" ht="38.25" x14ac:dyDescent="0.25">
      <c r="A108" s="36">
        <v>107</v>
      </c>
      <c r="B108" s="2" t="s">
        <v>12646</v>
      </c>
      <c r="C108" s="1" t="s">
        <v>961</v>
      </c>
      <c r="D108" s="1" t="s">
        <v>961</v>
      </c>
      <c r="F108" s="2" t="s">
        <v>113</v>
      </c>
      <c r="G108" s="40"/>
      <c r="K108" s="1" t="s">
        <v>13</v>
      </c>
      <c r="M108" s="40"/>
      <c r="N108" s="40" t="s">
        <v>13</v>
      </c>
      <c r="O108" s="1" t="s">
        <v>13</v>
      </c>
      <c r="P108" s="1" t="s">
        <v>13</v>
      </c>
      <c r="Q108" s="1" t="s">
        <v>13</v>
      </c>
      <c r="R108" s="1" t="s">
        <v>13</v>
      </c>
      <c r="V108" s="40"/>
      <c r="W108" s="40" t="s">
        <v>13705</v>
      </c>
    </row>
    <row r="109" spans="1:23" ht="89.25" x14ac:dyDescent="0.25">
      <c r="A109" s="36">
        <v>108</v>
      </c>
      <c r="B109" s="2" t="s">
        <v>12647</v>
      </c>
      <c r="C109" s="1" t="s">
        <v>962</v>
      </c>
      <c r="D109" s="1" t="s">
        <v>962</v>
      </c>
      <c r="F109" s="2" t="s">
        <v>114</v>
      </c>
      <c r="G109" s="40"/>
      <c r="K109" s="1" t="s">
        <v>13</v>
      </c>
      <c r="M109" s="40"/>
      <c r="N109" s="40" t="s">
        <v>13</v>
      </c>
      <c r="O109" s="1" t="s">
        <v>13</v>
      </c>
      <c r="P109" s="1" t="s">
        <v>13</v>
      </c>
      <c r="Q109" s="1" t="s">
        <v>13</v>
      </c>
      <c r="R109" s="1" t="s">
        <v>13</v>
      </c>
      <c r="V109" s="40"/>
      <c r="W109" s="40" t="s">
        <v>13706</v>
      </c>
    </row>
    <row r="110" spans="1:23" ht="25.5" x14ac:dyDescent="0.25">
      <c r="A110" s="36">
        <v>109</v>
      </c>
      <c r="B110" s="2" t="s">
        <v>12648</v>
      </c>
      <c r="C110" s="1" t="s">
        <v>963</v>
      </c>
      <c r="D110" s="1" t="s">
        <v>963</v>
      </c>
      <c r="F110" s="2" t="s">
        <v>115</v>
      </c>
      <c r="G110" s="40"/>
      <c r="K110" s="1" t="s">
        <v>13</v>
      </c>
      <c r="M110" s="40"/>
      <c r="N110" s="40" t="s">
        <v>13</v>
      </c>
      <c r="O110" s="1" t="s">
        <v>13</v>
      </c>
      <c r="P110" s="1" t="s">
        <v>13</v>
      </c>
      <c r="Q110" s="1" t="s">
        <v>13</v>
      </c>
      <c r="R110" s="1" t="s">
        <v>13</v>
      </c>
      <c r="V110" s="40"/>
      <c r="W110" s="40" t="s">
        <v>13707</v>
      </c>
    </row>
    <row r="111" spans="1:23" ht="63.75" x14ac:dyDescent="0.25">
      <c r="A111" s="36">
        <v>110</v>
      </c>
      <c r="B111" s="2" t="s">
        <v>12649</v>
      </c>
      <c r="C111" s="1" t="s">
        <v>964</v>
      </c>
      <c r="D111" s="1" t="s">
        <v>964</v>
      </c>
      <c r="F111" s="2" t="s">
        <v>116</v>
      </c>
      <c r="G111" s="40"/>
      <c r="K111" s="1" t="s">
        <v>13</v>
      </c>
      <c r="M111" s="40"/>
      <c r="N111" s="40" t="s">
        <v>13</v>
      </c>
      <c r="O111" s="1" t="s">
        <v>13</v>
      </c>
      <c r="P111" s="1" t="s">
        <v>13</v>
      </c>
      <c r="Q111" s="1" t="s">
        <v>13</v>
      </c>
      <c r="R111" s="1" t="s">
        <v>13</v>
      </c>
      <c r="V111" s="40"/>
      <c r="W111" s="40" t="s">
        <v>13708</v>
      </c>
    </row>
    <row r="112" spans="1:23" ht="38.25" x14ac:dyDescent="0.25">
      <c r="A112" s="36">
        <v>111</v>
      </c>
      <c r="B112" s="2" t="s">
        <v>12650</v>
      </c>
      <c r="C112" s="1" t="s">
        <v>965</v>
      </c>
      <c r="D112" s="1" t="s">
        <v>965</v>
      </c>
      <c r="F112" s="2" t="s">
        <v>117</v>
      </c>
      <c r="G112" s="40"/>
      <c r="K112" s="1" t="s">
        <v>13</v>
      </c>
      <c r="M112" s="40"/>
      <c r="N112" s="40" t="s">
        <v>13</v>
      </c>
      <c r="O112" s="1" t="s">
        <v>13</v>
      </c>
      <c r="P112" s="1" t="s">
        <v>13</v>
      </c>
      <c r="Q112" s="1" t="s">
        <v>13</v>
      </c>
      <c r="R112" s="1" t="s">
        <v>13</v>
      </c>
      <c r="V112" s="40"/>
      <c r="W112" s="40" t="s">
        <v>13709</v>
      </c>
    </row>
    <row r="113" spans="1:23" ht="38.25" x14ac:dyDescent="0.25">
      <c r="A113" s="36">
        <v>112</v>
      </c>
      <c r="B113" s="2" t="s">
        <v>12651</v>
      </c>
      <c r="C113" s="1" t="s">
        <v>966</v>
      </c>
      <c r="D113" s="1" t="s">
        <v>966</v>
      </c>
      <c r="F113" s="2" t="s">
        <v>118</v>
      </c>
      <c r="G113" s="40"/>
      <c r="K113" s="1" t="s">
        <v>13</v>
      </c>
      <c r="M113" s="40"/>
      <c r="N113" s="40" t="s">
        <v>13</v>
      </c>
      <c r="O113" s="1" t="s">
        <v>13</v>
      </c>
      <c r="P113" s="1" t="s">
        <v>13</v>
      </c>
      <c r="Q113" s="1" t="s">
        <v>13</v>
      </c>
      <c r="R113" s="1" t="s">
        <v>13</v>
      </c>
      <c r="V113" s="40"/>
      <c r="W113" s="40" t="s">
        <v>13709</v>
      </c>
    </row>
    <row r="114" spans="1:23" ht="63.75" x14ac:dyDescent="0.25">
      <c r="A114" s="36">
        <v>113</v>
      </c>
      <c r="B114" s="2" t="s">
        <v>12652</v>
      </c>
      <c r="C114" s="1" t="s">
        <v>967</v>
      </c>
      <c r="D114" s="1" t="s">
        <v>967</v>
      </c>
      <c r="F114" s="2" t="s">
        <v>119</v>
      </c>
      <c r="G114" s="40"/>
      <c r="K114" s="1" t="s">
        <v>13</v>
      </c>
      <c r="M114" s="40"/>
      <c r="N114" s="40" t="s">
        <v>13</v>
      </c>
      <c r="O114" s="1" t="s">
        <v>13</v>
      </c>
      <c r="P114" s="1" t="s">
        <v>13</v>
      </c>
      <c r="Q114" s="1" t="s">
        <v>13</v>
      </c>
      <c r="R114" s="1" t="s">
        <v>13</v>
      </c>
      <c r="V114" s="40"/>
      <c r="W114" s="40" t="s">
        <v>13710</v>
      </c>
    </row>
    <row r="115" spans="1:23" ht="51" x14ac:dyDescent="0.25">
      <c r="A115" s="36">
        <v>114</v>
      </c>
      <c r="B115" s="2" t="s">
        <v>12653</v>
      </c>
      <c r="C115" s="1" t="s">
        <v>968</v>
      </c>
      <c r="D115" s="1" t="s">
        <v>968</v>
      </c>
      <c r="F115" s="2" t="s">
        <v>120</v>
      </c>
      <c r="G115" s="40"/>
      <c r="K115" s="1" t="s">
        <v>13</v>
      </c>
      <c r="M115" s="40"/>
      <c r="N115" s="40" t="s">
        <v>13</v>
      </c>
      <c r="O115" s="1" t="s">
        <v>13</v>
      </c>
      <c r="P115" s="1" t="s">
        <v>13</v>
      </c>
      <c r="Q115" s="1" t="s">
        <v>13</v>
      </c>
      <c r="R115" s="1" t="s">
        <v>13</v>
      </c>
      <c r="V115" s="40"/>
      <c r="W115" s="40" t="s">
        <v>13711</v>
      </c>
    </row>
    <row r="116" spans="1:23" ht="38.25" x14ac:dyDescent="0.25">
      <c r="A116" s="36">
        <v>115</v>
      </c>
      <c r="B116" s="2" t="s">
        <v>12654</v>
      </c>
      <c r="C116" s="1" t="s">
        <v>969</v>
      </c>
      <c r="D116" s="1" t="s">
        <v>969</v>
      </c>
      <c r="F116" s="2" t="s">
        <v>121</v>
      </c>
      <c r="G116" s="40"/>
      <c r="K116" s="1" t="s">
        <v>13</v>
      </c>
      <c r="M116" s="40"/>
      <c r="N116" s="40" t="s">
        <v>13</v>
      </c>
      <c r="P116" s="1" t="s">
        <v>13</v>
      </c>
      <c r="S116" s="1" t="s">
        <v>13</v>
      </c>
      <c r="T116" s="1" t="s">
        <v>13</v>
      </c>
      <c r="U116" s="1">
        <v>3</v>
      </c>
      <c r="V116" s="40">
        <v>1</v>
      </c>
      <c r="W116" s="40" t="s">
        <v>13712</v>
      </c>
    </row>
    <row r="117" spans="1:23" ht="51" x14ac:dyDescent="0.25">
      <c r="A117" s="36">
        <v>116</v>
      </c>
      <c r="B117" s="2" t="s">
        <v>12655</v>
      </c>
      <c r="C117" s="1" t="s">
        <v>970</v>
      </c>
      <c r="D117" s="1" t="s">
        <v>970</v>
      </c>
      <c r="F117" s="2" t="s">
        <v>122</v>
      </c>
      <c r="G117" s="40"/>
      <c r="K117" s="1" t="s">
        <v>13</v>
      </c>
      <c r="M117" s="40"/>
      <c r="N117" s="40" t="s">
        <v>13</v>
      </c>
      <c r="O117" s="1" t="s">
        <v>13</v>
      </c>
      <c r="P117" s="1" t="s">
        <v>13</v>
      </c>
      <c r="Q117" s="1" t="s">
        <v>13</v>
      </c>
      <c r="R117" s="1" t="s">
        <v>13</v>
      </c>
      <c r="V117" s="40"/>
      <c r="W117" s="40" t="s">
        <v>13713</v>
      </c>
    </row>
    <row r="118" spans="1:23" ht="52.35" customHeight="1" x14ac:dyDescent="0.25">
      <c r="A118" s="36">
        <v>117</v>
      </c>
      <c r="B118" s="2" t="s">
        <v>12656</v>
      </c>
      <c r="C118" s="1" t="s">
        <v>971</v>
      </c>
      <c r="D118" s="1" t="s">
        <v>971</v>
      </c>
      <c r="F118" s="2" t="s">
        <v>123</v>
      </c>
      <c r="G118" s="40"/>
      <c r="K118" s="1" t="s">
        <v>13</v>
      </c>
      <c r="M118" s="40"/>
      <c r="N118" s="40" t="s">
        <v>13</v>
      </c>
      <c r="O118" s="1" t="s">
        <v>13</v>
      </c>
      <c r="P118" s="1" t="s">
        <v>13</v>
      </c>
      <c r="Q118" s="1" t="s">
        <v>13</v>
      </c>
      <c r="R118" s="1" t="s">
        <v>13</v>
      </c>
      <c r="U118" s="1">
        <v>3</v>
      </c>
      <c r="V118" s="40">
        <v>1</v>
      </c>
      <c r="W118" s="40" t="s">
        <v>13714</v>
      </c>
    </row>
    <row r="119" spans="1:23" ht="51" x14ac:dyDescent="0.25">
      <c r="A119" s="36">
        <v>118</v>
      </c>
      <c r="B119" s="2" t="s">
        <v>12657</v>
      </c>
      <c r="C119" s="1" t="s">
        <v>972</v>
      </c>
      <c r="D119" s="1" t="s">
        <v>972</v>
      </c>
      <c r="F119" s="2" t="s">
        <v>124</v>
      </c>
      <c r="G119" s="40"/>
      <c r="K119" s="1" t="s">
        <v>13</v>
      </c>
      <c r="M119" s="40"/>
      <c r="N119" s="40" t="s">
        <v>13</v>
      </c>
      <c r="O119" s="1" t="s">
        <v>13</v>
      </c>
      <c r="P119" s="1" t="s">
        <v>13</v>
      </c>
      <c r="Q119" s="1" t="s">
        <v>13</v>
      </c>
      <c r="R119" s="1" t="s">
        <v>13</v>
      </c>
      <c r="S119" s="1" t="s">
        <v>13</v>
      </c>
      <c r="U119" s="1">
        <v>3</v>
      </c>
      <c r="V119" s="40">
        <v>1</v>
      </c>
      <c r="W119" s="40" t="s">
        <v>13715</v>
      </c>
    </row>
    <row r="120" spans="1:23" ht="51" x14ac:dyDescent="0.25">
      <c r="A120" s="36">
        <v>119</v>
      </c>
      <c r="B120" s="2" t="s">
        <v>12658</v>
      </c>
      <c r="C120" s="1" t="s">
        <v>973</v>
      </c>
      <c r="D120" s="1" t="s">
        <v>973</v>
      </c>
      <c r="F120" s="2" t="s">
        <v>125</v>
      </c>
      <c r="G120" s="40"/>
      <c r="K120" s="1" t="s">
        <v>13</v>
      </c>
      <c r="M120" s="40"/>
      <c r="N120" s="40" t="s">
        <v>13</v>
      </c>
      <c r="O120" s="1" t="s">
        <v>13</v>
      </c>
      <c r="P120" s="1" t="s">
        <v>13</v>
      </c>
      <c r="Q120" s="1" t="s">
        <v>13</v>
      </c>
      <c r="R120" s="1" t="s">
        <v>13</v>
      </c>
      <c r="S120" s="1" t="s">
        <v>13</v>
      </c>
      <c r="V120" s="40"/>
      <c r="W120" s="40" t="s">
        <v>13716</v>
      </c>
    </row>
    <row r="121" spans="1:23" ht="25.5" x14ac:dyDescent="0.25">
      <c r="A121" s="36">
        <v>120</v>
      </c>
      <c r="B121" s="2" t="s">
        <v>12659</v>
      </c>
      <c r="C121" s="1" t="s">
        <v>974</v>
      </c>
      <c r="D121" s="1" t="s">
        <v>974</v>
      </c>
      <c r="F121" s="2" t="s">
        <v>126</v>
      </c>
      <c r="G121" s="40"/>
      <c r="K121" s="1" t="s">
        <v>13</v>
      </c>
      <c r="M121" s="40"/>
      <c r="N121" s="40" t="s">
        <v>13</v>
      </c>
      <c r="O121" s="1" t="s">
        <v>13</v>
      </c>
      <c r="P121" s="1" t="s">
        <v>13</v>
      </c>
      <c r="Q121" s="1" t="s">
        <v>13</v>
      </c>
      <c r="R121" s="1" t="s">
        <v>13</v>
      </c>
      <c r="U121" s="1">
        <v>3</v>
      </c>
      <c r="V121" s="40" t="s">
        <v>127</v>
      </c>
      <c r="W121" s="40" t="s">
        <v>13717</v>
      </c>
    </row>
    <row r="122" spans="1:23" ht="38.25" x14ac:dyDescent="0.25">
      <c r="A122" s="36">
        <v>121</v>
      </c>
      <c r="B122" s="2" t="s">
        <v>12660</v>
      </c>
      <c r="C122" s="1" t="s">
        <v>975</v>
      </c>
      <c r="D122" s="1" t="s">
        <v>975</v>
      </c>
      <c r="F122" s="2" t="s">
        <v>128</v>
      </c>
      <c r="G122" s="40"/>
      <c r="K122" s="1" t="s">
        <v>13</v>
      </c>
      <c r="M122" s="40"/>
      <c r="N122" s="40" t="s">
        <v>13</v>
      </c>
      <c r="O122" s="1" t="s">
        <v>13</v>
      </c>
      <c r="P122" s="1" t="s">
        <v>13</v>
      </c>
      <c r="Q122" s="1" t="s">
        <v>13</v>
      </c>
      <c r="R122" s="1" t="s">
        <v>13</v>
      </c>
      <c r="U122" s="1">
        <v>3</v>
      </c>
      <c r="V122" s="40" t="s">
        <v>127</v>
      </c>
      <c r="W122" s="40" t="s">
        <v>13718</v>
      </c>
    </row>
    <row r="123" spans="1:23" ht="38.25" x14ac:dyDescent="0.25">
      <c r="A123" s="36">
        <v>122</v>
      </c>
      <c r="B123" s="2" t="s">
        <v>12661</v>
      </c>
      <c r="C123" s="1" t="s">
        <v>976</v>
      </c>
      <c r="D123" s="1" t="s">
        <v>976</v>
      </c>
      <c r="F123" s="2" t="s">
        <v>129</v>
      </c>
      <c r="G123" s="40"/>
      <c r="K123" s="1" t="s">
        <v>13</v>
      </c>
      <c r="M123" s="40"/>
      <c r="N123" s="40" t="s">
        <v>13</v>
      </c>
      <c r="O123" s="1" t="s">
        <v>13</v>
      </c>
      <c r="P123" s="1" t="s">
        <v>13</v>
      </c>
      <c r="Q123" s="1" t="s">
        <v>13</v>
      </c>
      <c r="R123" s="1" t="s">
        <v>13</v>
      </c>
      <c r="U123" s="1">
        <v>3</v>
      </c>
      <c r="V123" s="40" t="s">
        <v>127</v>
      </c>
      <c r="W123" s="40" t="s">
        <v>13718</v>
      </c>
    </row>
    <row r="124" spans="1:23" ht="38.25" x14ac:dyDescent="0.25">
      <c r="A124" s="36">
        <v>123</v>
      </c>
      <c r="B124" s="2" t="s">
        <v>12662</v>
      </c>
      <c r="C124" s="1" t="s">
        <v>977</v>
      </c>
      <c r="D124" s="1" t="s">
        <v>977</v>
      </c>
      <c r="F124" s="2" t="s">
        <v>130</v>
      </c>
      <c r="G124" s="40"/>
      <c r="K124" s="1" t="s">
        <v>13</v>
      </c>
      <c r="M124" s="40"/>
      <c r="N124" s="40" t="s">
        <v>13</v>
      </c>
      <c r="O124" s="1" t="s">
        <v>13</v>
      </c>
      <c r="P124" s="1" t="s">
        <v>13</v>
      </c>
      <c r="Q124" s="1" t="s">
        <v>13</v>
      </c>
      <c r="R124" s="1" t="s">
        <v>13</v>
      </c>
      <c r="V124" s="40"/>
      <c r="W124" s="40" t="s">
        <v>13718</v>
      </c>
    </row>
    <row r="125" spans="1:23" ht="63.75" x14ac:dyDescent="0.25">
      <c r="A125" s="36">
        <v>124</v>
      </c>
      <c r="B125" s="2" t="s">
        <v>12663</v>
      </c>
      <c r="C125" s="1" t="s">
        <v>978</v>
      </c>
      <c r="D125" s="1" t="s">
        <v>978</v>
      </c>
      <c r="F125" s="2" t="s">
        <v>131</v>
      </c>
      <c r="G125" s="40"/>
      <c r="K125" s="1" t="s">
        <v>13</v>
      </c>
      <c r="M125" s="40"/>
      <c r="N125" s="40" t="s">
        <v>13</v>
      </c>
      <c r="P125" s="1" t="s">
        <v>13</v>
      </c>
      <c r="Q125" s="1" t="s">
        <v>13</v>
      </c>
      <c r="S125" s="1" t="s">
        <v>13</v>
      </c>
      <c r="T125" s="1" t="s">
        <v>13</v>
      </c>
      <c r="U125" s="1">
        <v>3</v>
      </c>
      <c r="V125" s="40">
        <v>2</v>
      </c>
      <c r="W125" s="40" t="s">
        <v>13716</v>
      </c>
    </row>
    <row r="126" spans="1:23" ht="63.75" x14ac:dyDescent="0.25">
      <c r="A126" s="36">
        <v>125</v>
      </c>
      <c r="B126" s="2" t="s">
        <v>12664</v>
      </c>
      <c r="C126" s="1" t="s">
        <v>979</v>
      </c>
      <c r="D126" s="1" t="s">
        <v>979</v>
      </c>
      <c r="F126" s="2" t="s">
        <v>132</v>
      </c>
      <c r="G126" s="40"/>
      <c r="K126" s="1" t="s">
        <v>13</v>
      </c>
      <c r="M126" s="40"/>
      <c r="N126" s="40" t="s">
        <v>13</v>
      </c>
      <c r="O126" s="1" t="s">
        <v>13</v>
      </c>
      <c r="P126" s="1" t="s">
        <v>13</v>
      </c>
      <c r="Q126" s="1" t="s">
        <v>13</v>
      </c>
      <c r="R126" s="1" t="s">
        <v>13</v>
      </c>
      <c r="S126" s="1" t="s">
        <v>13</v>
      </c>
      <c r="T126" s="1" t="s">
        <v>13</v>
      </c>
      <c r="U126" s="1">
        <v>3</v>
      </c>
      <c r="V126" s="40"/>
      <c r="W126" s="40" t="s">
        <v>13719</v>
      </c>
    </row>
    <row r="127" spans="1:23" ht="38.25" x14ac:dyDescent="0.25">
      <c r="A127" s="36">
        <v>126</v>
      </c>
      <c r="B127" s="2" t="s">
        <v>12665</v>
      </c>
      <c r="C127" s="1" t="s">
        <v>980</v>
      </c>
      <c r="D127" s="1" t="s">
        <v>980</v>
      </c>
      <c r="F127" s="2" t="s">
        <v>133</v>
      </c>
      <c r="G127" s="40"/>
      <c r="K127" s="1" t="s">
        <v>13</v>
      </c>
      <c r="M127" s="40"/>
      <c r="N127" s="40" t="s">
        <v>13</v>
      </c>
      <c r="O127" s="1" t="s">
        <v>13</v>
      </c>
      <c r="P127" s="1" t="s">
        <v>13</v>
      </c>
      <c r="Q127" s="1" t="s">
        <v>13</v>
      </c>
      <c r="R127" s="1" t="s">
        <v>13</v>
      </c>
      <c r="S127" s="1" t="s">
        <v>13</v>
      </c>
      <c r="T127" s="1" t="s">
        <v>13</v>
      </c>
      <c r="U127" s="1">
        <v>3</v>
      </c>
      <c r="V127" s="40"/>
      <c r="W127" s="40" t="s">
        <v>13720</v>
      </c>
    </row>
    <row r="128" spans="1:23" ht="69.400000000000006" customHeight="1" x14ac:dyDescent="0.25">
      <c r="A128" s="36">
        <v>127</v>
      </c>
      <c r="B128" s="2" t="s">
        <v>12666</v>
      </c>
      <c r="C128" s="1" t="s">
        <v>981</v>
      </c>
      <c r="D128" s="1" t="s">
        <v>981</v>
      </c>
      <c r="F128" s="2" t="s">
        <v>134</v>
      </c>
      <c r="G128" s="40"/>
      <c r="K128" s="1" t="s">
        <v>13</v>
      </c>
      <c r="M128" s="40"/>
      <c r="N128" s="40" t="s">
        <v>13</v>
      </c>
      <c r="O128" s="1" t="s">
        <v>13</v>
      </c>
      <c r="P128" s="1" t="s">
        <v>13</v>
      </c>
      <c r="Q128" s="1" t="s">
        <v>13</v>
      </c>
      <c r="R128" s="1" t="s">
        <v>13</v>
      </c>
      <c r="S128" s="1" t="s">
        <v>13</v>
      </c>
      <c r="V128" s="40"/>
      <c r="W128" s="40" t="s">
        <v>13721</v>
      </c>
    </row>
    <row r="129" spans="1:23" x14ac:dyDescent="0.25">
      <c r="A129" s="36">
        <v>128</v>
      </c>
      <c r="B129" s="4" t="s">
        <v>135</v>
      </c>
      <c r="C129" s="3" t="s">
        <v>745</v>
      </c>
      <c r="D129" s="3" t="s">
        <v>745</v>
      </c>
      <c r="E129" s="3"/>
      <c r="F129" s="4" t="s">
        <v>135</v>
      </c>
      <c r="G129" s="38"/>
      <c r="H129" s="3"/>
      <c r="I129" s="3"/>
      <c r="K129" s="3"/>
      <c r="L129" s="3"/>
      <c r="M129" s="38"/>
      <c r="N129" s="40"/>
      <c r="V129" s="40"/>
      <c r="W129" s="40"/>
    </row>
    <row r="130" spans="1:23" x14ac:dyDescent="0.25">
      <c r="A130" s="36">
        <v>129</v>
      </c>
      <c r="B130" s="2" t="s">
        <v>136</v>
      </c>
      <c r="C130" s="5" t="s">
        <v>746</v>
      </c>
      <c r="D130" s="5" t="s">
        <v>746</v>
      </c>
      <c r="E130" s="5"/>
      <c r="F130" s="6" t="s">
        <v>136</v>
      </c>
      <c r="G130" s="39"/>
      <c r="H130" s="5"/>
      <c r="I130" s="5"/>
      <c r="K130" s="5"/>
      <c r="L130" s="5"/>
      <c r="M130" s="39"/>
      <c r="N130" s="40"/>
      <c r="V130" s="40"/>
      <c r="W130" s="40"/>
    </row>
    <row r="131" spans="1:23" ht="63.75" customHeight="1" x14ac:dyDescent="0.25">
      <c r="A131" s="36">
        <v>130</v>
      </c>
      <c r="B131" s="2" t="s">
        <v>12667</v>
      </c>
      <c r="C131" s="1" t="s">
        <v>982</v>
      </c>
      <c r="D131" s="1" t="s">
        <v>982</v>
      </c>
      <c r="F131" s="2" t="s">
        <v>137</v>
      </c>
      <c r="G131" s="40"/>
      <c r="K131" s="1" t="s">
        <v>13</v>
      </c>
      <c r="M131" s="40"/>
      <c r="N131" s="40" t="s">
        <v>13</v>
      </c>
      <c r="O131" s="1" t="s">
        <v>13</v>
      </c>
      <c r="P131" s="1" t="s">
        <v>13</v>
      </c>
      <c r="Q131" s="1" t="s">
        <v>13</v>
      </c>
      <c r="R131" s="1" t="s">
        <v>13</v>
      </c>
      <c r="V131" s="40"/>
      <c r="W131" s="40" t="s">
        <v>13722</v>
      </c>
    </row>
    <row r="132" spans="1:23" x14ac:dyDescent="0.25">
      <c r="A132" s="36">
        <v>131</v>
      </c>
      <c r="B132" s="4" t="s">
        <v>138</v>
      </c>
      <c r="C132" s="3" t="s">
        <v>747</v>
      </c>
      <c r="D132" s="3" t="s">
        <v>747</v>
      </c>
      <c r="E132" s="3"/>
      <c r="F132" s="4" t="s">
        <v>138</v>
      </c>
      <c r="G132" s="38"/>
      <c r="H132" s="3"/>
      <c r="I132" s="3"/>
      <c r="K132" s="3"/>
      <c r="L132" s="3"/>
      <c r="M132" s="38"/>
      <c r="N132" s="40"/>
      <c r="V132" s="40"/>
      <c r="W132" s="40"/>
    </row>
    <row r="133" spans="1:23" x14ac:dyDescent="0.25">
      <c r="A133" s="36">
        <v>132</v>
      </c>
      <c r="B133" s="6" t="s">
        <v>139</v>
      </c>
      <c r="C133" s="5" t="s">
        <v>748</v>
      </c>
      <c r="D133" s="5" t="s">
        <v>748</v>
      </c>
      <c r="E133" s="5"/>
      <c r="F133" s="6" t="s">
        <v>139</v>
      </c>
      <c r="G133" s="39"/>
      <c r="H133" s="5"/>
      <c r="I133" s="5"/>
      <c r="K133" s="5"/>
      <c r="L133" s="5"/>
      <c r="M133" s="39"/>
      <c r="N133" s="40"/>
      <c r="V133" s="40"/>
      <c r="W133" s="40"/>
    </row>
    <row r="134" spans="1:23" ht="63.75" customHeight="1" x14ac:dyDescent="0.25">
      <c r="A134" s="36">
        <v>133</v>
      </c>
      <c r="B134" s="2" t="s">
        <v>12668</v>
      </c>
      <c r="C134" s="1" t="s">
        <v>983</v>
      </c>
      <c r="D134" s="1" t="s">
        <v>983</v>
      </c>
      <c r="F134" s="2" t="s">
        <v>140</v>
      </c>
      <c r="G134" s="40"/>
      <c r="K134" s="1" t="s">
        <v>13</v>
      </c>
      <c r="M134" s="40"/>
      <c r="N134" s="40" t="s">
        <v>13</v>
      </c>
      <c r="P134" s="1" t="s">
        <v>13</v>
      </c>
      <c r="S134" s="1" t="s">
        <v>13</v>
      </c>
      <c r="T134" s="1" t="s">
        <v>13</v>
      </c>
      <c r="U134" s="1">
        <v>3</v>
      </c>
      <c r="V134" s="40"/>
      <c r="W134" s="40" t="s">
        <v>13723</v>
      </c>
    </row>
    <row r="135" spans="1:23" x14ac:dyDescent="0.25">
      <c r="A135" s="36">
        <v>134</v>
      </c>
      <c r="B135" s="4" t="s">
        <v>141</v>
      </c>
      <c r="C135" s="3" t="s">
        <v>749</v>
      </c>
      <c r="D135" s="3" t="s">
        <v>749</v>
      </c>
      <c r="E135" s="3"/>
      <c r="F135" s="4" t="s">
        <v>141</v>
      </c>
      <c r="G135" s="38"/>
      <c r="H135" s="3"/>
      <c r="I135" s="3"/>
      <c r="K135" s="3"/>
      <c r="L135" s="3"/>
      <c r="M135" s="38"/>
      <c r="N135" s="40"/>
      <c r="V135" s="40"/>
      <c r="W135" s="40"/>
    </row>
    <row r="136" spans="1:23" x14ac:dyDescent="0.25">
      <c r="A136" s="36">
        <v>135</v>
      </c>
      <c r="B136" s="6" t="s">
        <v>142</v>
      </c>
      <c r="C136" s="5" t="s">
        <v>750</v>
      </c>
      <c r="D136" s="5" t="s">
        <v>750</v>
      </c>
      <c r="E136" s="5"/>
      <c r="F136" s="6" t="s">
        <v>142</v>
      </c>
      <c r="G136" s="39"/>
      <c r="H136" s="5"/>
      <c r="I136" s="5"/>
      <c r="K136" s="5"/>
      <c r="L136" s="5"/>
      <c r="M136" s="39"/>
      <c r="N136" s="40"/>
      <c r="V136" s="40"/>
      <c r="W136" s="40"/>
    </row>
    <row r="137" spans="1:23" ht="51" x14ac:dyDescent="0.25">
      <c r="A137" s="36">
        <v>136</v>
      </c>
      <c r="B137" s="2" t="s">
        <v>12669</v>
      </c>
      <c r="C137" s="1" t="s">
        <v>984</v>
      </c>
      <c r="D137" s="1" t="s">
        <v>984</v>
      </c>
      <c r="F137" s="2" t="s">
        <v>143</v>
      </c>
      <c r="G137" s="40"/>
      <c r="K137" s="1" t="s">
        <v>13</v>
      </c>
      <c r="M137" s="40"/>
      <c r="N137" s="40" t="s">
        <v>13</v>
      </c>
      <c r="O137" s="1" t="s">
        <v>13</v>
      </c>
      <c r="P137" s="1" t="s">
        <v>13</v>
      </c>
      <c r="Q137" s="1" t="s">
        <v>13</v>
      </c>
      <c r="R137" s="1" t="s">
        <v>13</v>
      </c>
      <c r="V137" s="40"/>
      <c r="W137" s="40" t="s">
        <v>13724</v>
      </c>
    </row>
    <row r="138" spans="1:23" ht="38.25" x14ac:dyDescent="0.25">
      <c r="A138" s="36">
        <v>137</v>
      </c>
      <c r="B138" s="2" t="s">
        <v>12670</v>
      </c>
      <c r="C138" s="1" t="s">
        <v>985</v>
      </c>
      <c r="D138" s="1" t="s">
        <v>985</v>
      </c>
      <c r="F138" s="2" t="s">
        <v>144</v>
      </c>
      <c r="G138" s="40"/>
      <c r="K138" s="1" t="s">
        <v>13</v>
      </c>
      <c r="M138" s="40"/>
      <c r="N138" s="40" t="s">
        <v>13</v>
      </c>
      <c r="O138" s="1" t="s">
        <v>13</v>
      </c>
      <c r="P138" s="1" t="s">
        <v>13</v>
      </c>
      <c r="Q138" s="1" t="s">
        <v>13</v>
      </c>
      <c r="R138" s="1" t="s">
        <v>13</v>
      </c>
      <c r="V138" s="40"/>
      <c r="W138" s="40" t="s">
        <v>13725</v>
      </c>
    </row>
    <row r="139" spans="1:23" ht="38.25" x14ac:dyDescent="0.25">
      <c r="A139" s="36">
        <v>138</v>
      </c>
      <c r="B139" s="2" t="s">
        <v>12671</v>
      </c>
      <c r="C139" s="1" t="s">
        <v>986</v>
      </c>
      <c r="D139" s="1" t="s">
        <v>986</v>
      </c>
      <c r="F139" s="2" t="s">
        <v>145</v>
      </c>
      <c r="G139" s="40"/>
      <c r="K139" s="1" t="s">
        <v>13</v>
      </c>
      <c r="M139" s="40"/>
      <c r="N139" s="40" t="s">
        <v>13</v>
      </c>
      <c r="O139" s="1" t="s">
        <v>13</v>
      </c>
      <c r="P139" s="1" t="s">
        <v>13</v>
      </c>
      <c r="Q139" s="1" t="s">
        <v>13</v>
      </c>
      <c r="R139" s="1" t="s">
        <v>13</v>
      </c>
      <c r="V139" s="40"/>
      <c r="W139" s="40" t="s">
        <v>13725</v>
      </c>
    </row>
    <row r="140" spans="1:23" ht="38.25" x14ac:dyDescent="0.25">
      <c r="A140" s="36">
        <v>139</v>
      </c>
      <c r="B140" s="2" t="s">
        <v>12672</v>
      </c>
      <c r="C140" s="1" t="s">
        <v>987</v>
      </c>
      <c r="D140" s="1" t="s">
        <v>987</v>
      </c>
      <c r="F140" s="2" t="s">
        <v>146</v>
      </c>
      <c r="G140" s="40"/>
      <c r="K140" s="1" t="s">
        <v>13</v>
      </c>
      <c r="M140" s="40"/>
      <c r="N140" s="40" t="s">
        <v>13</v>
      </c>
      <c r="O140" s="1" t="s">
        <v>13</v>
      </c>
      <c r="P140" s="1" t="s">
        <v>13</v>
      </c>
      <c r="Q140" s="1" t="s">
        <v>13</v>
      </c>
      <c r="R140" s="1" t="s">
        <v>13</v>
      </c>
      <c r="V140" s="40"/>
      <c r="W140" s="40" t="s">
        <v>13725</v>
      </c>
    </row>
    <row r="141" spans="1:23" ht="38.25" x14ac:dyDescent="0.25">
      <c r="A141" s="36">
        <v>140</v>
      </c>
      <c r="B141" s="2" t="s">
        <v>12673</v>
      </c>
      <c r="C141" s="1" t="s">
        <v>988</v>
      </c>
      <c r="D141" s="1" t="s">
        <v>988</v>
      </c>
      <c r="F141" s="2" t="s">
        <v>147</v>
      </c>
      <c r="G141" s="40"/>
      <c r="K141" s="1" t="s">
        <v>13</v>
      </c>
      <c r="M141" s="40"/>
      <c r="N141" s="40" t="s">
        <v>13</v>
      </c>
      <c r="O141" s="1" t="s">
        <v>13</v>
      </c>
      <c r="P141" s="1" t="s">
        <v>13</v>
      </c>
      <c r="Q141" s="1" t="s">
        <v>13</v>
      </c>
      <c r="R141" s="1" t="s">
        <v>13</v>
      </c>
      <c r="V141" s="40"/>
      <c r="W141" s="40" t="s">
        <v>13726</v>
      </c>
    </row>
    <row r="142" spans="1:23" x14ac:dyDescent="0.25">
      <c r="A142" s="36">
        <v>141</v>
      </c>
      <c r="B142" s="4" t="s">
        <v>148</v>
      </c>
      <c r="C142" s="3" t="s">
        <v>751</v>
      </c>
      <c r="D142" s="3" t="s">
        <v>751</v>
      </c>
      <c r="E142" s="3"/>
      <c r="F142" s="4" t="s">
        <v>148</v>
      </c>
      <c r="G142" s="38"/>
      <c r="H142" s="3"/>
      <c r="I142" s="3"/>
      <c r="K142" s="3"/>
      <c r="L142" s="3"/>
      <c r="M142" s="38"/>
      <c r="N142" s="40"/>
      <c r="V142" s="40"/>
      <c r="W142" s="40">
        <v>0</v>
      </c>
    </row>
    <row r="143" spans="1:23" x14ac:dyDescent="0.25">
      <c r="A143" s="36">
        <v>142</v>
      </c>
      <c r="B143" s="4" t="s">
        <v>30</v>
      </c>
      <c r="C143" s="3" t="s">
        <v>752</v>
      </c>
      <c r="D143" s="3" t="s">
        <v>752</v>
      </c>
      <c r="E143" s="3"/>
      <c r="F143" s="4" t="s">
        <v>30</v>
      </c>
      <c r="G143" s="38"/>
      <c r="H143" s="3"/>
      <c r="I143" s="3"/>
      <c r="K143" s="3"/>
      <c r="L143" s="3"/>
      <c r="M143" s="38"/>
      <c r="N143" s="40"/>
      <c r="V143" s="40"/>
      <c r="W143" s="40"/>
    </row>
    <row r="144" spans="1:23" ht="25.5" x14ac:dyDescent="0.25">
      <c r="A144" s="36">
        <v>143</v>
      </c>
      <c r="B144" s="4" t="s">
        <v>149</v>
      </c>
      <c r="C144" s="3" t="s">
        <v>753</v>
      </c>
      <c r="D144" s="3" t="s">
        <v>753</v>
      </c>
      <c r="E144" s="3"/>
      <c r="F144" s="4" t="s">
        <v>149</v>
      </c>
      <c r="G144" s="38"/>
      <c r="H144" s="3"/>
      <c r="I144" s="3"/>
      <c r="K144" s="3"/>
      <c r="L144" s="3"/>
      <c r="M144" s="38"/>
      <c r="N144" s="40"/>
      <c r="V144" s="40"/>
      <c r="W144" s="40"/>
    </row>
    <row r="145" spans="1:23" ht="25.5" x14ac:dyDescent="0.25">
      <c r="A145" s="36">
        <v>144</v>
      </c>
      <c r="B145" s="2" t="s">
        <v>150</v>
      </c>
      <c r="C145" s="5" t="s">
        <v>754</v>
      </c>
      <c r="D145" s="5" t="s">
        <v>754</v>
      </c>
      <c r="E145" s="5"/>
      <c r="F145" s="6" t="s">
        <v>150</v>
      </c>
      <c r="G145" s="39"/>
      <c r="H145" s="5"/>
      <c r="I145" s="5"/>
      <c r="K145" s="5"/>
      <c r="L145" s="5"/>
      <c r="M145" s="39"/>
      <c r="N145" s="40"/>
      <c r="V145" s="40"/>
      <c r="W145" s="40"/>
    </row>
    <row r="146" spans="1:23" ht="38.25" x14ac:dyDescent="0.25">
      <c r="A146" s="36">
        <v>145</v>
      </c>
      <c r="B146" s="2" t="s">
        <v>12674</v>
      </c>
      <c r="C146" s="1" t="s">
        <v>989</v>
      </c>
      <c r="D146" s="1" t="s">
        <v>989</v>
      </c>
      <c r="F146" s="2" t="s">
        <v>151</v>
      </c>
      <c r="G146" s="40"/>
      <c r="K146" s="1" t="s">
        <v>13</v>
      </c>
      <c r="M146" s="40" t="s">
        <v>13</v>
      </c>
      <c r="N146" s="40" t="s">
        <v>13</v>
      </c>
      <c r="P146" s="1" t="s">
        <v>13</v>
      </c>
      <c r="S146" s="1" t="s">
        <v>13</v>
      </c>
      <c r="V146" s="40"/>
      <c r="W146" s="40" t="s">
        <v>13727</v>
      </c>
    </row>
    <row r="147" spans="1:23" ht="51" x14ac:dyDescent="0.25">
      <c r="A147" s="36">
        <v>146</v>
      </c>
      <c r="B147" s="2" t="s">
        <v>12675</v>
      </c>
      <c r="C147" s="1" t="s">
        <v>990</v>
      </c>
      <c r="D147" s="1" t="s">
        <v>990</v>
      </c>
      <c r="F147" s="2" t="s">
        <v>152</v>
      </c>
      <c r="G147" s="40"/>
      <c r="K147" s="1" t="s">
        <v>13</v>
      </c>
      <c r="M147" s="40" t="s">
        <v>13</v>
      </c>
      <c r="N147" s="40" t="s">
        <v>13</v>
      </c>
      <c r="P147" s="1" t="s">
        <v>13</v>
      </c>
      <c r="S147" s="1" t="s">
        <v>13</v>
      </c>
      <c r="V147" s="40"/>
      <c r="W147" s="40" t="s">
        <v>13728</v>
      </c>
    </row>
    <row r="148" spans="1:23" x14ac:dyDescent="0.25">
      <c r="A148" s="36">
        <v>147</v>
      </c>
      <c r="B148" s="4" t="s">
        <v>153</v>
      </c>
      <c r="C148" s="3" t="s">
        <v>755</v>
      </c>
      <c r="D148" s="3" t="s">
        <v>755</v>
      </c>
      <c r="E148" s="3"/>
      <c r="F148" s="4" t="s">
        <v>153</v>
      </c>
      <c r="G148" s="38"/>
      <c r="H148" s="3"/>
      <c r="I148" s="3"/>
      <c r="K148" s="3"/>
      <c r="L148" s="3"/>
      <c r="M148" s="38"/>
      <c r="N148" s="40"/>
      <c r="V148" s="40"/>
      <c r="W148" s="40"/>
    </row>
    <row r="149" spans="1:23" x14ac:dyDescent="0.25">
      <c r="A149" s="36">
        <v>148</v>
      </c>
      <c r="B149" s="2" t="s">
        <v>154</v>
      </c>
      <c r="C149" s="5" t="s">
        <v>756</v>
      </c>
      <c r="D149" s="5" t="s">
        <v>756</v>
      </c>
      <c r="E149" s="5"/>
      <c r="F149" s="6" t="s">
        <v>154</v>
      </c>
      <c r="G149" s="39"/>
      <c r="H149" s="5"/>
      <c r="I149" s="5"/>
      <c r="K149" s="5"/>
      <c r="L149" s="5"/>
      <c r="M149" s="39"/>
      <c r="N149" s="40"/>
      <c r="V149" s="40"/>
      <c r="W149" s="40"/>
    </row>
    <row r="150" spans="1:23" ht="38.25" x14ac:dyDescent="0.25">
      <c r="A150" s="36">
        <v>149</v>
      </c>
      <c r="B150" s="2" t="s">
        <v>12676</v>
      </c>
      <c r="C150" s="1" t="s">
        <v>991</v>
      </c>
      <c r="D150" s="1" t="s">
        <v>991</v>
      </c>
      <c r="F150" s="2" t="s">
        <v>155</v>
      </c>
      <c r="G150" s="40"/>
      <c r="K150" s="1" t="s">
        <v>13</v>
      </c>
      <c r="M150" s="40" t="s">
        <v>13</v>
      </c>
      <c r="N150" s="40" t="s">
        <v>13</v>
      </c>
      <c r="P150" s="1" t="s">
        <v>13</v>
      </c>
      <c r="S150" s="1" t="s">
        <v>13</v>
      </c>
      <c r="T150" s="1" t="s">
        <v>13</v>
      </c>
      <c r="V150" s="40">
        <v>2</v>
      </c>
      <c r="W150" s="40" t="s">
        <v>13729</v>
      </c>
    </row>
    <row r="151" spans="1:23" ht="63.75" x14ac:dyDescent="0.25">
      <c r="A151" s="36">
        <v>150</v>
      </c>
      <c r="B151" s="2" t="s">
        <v>12677</v>
      </c>
      <c r="C151" s="1" t="s">
        <v>992</v>
      </c>
      <c r="D151" s="1" t="s">
        <v>992</v>
      </c>
      <c r="F151" s="2" t="s">
        <v>156</v>
      </c>
      <c r="G151" s="40"/>
      <c r="K151" s="1" t="s">
        <v>13</v>
      </c>
      <c r="M151" s="40"/>
      <c r="N151" s="40" t="s">
        <v>13</v>
      </c>
      <c r="P151" s="1" t="s">
        <v>13</v>
      </c>
      <c r="S151" s="1" t="s">
        <v>13</v>
      </c>
      <c r="T151" s="1" t="s">
        <v>13</v>
      </c>
      <c r="U151" s="1">
        <v>2</v>
      </c>
      <c r="V151" s="40"/>
      <c r="W151" s="40" t="s">
        <v>13730</v>
      </c>
    </row>
    <row r="152" spans="1:23" x14ac:dyDescent="0.25">
      <c r="A152" s="36">
        <v>151</v>
      </c>
      <c r="B152" s="2" t="s">
        <v>157</v>
      </c>
      <c r="C152" s="5" t="s">
        <v>757</v>
      </c>
      <c r="D152" s="5" t="s">
        <v>757</v>
      </c>
      <c r="E152" s="5"/>
      <c r="F152" s="6" t="s">
        <v>157</v>
      </c>
      <c r="G152" s="39"/>
      <c r="H152" s="5"/>
      <c r="I152" s="5"/>
      <c r="K152" s="5"/>
      <c r="L152" s="5"/>
      <c r="M152" s="39"/>
      <c r="N152" s="40"/>
      <c r="V152" s="40"/>
      <c r="W152" s="40"/>
    </row>
    <row r="153" spans="1:23" ht="63.75" x14ac:dyDescent="0.25">
      <c r="A153" s="36">
        <v>152</v>
      </c>
      <c r="B153" s="2" t="s">
        <v>12678</v>
      </c>
      <c r="C153" s="1" t="s">
        <v>993</v>
      </c>
      <c r="D153" s="1" t="s">
        <v>993</v>
      </c>
      <c r="F153" s="2" t="s">
        <v>158</v>
      </c>
      <c r="G153" s="40"/>
      <c r="K153" s="1" t="s">
        <v>13</v>
      </c>
      <c r="M153" s="40"/>
      <c r="N153" s="40" t="s">
        <v>13</v>
      </c>
      <c r="P153" s="1" t="s">
        <v>13</v>
      </c>
      <c r="S153" s="1" t="s">
        <v>13</v>
      </c>
      <c r="T153" s="1" t="s">
        <v>13</v>
      </c>
      <c r="U153" s="1">
        <v>2</v>
      </c>
      <c r="V153" s="40"/>
      <c r="W153" s="40" t="s">
        <v>13731</v>
      </c>
    </row>
    <row r="154" spans="1:23" x14ac:dyDescent="0.25">
      <c r="A154" s="36">
        <v>153</v>
      </c>
      <c r="B154" s="2" t="s">
        <v>159</v>
      </c>
      <c r="C154" s="5" t="s">
        <v>758</v>
      </c>
      <c r="D154" s="5" t="s">
        <v>758</v>
      </c>
      <c r="E154" s="5"/>
      <c r="F154" s="6" t="s">
        <v>159</v>
      </c>
      <c r="G154" s="39"/>
      <c r="H154" s="5"/>
      <c r="I154" s="5"/>
      <c r="K154" s="5"/>
      <c r="L154" s="5"/>
      <c r="M154" s="39"/>
      <c r="N154" s="40"/>
      <c r="V154" s="40"/>
      <c r="W154" s="40"/>
    </row>
    <row r="155" spans="1:23" ht="38.25" x14ac:dyDescent="0.25">
      <c r="A155" s="36">
        <v>154</v>
      </c>
      <c r="B155" s="2" t="s">
        <v>12679</v>
      </c>
      <c r="C155" s="1" t="s">
        <v>994</v>
      </c>
      <c r="D155" s="1" t="s">
        <v>994</v>
      </c>
      <c r="F155" s="2" t="s">
        <v>160</v>
      </c>
      <c r="G155" s="40"/>
      <c r="K155" s="1" t="s">
        <v>13</v>
      </c>
      <c r="M155" s="40"/>
      <c r="N155" s="40" t="s">
        <v>13</v>
      </c>
      <c r="P155" s="1" t="s">
        <v>13</v>
      </c>
      <c r="S155" s="1" t="s">
        <v>13</v>
      </c>
      <c r="T155" s="1" t="s">
        <v>13</v>
      </c>
      <c r="U155" s="1">
        <v>2</v>
      </c>
      <c r="V155" s="40"/>
      <c r="W155" s="40" t="s">
        <v>13732</v>
      </c>
    </row>
    <row r="156" spans="1:23" x14ac:dyDescent="0.25">
      <c r="A156" s="36">
        <v>155</v>
      </c>
      <c r="B156" s="6" t="s">
        <v>30</v>
      </c>
      <c r="C156" s="5" t="s">
        <v>759</v>
      </c>
      <c r="D156" s="5" t="s">
        <v>759</v>
      </c>
      <c r="E156" s="5"/>
      <c r="F156" s="6" t="s">
        <v>30</v>
      </c>
      <c r="G156" s="39"/>
      <c r="H156" s="5"/>
      <c r="I156" s="5"/>
      <c r="K156" s="5"/>
      <c r="L156" s="5"/>
      <c r="M156" s="39"/>
      <c r="N156" s="40"/>
      <c r="V156" s="40"/>
      <c r="W156" s="40"/>
    </row>
    <row r="157" spans="1:23" x14ac:dyDescent="0.25">
      <c r="A157" s="36">
        <v>156</v>
      </c>
      <c r="B157" s="6" t="s">
        <v>12680</v>
      </c>
      <c r="C157" s="5" t="s">
        <v>760</v>
      </c>
      <c r="D157" s="5" t="s">
        <v>760</v>
      </c>
      <c r="E157" s="5"/>
      <c r="F157" s="6" t="s">
        <v>30</v>
      </c>
      <c r="G157" s="39"/>
      <c r="H157" s="5"/>
      <c r="I157" s="5"/>
      <c r="K157" s="5"/>
      <c r="L157" s="5"/>
      <c r="M157" s="39"/>
      <c r="N157" s="40"/>
      <c r="V157" s="40"/>
      <c r="W157" s="40"/>
    </row>
    <row r="158" spans="1:23" x14ac:dyDescent="0.25">
      <c r="A158" s="36">
        <v>157</v>
      </c>
      <c r="B158" s="4" t="s">
        <v>161</v>
      </c>
      <c r="C158" s="3" t="s">
        <v>761</v>
      </c>
      <c r="D158" s="3" t="s">
        <v>761</v>
      </c>
      <c r="E158" s="3"/>
      <c r="F158" s="4" t="s">
        <v>161</v>
      </c>
      <c r="G158" s="38"/>
      <c r="H158" s="3"/>
      <c r="I158" s="3"/>
      <c r="K158" s="3"/>
      <c r="L158" s="3"/>
      <c r="M158" s="38"/>
      <c r="N158" s="40"/>
      <c r="V158" s="40"/>
      <c r="W158" s="40"/>
    </row>
    <row r="159" spans="1:23" x14ac:dyDescent="0.25">
      <c r="A159" s="36">
        <v>158</v>
      </c>
      <c r="B159" s="6" t="s">
        <v>162</v>
      </c>
      <c r="C159" s="5" t="s">
        <v>762</v>
      </c>
      <c r="D159" s="5" t="s">
        <v>762</v>
      </c>
      <c r="E159" s="5"/>
      <c r="F159" s="6" t="s">
        <v>162</v>
      </c>
      <c r="G159" s="39"/>
      <c r="H159" s="5"/>
      <c r="I159" s="5"/>
      <c r="K159" s="5"/>
      <c r="L159" s="5"/>
      <c r="M159" s="39"/>
      <c r="N159" s="40"/>
      <c r="V159" s="40"/>
      <c r="W159" s="40"/>
    </row>
    <row r="160" spans="1:23" ht="89.25" x14ac:dyDescent="0.25">
      <c r="A160" s="36">
        <v>159</v>
      </c>
      <c r="B160" s="2" t="s">
        <v>12681</v>
      </c>
      <c r="C160" s="1" t="s">
        <v>995</v>
      </c>
      <c r="D160" s="1" t="s">
        <v>995</v>
      </c>
      <c r="F160" s="2" t="s">
        <v>163</v>
      </c>
      <c r="G160" s="40"/>
      <c r="K160" s="1" t="s">
        <v>13</v>
      </c>
      <c r="M160" s="40"/>
      <c r="N160" s="40" t="s">
        <v>13</v>
      </c>
      <c r="P160" s="1" t="s">
        <v>13</v>
      </c>
      <c r="S160" s="1" t="s">
        <v>13</v>
      </c>
      <c r="V160" s="40">
        <v>2</v>
      </c>
      <c r="W160" s="40" t="s">
        <v>13733</v>
      </c>
    </row>
    <row r="161" spans="1:23" ht="51" x14ac:dyDescent="0.25">
      <c r="A161" s="36">
        <v>160</v>
      </c>
      <c r="B161" s="2" t="s">
        <v>12682</v>
      </c>
      <c r="C161" s="1" t="s">
        <v>996</v>
      </c>
      <c r="D161" s="1" t="s">
        <v>996</v>
      </c>
      <c r="F161" s="2" t="s">
        <v>164</v>
      </c>
      <c r="G161" s="40"/>
      <c r="K161" s="1" t="s">
        <v>13</v>
      </c>
      <c r="M161" s="40"/>
      <c r="N161" s="40" t="s">
        <v>13</v>
      </c>
      <c r="P161" s="1" t="s">
        <v>13</v>
      </c>
      <c r="S161" s="1" t="s">
        <v>13</v>
      </c>
      <c r="T161" s="1" t="s">
        <v>13</v>
      </c>
      <c r="U161" s="1">
        <v>2</v>
      </c>
      <c r="V161" s="40"/>
      <c r="W161" s="40" t="s">
        <v>13734</v>
      </c>
    </row>
    <row r="162" spans="1:23" ht="51" x14ac:dyDescent="0.25">
      <c r="A162" s="36">
        <v>161</v>
      </c>
      <c r="B162" s="2" t="s">
        <v>12683</v>
      </c>
      <c r="C162" s="1" t="s">
        <v>997</v>
      </c>
      <c r="D162" s="1" t="s">
        <v>997</v>
      </c>
      <c r="F162" s="2" t="s">
        <v>165</v>
      </c>
      <c r="G162" s="40"/>
      <c r="K162" s="1" t="s">
        <v>13</v>
      </c>
      <c r="M162" s="40"/>
      <c r="N162" s="40" t="s">
        <v>13</v>
      </c>
      <c r="P162" s="1" t="s">
        <v>13</v>
      </c>
      <c r="S162" s="1" t="s">
        <v>13</v>
      </c>
      <c r="T162" s="1" t="s">
        <v>13</v>
      </c>
      <c r="U162" s="1">
        <v>2</v>
      </c>
      <c r="V162" s="40"/>
      <c r="W162" s="40" t="s">
        <v>13735</v>
      </c>
    </row>
    <row r="163" spans="1:23" ht="76.5" x14ac:dyDescent="0.25">
      <c r="A163" s="36">
        <v>162</v>
      </c>
      <c r="B163" s="2" t="s">
        <v>12684</v>
      </c>
      <c r="C163" s="1" t="s">
        <v>998</v>
      </c>
      <c r="D163" s="1" t="s">
        <v>998</v>
      </c>
      <c r="F163" s="2" t="s">
        <v>166</v>
      </c>
      <c r="G163" s="40"/>
      <c r="K163" s="1" t="s">
        <v>13</v>
      </c>
      <c r="M163" s="40"/>
      <c r="N163" s="40" t="s">
        <v>13</v>
      </c>
      <c r="P163" s="1" t="s">
        <v>13</v>
      </c>
      <c r="S163" s="1" t="s">
        <v>13</v>
      </c>
      <c r="T163" s="1" t="s">
        <v>13</v>
      </c>
      <c r="U163" s="1">
        <v>2</v>
      </c>
      <c r="V163" s="40"/>
      <c r="W163" s="40" t="s">
        <v>13736</v>
      </c>
    </row>
    <row r="164" spans="1:23" ht="76.5" x14ac:dyDescent="0.25">
      <c r="A164" s="36">
        <v>163</v>
      </c>
      <c r="B164" s="2" t="s">
        <v>12685</v>
      </c>
      <c r="C164" s="1" t="s">
        <v>999</v>
      </c>
      <c r="D164" s="1" t="s">
        <v>999</v>
      </c>
      <c r="F164" s="2" t="s">
        <v>167</v>
      </c>
      <c r="G164" s="40"/>
      <c r="K164" s="1" t="s">
        <v>13</v>
      </c>
      <c r="M164" s="40"/>
      <c r="N164" s="40" t="s">
        <v>13</v>
      </c>
      <c r="P164" s="1" t="s">
        <v>13</v>
      </c>
      <c r="S164" s="1" t="s">
        <v>13</v>
      </c>
      <c r="T164" s="1" t="s">
        <v>13</v>
      </c>
      <c r="U164" s="1">
        <v>2</v>
      </c>
      <c r="V164" s="40"/>
      <c r="W164" s="40" t="s">
        <v>13737</v>
      </c>
    </row>
    <row r="165" spans="1:23" ht="38.25" x14ac:dyDescent="0.25">
      <c r="A165" s="36">
        <v>164</v>
      </c>
      <c r="B165" s="2" t="s">
        <v>168</v>
      </c>
      <c r="C165" s="1" t="s">
        <v>1000</v>
      </c>
      <c r="D165" s="1" t="s">
        <v>1000</v>
      </c>
      <c r="F165" s="2" t="s">
        <v>168</v>
      </c>
      <c r="G165" s="40"/>
      <c r="J165" s="1" t="s">
        <v>13</v>
      </c>
      <c r="M165" s="40" t="s">
        <v>13</v>
      </c>
      <c r="N165" s="40" t="s">
        <v>13</v>
      </c>
      <c r="P165" s="1" t="s">
        <v>13</v>
      </c>
      <c r="S165" s="1" t="s">
        <v>13</v>
      </c>
      <c r="T165" s="1" t="s">
        <v>13</v>
      </c>
      <c r="V165" s="40">
        <v>2</v>
      </c>
      <c r="W165" s="40"/>
    </row>
    <row r="166" spans="1:23" ht="51" x14ac:dyDescent="0.25">
      <c r="A166" s="36">
        <v>165</v>
      </c>
      <c r="B166" s="2" t="s">
        <v>12686</v>
      </c>
      <c r="C166" s="1" t="s">
        <v>1001</v>
      </c>
      <c r="D166" s="1" t="s">
        <v>1001</v>
      </c>
      <c r="F166" s="2" t="s">
        <v>169</v>
      </c>
      <c r="G166" s="40"/>
      <c r="K166" s="1" t="s">
        <v>13</v>
      </c>
      <c r="M166" s="40"/>
      <c r="N166" s="40" t="s">
        <v>13</v>
      </c>
      <c r="P166" s="1" t="s">
        <v>13</v>
      </c>
      <c r="S166" s="1" t="s">
        <v>13</v>
      </c>
      <c r="T166" s="1" t="s">
        <v>13</v>
      </c>
      <c r="U166" s="1">
        <v>2</v>
      </c>
      <c r="V166" s="40"/>
      <c r="W166" s="40" t="s">
        <v>13738</v>
      </c>
    </row>
    <row r="167" spans="1:23" ht="102" x14ac:dyDescent="0.25">
      <c r="A167" s="36">
        <v>166</v>
      </c>
      <c r="B167" s="2" t="s">
        <v>12687</v>
      </c>
      <c r="C167" s="1" t="s">
        <v>1002</v>
      </c>
      <c r="D167" s="1" t="s">
        <v>1002</v>
      </c>
      <c r="F167" s="2" t="s">
        <v>170</v>
      </c>
      <c r="G167" s="40"/>
      <c r="K167" s="1" t="s">
        <v>13</v>
      </c>
      <c r="M167" s="40"/>
      <c r="N167" s="40" t="s">
        <v>13</v>
      </c>
      <c r="P167" s="1" t="s">
        <v>13</v>
      </c>
      <c r="S167" s="1" t="s">
        <v>13</v>
      </c>
      <c r="T167" s="1" t="s">
        <v>13</v>
      </c>
      <c r="U167" s="1">
        <v>2</v>
      </c>
      <c r="V167" s="40"/>
      <c r="W167" s="40" t="s">
        <v>13739</v>
      </c>
    </row>
    <row r="168" spans="1:23" ht="63.75" x14ac:dyDescent="0.25">
      <c r="A168" s="36">
        <v>167</v>
      </c>
      <c r="B168" s="2" t="s">
        <v>12688</v>
      </c>
      <c r="C168" s="1" t="s">
        <v>1003</v>
      </c>
      <c r="D168" s="1" t="s">
        <v>1003</v>
      </c>
      <c r="F168" s="2" t="s">
        <v>171</v>
      </c>
      <c r="G168" s="40"/>
      <c r="K168" s="1" t="s">
        <v>13</v>
      </c>
      <c r="M168" s="40"/>
      <c r="N168" s="40" t="s">
        <v>13</v>
      </c>
      <c r="P168" s="1" t="s">
        <v>13</v>
      </c>
      <c r="S168" s="1" t="s">
        <v>13</v>
      </c>
      <c r="T168" s="1" t="s">
        <v>13</v>
      </c>
      <c r="U168" s="1">
        <v>2</v>
      </c>
      <c r="V168" s="40"/>
      <c r="W168" s="40" t="s">
        <v>13740</v>
      </c>
    </row>
    <row r="169" spans="1:23" ht="51" x14ac:dyDescent="0.25">
      <c r="A169" s="36">
        <v>168</v>
      </c>
      <c r="B169" s="2" t="s">
        <v>12689</v>
      </c>
      <c r="C169" s="1" t="s">
        <v>1004</v>
      </c>
      <c r="D169" s="1" t="s">
        <v>1004</v>
      </c>
      <c r="F169" s="2" t="s">
        <v>172</v>
      </c>
      <c r="G169" s="40"/>
      <c r="K169" s="1" t="s">
        <v>13</v>
      </c>
      <c r="M169" s="40"/>
      <c r="N169" s="40" t="s">
        <v>13</v>
      </c>
      <c r="P169" s="1" t="s">
        <v>13</v>
      </c>
      <c r="S169" s="1" t="s">
        <v>13</v>
      </c>
      <c r="T169" s="1" t="s">
        <v>13</v>
      </c>
      <c r="U169" s="1">
        <v>2</v>
      </c>
      <c r="V169" s="40"/>
      <c r="W169" s="40" t="s">
        <v>13741</v>
      </c>
    </row>
    <row r="170" spans="1:23" ht="51" x14ac:dyDescent="0.25">
      <c r="A170" s="36">
        <v>169</v>
      </c>
      <c r="B170" s="2" t="s">
        <v>12690</v>
      </c>
      <c r="C170" s="1" t="s">
        <v>1005</v>
      </c>
      <c r="D170" s="1" t="s">
        <v>1005</v>
      </c>
      <c r="F170" s="2" t="s">
        <v>173</v>
      </c>
      <c r="G170" s="40"/>
      <c r="K170" s="1" t="s">
        <v>13</v>
      </c>
      <c r="M170" s="40"/>
      <c r="N170" s="40" t="s">
        <v>13</v>
      </c>
      <c r="P170" s="1" t="s">
        <v>13</v>
      </c>
      <c r="S170" s="1" t="s">
        <v>13</v>
      </c>
      <c r="T170" s="1" t="s">
        <v>13</v>
      </c>
      <c r="U170" s="1">
        <v>2</v>
      </c>
      <c r="V170" s="40"/>
      <c r="W170" s="40" t="s">
        <v>13742</v>
      </c>
    </row>
    <row r="171" spans="1:23" x14ac:dyDescent="0.25">
      <c r="A171" s="36">
        <v>170</v>
      </c>
      <c r="B171" s="2" t="s">
        <v>174</v>
      </c>
      <c r="C171" s="5" t="s">
        <v>763</v>
      </c>
      <c r="D171" s="5" t="s">
        <v>763</v>
      </c>
      <c r="E171" s="5"/>
      <c r="F171" s="6" t="s">
        <v>174</v>
      </c>
      <c r="G171" s="39"/>
      <c r="H171" s="5"/>
      <c r="I171" s="5"/>
      <c r="K171" s="5"/>
      <c r="L171" s="5"/>
      <c r="M171" s="39"/>
      <c r="N171" s="40"/>
      <c r="V171" s="40"/>
      <c r="W171" s="40"/>
    </row>
    <row r="172" spans="1:23" ht="63.75" x14ac:dyDescent="0.25">
      <c r="A172" s="36">
        <v>171</v>
      </c>
      <c r="B172" s="2" t="s">
        <v>12691</v>
      </c>
      <c r="C172" s="1" t="s">
        <v>1006</v>
      </c>
      <c r="D172" s="1" t="s">
        <v>1006</v>
      </c>
      <c r="F172" s="2" t="s">
        <v>175</v>
      </c>
      <c r="G172" s="40"/>
      <c r="K172" s="1" t="s">
        <v>13</v>
      </c>
      <c r="M172" s="40"/>
      <c r="N172" s="40" t="s">
        <v>13</v>
      </c>
      <c r="P172" s="1" t="s">
        <v>13</v>
      </c>
      <c r="S172" s="1" t="s">
        <v>13</v>
      </c>
      <c r="T172" s="1" t="s">
        <v>13</v>
      </c>
      <c r="U172" s="1">
        <v>2</v>
      </c>
      <c r="V172" s="40"/>
      <c r="W172" s="40" t="s">
        <v>13742</v>
      </c>
    </row>
    <row r="173" spans="1:23" ht="63.75" x14ac:dyDescent="0.25">
      <c r="A173" s="36">
        <v>172</v>
      </c>
      <c r="B173" s="2" t="s">
        <v>12692</v>
      </c>
      <c r="C173" s="1" t="s">
        <v>1007</v>
      </c>
      <c r="D173" s="1" t="s">
        <v>1007</v>
      </c>
      <c r="F173" s="2" t="s">
        <v>176</v>
      </c>
      <c r="G173" s="40"/>
      <c r="K173" s="1" t="s">
        <v>13</v>
      </c>
      <c r="M173" s="40"/>
      <c r="N173" s="40" t="s">
        <v>13</v>
      </c>
      <c r="P173" s="1" t="s">
        <v>13</v>
      </c>
      <c r="S173" s="1" t="s">
        <v>13</v>
      </c>
      <c r="T173" s="1" t="s">
        <v>13</v>
      </c>
      <c r="U173" s="1">
        <v>2</v>
      </c>
      <c r="V173" s="40"/>
      <c r="W173" s="40" t="s">
        <v>13743</v>
      </c>
    </row>
    <row r="174" spans="1:23" ht="51" x14ac:dyDescent="0.25">
      <c r="A174" s="36">
        <v>173</v>
      </c>
      <c r="B174" s="2" t="s">
        <v>12693</v>
      </c>
      <c r="C174" s="1" t="s">
        <v>1008</v>
      </c>
      <c r="D174" s="1" t="s">
        <v>1008</v>
      </c>
      <c r="F174" s="2" t="s">
        <v>177</v>
      </c>
      <c r="G174" s="40"/>
      <c r="K174" s="1" t="s">
        <v>13</v>
      </c>
      <c r="M174" s="40"/>
      <c r="N174" s="40" t="s">
        <v>13</v>
      </c>
      <c r="P174" s="1" t="s">
        <v>13</v>
      </c>
      <c r="S174" s="1" t="s">
        <v>13</v>
      </c>
      <c r="T174" s="1" t="s">
        <v>13</v>
      </c>
      <c r="U174" s="1">
        <v>2</v>
      </c>
      <c r="V174" s="40"/>
      <c r="W174" s="40" t="s">
        <v>13744</v>
      </c>
    </row>
    <row r="175" spans="1:23" ht="89.25" x14ac:dyDescent="0.25">
      <c r="A175" s="36">
        <v>174</v>
      </c>
      <c r="B175" s="2" t="s">
        <v>12694</v>
      </c>
      <c r="C175" s="1" t="s">
        <v>1009</v>
      </c>
      <c r="D175" s="1" t="s">
        <v>1009</v>
      </c>
      <c r="F175" s="2" t="s">
        <v>178</v>
      </c>
      <c r="G175" s="40"/>
      <c r="K175" s="1" t="s">
        <v>13</v>
      </c>
      <c r="M175" s="40" t="s">
        <v>13</v>
      </c>
      <c r="N175" s="40" t="s">
        <v>13</v>
      </c>
      <c r="P175" s="1" t="s">
        <v>13</v>
      </c>
      <c r="S175" s="1" t="s">
        <v>13</v>
      </c>
      <c r="T175" s="1" t="s">
        <v>13</v>
      </c>
      <c r="V175" s="40">
        <v>2</v>
      </c>
      <c r="W175" s="40" t="s">
        <v>13745</v>
      </c>
    </row>
    <row r="176" spans="1:23" ht="51" x14ac:dyDescent="0.25">
      <c r="A176" s="36">
        <v>175</v>
      </c>
      <c r="B176" s="2" t="s">
        <v>12695</v>
      </c>
      <c r="C176" s="1" t="s">
        <v>1010</v>
      </c>
      <c r="D176" s="1" t="s">
        <v>1010</v>
      </c>
      <c r="F176" s="2" t="s">
        <v>179</v>
      </c>
      <c r="G176" s="40"/>
      <c r="K176" s="1" t="s">
        <v>13</v>
      </c>
      <c r="M176" s="40"/>
      <c r="N176" s="40" t="s">
        <v>13</v>
      </c>
      <c r="P176" s="1" t="s">
        <v>13</v>
      </c>
      <c r="S176" s="1" t="s">
        <v>13</v>
      </c>
      <c r="T176" s="1" t="s">
        <v>13</v>
      </c>
      <c r="U176" s="1">
        <v>2</v>
      </c>
      <c r="V176" s="40"/>
      <c r="W176" s="40" t="s">
        <v>13746</v>
      </c>
    </row>
    <row r="177" spans="1:23" x14ac:dyDescent="0.25">
      <c r="A177" s="36">
        <v>176</v>
      </c>
      <c r="B177" s="2" t="s">
        <v>180</v>
      </c>
      <c r="C177" s="5" t="s">
        <v>764</v>
      </c>
      <c r="D177" s="5" t="s">
        <v>764</v>
      </c>
      <c r="E177" s="5"/>
      <c r="F177" s="6" t="s">
        <v>180</v>
      </c>
      <c r="G177" s="39"/>
      <c r="H177" s="5"/>
      <c r="I177" s="5"/>
      <c r="K177" s="5"/>
      <c r="L177" s="5"/>
      <c r="M177" s="39"/>
      <c r="N177" s="40"/>
      <c r="V177" s="40"/>
      <c r="W177" s="40"/>
    </row>
    <row r="178" spans="1:23" ht="63.75" x14ac:dyDescent="0.25">
      <c r="A178" s="36">
        <v>177</v>
      </c>
      <c r="B178" s="2" t="s">
        <v>12696</v>
      </c>
      <c r="C178" s="1" t="s">
        <v>1011</v>
      </c>
      <c r="D178" s="1" t="s">
        <v>1011</v>
      </c>
      <c r="F178" s="2" t="s">
        <v>181</v>
      </c>
      <c r="G178" s="40"/>
      <c r="K178" s="1" t="s">
        <v>13</v>
      </c>
      <c r="M178" s="40"/>
      <c r="N178" s="40" t="s">
        <v>13</v>
      </c>
      <c r="P178" s="1" t="s">
        <v>13</v>
      </c>
      <c r="S178" s="1" t="s">
        <v>13</v>
      </c>
      <c r="T178" s="1" t="s">
        <v>13</v>
      </c>
      <c r="U178" s="1">
        <v>2</v>
      </c>
      <c r="V178" s="40"/>
      <c r="W178" s="40" t="s">
        <v>13747</v>
      </c>
    </row>
    <row r="179" spans="1:23" ht="51" x14ac:dyDescent="0.25">
      <c r="A179" s="36">
        <v>178</v>
      </c>
      <c r="B179" s="2" t="s">
        <v>12697</v>
      </c>
      <c r="C179" s="1" t="s">
        <v>1012</v>
      </c>
      <c r="D179" s="1" t="s">
        <v>1012</v>
      </c>
      <c r="F179" s="2" t="s">
        <v>182</v>
      </c>
      <c r="G179" s="40"/>
      <c r="K179" s="1" t="s">
        <v>13</v>
      </c>
      <c r="M179" s="40"/>
      <c r="N179" s="40" t="s">
        <v>13</v>
      </c>
      <c r="P179" s="1" t="s">
        <v>13</v>
      </c>
      <c r="S179" s="1" t="s">
        <v>13</v>
      </c>
      <c r="T179" s="1" t="s">
        <v>13</v>
      </c>
      <c r="U179" s="1">
        <v>2</v>
      </c>
      <c r="V179" s="40"/>
      <c r="W179" s="40" t="s">
        <v>13748</v>
      </c>
    </row>
    <row r="180" spans="1:23" ht="38.25" x14ac:dyDescent="0.25">
      <c r="A180" s="36">
        <v>179</v>
      </c>
      <c r="B180" s="2" t="s">
        <v>12698</v>
      </c>
      <c r="C180" s="1" t="s">
        <v>1013</v>
      </c>
      <c r="D180" s="1" t="s">
        <v>1013</v>
      </c>
      <c r="F180" s="2" t="s">
        <v>183</v>
      </c>
      <c r="G180" s="40"/>
      <c r="K180" s="1" t="s">
        <v>13</v>
      </c>
      <c r="M180" s="40"/>
      <c r="N180" s="40" t="s">
        <v>13</v>
      </c>
      <c r="P180" s="1" t="s">
        <v>13</v>
      </c>
      <c r="S180" s="1" t="s">
        <v>13</v>
      </c>
      <c r="T180" s="1" t="s">
        <v>13</v>
      </c>
      <c r="U180" s="1">
        <v>2</v>
      </c>
      <c r="V180" s="40"/>
      <c r="W180" s="40" t="s">
        <v>13749</v>
      </c>
    </row>
    <row r="181" spans="1:23" ht="89.25" x14ac:dyDescent="0.25">
      <c r="A181" s="36">
        <v>180</v>
      </c>
      <c r="B181" s="2" t="s">
        <v>12699</v>
      </c>
      <c r="C181" s="1" t="s">
        <v>1014</v>
      </c>
      <c r="D181" s="1" t="s">
        <v>1014</v>
      </c>
      <c r="F181" s="2" t="s">
        <v>184</v>
      </c>
      <c r="G181" s="40"/>
      <c r="K181" s="1" t="s">
        <v>13</v>
      </c>
      <c r="M181" s="40"/>
      <c r="N181" s="40" t="s">
        <v>13</v>
      </c>
      <c r="P181" s="1" t="s">
        <v>13</v>
      </c>
      <c r="S181" s="1" t="s">
        <v>13</v>
      </c>
      <c r="T181" s="1" t="s">
        <v>13</v>
      </c>
      <c r="U181" s="1">
        <v>2</v>
      </c>
      <c r="V181" s="40"/>
      <c r="W181" s="40" t="s">
        <v>13749</v>
      </c>
    </row>
    <row r="182" spans="1:23" ht="51" x14ac:dyDescent="0.25">
      <c r="A182" s="36">
        <v>181</v>
      </c>
      <c r="B182" s="2" t="s">
        <v>12700</v>
      </c>
      <c r="C182" s="1" t="s">
        <v>1015</v>
      </c>
      <c r="D182" s="1" t="s">
        <v>1015</v>
      </c>
      <c r="F182" s="2" t="s">
        <v>185</v>
      </c>
      <c r="G182" s="40"/>
      <c r="K182" s="1" t="s">
        <v>13</v>
      </c>
      <c r="M182" s="40"/>
      <c r="N182" s="40" t="s">
        <v>13</v>
      </c>
      <c r="P182" s="1" t="s">
        <v>13</v>
      </c>
      <c r="S182" s="1" t="s">
        <v>13</v>
      </c>
      <c r="T182" s="1" t="s">
        <v>13</v>
      </c>
      <c r="U182" s="1">
        <v>2</v>
      </c>
      <c r="V182" s="40"/>
      <c r="W182" s="40" t="s">
        <v>13750</v>
      </c>
    </row>
    <row r="183" spans="1:23" ht="38.25" x14ac:dyDescent="0.25">
      <c r="A183" s="36">
        <v>182</v>
      </c>
      <c r="B183" s="2" t="s">
        <v>12701</v>
      </c>
      <c r="C183" s="1" t="s">
        <v>1016</v>
      </c>
      <c r="D183" s="1" t="s">
        <v>1016</v>
      </c>
      <c r="F183" s="2" t="s">
        <v>186</v>
      </c>
      <c r="G183" s="40"/>
      <c r="K183" s="1" t="s">
        <v>13</v>
      </c>
      <c r="M183" s="40"/>
      <c r="N183" s="40" t="s">
        <v>13</v>
      </c>
      <c r="P183" s="1" t="s">
        <v>13</v>
      </c>
      <c r="S183" s="1" t="s">
        <v>13</v>
      </c>
      <c r="T183" s="1" t="s">
        <v>13</v>
      </c>
      <c r="U183" s="1">
        <v>2</v>
      </c>
      <c r="V183" s="40"/>
      <c r="W183" s="40" t="s">
        <v>13751</v>
      </c>
    </row>
    <row r="184" spans="1:23" ht="51" x14ac:dyDescent="0.25">
      <c r="A184" s="36">
        <v>183</v>
      </c>
      <c r="B184" s="2" t="s">
        <v>12702</v>
      </c>
      <c r="C184" s="1" t="s">
        <v>1017</v>
      </c>
      <c r="D184" s="1" t="s">
        <v>1017</v>
      </c>
      <c r="F184" s="2" t="s">
        <v>187</v>
      </c>
      <c r="G184" s="40"/>
      <c r="K184" s="1" t="s">
        <v>13</v>
      </c>
      <c r="M184" s="40"/>
      <c r="N184" s="40" t="s">
        <v>13</v>
      </c>
      <c r="P184" s="1" t="s">
        <v>13</v>
      </c>
      <c r="S184" s="1" t="s">
        <v>13</v>
      </c>
      <c r="T184" s="1" t="s">
        <v>13</v>
      </c>
      <c r="U184" s="1">
        <v>2</v>
      </c>
      <c r="V184" s="40"/>
      <c r="W184" s="40" t="s">
        <v>13752</v>
      </c>
    </row>
    <row r="185" spans="1:23" ht="38.25" x14ac:dyDescent="0.25">
      <c r="A185" s="36">
        <v>184</v>
      </c>
      <c r="B185" s="2" t="s">
        <v>12703</v>
      </c>
      <c r="C185" s="1" t="s">
        <v>1018</v>
      </c>
      <c r="D185" s="1" t="s">
        <v>1018</v>
      </c>
      <c r="F185" s="2" t="s">
        <v>188</v>
      </c>
      <c r="G185" s="40"/>
      <c r="K185" s="1" t="s">
        <v>13</v>
      </c>
      <c r="M185" s="40"/>
      <c r="N185" s="40" t="s">
        <v>13</v>
      </c>
      <c r="P185" s="1" t="s">
        <v>13</v>
      </c>
      <c r="S185" s="1" t="s">
        <v>13</v>
      </c>
      <c r="T185" s="1" t="s">
        <v>13</v>
      </c>
      <c r="U185" s="1">
        <v>2</v>
      </c>
      <c r="V185" s="40"/>
      <c r="W185" s="40" t="s">
        <v>13751</v>
      </c>
    </row>
    <row r="186" spans="1:23" ht="51" x14ac:dyDescent="0.25">
      <c r="A186" s="36">
        <v>185</v>
      </c>
      <c r="B186" s="2" t="s">
        <v>12704</v>
      </c>
      <c r="C186" s="1" t="s">
        <v>1019</v>
      </c>
      <c r="D186" s="1" t="s">
        <v>1019</v>
      </c>
      <c r="F186" s="2" t="s">
        <v>189</v>
      </c>
      <c r="G186" s="40"/>
      <c r="K186" s="1" t="s">
        <v>13</v>
      </c>
      <c r="M186" s="40"/>
      <c r="N186" s="40" t="s">
        <v>13</v>
      </c>
      <c r="P186" s="1" t="s">
        <v>13</v>
      </c>
      <c r="S186" s="1" t="s">
        <v>13</v>
      </c>
      <c r="T186" s="1" t="s">
        <v>13</v>
      </c>
      <c r="U186" s="1">
        <v>2</v>
      </c>
      <c r="V186" s="40"/>
      <c r="W186" s="40" t="s">
        <v>13751</v>
      </c>
    </row>
    <row r="187" spans="1:23" x14ac:dyDescent="0.25">
      <c r="A187" s="36">
        <v>186</v>
      </c>
      <c r="B187" s="2" t="s">
        <v>190</v>
      </c>
      <c r="C187" s="5" t="s">
        <v>765</v>
      </c>
      <c r="D187" s="5" t="s">
        <v>765</v>
      </c>
      <c r="E187" s="5"/>
      <c r="F187" s="6" t="s">
        <v>190</v>
      </c>
      <c r="G187" s="39"/>
      <c r="H187" s="5"/>
      <c r="I187" s="5"/>
      <c r="K187" s="5"/>
      <c r="L187" s="5"/>
      <c r="M187" s="39"/>
      <c r="N187" s="40"/>
      <c r="V187" s="40"/>
      <c r="W187" s="40"/>
    </row>
    <row r="188" spans="1:23" ht="51" x14ac:dyDescent="0.25">
      <c r="A188" s="36">
        <v>187</v>
      </c>
      <c r="B188" s="2" t="s">
        <v>12705</v>
      </c>
      <c r="C188" s="1" t="s">
        <v>1020</v>
      </c>
      <c r="D188" s="1" t="s">
        <v>1020</v>
      </c>
      <c r="F188" s="2" t="s">
        <v>191</v>
      </c>
      <c r="G188" s="40"/>
      <c r="K188" s="1" t="s">
        <v>13</v>
      </c>
      <c r="M188" s="40"/>
      <c r="N188" s="40" t="s">
        <v>13</v>
      </c>
      <c r="P188" s="1" t="s">
        <v>13</v>
      </c>
      <c r="S188" s="1" t="s">
        <v>13</v>
      </c>
      <c r="T188" s="1" t="s">
        <v>13</v>
      </c>
      <c r="U188" s="1">
        <v>2</v>
      </c>
      <c r="V188" s="40"/>
      <c r="W188" s="40" t="s">
        <v>13753</v>
      </c>
    </row>
    <row r="189" spans="1:23" ht="38.25" x14ac:dyDescent="0.25">
      <c r="A189" s="36">
        <v>188</v>
      </c>
      <c r="B189" s="2" t="s">
        <v>12706</v>
      </c>
      <c r="C189" s="1" t="s">
        <v>1021</v>
      </c>
      <c r="D189" s="1" t="s">
        <v>1021</v>
      </c>
      <c r="F189" s="2" t="s">
        <v>192</v>
      </c>
      <c r="G189" s="40"/>
      <c r="K189" s="1" t="s">
        <v>13</v>
      </c>
      <c r="M189" s="40"/>
      <c r="N189" s="40" t="s">
        <v>13</v>
      </c>
      <c r="P189" s="1" t="s">
        <v>13</v>
      </c>
      <c r="S189" s="1" t="s">
        <v>13</v>
      </c>
      <c r="T189" s="1" t="s">
        <v>13</v>
      </c>
      <c r="U189" s="1">
        <v>2</v>
      </c>
      <c r="V189" s="40"/>
      <c r="W189" s="40" t="s">
        <v>13754</v>
      </c>
    </row>
    <row r="190" spans="1:23" ht="51" x14ac:dyDescent="0.25">
      <c r="A190" s="36">
        <v>189</v>
      </c>
      <c r="B190" s="2" t="s">
        <v>12707</v>
      </c>
      <c r="C190" s="1" t="s">
        <v>1022</v>
      </c>
      <c r="D190" s="1" t="s">
        <v>1022</v>
      </c>
      <c r="F190" s="2" t="s">
        <v>193</v>
      </c>
      <c r="G190" s="40"/>
      <c r="K190" s="1" t="s">
        <v>13</v>
      </c>
      <c r="M190" s="40"/>
      <c r="N190" s="40" t="s">
        <v>13</v>
      </c>
      <c r="P190" s="1" t="s">
        <v>13</v>
      </c>
      <c r="S190" s="1" t="s">
        <v>13</v>
      </c>
      <c r="T190" s="1" t="s">
        <v>13</v>
      </c>
      <c r="U190" s="1">
        <v>2</v>
      </c>
      <c r="V190" s="40"/>
      <c r="W190" s="40" t="s">
        <v>13744</v>
      </c>
    </row>
    <row r="191" spans="1:23" ht="51" x14ac:dyDescent="0.25">
      <c r="A191" s="36">
        <v>190</v>
      </c>
      <c r="B191" s="2" t="s">
        <v>12708</v>
      </c>
      <c r="C191" s="1" t="s">
        <v>1023</v>
      </c>
      <c r="D191" s="1" t="s">
        <v>1023</v>
      </c>
      <c r="F191" s="2" t="s">
        <v>194</v>
      </c>
      <c r="G191" s="40"/>
      <c r="K191" s="1" t="s">
        <v>13</v>
      </c>
      <c r="M191" s="40"/>
      <c r="N191" s="40" t="s">
        <v>13</v>
      </c>
      <c r="P191" s="1" t="s">
        <v>13</v>
      </c>
      <c r="S191" s="1" t="s">
        <v>13</v>
      </c>
      <c r="T191" s="1" t="s">
        <v>13</v>
      </c>
      <c r="U191" s="1">
        <v>2</v>
      </c>
      <c r="V191" s="40"/>
      <c r="W191" s="40" t="s">
        <v>13753</v>
      </c>
    </row>
    <row r="192" spans="1:23" ht="51" x14ac:dyDescent="0.25">
      <c r="A192" s="36">
        <v>191</v>
      </c>
      <c r="B192" s="2" t="s">
        <v>12709</v>
      </c>
      <c r="C192" s="1" t="s">
        <v>1024</v>
      </c>
      <c r="D192" s="1" t="s">
        <v>1024</v>
      </c>
      <c r="F192" s="2" t="s">
        <v>195</v>
      </c>
      <c r="G192" s="40"/>
      <c r="K192" s="1" t="s">
        <v>13</v>
      </c>
      <c r="M192" s="40"/>
      <c r="N192" s="40" t="s">
        <v>13</v>
      </c>
      <c r="P192" s="1" t="s">
        <v>13</v>
      </c>
      <c r="S192" s="1" t="s">
        <v>13</v>
      </c>
      <c r="T192" s="1" t="s">
        <v>13</v>
      </c>
      <c r="U192" s="1">
        <v>2</v>
      </c>
      <c r="V192" s="40"/>
      <c r="W192" s="40" t="s">
        <v>13753</v>
      </c>
    </row>
    <row r="193" spans="1:23" ht="51" x14ac:dyDescent="0.25">
      <c r="A193" s="36">
        <v>192</v>
      </c>
      <c r="B193" s="2" t="s">
        <v>12710</v>
      </c>
      <c r="C193" s="1" t="s">
        <v>1025</v>
      </c>
      <c r="D193" s="1" t="s">
        <v>1025</v>
      </c>
      <c r="F193" s="2" t="s">
        <v>196</v>
      </c>
      <c r="G193" s="40"/>
      <c r="K193" s="1" t="s">
        <v>13</v>
      </c>
      <c r="M193" s="40"/>
      <c r="N193" s="40" t="s">
        <v>13</v>
      </c>
      <c r="P193" s="1" t="s">
        <v>13</v>
      </c>
      <c r="S193" s="1" t="s">
        <v>13</v>
      </c>
      <c r="T193" s="1" t="s">
        <v>13</v>
      </c>
      <c r="U193" s="1">
        <v>2</v>
      </c>
      <c r="V193" s="40"/>
      <c r="W193" s="40" t="s">
        <v>13753</v>
      </c>
    </row>
    <row r="194" spans="1:23" ht="131.65" customHeight="1" x14ac:dyDescent="0.25">
      <c r="A194" s="36">
        <v>193</v>
      </c>
      <c r="B194" s="2" t="s">
        <v>12711</v>
      </c>
      <c r="C194" s="1" t="s">
        <v>1026</v>
      </c>
      <c r="D194" s="1" t="s">
        <v>1026</v>
      </c>
      <c r="F194" s="2" t="s">
        <v>197</v>
      </c>
      <c r="G194" s="40"/>
      <c r="K194" s="1" t="s">
        <v>13</v>
      </c>
      <c r="M194" s="40"/>
      <c r="N194" s="40" t="s">
        <v>13</v>
      </c>
      <c r="P194" s="1" t="s">
        <v>13</v>
      </c>
      <c r="S194" s="1" t="s">
        <v>13</v>
      </c>
      <c r="T194" s="1" t="s">
        <v>13</v>
      </c>
      <c r="U194" s="1">
        <v>2</v>
      </c>
      <c r="V194" s="40"/>
      <c r="W194" s="40" t="s">
        <v>13753</v>
      </c>
    </row>
    <row r="195" spans="1:23" ht="25.5" x14ac:dyDescent="0.25">
      <c r="A195" s="36">
        <v>194</v>
      </c>
      <c r="B195" s="2" t="s">
        <v>198</v>
      </c>
      <c r="C195" s="5" t="s">
        <v>766</v>
      </c>
      <c r="D195" s="5" t="s">
        <v>766</v>
      </c>
      <c r="E195" s="5"/>
      <c r="F195" s="6" t="s">
        <v>198</v>
      </c>
      <c r="G195" s="39"/>
      <c r="H195" s="5"/>
      <c r="I195" s="5"/>
      <c r="K195" s="5"/>
      <c r="L195" s="5"/>
      <c r="M195" s="39"/>
      <c r="N195" s="40"/>
      <c r="V195" s="40"/>
      <c r="W195" s="40"/>
    </row>
    <row r="196" spans="1:23" ht="51" x14ac:dyDescent="0.25">
      <c r="A196" s="36">
        <v>195</v>
      </c>
      <c r="B196" s="2" t="s">
        <v>12712</v>
      </c>
      <c r="C196" s="1" t="s">
        <v>1027</v>
      </c>
      <c r="D196" s="1" t="s">
        <v>1027</v>
      </c>
      <c r="F196" s="2" t="s">
        <v>199</v>
      </c>
      <c r="G196" s="40"/>
      <c r="K196" s="1" t="s">
        <v>13</v>
      </c>
      <c r="M196" s="40"/>
      <c r="N196" s="40" t="s">
        <v>13</v>
      </c>
      <c r="P196" s="1" t="s">
        <v>13</v>
      </c>
      <c r="S196" s="1" t="s">
        <v>13</v>
      </c>
      <c r="T196" s="1" t="s">
        <v>13</v>
      </c>
      <c r="U196" s="1">
        <v>2</v>
      </c>
      <c r="V196" s="40"/>
      <c r="W196" s="40" t="s">
        <v>13755</v>
      </c>
    </row>
    <row r="197" spans="1:23" ht="76.5" x14ac:dyDescent="0.25">
      <c r="A197" s="36">
        <v>196</v>
      </c>
      <c r="B197" s="2" t="s">
        <v>12713</v>
      </c>
      <c r="C197" s="1" t="s">
        <v>1028</v>
      </c>
      <c r="D197" s="1" t="s">
        <v>1028</v>
      </c>
      <c r="F197" s="2" t="s">
        <v>200</v>
      </c>
      <c r="G197" s="40"/>
      <c r="K197" s="1" t="s">
        <v>13</v>
      </c>
      <c r="M197" s="40"/>
      <c r="N197" s="40" t="s">
        <v>13</v>
      </c>
      <c r="P197" s="1" t="s">
        <v>13</v>
      </c>
      <c r="S197" s="1" t="s">
        <v>13</v>
      </c>
      <c r="T197" s="1" t="s">
        <v>13</v>
      </c>
      <c r="U197" s="1">
        <v>2</v>
      </c>
      <c r="V197" s="40"/>
      <c r="W197" s="40" t="s">
        <v>13755</v>
      </c>
    </row>
    <row r="198" spans="1:23" ht="76.5" x14ac:dyDescent="0.25">
      <c r="A198" s="36">
        <v>197</v>
      </c>
      <c r="B198" s="2" t="s">
        <v>12714</v>
      </c>
      <c r="C198" s="1" t="s">
        <v>1029</v>
      </c>
      <c r="D198" s="1" t="s">
        <v>1029</v>
      </c>
      <c r="F198" s="2" t="s">
        <v>201</v>
      </c>
      <c r="G198" s="40"/>
      <c r="K198" s="1" t="s">
        <v>13</v>
      </c>
      <c r="M198" s="40"/>
      <c r="N198" s="40" t="s">
        <v>13</v>
      </c>
      <c r="P198" s="1" t="s">
        <v>13</v>
      </c>
      <c r="S198" s="1" t="s">
        <v>13</v>
      </c>
      <c r="T198" s="1" t="s">
        <v>13</v>
      </c>
      <c r="U198" s="1">
        <v>2</v>
      </c>
      <c r="V198" s="40"/>
      <c r="W198" s="40" t="s">
        <v>13755</v>
      </c>
    </row>
    <row r="199" spans="1:23" ht="63.75" x14ac:dyDescent="0.25">
      <c r="A199" s="36">
        <v>198</v>
      </c>
      <c r="B199" s="2" t="s">
        <v>12715</v>
      </c>
      <c r="C199" s="1" t="s">
        <v>1030</v>
      </c>
      <c r="D199" s="1" t="s">
        <v>1030</v>
      </c>
      <c r="F199" s="2" t="s">
        <v>202</v>
      </c>
      <c r="G199" s="40"/>
      <c r="K199" s="1" t="s">
        <v>13</v>
      </c>
      <c r="M199" s="40"/>
      <c r="N199" s="40" t="s">
        <v>13</v>
      </c>
      <c r="P199" s="1" t="s">
        <v>13</v>
      </c>
      <c r="S199" s="1" t="s">
        <v>13</v>
      </c>
      <c r="T199" s="1" t="s">
        <v>13</v>
      </c>
      <c r="U199" s="1">
        <v>2</v>
      </c>
      <c r="V199" s="40"/>
      <c r="W199" s="40" t="s">
        <v>13756</v>
      </c>
    </row>
    <row r="200" spans="1:23" ht="63.75" x14ac:dyDescent="0.25">
      <c r="A200" s="36">
        <v>199</v>
      </c>
      <c r="B200" s="2" t="s">
        <v>12716</v>
      </c>
      <c r="C200" s="1" t="s">
        <v>1031</v>
      </c>
      <c r="D200" s="1" t="s">
        <v>1031</v>
      </c>
      <c r="F200" s="2" t="s">
        <v>203</v>
      </c>
      <c r="G200" s="40"/>
      <c r="K200" s="1" t="s">
        <v>13</v>
      </c>
      <c r="M200" s="40"/>
      <c r="N200" s="40" t="s">
        <v>13</v>
      </c>
      <c r="P200" s="1" t="s">
        <v>13</v>
      </c>
      <c r="S200" s="1" t="s">
        <v>13</v>
      </c>
      <c r="T200" s="1" t="s">
        <v>13</v>
      </c>
      <c r="U200" s="1">
        <v>2</v>
      </c>
      <c r="V200" s="40"/>
      <c r="W200" s="40" t="s">
        <v>13756</v>
      </c>
    </row>
    <row r="201" spans="1:23" ht="63.75" x14ac:dyDescent="0.25">
      <c r="A201" s="36">
        <v>200</v>
      </c>
      <c r="B201" s="2" t="s">
        <v>12717</v>
      </c>
      <c r="C201" s="1" t="s">
        <v>1032</v>
      </c>
      <c r="D201" s="1" t="s">
        <v>1032</v>
      </c>
      <c r="F201" s="2" t="s">
        <v>204</v>
      </c>
      <c r="G201" s="40"/>
      <c r="K201" s="1" t="s">
        <v>13</v>
      </c>
      <c r="M201" s="40"/>
      <c r="N201" s="40" t="s">
        <v>13</v>
      </c>
      <c r="P201" s="1" t="s">
        <v>13</v>
      </c>
      <c r="S201" s="1" t="s">
        <v>13</v>
      </c>
      <c r="T201" s="1" t="s">
        <v>13</v>
      </c>
      <c r="U201" s="1">
        <v>2</v>
      </c>
      <c r="V201" s="40"/>
      <c r="W201" s="40" t="s">
        <v>13755</v>
      </c>
    </row>
    <row r="202" spans="1:23" ht="51" x14ac:dyDescent="0.25">
      <c r="A202" s="36">
        <v>201</v>
      </c>
      <c r="B202" s="2" t="s">
        <v>12718</v>
      </c>
      <c r="C202" s="1" t="s">
        <v>1033</v>
      </c>
      <c r="D202" s="1" t="s">
        <v>1033</v>
      </c>
      <c r="F202" s="2" t="s">
        <v>205</v>
      </c>
      <c r="G202" s="40"/>
      <c r="K202" s="1" t="s">
        <v>13</v>
      </c>
      <c r="M202" s="40"/>
      <c r="N202" s="40" t="s">
        <v>13</v>
      </c>
      <c r="P202" s="1" t="s">
        <v>13</v>
      </c>
      <c r="S202" s="1" t="s">
        <v>13</v>
      </c>
      <c r="T202" s="1" t="s">
        <v>13</v>
      </c>
      <c r="U202" s="1">
        <v>2</v>
      </c>
      <c r="V202" s="40"/>
      <c r="W202" s="40" t="s">
        <v>13755</v>
      </c>
    </row>
    <row r="203" spans="1:23" ht="63.75" x14ac:dyDescent="0.25">
      <c r="A203" s="36">
        <v>202</v>
      </c>
      <c r="B203" s="2" t="s">
        <v>12719</v>
      </c>
      <c r="C203" s="1" t="s">
        <v>1034</v>
      </c>
      <c r="D203" s="1" t="s">
        <v>1034</v>
      </c>
      <c r="F203" s="2" t="s">
        <v>206</v>
      </c>
      <c r="G203" s="40"/>
      <c r="K203" s="1" t="s">
        <v>13</v>
      </c>
      <c r="M203" s="40"/>
      <c r="N203" s="40" t="s">
        <v>13</v>
      </c>
      <c r="P203" s="1" t="s">
        <v>13</v>
      </c>
      <c r="S203" s="1" t="s">
        <v>13</v>
      </c>
      <c r="T203" s="1" t="s">
        <v>13</v>
      </c>
      <c r="U203" s="1">
        <v>2</v>
      </c>
      <c r="V203" s="40"/>
      <c r="W203" s="40" t="s">
        <v>13757</v>
      </c>
    </row>
    <row r="204" spans="1:23" ht="25.5" x14ac:dyDescent="0.25">
      <c r="A204" s="36">
        <v>203</v>
      </c>
      <c r="B204" s="6" t="s">
        <v>12720</v>
      </c>
      <c r="C204" s="5" t="s">
        <v>767</v>
      </c>
      <c r="D204" s="5" t="s">
        <v>767</v>
      </c>
      <c r="E204" s="5"/>
      <c r="F204" s="6" t="s">
        <v>1410</v>
      </c>
      <c r="G204" s="39"/>
      <c r="H204" s="5"/>
      <c r="I204" s="5"/>
      <c r="K204" s="5"/>
      <c r="L204" s="5"/>
      <c r="M204" s="39"/>
      <c r="N204" s="40"/>
      <c r="V204" s="40"/>
      <c r="W204" s="40"/>
    </row>
    <row r="205" spans="1:23" x14ac:dyDescent="0.25">
      <c r="A205" s="36">
        <v>204</v>
      </c>
      <c r="B205" s="4" t="s">
        <v>207</v>
      </c>
      <c r="C205" s="3" t="s">
        <v>768</v>
      </c>
      <c r="D205" s="3" t="s">
        <v>768</v>
      </c>
      <c r="E205" s="3"/>
      <c r="F205" s="4" t="s">
        <v>207</v>
      </c>
      <c r="G205" s="38"/>
      <c r="H205" s="3"/>
      <c r="I205" s="3"/>
      <c r="K205" s="3"/>
      <c r="L205" s="3"/>
      <c r="M205" s="38"/>
      <c r="N205" s="40"/>
      <c r="V205" s="40"/>
      <c r="W205" s="40"/>
    </row>
    <row r="206" spans="1:23" x14ac:dyDescent="0.25">
      <c r="A206" s="36">
        <v>205</v>
      </c>
      <c r="B206" s="6" t="s">
        <v>208</v>
      </c>
      <c r="C206" s="5" t="s">
        <v>769</v>
      </c>
      <c r="D206" s="5" t="s">
        <v>769</v>
      </c>
      <c r="E206" s="5"/>
      <c r="F206" s="6" t="s">
        <v>208</v>
      </c>
      <c r="G206" s="39"/>
      <c r="H206" s="5"/>
      <c r="I206" s="5"/>
      <c r="K206" s="5"/>
      <c r="L206" s="5"/>
      <c r="M206" s="39"/>
      <c r="N206" s="40"/>
      <c r="V206" s="40"/>
      <c r="W206" s="40"/>
    </row>
    <row r="207" spans="1:23" ht="51" x14ac:dyDescent="0.25">
      <c r="A207" s="36">
        <v>206</v>
      </c>
      <c r="B207" s="2" t="s">
        <v>12721</v>
      </c>
      <c r="C207" s="1" t="s">
        <v>1035</v>
      </c>
      <c r="D207" s="1" t="s">
        <v>1035</v>
      </c>
      <c r="F207" s="2" t="s">
        <v>209</v>
      </c>
      <c r="G207" s="40"/>
      <c r="K207" s="1" t="s">
        <v>13</v>
      </c>
      <c r="M207" s="40"/>
      <c r="N207" s="40" t="s">
        <v>13</v>
      </c>
      <c r="P207" s="1" t="s">
        <v>13</v>
      </c>
      <c r="S207" s="1" t="s">
        <v>13</v>
      </c>
      <c r="T207" s="1" t="s">
        <v>13</v>
      </c>
      <c r="U207" s="1">
        <v>2</v>
      </c>
      <c r="V207" s="40"/>
      <c r="W207" s="40" t="s">
        <v>13758</v>
      </c>
    </row>
    <row r="208" spans="1:23" ht="63.75" x14ac:dyDescent="0.25">
      <c r="A208" s="36">
        <v>207</v>
      </c>
      <c r="B208" s="2" t="s">
        <v>12722</v>
      </c>
      <c r="C208" s="1" t="s">
        <v>1036</v>
      </c>
      <c r="D208" s="1" t="s">
        <v>1036</v>
      </c>
      <c r="F208" s="2" t="s">
        <v>210</v>
      </c>
      <c r="G208" s="40"/>
      <c r="K208" s="1" t="s">
        <v>13</v>
      </c>
      <c r="M208" s="40"/>
      <c r="N208" s="40" t="s">
        <v>13</v>
      </c>
      <c r="P208" s="1" t="s">
        <v>13</v>
      </c>
      <c r="S208" s="1" t="s">
        <v>13</v>
      </c>
      <c r="T208" s="1" t="s">
        <v>13</v>
      </c>
      <c r="U208" s="1">
        <v>2</v>
      </c>
      <c r="V208" s="40"/>
      <c r="W208" s="40" t="s">
        <v>13758</v>
      </c>
    </row>
    <row r="209" spans="1:23" ht="38.25" x14ac:dyDescent="0.25">
      <c r="A209" s="36">
        <v>208</v>
      </c>
      <c r="B209" s="2" t="s">
        <v>12723</v>
      </c>
      <c r="C209" s="1" t="s">
        <v>1037</v>
      </c>
      <c r="D209" s="1" t="s">
        <v>1037</v>
      </c>
      <c r="F209" s="2" t="s">
        <v>211</v>
      </c>
      <c r="G209" s="40"/>
      <c r="K209" s="1" t="s">
        <v>13</v>
      </c>
      <c r="M209" s="40"/>
      <c r="N209" s="40" t="s">
        <v>13</v>
      </c>
      <c r="P209" s="1" t="s">
        <v>13</v>
      </c>
      <c r="S209" s="1" t="s">
        <v>13</v>
      </c>
      <c r="T209" s="1" t="s">
        <v>13</v>
      </c>
      <c r="U209" s="1">
        <v>2</v>
      </c>
      <c r="V209" s="40"/>
      <c r="W209" s="40" t="s">
        <v>13758</v>
      </c>
    </row>
    <row r="210" spans="1:23" ht="38.25" x14ac:dyDescent="0.25">
      <c r="A210" s="36">
        <v>209</v>
      </c>
      <c r="B210" s="2" t="s">
        <v>12724</v>
      </c>
      <c r="C210" s="1" t="s">
        <v>1038</v>
      </c>
      <c r="D210" s="1" t="s">
        <v>1038</v>
      </c>
      <c r="F210" s="2" t="s">
        <v>212</v>
      </c>
      <c r="G210" s="40"/>
      <c r="K210" s="1" t="s">
        <v>13</v>
      </c>
      <c r="M210" s="40"/>
      <c r="N210" s="40" t="s">
        <v>13</v>
      </c>
      <c r="P210" s="1" t="s">
        <v>13</v>
      </c>
      <c r="S210" s="1" t="s">
        <v>13</v>
      </c>
      <c r="T210" s="1" t="s">
        <v>13</v>
      </c>
      <c r="U210" s="1">
        <v>2</v>
      </c>
      <c r="V210" s="40"/>
      <c r="W210" s="40" t="s">
        <v>13758</v>
      </c>
    </row>
    <row r="211" spans="1:23" ht="51" x14ac:dyDescent="0.25">
      <c r="A211" s="36">
        <v>210</v>
      </c>
      <c r="B211" s="2" t="s">
        <v>12725</v>
      </c>
      <c r="C211" s="1" t="s">
        <v>1039</v>
      </c>
      <c r="D211" s="1" t="s">
        <v>1039</v>
      </c>
      <c r="F211" s="2" t="s">
        <v>213</v>
      </c>
      <c r="G211" s="40"/>
      <c r="K211" s="1" t="s">
        <v>13</v>
      </c>
      <c r="M211" s="40"/>
      <c r="N211" s="40" t="s">
        <v>13</v>
      </c>
      <c r="P211" s="1" t="s">
        <v>13</v>
      </c>
      <c r="S211" s="1" t="s">
        <v>13</v>
      </c>
      <c r="T211" s="1" t="s">
        <v>13</v>
      </c>
      <c r="U211" s="1">
        <v>2</v>
      </c>
      <c r="V211" s="40"/>
      <c r="W211" s="40" t="s">
        <v>13758</v>
      </c>
    </row>
    <row r="212" spans="1:23" ht="38.25" x14ac:dyDescent="0.25">
      <c r="A212" s="36">
        <v>211</v>
      </c>
      <c r="B212" s="2" t="s">
        <v>12726</v>
      </c>
      <c r="C212" s="1" t="s">
        <v>1040</v>
      </c>
      <c r="D212" s="1" t="s">
        <v>1040</v>
      </c>
      <c r="F212" s="2" t="s">
        <v>214</v>
      </c>
      <c r="G212" s="40"/>
      <c r="K212" s="1" t="s">
        <v>13</v>
      </c>
      <c r="M212" s="40"/>
      <c r="N212" s="40" t="s">
        <v>13</v>
      </c>
      <c r="P212" s="1" t="s">
        <v>13</v>
      </c>
      <c r="S212" s="1" t="s">
        <v>13</v>
      </c>
      <c r="T212" s="1" t="s">
        <v>13</v>
      </c>
      <c r="U212" s="1">
        <v>2</v>
      </c>
      <c r="V212" s="40"/>
      <c r="W212" s="40" t="s">
        <v>13758</v>
      </c>
    </row>
    <row r="213" spans="1:23" ht="38.25" x14ac:dyDescent="0.25">
      <c r="A213" s="36">
        <v>212</v>
      </c>
      <c r="B213" s="2" t="s">
        <v>12727</v>
      </c>
      <c r="C213" s="1" t="s">
        <v>1041</v>
      </c>
      <c r="D213" s="1" t="s">
        <v>1041</v>
      </c>
      <c r="F213" s="2" t="s">
        <v>215</v>
      </c>
      <c r="G213" s="40"/>
      <c r="K213" s="1" t="s">
        <v>13</v>
      </c>
      <c r="M213" s="40"/>
      <c r="N213" s="40" t="s">
        <v>13</v>
      </c>
      <c r="P213" s="1" t="s">
        <v>13</v>
      </c>
      <c r="S213" s="1" t="s">
        <v>13</v>
      </c>
      <c r="T213" s="1" t="s">
        <v>13</v>
      </c>
      <c r="U213" s="1">
        <v>2</v>
      </c>
      <c r="V213" s="40"/>
      <c r="W213" s="40" t="s">
        <v>13758</v>
      </c>
    </row>
    <row r="214" spans="1:23" ht="38.25" x14ac:dyDescent="0.25">
      <c r="A214" s="36">
        <v>213</v>
      </c>
      <c r="B214" s="2" t="s">
        <v>12728</v>
      </c>
      <c r="C214" s="1" t="s">
        <v>1042</v>
      </c>
      <c r="D214" s="1" t="s">
        <v>1042</v>
      </c>
      <c r="F214" s="2" t="s">
        <v>216</v>
      </c>
      <c r="G214" s="40"/>
      <c r="K214" s="1" t="s">
        <v>13</v>
      </c>
      <c r="M214" s="40"/>
      <c r="N214" s="40" t="s">
        <v>13</v>
      </c>
      <c r="P214" s="1" t="s">
        <v>13</v>
      </c>
      <c r="S214" s="1" t="s">
        <v>13</v>
      </c>
      <c r="T214" s="1" t="s">
        <v>13</v>
      </c>
      <c r="U214" s="1">
        <v>2</v>
      </c>
      <c r="V214" s="40"/>
      <c r="W214" s="40" t="s">
        <v>13758</v>
      </c>
    </row>
    <row r="215" spans="1:23" ht="38.25" x14ac:dyDescent="0.25">
      <c r="A215" s="36">
        <v>214</v>
      </c>
      <c r="B215" s="2" t="s">
        <v>12729</v>
      </c>
      <c r="C215" s="1" t="s">
        <v>1043</v>
      </c>
      <c r="D215" s="1" t="s">
        <v>1043</v>
      </c>
      <c r="F215" s="2" t="s">
        <v>217</v>
      </c>
      <c r="G215" s="40"/>
      <c r="K215" s="1" t="s">
        <v>13</v>
      </c>
      <c r="M215" s="40"/>
      <c r="N215" s="40" t="s">
        <v>13</v>
      </c>
      <c r="P215" s="1" t="s">
        <v>13</v>
      </c>
      <c r="S215" s="1" t="s">
        <v>13</v>
      </c>
      <c r="T215" s="1" t="s">
        <v>13</v>
      </c>
      <c r="U215" s="1">
        <v>2</v>
      </c>
      <c r="V215" s="40"/>
      <c r="W215" s="40" t="s">
        <v>13758</v>
      </c>
    </row>
    <row r="216" spans="1:23" ht="38.25" x14ac:dyDescent="0.25">
      <c r="A216" s="36">
        <v>215</v>
      </c>
      <c r="B216" s="2" t="s">
        <v>12730</v>
      </c>
      <c r="C216" s="1" t="s">
        <v>1044</v>
      </c>
      <c r="D216" s="1" t="s">
        <v>1044</v>
      </c>
      <c r="F216" s="2" t="s">
        <v>218</v>
      </c>
      <c r="G216" s="40"/>
      <c r="K216" s="1" t="s">
        <v>13</v>
      </c>
      <c r="M216" s="40"/>
      <c r="N216" s="40" t="s">
        <v>13</v>
      </c>
      <c r="P216" s="1" t="s">
        <v>13</v>
      </c>
      <c r="S216" s="1" t="s">
        <v>13</v>
      </c>
      <c r="T216" s="1" t="s">
        <v>13</v>
      </c>
      <c r="U216" s="1">
        <v>2</v>
      </c>
      <c r="V216" s="40"/>
      <c r="W216" s="40" t="s">
        <v>13758</v>
      </c>
    </row>
    <row r="217" spans="1:23" ht="38.25" x14ac:dyDescent="0.25">
      <c r="A217" s="36">
        <v>216</v>
      </c>
      <c r="B217" s="2" t="s">
        <v>12731</v>
      </c>
      <c r="C217" s="1" t="s">
        <v>1045</v>
      </c>
      <c r="D217" s="1" t="s">
        <v>1045</v>
      </c>
      <c r="F217" s="2" t="s">
        <v>219</v>
      </c>
      <c r="G217" s="40"/>
      <c r="K217" s="1" t="s">
        <v>13</v>
      </c>
      <c r="M217" s="40"/>
      <c r="N217" s="40" t="s">
        <v>13</v>
      </c>
      <c r="P217" s="1" t="s">
        <v>13</v>
      </c>
      <c r="S217" s="1" t="s">
        <v>13</v>
      </c>
      <c r="T217" s="1" t="s">
        <v>13</v>
      </c>
      <c r="U217" s="1">
        <v>2</v>
      </c>
      <c r="V217" s="40"/>
      <c r="W217" s="40" t="s">
        <v>13758</v>
      </c>
    </row>
    <row r="218" spans="1:23" ht="51" x14ac:dyDescent="0.25">
      <c r="A218" s="36">
        <v>217</v>
      </c>
      <c r="B218" s="2" t="s">
        <v>12732</v>
      </c>
      <c r="C218" s="1" t="s">
        <v>1046</v>
      </c>
      <c r="D218" s="1" t="s">
        <v>1046</v>
      </c>
      <c r="F218" s="2" t="s">
        <v>220</v>
      </c>
      <c r="G218" s="40"/>
      <c r="K218" s="1" t="s">
        <v>13</v>
      </c>
      <c r="M218" s="40"/>
      <c r="N218" s="40" t="s">
        <v>13</v>
      </c>
      <c r="P218" s="1" t="s">
        <v>13</v>
      </c>
      <c r="S218" s="1" t="s">
        <v>13</v>
      </c>
      <c r="T218" s="1" t="s">
        <v>13</v>
      </c>
      <c r="U218" s="1">
        <v>2</v>
      </c>
      <c r="V218" s="40"/>
      <c r="W218" s="40" t="s">
        <v>13758</v>
      </c>
    </row>
    <row r="219" spans="1:23" x14ac:dyDescent="0.25">
      <c r="A219" s="36">
        <v>218</v>
      </c>
      <c r="B219" s="6" t="s">
        <v>221</v>
      </c>
      <c r="C219" s="5" t="s">
        <v>770</v>
      </c>
      <c r="D219" s="5" t="s">
        <v>770</v>
      </c>
      <c r="E219" s="5"/>
      <c r="F219" s="6" t="s">
        <v>221</v>
      </c>
      <c r="G219" s="39"/>
      <c r="H219" s="5"/>
      <c r="I219" s="5"/>
      <c r="K219" s="5"/>
      <c r="L219" s="5"/>
      <c r="M219" s="39"/>
      <c r="N219" s="40"/>
      <c r="V219" s="40"/>
      <c r="W219" s="40"/>
    </row>
    <row r="220" spans="1:23" ht="38.25" x14ac:dyDescent="0.25">
      <c r="A220" s="36">
        <v>219</v>
      </c>
      <c r="B220" s="2" t="s">
        <v>12733</v>
      </c>
      <c r="C220" s="1" t="s">
        <v>1047</v>
      </c>
      <c r="D220" s="1" t="s">
        <v>1047</v>
      </c>
      <c r="F220" s="2" t="s">
        <v>222</v>
      </c>
      <c r="G220" s="40"/>
      <c r="K220" s="1" t="s">
        <v>13</v>
      </c>
      <c r="M220" s="40" t="s">
        <v>13</v>
      </c>
      <c r="N220" s="40" t="s">
        <v>13</v>
      </c>
      <c r="P220" s="1" t="s">
        <v>13</v>
      </c>
      <c r="S220" s="1" t="s">
        <v>13</v>
      </c>
      <c r="T220" s="1" t="s">
        <v>13</v>
      </c>
      <c r="V220" s="40">
        <v>2</v>
      </c>
      <c r="W220" s="40" t="s">
        <v>13758</v>
      </c>
    </row>
    <row r="221" spans="1:23" ht="63.75" x14ac:dyDescent="0.25">
      <c r="A221" s="36">
        <v>220</v>
      </c>
      <c r="B221" s="2" t="s">
        <v>12734</v>
      </c>
      <c r="C221" s="1" t="s">
        <v>1048</v>
      </c>
      <c r="D221" s="1" t="s">
        <v>1048</v>
      </c>
      <c r="F221" s="2" t="s">
        <v>223</v>
      </c>
      <c r="G221" s="40"/>
      <c r="K221" s="1" t="s">
        <v>13</v>
      </c>
      <c r="M221" s="40" t="s">
        <v>13</v>
      </c>
      <c r="N221" s="40" t="s">
        <v>13</v>
      </c>
      <c r="P221" s="1" t="s">
        <v>13</v>
      </c>
      <c r="S221" s="1" t="s">
        <v>13</v>
      </c>
      <c r="T221" s="1" t="s">
        <v>13</v>
      </c>
      <c r="V221" s="40">
        <v>2</v>
      </c>
      <c r="W221" s="40" t="s">
        <v>13758</v>
      </c>
    </row>
    <row r="222" spans="1:23" x14ac:dyDescent="0.25">
      <c r="A222" s="36">
        <v>221</v>
      </c>
      <c r="B222" s="4" t="s">
        <v>224</v>
      </c>
      <c r="C222" s="3" t="s">
        <v>771</v>
      </c>
      <c r="D222" s="3" t="s">
        <v>771</v>
      </c>
      <c r="E222" s="3"/>
      <c r="F222" s="4" t="s">
        <v>224</v>
      </c>
      <c r="G222" s="38"/>
      <c r="H222" s="3"/>
      <c r="I222" s="3"/>
      <c r="K222" s="3"/>
      <c r="L222" s="3"/>
      <c r="M222" s="38"/>
      <c r="N222" s="40"/>
      <c r="V222" s="40"/>
      <c r="W222" s="40"/>
    </row>
    <row r="223" spans="1:23" x14ac:dyDescent="0.25">
      <c r="A223" s="36">
        <v>222</v>
      </c>
      <c r="B223" s="6" t="s">
        <v>225</v>
      </c>
      <c r="C223" s="5" t="s">
        <v>772</v>
      </c>
      <c r="D223" s="5" t="s">
        <v>772</v>
      </c>
      <c r="E223" s="5"/>
      <c r="F223" s="6" t="s">
        <v>225</v>
      </c>
      <c r="G223" s="39"/>
      <c r="H223" s="5"/>
      <c r="I223" s="5"/>
      <c r="K223" s="5"/>
      <c r="L223" s="5"/>
      <c r="M223" s="39"/>
      <c r="N223" s="40"/>
      <c r="V223" s="40"/>
      <c r="W223" s="40"/>
    </row>
    <row r="224" spans="1:23" ht="38.25" x14ac:dyDescent="0.25">
      <c r="A224" s="36">
        <v>223</v>
      </c>
      <c r="B224" s="2" t="s">
        <v>12735</v>
      </c>
      <c r="C224" s="1" t="s">
        <v>1049</v>
      </c>
      <c r="D224" s="1" t="s">
        <v>1049</v>
      </c>
      <c r="F224" s="2" t="s">
        <v>226</v>
      </c>
      <c r="G224" s="40"/>
      <c r="K224" s="1" t="s">
        <v>13</v>
      </c>
      <c r="M224" s="40"/>
      <c r="N224" s="40" t="s">
        <v>13</v>
      </c>
      <c r="O224" s="1" t="s">
        <v>13</v>
      </c>
      <c r="P224" s="1" t="s">
        <v>13</v>
      </c>
      <c r="Q224" s="1" t="s">
        <v>13</v>
      </c>
      <c r="R224" s="1" t="s">
        <v>13</v>
      </c>
      <c r="S224" s="1" t="s">
        <v>13</v>
      </c>
      <c r="T224" s="1" t="s">
        <v>13</v>
      </c>
      <c r="U224" s="1">
        <v>2</v>
      </c>
      <c r="V224" s="40">
        <v>3</v>
      </c>
      <c r="W224" s="40" t="s">
        <v>13759</v>
      </c>
    </row>
    <row r="225" spans="1:23" ht="51" x14ac:dyDescent="0.25">
      <c r="A225" s="36">
        <v>224</v>
      </c>
      <c r="B225" s="2" t="s">
        <v>12736</v>
      </c>
      <c r="C225" s="1" t="s">
        <v>1050</v>
      </c>
      <c r="D225" s="1" t="s">
        <v>1050</v>
      </c>
      <c r="F225" s="2" t="s">
        <v>227</v>
      </c>
      <c r="G225" s="40"/>
      <c r="K225" s="1" t="s">
        <v>13</v>
      </c>
      <c r="M225" s="40"/>
      <c r="N225" s="40" t="s">
        <v>13</v>
      </c>
      <c r="O225" s="1" t="s">
        <v>13</v>
      </c>
      <c r="P225" s="1" t="s">
        <v>13</v>
      </c>
      <c r="Q225" s="1" t="s">
        <v>13</v>
      </c>
      <c r="R225" s="1" t="s">
        <v>13</v>
      </c>
      <c r="S225" s="1" t="s">
        <v>13</v>
      </c>
      <c r="T225" s="1" t="s">
        <v>13</v>
      </c>
      <c r="V225" s="40">
        <v>3</v>
      </c>
      <c r="W225" s="40" t="s">
        <v>13760</v>
      </c>
    </row>
    <row r="226" spans="1:23" ht="63.75" x14ac:dyDescent="0.25">
      <c r="A226" s="36">
        <v>225</v>
      </c>
      <c r="B226" s="2" t="s">
        <v>12737</v>
      </c>
      <c r="C226" s="1" t="s">
        <v>1051</v>
      </c>
      <c r="D226" s="1" t="s">
        <v>1051</v>
      </c>
      <c r="F226" s="2" t="s">
        <v>228</v>
      </c>
      <c r="G226" s="40"/>
      <c r="K226" s="1" t="s">
        <v>13</v>
      </c>
      <c r="M226" s="40"/>
      <c r="N226" s="40" t="s">
        <v>13</v>
      </c>
      <c r="O226" s="1" t="s">
        <v>13</v>
      </c>
      <c r="P226" s="1" t="s">
        <v>13</v>
      </c>
      <c r="Q226" s="1" t="s">
        <v>13</v>
      </c>
      <c r="R226" s="1" t="s">
        <v>13</v>
      </c>
      <c r="S226" s="1" t="s">
        <v>13</v>
      </c>
      <c r="T226" s="1" t="s">
        <v>13</v>
      </c>
      <c r="U226" s="1">
        <v>2</v>
      </c>
      <c r="V226" s="40">
        <v>3</v>
      </c>
      <c r="W226" s="40" t="s">
        <v>13759</v>
      </c>
    </row>
    <row r="227" spans="1:23" ht="51" x14ac:dyDescent="0.25">
      <c r="A227" s="36">
        <v>226</v>
      </c>
      <c r="B227" s="2" t="s">
        <v>12738</v>
      </c>
      <c r="C227" s="1" t="s">
        <v>1052</v>
      </c>
      <c r="D227" s="1" t="s">
        <v>1052</v>
      </c>
      <c r="F227" s="2" t="s">
        <v>229</v>
      </c>
      <c r="G227" s="40"/>
      <c r="K227" s="1" t="s">
        <v>13</v>
      </c>
      <c r="M227" s="40"/>
      <c r="N227" s="40" t="s">
        <v>13</v>
      </c>
      <c r="O227" s="1" t="s">
        <v>13</v>
      </c>
      <c r="P227" s="1" t="s">
        <v>13</v>
      </c>
      <c r="Q227" s="1" t="s">
        <v>13</v>
      </c>
      <c r="R227" s="1" t="s">
        <v>13</v>
      </c>
      <c r="S227" s="1" t="s">
        <v>13</v>
      </c>
      <c r="T227" s="1" t="s">
        <v>13</v>
      </c>
      <c r="U227" s="1">
        <v>2</v>
      </c>
      <c r="V227" s="40">
        <v>3</v>
      </c>
      <c r="W227" s="40" t="s">
        <v>13744</v>
      </c>
    </row>
    <row r="228" spans="1:23" ht="25.5" x14ac:dyDescent="0.25">
      <c r="A228" s="36">
        <v>227</v>
      </c>
      <c r="B228" s="2" t="s">
        <v>12739</v>
      </c>
      <c r="C228" s="1" t="s">
        <v>1053</v>
      </c>
      <c r="D228" s="1" t="s">
        <v>1053</v>
      </c>
      <c r="F228" s="2" t="s">
        <v>230</v>
      </c>
      <c r="G228" s="40"/>
      <c r="K228" s="1" t="s">
        <v>13</v>
      </c>
      <c r="M228" s="40"/>
      <c r="N228" s="40" t="s">
        <v>13</v>
      </c>
      <c r="O228" s="1" t="s">
        <v>13</v>
      </c>
      <c r="P228" s="1" t="s">
        <v>13</v>
      </c>
      <c r="Q228" s="1" t="s">
        <v>13</v>
      </c>
      <c r="R228" s="1" t="s">
        <v>13</v>
      </c>
      <c r="S228" s="1" t="s">
        <v>13</v>
      </c>
      <c r="T228" s="1" t="s">
        <v>13</v>
      </c>
      <c r="V228" s="40">
        <v>3</v>
      </c>
      <c r="W228" s="40" t="s">
        <v>13761</v>
      </c>
    </row>
    <row r="229" spans="1:23" ht="38.25" x14ac:dyDescent="0.25">
      <c r="A229" s="36">
        <v>228</v>
      </c>
      <c r="B229" s="2" t="s">
        <v>12740</v>
      </c>
      <c r="C229" s="1" t="s">
        <v>1054</v>
      </c>
      <c r="D229" s="1" t="s">
        <v>1054</v>
      </c>
      <c r="F229" s="2" t="s">
        <v>231</v>
      </c>
      <c r="G229" s="40"/>
      <c r="K229" s="1" t="s">
        <v>13</v>
      </c>
      <c r="M229" s="40"/>
      <c r="N229" s="40" t="s">
        <v>13</v>
      </c>
      <c r="O229" s="1" t="s">
        <v>13</v>
      </c>
      <c r="P229" s="1" t="s">
        <v>13</v>
      </c>
      <c r="Q229" s="1" t="s">
        <v>13</v>
      </c>
      <c r="R229" s="1" t="s">
        <v>13</v>
      </c>
      <c r="S229" s="1" t="s">
        <v>13</v>
      </c>
      <c r="T229" s="1" t="s">
        <v>13</v>
      </c>
      <c r="U229" s="1">
        <v>2</v>
      </c>
      <c r="V229" s="40">
        <v>3</v>
      </c>
      <c r="W229" s="40" t="s">
        <v>13761</v>
      </c>
    </row>
    <row r="230" spans="1:23" ht="25.5" x14ac:dyDescent="0.25">
      <c r="A230" s="36">
        <v>229</v>
      </c>
      <c r="B230" s="2" t="s">
        <v>12741</v>
      </c>
      <c r="C230" s="1" t="s">
        <v>1055</v>
      </c>
      <c r="D230" s="1" t="s">
        <v>1055</v>
      </c>
      <c r="F230" s="2" t="s">
        <v>232</v>
      </c>
      <c r="G230" s="40"/>
      <c r="K230" s="1" t="s">
        <v>13</v>
      </c>
      <c r="M230" s="40"/>
      <c r="N230" s="40" t="s">
        <v>13</v>
      </c>
      <c r="O230" s="1" t="s">
        <v>13</v>
      </c>
      <c r="P230" s="1" t="s">
        <v>13</v>
      </c>
      <c r="Q230" s="1" t="s">
        <v>13</v>
      </c>
      <c r="R230" s="1" t="s">
        <v>13</v>
      </c>
      <c r="S230" s="1" t="s">
        <v>13</v>
      </c>
      <c r="T230" s="1" t="s">
        <v>13</v>
      </c>
      <c r="V230" s="40">
        <v>3</v>
      </c>
      <c r="W230" s="40" t="s">
        <v>13761</v>
      </c>
    </row>
    <row r="231" spans="1:23" ht="51" x14ac:dyDescent="0.25">
      <c r="A231" s="36">
        <v>230</v>
      </c>
      <c r="B231" s="2" t="s">
        <v>12742</v>
      </c>
      <c r="C231" s="1" t="s">
        <v>1056</v>
      </c>
      <c r="D231" s="1" t="s">
        <v>1056</v>
      </c>
      <c r="F231" s="2" t="s">
        <v>233</v>
      </c>
      <c r="G231" s="40"/>
      <c r="K231" s="1" t="s">
        <v>13</v>
      </c>
      <c r="M231" s="40"/>
      <c r="N231" s="40" t="s">
        <v>13</v>
      </c>
      <c r="O231" s="1" t="s">
        <v>13</v>
      </c>
      <c r="P231" s="1" t="s">
        <v>13</v>
      </c>
      <c r="Q231" s="1" t="s">
        <v>13</v>
      </c>
      <c r="R231" s="1" t="s">
        <v>13</v>
      </c>
      <c r="S231" s="1" t="s">
        <v>13</v>
      </c>
      <c r="T231" s="1" t="s">
        <v>13</v>
      </c>
      <c r="U231" s="1">
        <v>2</v>
      </c>
      <c r="V231" s="40">
        <v>3</v>
      </c>
      <c r="W231" s="40" t="s">
        <v>13744</v>
      </c>
    </row>
    <row r="232" spans="1:23" ht="25.5" x14ac:dyDescent="0.25">
      <c r="A232" s="36">
        <v>231</v>
      </c>
      <c r="B232" s="2" t="s">
        <v>12743</v>
      </c>
      <c r="C232" s="1" t="s">
        <v>1057</v>
      </c>
      <c r="D232" s="1" t="s">
        <v>1057</v>
      </c>
      <c r="F232" s="2" t="s">
        <v>234</v>
      </c>
      <c r="G232" s="40"/>
      <c r="K232" s="1" t="s">
        <v>13</v>
      </c>
      <c r="M232" s="40"/>
      <c r="N232" s="40" t="s">
        <v>13</v>
      </c>
      <c r="O232" s="1" t="s">
        <v>13</v>
      </c>
      <c r="P232" s="1" t="s">
        <v>13</v>
      </c>
      <c r="Q232" s="1" t="s">
        <v>13</v>
      </c>
      <c r="R232" s="1" t="s">
        <v>13</v>
      </c>
      <c r="S232" s="1" t="s">
        <v>13</v>
      </c>
      <c r="T232" s="1" t="s">
        <v>13</v>
      </c>
      <c r="U232" s="1">
        <v>2</v>
      </c>
      <c r="V232" s="40">
        <v>3</v>
      </c>
      <c r="W232" s="40" t="s">
        <v>13761</v>
      </c>
    </row>
    <row r="233" spans="1:23" ht="38.25" x14ac:dyDescent="0.25">
      <c r="A233" s="36">
        <v>232</v>
      </c>
      <c r="B233" s="2" t="s">
        <v>12744</v>
      </c>
      <c r="C233" s="1" t="s">
        <v>1058</v>
      </c>
      <c r="D233" s="1" t="s">
        <v>1058</v>
      </c>
      <c r="F233" s="2" t="s">
        <v>235</v>
      </c>
      <c r="G233" s="40"/>
      <c r="K233" s="1" t="s">
        <v>13</v>
      </c>
      <c r="M233" s="40"/>
      <c r="N233" s="40" t="s">
        <v>13</v>
      </c>
      <c r="O233" s="1" t="s">
        <v>13</v>
      </c>
      <c r="P233" s="1" t="s">
        <v>13</v>
      </c>
      <c r="Q233" s="1" t="s">
        <v>13</v>
      </c>
      <c r="R233" s="1" t="s">
        <v>13</v>
      </c>
      <c r="S233" s="1" t="s">
        <v>13</v>
      </c>
      <c r="T233" s="1" t="s">
        <v>13</v>
      </c>
      <c r="U233" s="1">
        <v>2</v>
      </c>
      <c r="V233" s="40">
        <v>3</v>
      </c>
      <c r="W233" s="40" t="s">
        <v>13761</v>
      </c>
    </row>
    <row r="234" spans="1:23" ht="25.5" x14ac:dyDescent="0.25">
      <c r="A234" s="36">
        <v>233</v>
      </c>
      <c r="B234" s="2" t="s">
        <v>12745</v>
      </c>
      <c r="C234" s="1" t="s">
        <v>1059</v>
      </c>
      <c r="D234" s="1" t="s">
        <v>1059</v>
      </c>
      <c r="F234" s="2" t="s">
        <v>236</v>
      </c>
      <c r="G234" s="40"/>
      <c r="K234" s="1" t="s">
        <v>13</v>
      </c>
      <c r="M234" s="40"/>
      <c r="N234" s="40" t="s">
        <v>13</v>
      </c>
      <c r="O234" s="1" t="s">
        <v>13</v>
      </c>
      <c r="P234" s="1" t="s">
        <v>13</v>
      </c>
      <c r="Q234" s="1" t="s">
        <v>13</v>
      </c>
      <c r="R234" s="1" t="s">
        <v>13</v>
      </c>
      <c r="S234" s="1" t="s">
        <v>13</v>
      </c>
      <c r="T234" s="1" t="s">
        <v>13</v>
      </c>
      <c r="U234" s="1">
        <v>2</v>
      </c>
      <c r="V234" s="40">
        <v>3</v>
      </c>
      <c r="W234" s="40" t="s">
        <v>13761</v>
      </c>
    </row>
    <row r="235" spans="1:23" ht="51" x14ac:dyDescent="0.25">
      <c r="A235" s="36">
        <v>234</v>
      </c>
      <c r="B235" s="2" t="s">
        <v>12746</v>
      </c>
      <c r="C235" s="1" t="s">
        <v>1060</v>
      </c>
      <c r="D235" s="1" t="s">
        <v>1060</v>
      </c>
      <c r="F235" s="2" t="s">
        <v>237</v>
      </c>
      <c r="G235" s="40"/>
      <c r="K235" s="1" t="s">
        <v>13</v>
      </c>
      <c r="M235" s="40"/>
      <c r="N235" s="40" t="s">
        <v>13</v>
      </c>
      <c r="O235" s="1" t="s">
        <v>13</v>
      </c>
      <c r="P235" s="1" t="s">
        <v>13</v>
      </c>
      <c r="Q235" s="1" t="s">
        <v>13</v>
      </c>
      <c r="R235" s="1" t="s">
        <v>13</v>
      </c>
      <c r="S235" s="1" t="s">
        <v>13</v>
      </c>
      <c r="T235" s="1" t="s">
        <v>13</v>
      </c>
      <c r="U235" s="1">
        <v>2</v>
      </c>
      <c r="V235" s="40">
        <v>3</v>
      </c>
      <c r="W235" s="40" t="s">
        <v>13744</v>
      </c>
    </row>
    <row r="236" spans="1:23" ht="38.25" x14ac:dyDescent="0.25">
      <c r="A236" s="36">
        <v>235</v>
      </c>
      <c r="B236" s="2" t="s">
        <v>12747</v>
      </c>
      <c r="C236" s="1" t="s">
        <v>1061</v>
      </c>
      <c r="D236" s="1" t="s">
        <v>1061</v>
      </c>
      <c r="F236" s="2" t="s">
        <v>238</v>
      </c>
      <c r="G236" s="40"/>
      <c r="K236" s="1" t="s">
        <v>13</v>
      </c>
      <c r="M236" s="40"/>
      <c r="N236" s="40" t="s">
        <v>13</v>
      </c>
      <c r="O236" s="1" t="s">
        <v>13</v>
      </c>
      <c r="P236" s="1" t="s">
        <v>13</v>
      </c>
      <c r="Q236" s="1" t="s">
        <v>13</v>
      </c>
      <c r="R236" s="1" t="s">
        <v>13</v>
      </c>
      <c r="S236" s="1" t="s">
        <v>13</v>
      </c>
      <c r="T236" s="1" t="s">
        <v>13</v>
      </c>
      <c r="U236" s="1">
        <v>2</v>
      </c>
      <c r="V236" s="40">
        <v>3</v>
      </c>
      <c r="W236" s="40" t="s">
        <v>13761</v>
      </c>
    </row>
    <row r="237" spans="1:23" ht="38.25" x14ac:dyDescent="0.25">
      <c r="A237" s="36">
        <v>236</v>
      </c>
      <c r="B237" s="2" t="s">
        <v>12748</v>
      </c>
      <c r="C237" s="1" t="s">
        <v>1062</v>
      </c>
      <c r="D237" s="1" t="s">
        <v>1062</v>
      </c>
      <c r="F237" s="2" t="s">
        <v>239</v>
      </c>
      <c r="G237" s="40"/>
      <c r="K237" s="1" t="s">
        <v>13</v>
      </c>
      <c r="M237" s="40"/>
      <c r="N237" s="40" t="s">
        <v>13</v>
      </c>
      <c r="O237" s="1" t="s">
        <v>13</v>
      </c>
      <c r="P237" s="1" t="s">
        <v>13</v>
      </c>
      <c r="Q237" s="1" t="s">
        <v>13</v>
      </c>
      <c r="R237" s="1" t="s">
        <v>13</v>
      </c>
      <c r="S237" s="1" t="s">
        <v>13</v>
      </c>
      <c r="T237" s="1" t="s">
        <v>13</v>
      </c>
      <c r="U237" s="1">
        <v>2</v>
      </c>
      <c r="V237" s="40">
        <v>3</v>
      </c>
      <c r="W237" s="40" t="s">
        <v>13761</v>
      </c>
    </row>
    <row r="238" spans="1:23" ht="51" x14ac:dyDescent="0.25">
      <c r="A238" s="36">
        <v>237</v>
      </c>
      <c r="B238" s="2" t="s">
        <v>12749</v>
      </c>
      <c r="C238" s="1" t="s">
        <v>1063</v>
      </c>
      <c r="D238" s="1" t="s">
        <v>1063</v>
      </c>
      <c r="F238" s="2" t="s">
        <v>240</v>
      </c>
      <c r="G238" s="40"/>
      <c r="K238" s="1" t="s">
        <v>13</v>
      </c>
      <c r="M238" s="40"/>
      <c r="N238" s="40" t="s">
        <v>13</v>
      </c>
      <c r="O238" s="1" t="s">
        <v>13</v>
      </c>
      <c r="P238" s="1" t="s">
        <v>13</v>
      </c>
      <c r="Q238" s="1" t="s">
        <v>13</v>
      </c>
      <c r="R238" s="1" t="s">
        <v>13</v>
      </c>
      <c r="S238" s="1" t="s">
        <v>13</v>
      </c>
      <c r="T238" s="1" t="s">
        <v>13</v>
      </c>
      <c r="U238" s="1">
        <v>2</v>
      </c>
      <c r="V238" s="40">
        <v>3</v>
      </c>
      <c r="W238" s="40" t="s">
        <v>13744</v>
      </c>
    </row>
    <row r="239" spans="1:23" ht="63.75" x14ac:dyDescent="0.25">
      <c r="A239" s="36">
        <v>238</v>
      </c>
      <c r="B239" s="2" t="s">
        <v>12750</v>
      </c>
      <c r="C239" s="1" t="s">
        <v>1064</v>
      </c>
      <c r="D239" s="1" t="s">
        <v>1064</v>
      </c>
      <c r="F239" s="2" t="s">
        <v>241</v>
      </c>
      <c r="G239" s="40"/>
      <c r="K239" s="1" t="s">
        <v>13</v>
      </c>
      <c r="M239" s="40"/>
      <c r="N239" s="40" t="s">
        <v>13</v>
      </c>
      <c r="O239" s="1" t="s">
        <v>13</v>
      </c>
      <c r="P239" s="1" t="s">
        <v>13</v>
      </c>
      <c r="Q239" s="1" t="s">
        <v>13</v>
      </c>
      <c r="R239" s="1" t="s">
        <v>13</v>
      </c>
      <c r="S239" s="1" t="s">
        <v>13</v>
      </c>
      <c r="T239" s="1" t="s">
        <v>13</v>
      </c>
      <c r="U239" s="1">
        <v>2</v>
      </c>
      <c r="V239" s="40">
        <v>3</v>
      </c>
      <c r="W239" s="40" t="s">
        <v>13761</v>
      </c>
    </row>
    <row r="240" spans="1:23" ht="38.25" x14ac:dyDescent="0.25">
      <c r="A240" s="36">
        <v>239</v>
      </c>
      <c r="B240" s="2" t="s">
        <v>12751</v>
      </c>
      <c r="C240" s="1" t="s">
        <v>1065</v>
      </c>
      <c r="D240" s="1" t="s">
        <v>1065</v>
      </c>
      <c r="F240" s="2" t="s">
        <v>242</v>
      </c>
      <c r="G240" s="40"/>
      <c r="K240" s="1" t="s">
        <v>13</v>
      </c>
      <c r="M240" s="40"/>
      <c r="N240" s="40" t="s">
        <v>13</v>
      </c>
      <c r="O240" s="1" t="s">
        <v>13</v>
      </c>
      <c r="P240" s="1" t="s">
        <v>13</v>
      </c>
      <c r="Q240" s="1" t="s">
        <v>13</v>
      </c>
      <c r="R240" s="1" t="s">
        <v>13</v>
      </c>
      <c r="S240" s="1" t="s">
        <v>13</v>
      </c>
      <c r="T240" s="1" t="s">
        <v>13</v>
      </c>
      <c r="U240" s="1">
        <v>2</v>
      </c>
      <c r="V240" s="40">
        <v>3</v>
      </c>
      <c r="W240" s="40" t="s">
        <v>13761</v>
      </c>
    </row>
    <row r="241" spans="1:23" ht="51" x14ac:dyDescent="0.25">
      <c r="A241" s="36">
        <v>240</v>
      </c>
      <c r="B241" s="2" t="s">
        <v>12752</v>
      </c>
      <c r="C241" s="1" t="s">
        <v>1066</v>
      </c>
      <c r="D241" s="1" t="s">
        <v>1066</v>
      </c>
      <c r="F241" s="2" t="s">
        <v>243</v>
      </c>
      <c r="G241" s="40"/>
      <c r="K241" s="1" t="s">
        <v>13</v>
      </c>
      <c r="M241" s="40"/>
      <c r="N241" s="40" t="s">
        <v>13</v>
      </c>
      <c r="O241" s="1" t="s">
        <v>13</v>
      </c>
      <c r="P241" s="1" t="s">
        <v>13</v>
      </c>
      <c r="Q241" s="1" t="s">
        <v>13</v>
      </c>
      <c r="R241" s="1" t="s">
        <v>13</v>
      </c>
      <c r="S241" s="1" t="s">
        <v>13</v>
      </c>
      <c r="T241" s="1" t="s">
        <v>13</v>
      </c>
      <c r="U241" s="1">
        <v>2</v>
      </c>
      <c r="V241" s="40">
        <v>3</v>
      </c>
      <c r="W241" s="40" t="s">
        <v>13762</v>
      </c>
    </row>
    <row r="242" spans="1:23" ht="63.75" x14ac:dyDescent="0.25">
      <c r="A242" s="36">
        <v>241</v>
      </c>
      <c r="B242" s="2" t="s">
        <v>12753</v>
      </c>
      <c r="C242" s="1" t="s">
        <v>1067</v>
      </c>
      <c r="D242" s="1" t="s">
        <v>1067</v>
      </c>
      <c r="F242" s="2" t="s">
        <v>244</v>
      </c>
      <c r="G242" s="40"/>
      <c r="K242" s="1" t="s">
        <v>13</v>
      </c>
      <c r="M242" s="40"/>
      <c r="N242" s="40" t="s">
        <v>13</v>
      </c>
      <c r="O242" s="1" t="s">
        <v>13</v>
      </c>
      <c r="P242" s="1" t="s">
        <v>13</v>
      </c>
      <c r="Q242" s="1" t="s">
        <v>13</v>
      </c>
      <c r="R242" s="1" t="s">
        <v>13</v>
      </c>
      <c r="S242" s="1" t="s">
        <v>13</v>
      </c>
      <c r="T242" s="1" t="s">
        <v>13</v>
      </c>
      <c r="U242" s="1">
        <v>2</v>
      </c>
      <c r="V242" s="40">
        <v>3</v>
      </c>
      <c r="W242" s="40" t="s">
        <v>13762</v>
      </c>
    </row>
    <row r="243" spans="1:23" ht="51" x14ac:dyDescent="0.25">
      <c r="A243" s="36">
        <v>242</v>
      </c>
      <c r="B243" s="2" t="s">
        <v>12754</v>
      </c>
      <c r="C243" s="1" t="s">
        <v>1068</v>
      </c>
      <c r="D243" s="1" t="s">
        <v>1068</v>
      </c>
      <c r="F243" s="2" t="s">
        <v>245</v>
      </c>
      <c r="G243" s="40"/>
      <c r="K243" s="1" t="s">
        <v>13</v>
      </c>
      <c r="M243" s="40"/>
      <c r="N243" s="40" t="s">
        <v>13</v>
      </c>
      <c r="O243" s="1" t="s">
        <v>13</v>
      </c>
      <c r="P243" s="1" t="s">
        <v>13</v>
      </c>
      <c r="Q243" s="1" t="s">
        <v>13</v>
      </c>
      <c r="R243" s="1" t="s">
        <v>13</v>
      </c>
      <c r="S243" s="1" t="s">
        <v>13</v>
      </c>
      <c r="T243" s="1" t="s">
        <v>13</v>
      </c>
      <c r="U243" s="1">
        <v>2</v>
      </c>
      <c r="V243" s="40">
        <v>3</v>
      </c>
      <c r="W243" s="40" t="s">
        <v>13761</v>
      </c>
    </row>
    <row r="244" spans="1:23" ht="51" x14ac:dyDescent="0.25">
      <c r="A244" s="36">
        <v>243</v>
      </c>
      <c r="B244" s="2" t="s">
        <v>12755</v>
      </c>
      <c r="C244" s="1" t="s">
        <v>1069</v>
      </c>
      <c r="D244" s="1" t="s">
        <v>1069</v>
      </c>
      <c r="F244" s="2" t="s">
        <v>246</v>
      </c>
      <c r="G244" s="40"/>
      <c r="K244" s="1" t="s">
        <v>13</v>
      </c>
      <c r="M244" s="40"/>
      <c r="N244" s="40" t="s">
        <v>13</v>
      </c>
      <c r="O244" s="1" t="s">
        <v>13</v>
      </c>
      <c r="P244" s="1" t="s">
        <v>13</v>
      </c>
      <c r="Q244" s="1" t="s">
        <v>13</v>
      </c>
      <c r="R244" s="1" t="s">
        <v>13</v>
      </c>
      <c r="S244" s="1" t="s">
        <v>13</v>
      </c>
      <c r="T244" s="1" t="s">
        <v>13</v>
      </c>
      <c r="U244" s="1">
        <v>2</v>
      </c>
      <c r="V244" s="40">
        <v>3</v>
      </c>
      <c r="W244" s="40" t="s">
        <v>13761</v>
      </c>
    </row>
    <row r="245" spans="1:23" ht="51" x14ac:dyDescent="0.25">
      <c r="A245" s="36">
        <v>244</v>
      </c>
      <c r="B245" s="2" t="s">
        <v>12756</v>
      </c>
      <c r="C245" s="1" t="s">
        <v>1070</v>
      </c>
      <c r="D245" s="1" t="s">
        <v>1070</v>
      </c>
      <c r="F245" s="2" t="s">
        <v>247</v>
      </c>
      <c r="G245" s="40"/>
      <c r="K245" s="1" t="s">
        <v>13</v>
      </c>
      <c r="M245" s="40"/>
      <c r="N245" s="40" t="s">
        <v>13</v>
      </c>
      <c r="O245" s="1" t="s">
        <v>13</v>
      </c>
      <c r="P245" s="1" t="s">
        <v>13</v>
      </c>
      <c r="Q245" s="1" t="s">
        <v>13</v>
      </c>
      <c r="R245" s="1" t="s">
        <v>13</v>
      </c>
      <c r="S245" s="1" t="s">
        <v>13</v>
      </c>
      <c r="T245" s="1" t="s">
        <v>13</v>
      </c>
      <c r="U245" s="1">
        <v>2</v>
      </c>
      <c r="V245" s="40">
        <v>3</v>
      </c>
      <c r="W245" s="40" t="s">
        <v>13761</v>
      </c>
    </row>
    <row r="246" spans="1:23" x14ac:dyDescent="0.25">
      <c r="A246" s="36">
        <v>245</v>
      </c>
      <c r="B246" s="2" t="s">
        <v>248</v>
      </c>
      <c r="C246" s="5" t="s">
        <v>773</v>
      </c>
      <c r="D246" s="5" t="s">
        <v>773</v>
      </c>
      <c r="E246" s="5"/>
      <c r="F246" s="6" t="s">
        <v>248</v>
      </c>
      <c r="G246" s="39"/>
      <c r="H246" s="5"/>
      <c r="I246" s="5"/>
      <c r="K246" s="5"/>
      <c r="L246" s="5"/>
      <c r="M246" s="39"/>
      <c r="N246" s="40"/>
      <c r="V246" s="40"/>
      <c r="W246" s="40"/>
    </row>
    <row r="247" spans="1:23" ht="38.25" x14ac:dyDescent="0.25">
      <c r="A247" s="36">
        <v>246</v>
      </c>
      <c r="B247" s="2" t="s">
        <v>12757</v>
      </c>
      <c r="C247" s="1" t="s">
        <v>1071</v>
      </c>
      <c r="D247" s="1" t="s">
        <v>1071</v>
      </c>
      <c r="F247" s="2" t="s">
        <v>249</v>
      </c>
      <c r="G247" s="40"/>
      <c r="K247" s="1" t="s">
        <v>13</v>
      </c>
      <c r="M247" s="40"/>
      <c r="N247" s="40" t="s">
        <v>13</v>
      </c>
      <c r="O247" s="1" t="s">
        <v>13</v>
      </c>
      <c r="P247" s="1" t="s">
        <v>13</v>
      </c>
      <c r="Q247" s="1" t="s">
        <v>13</v>
      </c>
      <c r="R247" s="1" t="s">
        <v>13</v>
      </c>
      <c r="S247" s="1" t="s">
        <v>13</v>
      </c>
      <c r="T247" s="1" t="s">
        <v>13</v>
      </c>
      <c r="U247" s="1">
        <v>2</v>
      </c>
      <c r="V247" s="40">
        <v>3</v>
      </c>
      <c r="W247" s="40" t="s">
        <v>13762</v>
      </c>
    </row>
    <row r="248" spans="1:23" ht="38.25" x14ac:dyDescent="0.25">
      <c r="A248" s="36">
        <v>247</v>
      </c>
      <c r="B248" s="2" t="s">
        <v>12758</v>
      </c>
      <c r="C248" s="1" t="s">
        <v>1072</v>
      </c>
      <c r="D248" s="1" t="s">
        <v>1072</v>
      </c>
      <c r="F248" s="2" t="s">
        <v>250</v>
      </c>
      <c r="G248" s="40"/>
      <c r="K248" s="1" t="s">
        <v>13</v>
      </c>
      <c r="M248" s="40"/>
      <c r="N248" s="40" t="s">
        <v>13</v>
      </c>
      <c r="O248" s="1" t="s">
        <v>13</v>
      </c>
      <c r="P248" s="1" t="s">
        <v>13</v>
      </c>
      <c r="Q248" s="1" t="s">
        <v>13</v>
      </c>
      <c r="R248" s="1" t="s">
        <v>13</v>
      </c>
      <c r="S248" s="1" t="s">
        <v>13</v>
      </c>
      <c r="T248" s="1" t="s">
        <v>13</v>
      </c>
      <c r="U248" s="1">
        <v>2</v>
      </c>
      <c r="V248" s="40">
        <v>3</v>
      </c>
      <c r="W248" s="40" t="s">
        <v>13762</v>
      </c>
    </row>
    <row r="249" spans="1:23" ht="38.25" x14ac:dyDescent="0.25">
      <c r="A249" s="36">
        <v>248</v>
      </c>
      <c r="B249" s="2" t="s">
        <v>12759</v>
      </c>
      <c r="C249" s="1" t="s">
        <v>1073</v>
      </c>
      <c r="D249" s="1" t="s">
        <v>1073</v>
      </c>
      <c r="F249" s="2" t="s">
        <v>251</v>
      </c>
      <c r="G249" s="40"/>
      <c r="K249" s="1" t="s">
        <v>13</v>
      </c>
      <c r="M249" s="40"/>
      <c r="N249" s="40" t="s">
        <v>13</v>
      </c>
      <c r="O249" s="1" t="s">
        <v>13</v>
      </c>
      <c r="P249" s="1" t="s">
        <v>13</v>
      </c>
      <c r="Q249" s="1" t="s">
        <v>13</v>
      </c>
      <c r="R249" s="1" t="s">
        <v>13</v>
      </c>
      <c r="S249" s="1" t="s">
        <v>13</v>
      </c>
      <c r="T249" s="1" t="s">
        <v>13</v>
      </c>
      <c r="V249" s="40"/>
      <c r="W249" s="40" t="s">
        <v>13762</v>
      </c>
    </row>
    <row r="250" spans="1:23" ht="51" x14ac:dyDescent="0.25">
      <c r="A250" s="36">
        <v>249</v>
      </c>
      <c r="B250" s="2" t="s">
        <v>12760</v>
      </c>
      <c r="C250" s="1" t="s">
        <v>1074</v>
      </c>
      <c r="D250" s="1" t="s">
        <v>1074</v>
      </c>
      <c r="F250" s="2" t="s">
        <v>252</v>
      </c>
      <c r="G250" s="40"/>
      <c r="K250" s="1" t="s">
        <v>13</v>
      </c>
      <c r="M250" s="40"/>
      <c r="N250" s="40" t="s">
        <v>13</v>
      </c>
      <c r="O250" s="1" t="s">
        <v>13</v>
      </c>
      <c r="P250" s="1" t="s">
        <v>13</v>
      </c>
      <c r="Q250" s="1" t="s">
        <v>13</v>
      </c>
      <c r="R250" s="1" t="s">
        <v>13</v>
      </c>
      <c r="S250" s="1" t="s">
        <v>13</v>
      </c>
      <c r="T250" s="1" t="s">
        <v>13</v>
      </c>
      <c r="V250" s="40"/>
      <c r="W250" s="40" t="s">
        <v>13762</v>
      </c>
    </row>
    <row r="251" spans="1:23" ht="51" x14ac:dyDescent="0.25">
      <c r="A251" s="36">
        <v>250</v>
      </c>
      <c r="B251" s="2" t="s">
        <v>12761</v>
      </c>
      <c r="C251" s="1" t="s">
        <v>1075</v>
      </c>
      <c r="D251" s="1" t="s">
        <v>1075</v>
      </c>
      <c r="F251" s="2" t="s">
        <v>253</v>
      </c>
      <c r="G251" s="40"/>
      <c r="K251" s="1" t="s">
        <v>13</v>
      </c>
      <c r="M251" s="40"/>
      <c r="N251" s="40" t="s">
        <v>13</v>
      </c>
      <c r="O251" s="1" t="s">
        <v>13</v>
      </c>
      <c r="P251" s="1" t="s">
        <v>13</v>
      </c>
      <c r="Q251" s="1" t="s">
        <v>13</v>
      </c>
      <c r="R251" s="1" t="s">
        <v>13</v>
      </c>
      <c r="S251" s="1" t="s">
        <v>13</v>
      </c>
      <c r="T251" s="1" t="s">
        <v>13</v>
      </c>
      <c r="V251" s="40"/>
      <c r="W251" s="40" t="s">
        <v>13762</v>
      </c>
    </row>
    <row r="252" spans="1:23" ht="25.5" x14ac:dyDescent="0.25">
      <c r="A252" s="36">
        <v>251</v>
      </c>
      <c r="B252" s="4" t="s">
        <v>254</v>
      </c>
      <c r="C252" s="3" t="s">
        <v>774</v>
      </c>
      <c r="D252" s="3" t="s">
        <v>774</v>
      </c>
      <c r="E252" s="3"/>
      <c r="F252" s="4" t="s">
        <v>254</v>
      </c>
      <c r="G252" s="38"/>
      <c r="H252" s="3"/>
      <c r="I252" s="3"/>
      <c r="K252" s="3"/>
      <c r="L252" s="3"/>
      <c r="M252" s="38"/>
      <c r="N252" s="40"/>
      <c r="V252" s="40"/>
      <c r="W252" s="40"/>
    </row>
    <row r="253" spans="1:23" ht="25.5" x14ac:dyDescent="0.25">
      <c r="A253" s="36">
        <v>252</v>
      </c>
      <c r="B253" s="6" t="s">
        <v>255</v>
      </c>
      <c r="C253" s="5" t="s">
        <v>775</v>
      </c>
      <c r="D253" s="5" t="s">
        <v>775</v>
      </c>
      <c r="E253" s="5"/>
      <c r="F253" s="6" t="s">
        <v>255</v>
      </c>
      <c r="G253" s="39"/>
      <c r="H253" s="5"/>
      <c r="I253" s="5"/>
      <c r="K253" s="5"/>
      <c r="L253" s="5"/>
      <c r="M253" s="39"/>
      <c r="N253" s="40"/>
      <c r="V253" s="40"/>
      <c r="W253" s="40"/>
    </row>
    <row r="254" spans="1:23" ht="38.25" x14ac:dyDescent="0.25">
      <c r="A254" s="36">
        <v>253</v>
      </c>
      <c r="B254" s="2" t="s">
        <v>12762</v>
      </c>
      <c r="C254" s="1" t="s">
        <v>1076</v>
      </c>
      <c r="D254" s="1" t="s">
        <v>1076</v>
      </c>
      <c r="F254" s="2" t="s">
        <v>256</v>
      </c>
      <c r="G254" s="40"/>
      <c r="K254" s="1" t="s">
        <v>13</v>
      </c>
      <c r="M254" s="40" t="s">
        <v>13</v>
      </c>
      <c r="N254" s="40" t="s">
        <v>13</v>
      </c>
      <c r="O254" s="1" t="s">
        <v>13</v>
      </c>
      <c r="P254" s="1" t="s">
        <v>13</v>
      </c>
      <c r="Q254" s="1" t="s">
        <v>13</v>
      </c>
      <c r="R254" s="1" t="s">
        <v>13</v>
      </c>
      <c r="S254" s="1" t="s">
        <v>13</v>
      </c>
      <c r="T254" s="1" t="s">
        <v>13</v>
      </c>
      <c r="V254" s="40">
        <v>2</v>
      </c>
      <c r="W254" s="40" t="s">
        <v>13763</v>
      </c>
    </row>
    <row r="255" spans="1:23" ht="63.75" x14ac:dyDescent="0.25">
      <c r="A255" s="36">
        <v>254</v>
      </c>
      <c r="B255" s="2" t="s">
        <v>12763</v>
      </c>
      <c r="C255" s="1" t="s">
        <v>1077</v>
      </c>
      <c r="D255" s="1" t="s">
        <v>1077</v>
      </c>
      <c r="F255" s="2" t="s">
        <v>257</v>
      </c>
      <c r="G255" s="40"/>
      <c r="K255" s="1" t="s">
        <v>13</v>
      </c>
      <c r="M255" s="40"/>
      <c r="N255" s="40" t="s">
        <v>13</v>
      </c>
      <c r="O255" s="1" t="s">
        <v>13</v>
      </c>
      <c r="P255" s="1" t="s">
        <v>13</v>
      </c>
      <c r="Q255" s="1" t="s">
        <v>13</v>
      </c>
      <c r="R255" s="1" t="s">
        <v>13</v>
      </c>
      <c r="S255" s="1" t="s">
        <v>13</v>
      </c>
      <c r="T255" s="1" t="s">
        <v>13</v>
      </c>
      <c r="U255" s="1">
        <v>2</v>
      </c>
      <c r="V255" s="40"/>
      <c r="W255" s="40" t="s">
        <v>13763</v>
      </c>
    </row>
    <row r="256" spans="1:23" ht="63.75" x14ac:dyDescent="0.25">
      <c r="A256" s="36">
        <v>255</v>
      </c>
      <c r="B256" s="2" t="s">
        <v>12764</v>
      </c>
      <c r="C256" s="1" t="s">
        <v>1078</v>
      </c>
      <c r="D256" s="1" t="s">
        <v>1078</v>
      </c>
      <c r="F256" s="2" t="s">
        <v>258</v>
      </c>
      <c r="G256" s="40"/>
      <c r="K256" s="1" t="s">
        <v>13</v>
      </c>
      <c r="M256" s="40"/>
      <c r="N256" s="40" t="s">
        <v>13</v>
      </c>
      <c r="O256" s="1" t="s">
        <v>13</v>
      </c>
      <c r="P256" s="1" t="s">
        <v>13</v>
      </c>
      <c r="Q256" s="1" t="s">
        <v>13</v>
      </c>
      <c r="R256" s="1" t="s">
        <v>13</v>
      </c>
      <c r="S256" s="1" t="s">
        <v>13</v>
      </c>
      <c r="V256" s="40"/>
      <c r="W256" s="40" t="s">
        <v>13764</v>
      </c>
    </row>
    <row r="257" spans="1:23" ht="51" x14ac:dyDescent="0.25">
      <c r="A257" s="36">
        <v>256</v>
      </c>
      <c r="B257" s="2" t="s">
        <v>12765</v>
      </c>
      <c r="C257" s="1" t="s">
        <v>1079</v>
      </c>
      <c r="D257" s="1" t="s">
        <v>1079</v>
      </c>
      <c r="F257" s="2" t="s">
        <v>259</v>
      </c>
      <c r="G257" s="40"/>
      <c r="K257" s="1" t="s">
        <v>13</v>
      </c>
      <c r="M257" s="40"/>
      <c r="N257" s="40" t="s">
        <v>13</v>
      </c>
      <c r="O257" s="1" t="s">
        <v>13</v>
      </c>
      <c r="P257" s="1" t="s">
        <v>13</v>
      </c>
      <c r="Q257" s="1" t="s">
        <v>13</v>
      </c>
      <c r="R257" s="1" t="s">
        <v>13</v>
      </c>
      <c r="S257" s="1" t="s">
        <v>13</v>
      </c>
      <c r="V257" s="40"/>
      <c r="W257" s="40" t="s">
        <v>13763</v>
      </c>
    </row>
    <row r="258" spans="1:23" ht="51" x14ac:dyDescent="0.25">
      <c r="A258" s="36">
        <v>257</v>
      </c>
      <c r="B258" s="2" t="s">
        <v>12766</v>
      </c>
      <c r="C258" s="1" t="s">
        <v>1080</v>
      </c>
      <c r="D258" s="1" t="s">
        <v>1080</v>
      </c>
      <c r="F258" s="2" t="s">
        <v>260</v>
      </c>
      <c r="G258" s="40"/>
      <c r="K258" s="1" t="s">
        <v>13</v>
      </c>
      <c r="M258" s="40"/>
      <c r="N258" s="40" t="s">
        <v>13</v>
      </c>
      <c r="O258" s="1" t="s">
        <v>13</v>
      </c>
      <c r="P258" s="1" t="s">
        <v>13</v>
      </c>
      <c r="Q258" s="1" t="s">
        <v>13</v>
      </c>
      <c r="R258" s="1" t="s">
        <v>13</v>
      </c>
      <c r="S258" s="1" t="s">
        <v>13</v>
      </c>
      <c r="V258" s="40"/>
      <c r="W258" s="40" t="s">
        <v>13763</v>
      </c>
    </row>
    <row r="259" spans="1:23" ht="63.75" x14ac:dyDescent="0.25">
      <c r="A259" s="36">
        <v>258</v>
      </c>
      <c r="B259" s="2" t="s">
        <v>12767</v>
      </c>
      <c r="C259" s="1" t="s">
        <v>1081</v>
      </c>
      <c r="D259" s="1" t="s">
        <v>1081</v>
      </c>
      <c r="F259" s="2" t="s">
        <v>261</v>
      </c>
      <c r="G259" s="40"/>
      <c r="K259" s="1" t="s">
        <v>13</v>
      </c>
      <c r="M259" s="40"/>
      <c r="N259" s="40" t="s">
        <v>13</v>
      </c>
      <c r="O259" s="1" t="s">
        <v>13</v>
      </c>
      <c r="P259" s="1" t="s">
        <v>13</v>
      </c>
      <c r="Q259" s="1" t="s">
        <v>13</v>
      </c>
      <c r="R259" s="1" t="s">
        <v>13</v>
      </c>
      <c r="S259" s="1" t="s">
        <v>13</v>
      </c>
      <c r="V259" s="40"/>
      <c r="W259" s="40" t="s">
        <v>13765</v>
      </c>
    </row>
    <row r="260" spans="1:23" ht="76.5" x14ac:dyDescent="0.25">
      <c r="A260" s="36">
        <v>259</v>
      </c>
      <c r="B260" s="2" t="s">
        <v>12768</v>
      </c>
      <c r="C260" s="1" t="s">
        <v>1082</v>
      </c>
      <c r="D260" s="1" t="s">
        <v>1082</v>
      </c>
      <c r="F260" s="2" t="s">
        <v>262</v>
      </c>
      <c r="G260" s="40"/>
      <c r="K260" s="1" t="s">
        <v>13</v>
      </c>
      <c r="M260" s="40"/>
      <c r="N260" s="40" t="s">
        <v>13</v>
      </c>
      <c r="O260" s="1" t="s">
        <v>13</v>
      </c>
      <c r="P260" s="1" t="s">
        <v>13</v>
      </c>
      <c r="Q260" s="1" t="s">
        <v>13</v>
      </c>
      <c r="R260" s="1" t="s">
        <v>13</v>
      </c>
      <c r="S260" s="1" t="s">
        <v>13</v>
      </c>
      <c r="V260" s="40"/>
      <c r="W260" s="40" t="s">
        <v>13763</v>
      </c>
    </row>
    <row r="261" spans="1:23" ht="80.650000000000006" customHeight="1" x14ac:dyDescent="0.25">
      <c r="A261" s="36">
        <v>260</v>
      </c>
      <c r="B261" s="2" t="s">
        <v>12769</v>
      </c>
      <c r="C261" s="1" t="s">
        <v>1083</v>
      </c>
      <c r="D261" s="1" t="s">
        <v>1083</v>
      </c>
      <c r="F261" s="2" t="s">
        <v>263</v>
      </c>
      <c r="G261" s="40"/>
      <c r="K261" s="1" t="s">
        <v>13</v>
      </c>
      <c r="M261" s="40"/>
      <c r="N261" s="40" t="s">
        <v>13</v>
      </c>
      <c r="O261" s="1" t="s">
        <v>13</v>
      </c>
      <c r="P261" s="1" t="s">
        <v>13</v>
      </c>
      <c r="Q261" s="1" t="s">
        <v>13</v>
      </c>
      <c r="R261" s="1" t="s">
        <v>13</v>
      </c>
      <c r="S261" s="1" t="s">
        <v>13</v>
      </c>
      <c r="V261" s="40"/>
      <c r="W261" s="40" t="s">
        <v>13763</v>
      </c>
    </row>
    <row r="262" spans="1:23" ht="25.5" x14ac:dyDescent="0.25">
      <c r="A262" s="36">
        <v>261</v>
      </c>
      <c r="B262" s="4" t="s">
        <v>264</v>
      </c>
      <c r="C262" s="3" t="s">
        <v>776</v>
      </c>
      <c r="D262" s="3" t="s">
        <v>776</v>
      </c>
      <c r="E262" s="3"/>
      <c r="F262" s="4" t="s">
        <v>264</v>
      </c>
      <c r="G262" s="38"/>
      <c r="H262" s="3"/>
      <c r="I262" s="3"/>
      <c r="K262" s="3"/>
      <c r="L262" s="3"/>
      <c r="M262" s="38"/>
      <c r="N262" s="40"/>
      <c r="V262" s="40"/>
      <c r="W262" s="40"/>
    </row>
    <row r="263" spans="1:23" x14ac:dyDescent="0.25">
      <c r="A263" s="36">
        <v>262</v>
      </c>
      <c r="B263" s="6" t="s">
        <v>265</v>
      </c>
      <c r="C263" s="5" t="s">
        <v>777</v>
      </c>
      <c r="D263" s="5" t="s">
        <v>777</v>
      </c>
      <c r="E263" s="5"/>
      <c r="F263" s="6" t="s">
        <v>265</v>
      </c>
      <c r="G263" s="39"/>
      <c r="H263" s="5"/>
      <c r="I263" s="5"/>
      <c r="K263" s="5"/>
      <c r="L263" s="5"/>
      <c r="M263" s="39"/>
      <c r="N263" s="40"/>
      <c r="V263" s="40"/>
      <c r="W263" s="40"/>
    </row>
    <row r="264" spans="1:23" ht="38.25" x14ac:dyDescent="0.25">
      <c r="A264" s="36">
        <v>263</v>
      </c>
      <c r="B264" s="2" t="s">
        <v>12770</v>
      </c>
      <c r="C264" s="1" t="s">
        <v>1084</v>
      </c>
      <c r="D264" s="1" t="s">
        <v>1084</v>
      </c>
      <c r="F264" s="2" t="s">
        <v>266</v>
      </c>
      <c r="G264" s="40"/>
      <c r="K264" s="1" t="s">
        <v>13</v>
      </c>
      <c r="M264" s="40"/>
      <c r="N264" s="40" t="s">
        <v>13</v>
      </c>
      <c r="O264" s="1" t="s">
        <v>13</v>
      </c>
      <c r="P264" s="1" t="s">
        <v>13</v>
      </c>
      <c r="Q264" s="1" t="s">
        <v>13</v>
      </c>
      <c r="R264" s="1" t="s">
        <v>13</v>
      </c>
      <c r="S264" s="1" t="s">
        <v>13</v>
      </c>
      <c r="T264" s="1" t="s">
        <v>13</v>
      </c>
      <c r="V264" s="40">
        <v>3</v>
      </c>
      <c r="W264" s="40" t="s">
        <v>13766</v>
      </c>
    </row>
    <row r="265" spans="1:23" ht="51" x14ac:dyDescent="0.25">
      <c r="A265" s="36">
        <v>264</v>
      </c>
      <c r="B265" s="2" t="s">
        <v>12771</v>
      </c>
      <c r="C265" s="1" t="s">
        <v>1085</v>
      </c>
      <c r="D265" s="1" t="s">
        <v>1085</v>
      </c>
      <c r="F265" s="2" t="s">
        <v>267</v>
      </c>
      <c r="G265" s="40"/>
      <c r="K265" s="1" t="s">
        <v>13</v>
      </c>
      <c r="M265" s="40"/>
      <c r="N265" s="40" t="s">
        <v>13</v>
      </c>
      <c r="O265" s="1" t="s">
        <v>13</v>
      </c>
      <c r="P265" s="1" t="s">
        <v>13</v>
      </c>
      <c r="Q265" s="1" t="s">
        <v>13</v>
      </c>
      <c r="R265" s="1" t="s">
        <v>13</v>
      </c>
      <c r="S265" s="1" t="s">
        <v>13</v>
      </c>
      <c r="T265" s="1" t="s">
        <v>13</v>
      </c>
      <c r="V265" s="40">
        <v>3</v>
      </c>
      <c r="W265" s="40" t="s">
        <v>13766</v>
      </c>
    </row>
    <row r="266" spans="1:23" ht="25.5" x14ac:dyDescent="0.25">
      <c r="A266" s="36">
        <v>265</v>
      </c>
      <c r="B266" s="2" t="s">
        <v>12772</v>
      </c>
      <c r="C266" s="1" t="s">
        <v>1086</v>
      </c>
      <c r="D266" s="1" t="s">
        <v>1086</v>
      </c>
      <c r="F266" s="2" t="s">
        <v>268</v>
      </c>
      <c r="G266" s="40"/>
      <c r="K266" s="1" t="s">
        <v>13</v>
      </c>
      <c r="M266" s="40"/>
      <c r="N266" s="40" t="s">
        <v>13</v>
      </c>
      <c r="O266" s="1" t="s">
        <v>13</v>
      </c>
      <c r="P266" s="1" t="s">
        <v>13</v>
      </c>
      <c r="Q266" s="1" t="s">
        <v>13</v>
      </c>
      <c r="R266" s="1" t="s">
        <v>13</v>
      </c>
      <c r="S266" s="1" t="s">
        <v>13</v>
      </c>
      <c r="V266" s="40"/>
      <c r="W266" s="40" t="s">
        <v>13766</v>
      </c>
    </row>
    <row r="267" spans="1:23" ht="25.5" x14ac:dyDescent="0.25">
      <c r="A267" s="36">
        <v>266</v>
      </c>
      <c r="B267" s="2" t="s">
        <v>12773</v>
      </c>
      <c r="C267" s="1" t="s">
        <v>1087</v>
      </c>
      <c r="D267" s="1" t="s">
        <v>1087</v>
      </c>
      <c r="F267" s="2" t="s">
        <v>269</v>
      </c>
      <c r="G267" s="40"/>
      <c r="K267" s="1" t="s">
        <v>13</v>
      </c>
      <c r="M267" s="40"/>
      <c r="N267" s="40" t="s">
        <v>13</v>
      </c>
      <c r="O267" s="1" t="s">
        <v>13</v>
      </c>
      <c r="P267" s="1" t="s">
        <v>13</v>
      </c>
      <c r="Q267" s="1" t="s">
        <v>13</v>
      </c>
      <c r="R267" s="1" t="s">
        <v>13</v>
      </c>
      <c r="S267" s="1" t="s">
        <v>13</v>
      </c>
      <c r="T267" s="1" t="s">
        <v>13</v>
      </c>
      <c r="V267" s="40">
        <v>3</v>
      </c>
      <c r="W267" s="40" t="s">
        <v>13766</v>
      </c>
    </row>
    <row r="268" spans="1:23" ht="51" x14ac:dyDescent="0.25">
      <c r="A268" s="36">
        <v>267</v>
      </c>
      <c r="B268" s="2" t="s">
        <v>12774</v>
      </c>
      <c r="C268" s="1" t="s">
        <v>1088</v>
      </c>
      <c r="D268" s="1" t="s">
        <v>1088</v>
      </c>
      <c r="F268" s="2" t="s">
        <v>270</v>
      </c>
      <c r="G268" s="40"/>
      <c r="K268" s="1" t="s">
        <v>13</v>
      </c>
      <c r="M268" s="40"/>
      <c r="N268" s="40" t="s">
        <v>13</v>
      </c>
      <c r="O268" s="1" t="s">
        <v>13</v>
      </c>
      <c r="P268" s="1" t="s">
        <v>13</v>
      </c>
      <c r="Q268" s="1" t="s">
        <v>13</v>
      </c>
      <c r="R268" s="1" t="s">
        <v>13</v>
      </c>
      <c r="S268" s="1" t="s">
        <v>13</v>
      </c>
      <c r="T268" s="1" t="s">
        <v>13</v>
      </c>
      <c r="V268" s="40">
        <v>3</v>
      </c>
      <c r="W268" s="40" t="s">
        <v>13766</v>
      </c>
    </row>
    <row r="269" spans="1:23" ht="38.25" x14ac:dyDescent="0.25">
      <c r="A269" s="36">
        <v>268</v>
      </c>
      <c r="B269" s="2" t="s">
        <v>12775</v>
      </c>
      <c r="C269" s="1" t="s">
        <v>1089</v>
      </c>
      <c r="D269" s="1" t="s">
        <v>1089</v>
      </c>
      <c r="F269" s="2" t="s">
        <v>271</v>
      </c>
      <c r="G269" s="40"/>
      <c r="K269" s="1" t="s">
        <v>13</v>
      </c>
      <c r="M269" s="40"/>
      <c r="N269" s="40" t="s">
        <v>13</v>
      </c>
      <c r="O269" s="1" t="s">
        <v>13</v>
      </c>
      <c r="P269" s="1" t="s">
        <v>13</v>
      </c>
      <c r="Q269" s="1" t="s">
        <v>13</v>
      </c>
      <c r="R269" s="1" t="s">
        <v>13</v>
      </c>
      <c r="S269" s="1" t="s">
        <v>13</v>
      </c>
      <c r="T269" s="1" t="s">
        <v>13</v>
      </c>
      <c r="V269" s="40">
        <v>3</v>
      </c>
      <c r="W269" s="40" t="s">
        <v>13766</v>
      </c>
    </row>
    <row r="270" spans="1:23" ht="63.75" x14ac:dyDescent="0.25">
      <c r="A270" s="36">
        <v>269</v>
      </c>
      <c r="B270" s="2" t="s">
        <v>12776</v>
      </c>
      <c r="C270" s="1" t="s">
        <v>1090</v>
      </c>
      <c r="D270" s="1" t="s">
        <v>1090</v>
      </c>
      <c r="F270" s="2" t="s">
        <v>272</v>
      </c>
      <c r="G270" s="40"/>
      <c r="K270" s="1" t="s">
        <v>13</v>
      </c>
      <c r="M270" s="40"/>
      <c r="N270" s="40" t="s">
        <v>13</v>
      </c>
      <c r="O270" s="1" t="s">
        <v>13</v>
      </c>
      <c r="P270" s="1" t="s">
        <v>13</v>
      </c>
      <c r="Q270" s="1" t="s">
        <v>13</v>
      </c>
      <c r="R270" s="1" t="s">
        <v>13</v>
      </c>
      <c r="S270" s="1" t="s">
        <v>13</v>
      </c>
      <c r="T270" s="1" t="s">
        <v>13</v>
      </c>
      <c r="V270" s="40">
        <v>3</v>
      </c>
      <c r="W270" s="40" t="s">
        <v>13766</v>
      </c>
    </row>
    <row r="271" spans="1:23" ht="25.5" x14ac:dyDescent="0.25">
      <c r="A271" s="36">
        <v>270</v>
      </c>
      <c r="B271" s="2" t="s">
        <v>12777</v>
      </c>
      <c r="C271" s="1" t="s">
        <v>1091</v>
      </c>
      <c r="D271" s="1" t="s">
        <v>1091</v>
      </c>
      <c r="F271" s="2" t="s">
        <v>273</v>
      </c>
      <c r="G271" s="40"/>
      <c r="K271" s="1" t="s">
        <v>13</v>
      </c>
      <c r="M271" s="40"/>
      <c r="N271" s="40"/>
      <c r="T271" s="1" t="s">
        <v>13</v>
      </c>
      <c r="V271" s="40">
        <v>3</v>
      </c>
      <c r="W271" s="40" t="s">
        <v>13766</v>
      </c>
    </row>
    <row r="272" spans="1:23" ht="25.5" x14ac:dyDescent="0.25">
      <c r="A272" s="36">
        <v>271</v>
      </c>
      <c r="B272" s="6" t="s">
        <v>274</v>
      </c>
      <c r="C272" s="5" t="s">
        <v>778</v>
      </c>
      <c r="D272" s="5" t="s">
        <v>778</v>
      </c>
      <c r="E272" s="5"/>
      <c r="F272" s="6" t="s">
        <v>274</v>
      </c>
      <c r="G272" s="39"/>
      <c r="H272" s="5"/>
      <c r="I272" s="5"/>
      <c r="K272" s="5"/>
      <c r="L272" s="5"/>
      <c r="M272" s="39"/>
      <c r="N272" s="40"/>
      <c r="V272" s="40"/>
      <c r="W272" s="40"/>
    </row>
    <row r="273" spans="1:23" ht="38.25" x14ac:dyDescent="0.25">
      <c r="A273" s="36">
        <v>272</v>
      </c>
      <c r="B273" s="2" t="s">
        <v>12778</v>
      </c>
      <c r="C273" s="1" t="s">
        <v>1092</v>
      </c>
      <c r="D273" s="1" t="s">
        <v>1092</v>
      </c>
      <c r="F273" s="2" t="s">
        <v>275</v>
      </c>
      <c r="G273" s="40"/>
      <c r="K273" s="1" t="s">
        <v>13</v>
      </c>
      <c r="M273" s="40"/>
      <c r="N273" s="40" t="s">
        <v>13</v>
      </c>
      <c r="O273" s="1" t="s">
        <v>13</v>
      </c>
      <c r="P273" s="1" t="s">
        <v>13</v>
      </c>
      <c r="Q273" s="1" t="s">
        <v>13</v>
      </c>
      <c r="R273" s="1" t="s">
        <v>13</v>
      </c>
      <c r="S273" s="1" t="s">
        <v>13</v>
      </c>
      <c r="T273" s="1" t="s">
        <v>13</v>
      </c>
      <c r="U273" s="1">
        <v>2</v>
      </c>
      <c r="V273" s="40">
        <v>3</v>
      </c>
      <c r="W273" s="40" t="s">
        <v>13767</v>
      </c>
    </row>
    <row r="274" spans="1:23" ht="51" x14ac:dyDescent="0.25">
      <c r="A274" s="36">
        <v>273</v>
      </c>
      <c r="B274" s="2" t="s">
        <v>12779</v>
      </c>
      <c r="C274" s="1" t="s">
        <v>1093</v>
      </c>
      <c r="D274" s="1" t="s">
        <v>1093</v>
      </c>
      <c r="F274" s="2" t="s">
        <v>276</v>
      </c>
      <c r="G274" s="40"/>
      <c r="K274" s="1" t="s">
        <v>13</v>
      </c>
      <c r="M274" s="40"/>
      <c r="N274" s="40" t="s">
        <v>13</v>
      </c>
      <c r="O274" s="1" t="s">
        <v>13</v>
      </c>
      <c r="P274" s="1" t="s">
        <v>13</v>
      </c>
      <c r="Q274" s="1" t="s">
        <v>13</v>
      </c>
      <c r="R274" s="1" t="s">
        <v>13</v>
      </c>
      <c r="S274" s="1" t="s">
        <v>13</v>
      </c>
      <c r="V274" s="40"/>
      <c r="W274" s="40" t="s">
        <v>13768</v>
      </c>
    </row>
    <row r="275" spans="1:23" ht="63.75" x14ac:dyDescent="0.25">
      <c r="A275" s="36">
        <v>274</v>
      </c>
      <c r="B275" s="2" t="s">
        <v>12780</v>
      </c>
      <c r="C275" s="1" t="s">
        <v>1094</v>
      </c>
      <c r="D275" s="1" t="s">
        <v>1094</v>
      </c>
      <c r="F275" s="2" t="s">
        <v>277</v>
      </c>
      <c r="G275" s="40"/>
      <c r="K275" s="1" t="s">
        <v>13</v>
      </c>
      <c r="M275" s="40"/>
      <c r="N275" s="40" t="s">
        <v>13</v>
      </c>
      <c r="O275" s="1" t="s">
        <v>13</v>
      </c>
      <c r="P275" s="1" t="s">
        <v>13</v>
      </c>
      <c r="Q275" s="1" t="s">
        <v>13</v>
      </c>
      <c r="R275" s="1" t="s">
        <v>13</v>
      </c>
      <c r="S275" s="1" t="s">
        <v>13</v>
      </c>
      <c r="V275" s="40"/>
      <c r="W275" s="40" t="s">
        <v>13768</v>
      </c>
    </row>
    <row r="276" spans="1:23" ht="51" x14ac:dyDescent="0.25">
      <c r="A276" s="36">
        <v>275</v>
      </c>
      <c r="B276" s="2" t="s">
        <v>12781</v>
      </c>
      <c r="C276" s="1" t="s">
        <v>1095</v>
      </c>
      <c r="D276" s="1" t="s">
        <v>1095</v>
      </c>
      <c r="F276" s="2" t="s">
        <v>278</v>
      </c>
      <c r="G276" s="40"/>
      <c r="K276" s="1" t="s">
        <v>13</v>
      </c>
      <c r="M276" s="40"/>
      <c r="N276" s="40" t="s">
        <v>13</v>
      </c>
      <c r="O276" s="1" t="s">
        <v>13</v>
      </c>
      <c r="P276" s="1" t="s">
        <v>13</v>
      </c>
      <c r="Q276" s="1" t="s">
        <v>13</v>
      </c>
      <c r="R276" s="1" t="s">
        <v>13</v>
      </c>
      <c r="S276" s="1" t="s">
        <v>13</v>
      </c>
      <c r="V276" s="40"/>
      <c r="W276" s="40" t="s">
        <v>13768</v>
      </c>
    </row>
    <row r="277" spans="1:23" ht="51" x14ac:dyDescent="0.25">
      <c r="A277" s="36">
        <v>276</v>
      </c>
      <c r="B277" s="2" t="s">
        <v>12782</v>
      </c>
      <c r="C277" s="1" t="s">
        <v>1096</v>
      </c>
      <c r="D277" s="1" t="s">
        <v>1096</v>
      </c>
      <c r="F277" s="2" t="s">
        <v>279</v>
      </c>
      <c r="G277" s="40"/>
      <c r="K277" s="1" t="s">
        <v>13</v>
      </c>
      <c r="M277" s="40"/>
      <c r="N277" s="40" t="s">
        <v>13</v>
      </c>
      <c r="O277" s="1" t="s">
        <v>13</v>
      </c>
      <c r="P277" s="1" t="s">
        <v>13</v>
      </c>
      <c r="Q277" s="1" t="s">
        <v>13</v>
      </c>
      <c r="R277" s="1" t="s">
        <v>13</v>
      </c>
      <c r="S277" s="1" t="s">
        <v>13</v>
      </c>
      <c r="V277" s="40"/>
      <c r="W277" s="40" t="s">
        <v>13768</v>
      </c>
    </row>
    <row r="278" spans="1:23" ht="38.25" x14ac:dyDescent="0.25">
      <c r="A278" s="36">
        <v>277</v>
      </c>
      <c r="B278" s="2" t="s">
        <v>12783</v>
      </c>
      <c r="C278" s="1" t="s">
        <v>1097</v>
      </c>
      <c r="D278" s="1" t="s">
        <v>1097</v>
      </c>
      <c r="F278" s="2" t="s">
        <v>280</v>
      </c>
      <c r="G278" s="40"/>
      <c r="K278" s="1" t="s">
        <v>13</v>
      </c>
      <c r="M278" s="40"/>
      <c r="N278" s="40" t="s">
        <v>13</v>
      </c>
      <c r="O278" s="1" t="s">
        <v>13</v>
      </c>
      <c r="P278" s="1" t="s">
        <v>13</v>
      </c>
      <c r="Q278" s="1" t="s">
        <v>13</v>
      </c>
      <c r="R278" s="1" t="s">
        <v>13</v>
      </c>
      <c r="S278" s="1" t="s">
        <v>13</v>
      </c>
      <c r="V278" s="40"/>
      <c r="W278" s="40" t="s">
        <v>13768</v>
      </c>
    </row>
    <row r="279" spans="1:23" ht="51" x14ac:dyDescent="0.25">
      <c r="A279" s="36">
        <v>278</v>
      </c>
      <c r="B279" s="2" t="s">
        <v>12784</v>
      </c>
      <c r="C279" s="1" t="s">
        <v>1098</v>
      </c>
      <c r="D279" s="1" t="s">
        <v>1098</v>
      </c>
      <c r="F279" s="2" t="s">
        <v>281</v>
      </c>
      <c r="G279" s="40"/>
      <c r="K279" s="1" t="s">
        <v>13</v>
      </c>
      <c r="M279" s="40"/>
      <c r="N279" s="40" t="s">
        <v>13</v>
      </c>
      <c r="O279" s="1" t="s">
        <v>13</v>
      </c>
      <c r="P279" s="1" t="s">
        <v>13</v>
      </c>
      <c r="Q279" s="1" t="s">
        <v>13</v>
      </c>
      <c r="R279" s="1" t="s">
        <v>13</v>
      </c>
      <c r="S279" s="1" t="s">
        <v>13</v>
      </c>
      <c r="V279" s="40"/>
      <c r="W279" s="40" t="s">
        <v>13768</v>
      </c>
    </row>
    <row r="280" spans="1:23" ht="51" x14ac:dyDescent="0.25">
      <c r="A280" s="36">
        <v>279</v>
      </c>
      <c r="B280" s="2" t="s">
        <v>12785</v>
      </c>
      <c r="C280" s="1" t="s">
        <v>1099</v>
      </c>
      <c r="D280" s="1" t="s">
        <v>1099</v>
      </c>
      <c r="F280" s="2" t="s">
        <v>282</v>
      </c>
      <c r="G280" s="40"/>
      <c r="K280" s="1" t="s">
        <v>13</v>
      </c>
      <c r="M280" s="40"/>
      <c r="N280" s="40" t="s">
        <v>13</v>
      </c>
      <c r="O280" s="1" t="s">
        <v>13</v>
      </c>
      <c r="P280" s="1" t="s">
        <v>13</v>
      </c>
      <c r="Q280" s="1" t="s">
        <v>13</v>
      </c>
      <c r="R280" s="1" t="s">
        <v>13</v>
      </c>
      <c r="S280" s="1" t="s">
        <v>13</v>
      </c>
      <c r="V280" s="40"/>
      <c r="W280" s="40" t="s">
        <v>13768</v>
      </c>
    </row>
    <row r="281" spans="1:23" ht="51" x14ac:dyDescent="0.25">
      <c r="A281" s="36">
        <v>280</v>
      </c>
      <c r="B281" s="2" t="s">
        <v>12786</v>
      </c>
      <c r="C281" s="1" t="s">
        <v>1100</v>
      </c>
      <c r="D281" s="1" t="s">
        <v>1100</v>
      </c>
      <c r="F281" s="2" t="s">
        <v>283</v>
      </c>
      <c r="G281" s="40"/>
      <c r="K281" s="1" t="s">
        <v>13</v>
      </c>
      <c r="M281" s="40"/>
      <c r="N281" s="40" t="s">
        <v>13</v>
      </c>
      <c r="O281" s="1" t="s">
        <v>13</v>
      </c>
      <c r="P281" s="1" t="s">
        <v>13</v>
      </c>
      <c r="Q281" s="1" t="s">
        <v>13</v>
      </c>
      <c r="R281" s="1" t="s">
        <v>13</v>
      </c>
      <c r="S281" s="1" t="s">
        <v>13</v>
      </c>
      <c r="V281" s="40"/>
      <c r="W281" s="40" t="s">
        <v>13768</v>
      </c>
    </row>
    <row r="282" spans="1:23" ht="25.5" x14ac:dyDescent="0.25">
      <c r="A282" s="36">
        <v>281</v>
      </c>
      <c r="B282" s="4" t="s">
        <v>284</v>
      </c>
      <c r="C282" s="3" t="s">
        <v>779</v>
      </c>
      <c r="D282" s="3" t="s">
        <v>779</v>
      </c>
      <c r="E282" s="3"/>
      <c r="F282" s="4" t="s">
        <v>284</v>
      </c>
      <c r="G282" s="38"/>
      <c r="H282" s="3"/>
      <c r="I282" s="3"/>
      <c r="K282" s="3"/>
      <c r="L282" s="3"/>
      <c r="M282" s="38"/>
      <c r="N282" s="40"/>
      <c r="V282" s="40"/>
      <c r="W282" s="40"/>
    </row>
    <row r="283" spans="1:23" x14ac:dyDescent="0.25">
      <c r="A283" s="36">
        <v>282</v>
      </c>
      <c r="B283" s="2" t="s">
        <v>285</v>
      </c>
      <c r="C283" s="5" t="s">
        <v>780</v>
      </c>
      <c r="D283" s="5" t="s">
        <v>780</v>
      </c>
      <c r="E283" s="5"/>
      <c r="F283" s="6" t="s">
        <v>285</v>
      </c>
      <c r="G283" s="39"/>
      <c r="H283" s="5"/>
      <c r="I283" s="5"/>
      <c r="K283" s="5"/>
      <c r="L283" s="5"/>
      <c r="M283" s="39"/>
      <c r="N283" s="40"/>
      <c r="V283" s="40"/>
      <c r="W283" s="40"/>
    </row>
    <row r="284" spans="1:23" ht="38.25" x14ac:dyDescent="0.25">
      <c r="A284" s="36">
        <v>283</v>
      </c>
      <c r="B284" s="2" t="s">
        <v>12787</v>
      </c>
      <c r="C284" s="1" t="s">
        <v>1101</v>
      </c>
      <c r="D284" s="1" t="s">
        <v>1101</v>
      </c>
      <c r="F284" s="2" t="s">
        <v>286</v>
      </c>
      <c r="G284" s="40"/>
      <c r="K284" s="1" t="s">
        <v>13</v>
      </c>
      <c r="M284" s="40"/>
      <c r="N284" s="40" t="s">
        <v>13</v>
      </c>
      <c r="O284" s="1" t="s">
        <v>13</v>
      </c>
      <c r="P284" s="1" t="s">
        <v>13</v>
      </c>
      <c r="Q284" s="1" t="s">
        <v>13</v>
      </c>
      <c r="R284" s="1" t="s">
        <v>13</v>
      </c>
      <c r="S284" s="1" t="s">
        <v>13</v>
      </c>
      <c r="T284" s="1" t="s">
        <v>13</v>
      </c>
      <c r="V284" s="40"/>
      <c r="W284" s="40" t="s">
        <v>13769</v>
      </c>
    </row>
    <row r="285" spans="1:23" ht="38.25" x14ac:dyDescent="0.25">
      <c r="A285" s="36">
        <v>284</v>
      </c>
      <c r="B285" s="2" t="s">
        <v>287</v>
      </c>
      <c r="C285" s="1" t="s">
        <v>1102</v>
      </c>
      <c r="D285" s="1" t="s">
        <v>1102</v>
      </c>
      <c r="F285" s="2" t="s">
        <v>287</v>
      </c>
      <c r="G285" s="40"/>
      <c r="J285" s="1" t="s">
        <v>13</v>
      </c>
      <c r="M285" s="40" t="s">
        <v>13</v>
      </c>
      <c r="N285" s="40" t="s">
        <v>13</v>
      </c>
      <c r="O285" s="1" t="s">
        <v>13</v>
      </c>
      <c r="P285" s="1" t="s">
        <v>13</v>
      </c>
      <c r="Q285" s="1" t="s">
        <v>13</v>
      </c>
      <c r="R285" s="1" t="s">
        <v>13</v>
      </c>
      <c r="S285" s="1" t="s">
        <v>13</v>
      </c>
      <c r="T285" s="1" t="s">
        <v>13</v>
      </c>
      <c r="V285" s="40"/>
      <c r="W285" s="40"/>
    </row>
    <row r="286" spans="1:23" x14ac:dyDescent="0.25">
      <c r="A286" s="36">
        <v>285</v>
      </c>
      <c r="B286" s="2" t="s">
        <v>288</v>
      </c>
      <c r="C286" s="5" t="s">
        <v>781</v>
      </c>
      <c r="D286" s="5" t="s">
        <v>781</v>
      </c>
      <c r="E286" s="5"/>
      <c r="F286" s="6" t="s">
        <v>288</v>
      </c>
      <c r="G286" s="39"/>
      <c r="H286" s="5"/>
      <c r="I286" s="5"/>
      <c r="K286" s="5"/>
      <c r="L286" s="5"/>
      <c r="M286" s="39"/>
      <c r="N286" s="40"/>
      <c r="V286" s="40"/>
      <c r="W286" s="40"/>
    </row>
    <row r="287" spans="1:23" ht="38.25" x14ac:dyDescent="0.25">
      <c r="A287" s="36">
        <v>286</v>
      </c>
      <c r="B287" s="2" t="s">
        <v>12788</v>
      </c>
      <c r="C287" s="1" t="s">
        <v>1103</v>
      </c>
      <c r="D287" s="1" t="s">
        <v>1103</v>
      </c>
      <c r="F287" s="2" t="s">
        <v>289</v>
      </c>
      <c r="G287" s="40"/>
      <c r="K287" s="1" t="s">
        <v>13</v>
      </c>
      <c r="M287" s="40"/>
      <c r="N287" s="40" t="s">
        <v>13</v>
      </c>
      <c r="O287" s="1" t="s">
        <v>13</v>
      </c>
      <c r="P287" s="1" t="s">
        <v>13</v>
      </c>
      <c r="Q287" s="1" t="s">
        <v>13</v>
      </c>
      <c r="R287" s="1" t="s">
        <v>13</v>
      </c>
      <c r="S287" s="1" t="s">
        <v>13</v>
      </c>
      <c r="T287" s="1" t="s">
        <v>13</v>
      </c>
      <c r="V287" s="40"/>
      <c r="W287" s="40" t="s">
        <v>13770</v>
      </c>
    </row>
    <row r="288" spans="1:23" ht="25.5" x14ac:dyDescent="0.25">
      <c r="A288" s="36">
        <v>287</v>
      </c>
      <c r="B288" s="2" t="s">
        <v>290</v>
      </c>
      <c r="C288" s="5" t="s">
        <v>782</v>
      </c>
      <c r="D288" s="5" t="s">
        <v>782</v>
      </c>
      <c r="E288" s="5"/>
      <c r="F288" s="6" t="s">
        <v>290</v>
      </c>
      <c r="G288" s="39"/>
      <c r="H288" s="5"/>
      <c r="I288" s="5"/>
      <c r="K288" s="5"/>
      <c r="L288" s="5"/>
      <c r="M288" s="39"/>
      <c r="N288" s="40"/>
      <c r="V288" s="40"/>
      <c r="W288" s="40"/>
    </row>
    <row r="289" spans="1:23" ht="25.5" x14ac:dyDescent="0.25">
      <c r="A289" s="36">
        <v>288</v>
      </c>
      <c r="B289" s="2" t="s">
        <v>291</v>
      </c>
      <c r="C289" s="1" t="s">
        <v>1104</v>
      </c>
      <c r="D289" s="1" t="s">
        <v>1104</v>
      </c>
      <c r="F289" s="2" t="s">
        <v>291</v>
      </c>
      <c r="G289" s="40"/>
      <c r="J289" s="1" t="s">
        <v>13</v>
      </c>
      <c r="M289" s="40"/>
      <c r="N289" s="40" t="s">
        <v>13</v>
      </c>
      <c r="O289" s="1" t="s">
        <v>13</v>
      </c>
      <c r="P289" s="1" t="s">
        <v>13</v>
      </c>
      <c r="Q289" s="1" t="s">
        <v>13</v>
      </c>
      <c r="R289" s="1" t="s">
        <v>13</v>
      </c>
      <c r="V289" s="40"/>
      <c r="W289" s="40"/>
    </row>
    <row r="290" spans="1:23" ht="25.5" x14ac:dyDescent="0.25">
      <c r="A290" s="36">
        <v>289</v>
      </c>
      <c r="B290" s="2" t="s">
        <v>292</v>
      </c>
      <c r="C290" s="1" t="s">
        <v>1105</v>
      </c>
      <c r="D290" s="1" t="s">
        <v>1105</v>
      </c>
      <c r="F290" s="2" t="s">
        <v>292</v>
      </c>
      <c r="G290" s="40"/>
      <c r="J290" s="1" t="s">
        <v>13</v>
      </c>
      <c r="M290" s="40" t="s">
        <v>13</v>
      </c>
      <c r="N290" s="40" t="s">
        <v>13</v>
      </c>
      <c r="O290" s="1" t="s">
        <v>13</v>
      </c>
      <c r="P290" s="1" t="s">
        <v>13</v>
      </c>
      <c r="Q290" s="1" t="s">
        <v>13</v>
      </c>
      <c r="R290" s="1" t="s">
        <v>13</v>
      </c>
      <c r="V290" s="40"/>
      <c r="W290" s="40"/>
    </row>
    <row r="291" spans="1:23" ht="25.5" x14ac:dyDescent="0.25">
      <c r="A291" s="36">
        <v>290</v>
      </c>
      <c r="B291" s="4" t="s">
        <v>293</v>
      </c>
      <c r="C291" s="3" t="s">
        <v>783</v>
      </c>
      <c r="D291" s="3" t="s">
        <v>783</v>
      </c>
      <c r="E291" s="3"/>
      <c r="F291" s="4" t="s">
        <v>293</v>
      </c>
      <c r="G291" s="38"/>
      <c r="H291" s="3"/>
      <c r="I291" s="3"/>
      <c r="K291" s="3"/>
      <c r="L291" s="3"/>
      <c r="M291" s="38"/>
      <c r="N291" s="40"/>
      <c r="V291" s="40"/>
      <c r="W291" s="40">
        <v>0</v>
      </c>
    </row>
    <row r="292" spans="1:23" x14ac:dyDescent="0.25">
      <c r="A292" s="36">
        <v>291</v>
      </c>
      <c r="B292" s="4" t="s">
        <v>294</v>
      </c>
      <c r="C292" s="3" t="s">
        <v>784</v>
      </c>
      <c r="D292" s="3" t="s">
        <v>784</v>
      </c>
      <c r="E292" s="3"/>
      <c r="F292" s="4" t="s">
        <v>294</v>
      </c>
      <c r="G292" s="38"/>
      <c r="H292" s="3"/>
      <c r="I292" s="3"/>
      <c r="K292" s="3"/>
      <c r="L292" s="3"/>
      <c r="M292" s="38"/>
      <c r="N292" s="40"/>
      <c r="V292" s="40"/>
      <c r="W292" s="40"/>
    </row>
    <row r="293" spans="1:23" x14ac:dyDescent="0.25">
      <c r="A293" s="36">
        <v>292</v>
      </c>
      <c r="B293" s="2" t="s">
        <v>66</v>
      </c>
      <c r="C293" s="5" t="s">
        <v>785</v>
      </c>
      <c r="D293" s="5" t="s">
        <v>785</v>
      </c>
      <c r="E293" s="5"/>
      <c r="F293" s="6" t="s">
        <v>66</v>
      </c>
      <c r="G293" s="39"/>
      <c r="H293" s="5"/>
      <c r="I293" s="5"/>
      <c r="K293" s="5"/>
      <c r="L293" s="5"/>
      <c r="M293" s="39"/>
      <c r="N293" s="40"/>
      <c r="V293" s="40"/>
      <c r="W293" s="40"/>
    </row>
    <row r="294" spans="1:23" ht="25.5" x14ac:dyDescent="0.25">
      <c r="A294" s="36">
        <v>293</v>
      </c>
      <c r="B294" s="2" t="s">
        <v>12789</v>
      </c>
      <c r="C294" s="1" t="s">
        <v>1106</v>
      </c>
      <c r="D294" s="1" t="s">
        <v>1106</v>
      </c>
      <c r="F294" s="2" t="s">
        <v>295</v>
      </c>
      <c r="G294" s="40"/>
      <c r="K294" s="1" t="s">
        <v>13</v>
      </c>
      <c r="M294" s="40" t="s">
        <v>13</v>
      </c>
      <c r="N294" s="40" t="s">
        <v>13</v>
      </c>
      <c r="O294" s="1" t="s">
        <v>13</v>
      </c>
      <c r="P294" s="1" t="s">
        <v>13</v>
      </c>
      <c r="Q294" s="1" t="s">
        <v>13</v>
      </c>
      <c r="R294" s="1" t="s">
        <v>13</v>
      </c>
      <c r="S294" s="1" t="s">
        <v>13</v>
      </c>
      <c r="V294" s="40"/>
      <c r="W294" s="40" t="s">
        <v>13771</v>
      </c>
    </row>
    <row r="295" spans="1:23" x14ac:dyDescent="0.25">
      <c r="A295" s="36">
        <v>294</v>
      </c>
      <c r="B295" s="2" t="s">
        <v>296</v>
      </c>
      <c r="C295" s="5" t="s">
        <v>786</v>
      </c>
      <c r="D295" s="5" t="s">
        <v>786</v>
      </c>
      <c r="E295" s="5"/>
      <c r="F295" s="6" t="s">
        <v>296</v>
      </c>
      <c r="G295" s="39"/>
      <c r="H295" s="5"/>
      <c r="I295" s="5"/>
      <c r="K295" s="5"/>
      <c r="L295" s="5"/>
      <c r="M295" s="39"/>
      <c r="N295" s="40"/>
      <c r="V295" s="40"/>
      <c r="W295" s="40"/>
    </row>
    <row r="296" spans="1:23" ht="25.5" x14ac:dyDescent="0.25">
      <c r="A296" s="36">
        <v>295</v>
      </c>
      <c r="B296" s="2" t="s">
        <v>12790</v>
      </c>
      <c r="C296" s="1" t="s">
        <v>1107</v>
      </c>
      <c r="D296" s="1" t="s">
        <v>1107</v>
      </c>
      <c r="F296" s="2" t="s">
        <v>297</v>
      </c>
      <c r="G296" s="40"/>
      <c r="K296" s="1" t="s">
        <v>13</v>
      </c>
      <c r="M296" s="40" t="s">
        <v>13</v>
      </c>
      <c r="N296" s="40" t="s">
        <v>13</v>
      </c>
      <c r="O296" s="1" t="s">
        <v>13</v>
      </c>
      <c r="P296" s="1" t="s">
        <v>13</v>
      </c>
      <c r="Q296" s="1" t="s">
        <v>13</v>
      </c>
      <c r="R296" s="1" t="s">
        <v>13</v>
      </c>
      <c r="S296" s="1" t="s">
        <v>13</v>
      </c>
      <c r="V296" s="40"/>
      <c r="W296" s="40" t="s">
        <v>13772</v>
      </c>
    </row>
    <row r="297" spans="1:23" ht="38.25" x14ac:dyDescent="0.25">
      <c r="A297" s="36">
        <v>296</v>
      </c>
      <c r="B297" s="2" t="s">
        <v>12791</v>
      </c>
      <c r="C297" s="1" t="s">
        <v>1108</v>
      </c>
      <c r="D297" s="1" t="s">
        <v>1108</v>
      </c>
      <c r="F297" s="2" t="s">
        <v>298</v>
      </c>
      <c r="G297" s="40"/>
      <c r="K297" s="1" t="s">
        <v>13</v>
      </c>
      <c r="M297" s="40" t="s">
        <v>13</v>
      </c>
      <c r="N297" s="40" t="s">
        <v>13</v>
      </c>
      <c r="O297" s="1" t="s">
        <v>13</v>
      </c>
      <c r="P297" s="1" t="s">
        <v>13</v>
      </c>
      <c r="Q297" s="1" t="s">
        <v>13</v>
      </c>
      <c r="R297" s="1" t="s">
        <v>13</v>
      </c>
      <c r="S297" s="1" t="s">
        <v>13</v>
      </c>
      <c r="V297" s="40"/>
      <c r="W297" s="40" t="s">
        <v>13773</v>
      </c>
    </row>
    <row r="298" spans="1:23" ht="38.25" x14ac:dyDescent="0.25">
      <c r="A298" s="36">
        <v>297</v>
      </c>
      <c r="B298" s="2" t="s">
        <v>12792</v>
      </c>
      <c r="C298" s="1" t="s">
        <v>1109</v>
      </c>
      <c r="D298" s="1" t="s">
        <v>1109</v>
      </c>
      <c r="F298" s="2" t="s">
        <v>299</v>
      </c>
      <c r="G298" s="40"/>
      <c r="K298" s="1" t="s">
        <v>13</v>
      </c>
      <c r="M298" s="40" t="s">
        <v>13</v>
      </c>
      <c r="N298" s="40" t="s">
        <v>13</v>
      </c>
      <c r="O298" s="1" t="s">
        <v>13</v>
      </c>
      <c r="P298" s="1" t="s">
        <v>13</v>
      </c>
      <c r="Q298" s="1" t="s">
        <v>13</v>
      </c>
      <c r="R298" s="1" t="s">
        <v>13</v>
      </c>
      <c r="S298" s="1" t="s">
        <v>13</v>
      </c>
      <c r="V298" s="40"/>
      <c r="W298" s="40" t="s">
        <v>13773</v>
      </c>
    </row>
    <row r="299" spans="1:23" ht="114.75" x14ac:dyDescent="0.25">
      <c r="A299" s="36">
        <v>298</v>
      </c>
      <c r="B299" s="2" t="s">
        <v>12793</v>
      </c>
      <c r="C299" s="1" t="s">
        <v>1110</v>
      </c>
      <c r="D299" s="1" t="s">
        <v>1110</v>
      </c>
      <c r="F299" s="2" t="s">
        <v>300</v>
      </c>
      <c r="G299" s="40"/>
      <c r="K299" s="1" t="s">
        <v>13</v>
      </c>
      <c r="M299" s="40"/>
      <c r="N299" s="40" t="s">
        <v>13</v>
      </c>
      <c r="O299" s="1" t="s">
        <v>13</v>
      </c>
      <c r="P299" s="1" t="s">
        <v>13</v>
      </c>
      <c r="Q299" s="1" t="s">
        <v>13</v>
      </c>
      <c r="R299" s="1" t="s">
        <v>13</v>
      </c>
      <c r="S299" s="1" t="s">
        <v>13</v>
      </c>
      <c r="V299" s="40"/>
      <c r="W299" s="40" t="s">
        <v>13774</v>
      </c>
    </row>
    <row r="300" spans="1:23" ht="51" x14ac:dyDescent="0.25">
      <c r="A300" s="36">
        <v>299</v>
      </c>
      <c r="B300" s="2" t="s">
        <v>12794</v>
      </c>
      <c r="C300" s="1" t="s">
        <v>1111</v>
      </c>
      <c r="D300" s="1" t="s">
        <v>1111</v>
      </c>
      <c r="F300" s="2" t="s">
        <v>301</v>
      </c>
      <c r="G300" s="40"/>
      <c r="K300" s="1" t="s">
        <v>13</v>
      </c>
      <c r="M300" s="40"/>
      <c r="N300" s="40" t="s">
        <v>13</v>
      </c>
      <c r="O300" s="1" t="s">
        <v>13</v>
      </c>
      <c r="P300" s="1" t="s">
        <v>13</v>
      </c>
      <c r="Q300" s="1" t="s">
        <v>13</v>
      </c>
      <c r="R300" s="1" t="s">
        <v>13</v>
      </c>
      <c r="V300" s="40"/>
      <c r="W300" s="40" t="s">
        <v>13775</v>
      </c>
    </row>
    <row r="301" spans="1:23" x14ac:dyDescent="0.25">
      <c r="A301" s="36">
        <v>300</v>
      </c>
      <c r="B301" s="6" t="s">
        <v>302</v>
      </c>
      <c r="C301" s="5" t="s">
        <v>787</v>
      </c>
      <c r="D301" s="5" t="s">
        <v>787</v>
      </c>
      <c r="E301" s="5"/>
      <c r="F301" s="6" t="s">
        <v>302</v>
      </c>
      <c r="G301" s="39"/>
      <c r="H301" s="5"/>
      <c r="I301" s="5"/>
      <c r="K301" s="5"/>
      <c r="L301" s="5"/>
      <c r="M301" s="39"/>
      <c r="N301" s="40"/>
      <c r="V301" s="40"/>
      <c r="W301" s="40"/>
    </row>
    <row r="302" spans="1:23" ht="51" x14ac:dyDescent="0.25">
      <c r="A302" s="36">
        <v>301</v>
      </c>
      <c r="B302" s="2" t="s">
        <v>12795</v>
      </c>
      <c r="C302" s="1" t="s">
        <v>1112</v>
      </c>
      <c r="D302" s="1" t="s">
        <v>1112</v>
      </c>
      <c r="F302" s="2" t="s">
        <v>303</v>
      </c>
      <c r="G302" s="40"/>
      <c r="K302" s="1" t="s">
        <v>13</v>
      </c>
      <c r="M302" s="40"/>
      <c r="N302" s="40" t="s">
        <v>13</v>
      </c>
      <c r="O302" s="1" t="s">
        <v>13</v>
      </c>
      <c r="P302" s="1" t="s">
        <v>13</v>
      </c>
      <c r="Q302" s="1" t="s">
        <v>13</v>
      </c>
      <c r="R302" s="1" t="s">
        <v>13</v>
      </c>
      <c r="S302" s="1" t="s">
        <v>13</v>
      </c>
      <c r="V302" s="40"/>
      <c r="W302" s="40" t="s">
        <v>13776</v>
      </c>
    </row>
    <row r="303" spans="1:23" ht="51" x14ac:dyDescent="0.25">
      <c r="A303" s="36">
        <v>302</v>
      </c>
      <c r="B303" s="2" t="s">
        <v>12796</v>
      </c>
      <c r="C303" s="1" t="s">
        <v>1113</v>
      </c>
      <c r="D303" s="1" t="s">
        <v>1113</v>
      </c>
      <c r="F303" s="2" t="s">
        <v>304</v>
      </c>
      <c r="G303" s="40"/>
      <c r="K303" s="1" t="s">
        <v>13</v>
      </c>
      <c r="M303" s="40"/>
      <c r="N303" s="40" t="s">
        <v>13</v>
      </c>
      <c r="O303" s="1" t="s">
        <v>13</v>
      </c>
      <c r="P303" s="1" t="s">
        <v>13</v>
      </c>
      <c r="Q303" s="1" t="s">
        <v>13</v>
      </c>
      <c r="R303" s="1" t="s">
        <v>13</v>
      </c>
      <c r="S303" s="1" t="s">
        <v>13</v>
      </c>
      <c r="T303" s="1" t="s">
        <v>13</v>
      </c>
      <c r="U303" s="1">
        <v>3</v>
      </c>
      <c r="V303" s="40"/>
      <c r="W303" s="40" t="s">
        <v>13777</v>
      </c>
    </row>
    <row r="304" spans="1:23" ht="25.5" x14ac:dyDescent="0.25">
      <c r="A304" s="36">
        <v>303</v>
      </c>
      <c r="B304" s="2" t="s">
        <v>305</v>
      </c>
      <c r="C304" s="1" t="s">
        <v>1114</v>
      </c>
      <c r="D304" s="1" t="s">
        <v>1114</v>
      </c>
      <c r="F304" s="2" t="s">
        <v>305</v>
      </c>
      <c r="G304" s="40"/>
      <c r="J304" s="1" t="s">
        <v>13</v>
      </c>
      <c r="M304" s="40"/>
      <c r="N304" s="40" t="s">
        <v>13</v>
      </c>
      <c r="O304" s="1" t="s">
        <v>13</v>
      </c>
      <c r="P304" s="1" t="s">
        <v>13</v>
      </c>
      <c r="Q304" s="1" t="s">
        <v>13</v>
      </c>
      <c r="R304" s="1" t="s">
        <v>13</v>
      </c>
      <c r="S304" s="1" t="s">
        <v>13</v>
      </c>
      <c r="V304" s="40"/>
      <c r="W304" s="40"/>
    </row>
    <row r="305" spans="1:23" ht="89.25" x14ac:dyDescent="0.25">
      <c r="A305" s="36">
        <v>304</v>
      </c>
      <c r="B305" s="2" t="s">
        <v>12797</v>
      </c>
      <c r="C305" s="1" t="s">
        <v>1115</v>
      </c>
      <c r="D305" s="1" t="s">
        <v>1115</v>
      </c>
      <c r="F305" s="2" t="s">
        <v>306</v>
      </c>
      <c r="G305" s="40"/>
      <c r="K305" s="1" t="s">
        <v>13</v>
      </c>
      <c r="M305" s="40"/>
      <c r="N305" s="40" t="s">
        <v>13</v>
      </c>
      <c r="O305" s="1" t="s">
        <v>13</v>
      </c>
      <c r="P305" s="1" t="s">
        <v>13</v>
      </c>
      <c r="Q305" s="1" t="s">
        <v>13</v>
      </c>
      <c r="R305" s="1" t="s">
        <v>13</v>
      </c>
      <c r="S305" s="1" t="s">
        <v>13</v>
      </c>
      <c r="V305" s="40"/>
      <c r="W305" s="40" t="s">
        <v>13778</v>
      </c>
    </row>
    <row r="306" spans="1:23" ht="76.5" x14ac:dyDescent="0.25">
      <c r="A306" s="36">
        <v>305</v>
      </c>
      <c r="B306" s="2" t="s">
        <v>12798</v>
      </c>
      <c r="C306" s="1" t="s">
        <v>1116</v>
      </c>
      <c r="D306" s="1" t="s">
        <v>1116</v>
      </c>
      <c r="F306" s="2" t="s">
        <v>307</v>
      </c>
      <c r="G306" s="40"/>
      <c r="K306" s="1" t="s">
        <v>13</v>
      </c>
      <c r="M306" s="40"/>
      <c r="N306" s="40" t="s">
        <v>13</v>
      </c>
      <c r="O306" s="1" t="s">
        <v>13</v>
      </c>
      <c r="P306" s="1" t="s">
        <v>13</v>
      </c>
      <c r="Q306" s="1" t="s">
        <v>13</v>
      </c>
      <c r="R306" s="1" t="s">
        <v>13</v>
      </c>
      <c r="S306" s="1" t="s">
        <v>13</v>
      </c>
      <c r="V306" s="40"/>
      <c r="W306" s="40" t="s">
        <v>13778</v>
      </c>
    </row>
    <row r="307" spans="1:23" ht="76.5" x14ac:dyDescent="0.25">
      <c r="A307" s="36">
        <v>306</v>
      </c>
      <c r="B307" s="2" t="s">
        <v>12799</v>
      </c>
      <c r="C307" s="1" t="s">
        <v>1117</v>
      </c>
      <c r="D307" s="1" t="s">
        <v>1117</v>
      </c>
      <c r="F307" s="2" t="s">
        <v>308</v>
      </c>
      <c r="G307" s="40"/>
      <c r="K307" s="1" t="s">
        <v>13</v>
      </c>
      <c r="M307" s="40"/>
      <c r="N307" s="40" t="s">
        <v>13</v>
      </c>
      <c r="O307" s="1" t="s">
        <v>13</v>
      </c>
      <c r="P307" s="1" t="s">
        <v>13</v>
      </c>
      <c r="Q307" s="1" t="s">
        <v>13</v>
      </c>
      <c r="R307" s="1" t="s">
        <v>13</v>
      </c>
      <c r="S307" s="1" t="s">
        <v>13</v>
      </c>
      <c r="V307" s="40"/>
      <c r="W307" s="40" t="s">
        <v>13778</v>
      </c>
    </row>
    <row r="308" spans="1:23" ht="38.25" x14ac:dyDescent="0.25">
      <c r="A308" s="36">
        <v>307</v>
      </c>
      <c r="B308" s="2" t="s">
        <v>12800</v>
      </c>
      <c r="C308" s="1" t="s">
        <v>1118</v>
      </c>
      <c r="D308" s="1" t="s">
        <v>1118</v>
      </c>
      <c r="F308" s="2" t="s">
        <v>309</v>
      </c>
      <c r="G308" s="40"/>
      <c r="K308" s="1" t="s">
        <v>13</v>
      </c>
      <c r="M308" s="40"/>
      <c r="N308" s="40" t="s">
        <v>13</v>
      </c>
      <c r="O308" s="1" t="s">
        <v>13</v>
      </c>
      <c r="P308" s="1" t="s">
        <v>13</v>
      </c>
      <c r="Q308" s="1" t="s">
        <v>13</v>
      </c>
      <c r="R308" s="1" t="s">
        <v>13</v>
      </c>
      <c r="S308" s="1" t="s">
        <v>13</v>
      </c>
      <c r="V308" s="40"/>
      <c r="W308" s="40" t="s">
        <v>13779</v>
      </c>
    </row>
    <row r="309" spans="1:23" ht="38.25" x14ac:dyDescent="0.25">
      <c r="A309" s="36">
        <v>308</v>
      </c>
      <c r="B309" s="2" t="s">
        <v>12801</v>
      </c>
      <c r="C309" s="1" t="s">
        <v>1119</v>
      </c>
      <c r="D309" s="1" t="s">
        <v>1119</v>
      </c>
      <c r="F309" s="2" t="s">
        <v>310</v>
      </c>
      <c r="G309" s="40"/>
      <c r="K309" s="1" t="s">
        <v>13</v>
      </c>
      <c r="M309" s="40"/>
      <c r="N309" s="40" t="s">
        <v>13</v>
      </c>
      <c r="O309" s="1" t="s">
        <v>13</v>
      </c>
      <c r="P309" s="1" t="s">
        <v>13</v>
      </c>
      <c r="Q309" s="1" t="s">
        <v>13</v>
      </c>
      <c r="R309" s="1" t="s">
        <v>13</v>
      </c>
      <c r="S309" s="1" t="s">
        <v>13</v>
      </c>
      <c r="V309" s="40"/>
      <c r="W309" s="40" t="s">
        <v>13779</v>
      </c>
    </row>
    <row r="310" spans="1:23" ht="76.5" x14ac:dyDescent="0.25">
      <c r="A310" s="36">
        <v>309</v>
      </c>
      <c r="B310" s="2" t="s">
        <v>12802</v>
      </c>
      <c r="C310" s="1" t="s">
        <v>1120</v>
      </c>
      <c r="D310" s="1" t="s">
        <v>1120</v>
      </c>
      <c r="F310" s="2" t="s">
        <v>311</v>
      </c>
      <c r="G310" s="40"/>
      <c r="K310" s="1" t="s">
        <v>13</v>
      </c>
      <c r="M310" s="40"/>
      <c r="N310" s="40" t="s">
        <v>13</v>
      </c>
      <c r="O310" s="1" t="s">
        <v>13</v>
      </c>
      <c r="P310" s="1" t="s">
        <v>13</v>
      </c>
      <c r="Q310" s="1" t="s">
        <v>13</v>
      </c>
      <c r="R310" s="1" t="s">
        <v>13</v>
      </c>
      <c r="S310" s="1" t="s">
        <v>13</v>
      </c>
      <c r="V310" s="40"/>
      <c r="W310" s="40" t="s">
        <v>13780</v>
      </c>
    </row>
    <row r="311" spans="1:23" ht="38.25" x14ac:dyDescent="0.25">
      <c r="A311" s="36">
        <v>310</v>
      </c>
      <c r="B311" s="2" t="s">
        <v>12803</v>
      </c>
      <c r="C311" s="1" t="s">
        <v>1121</v>
      </c>
      <c r="D311" s="1" t="s">
        <v>1121</v>
      </c>
      <c r="F311" s="2" t="s">
        <v>312</v>
      </c>
      <c r="G311" s="40"/>
      <c r="K311" s="1" t="s">
        <v>13</v>
      </c>
      <c r="M311" s="40"/>
      <c r="N311" s="40" t="s">
        <v>13</v>
      </c>
      <c r="O311" s="1" t="s">
        <v>13</v>
      </c>
      <c r="P311" s="1" t="s">
        <v>13</v>
      </c>
      <c r="Q311" s="1" t="s">
        <v>13</v>
      </c>
      <c r="R311" s="1" t="s">
        <v>13</v>
      </c>
      <c r="S311" s="1" t="s">
        <v>13</v>
      </c>
      <c r="V311" s="40"/>
      <c r="W311" s="40" t="s">
        <v>13781</v>
      </c>
    </row>
    <row r="312" spans="1:23" ht="38.25" x14ac:dyDescent="0.25">
      <c r="A312" s="36">
        <v>311</v>
      </c>
      <c r="B312" s="2" t="s">
        <v>12804</v>
      </c>
      <c r="C312" s="1" t="s">
        <v>1122</v>
      </c>
      <c r="D312" s="1" t="s">
        <v>1122</v>
      </c>
      <c r="F312" s="2" t="s">
        <v>313</v>
      </c>
      <c r="G312" s="40"/>
      <c r="K312" s="1" t="s">
        <v>13</v>
      </c>
      <c r="M312" s="40"/>
      <c r="N312" s="40" t="s">
        <v>13</v>
      </c>
      <c r="O312" s="1" t="s">
        <v>13</v>
      </c>
      <c r="P312" s="1" t="s">
        <v>13</v>
      </c>
      <c r="Q312" s="1" t="s">
        <v>13</v>
      </c>
      <c r="R312" s="1" t="s">
        <v>13</v>
      </c>
      <c r="S312" s="1" t="s">
        <v>13</v>
      </c>
      <c r="V312" s="40"/>
      <c r="W312" s="40" t="s">
        <v>13781</v>
      </c>
    </row>
    <row r="313" spans="1:23" ht="38.25" x14ac:dyDescent="0.25">
      <c r="A313" s="36">
        <v>312</v>
      </c>
      <c r="B313" s="2" t="s">
        <v>12805</v>
      </c>
      <c r="C313" s="1" t="s">
        <v>1123</v>
      </c>
      <c r="D313" s="1" t="s">
        <v>1123</v>
      </c>
      <c r="F313" s="2" t="s">
        <v>314</v>
      </c>
      <c r="G313" s="40"/>
      <c r="K313" s="1" t="s">
        <v>13</v>
      </c>
      <c r="M313" s="40"/>
      <c r="N313" s="40" t="s">
        <v>13</v>
      </c>
      <c r="O313" s="1" t="s">
        <v>13</v>
      </c>
      <c r="P313" s="1" t="s">
        <v>13</v>
      </c>
      <c r="Q313" s="1" t="s">
        <v>13</v>
      </c>
      <c r="R313" s="1" t="s">
        <v>13</v>
      </c>
      <c r="S313" s="1" t="s">
        <v>13</v>
      </c>
      <c r="V313" s="40"/>
      <c r="W313" s="40" t="s">
        <v>13781</v>
      </c>
    </row>
    <row r="314" spans="1:23" x14ac:dyDescent="0.25">
      <c r="A314" s="36">
        <v>313</v>
      </c>
      <c r="B314" s="6" t="s">
        <v>315</v>
      </c>
      <c r="C314" s="5" t="s">
        <v>788</v>
      </c>
      <c r="D314" s="5" t="s">
        <v>788</v>
      </c>
      <c r="E314" s="5"/>
      <c r="F314" s="6" t="s">
        <v>315</v>
      </c>
      <c r="G314" s="39"/>
      <c r="H314" s="5"/>
      <c r="I314" s="5"/>
      <c r="K314" s="5"/>
      <c r="L314" s="5"/>
      <c r="M314" s="39"/>
      <c r="N314" s="40"/>
      <c r="V314" s="40"/>
      <c r="W314" s="40"/>
    </row>
    <row r="315" spans="1:23" ht="38.25" x14ac:dyDescent="0.25">
      <c r="A315" s="36">
        <v>314</v>
      </c>
      <c r="B315" s="2" t="s">
        <v>12806</v>
      </c>
      <c r="C315" s="1" t="s">
        <v>1124</v>
      </c>
      <c r="D315" s="1" t="s">
        <v>1124</v>
      </c>
      <c r="F315" s="2" t="s">
        <v>316</v>
      </c>
      <c r="G315" s="40"/>
      <c r="K315" s="1" t="s">
        <v>13</v>
      </c>
      <c r="M315" s="40"/>
      <c r="N315" s="40" t="s">
        <v>13</v>
      </c>
      <c r="O315" s="1" t="s">
        <v>13</v>
      </c>
      <c r="P315" s="1" t="s">
        <v>13</v>
      </c>
      <c r="Q315" s="1" t="s">
        <v>13</v>
      </c>
      <c r="R315" s="1" t="s">
        <v>13</v>
      </c>
      <c r="S315" s="1" t="s">
        <v>13</v>
      </c>
      <c r="V315" s="40" t="s">
        <v>317</v>
      </c>
      <c r="W315" s="40" t="s">
        <v>13782</v>
      </c>
    </row>
    <row r="316" spans="1:23" ht="63.75" x14ac:dyDescent="0.25">
      <c r="A316" s="36">
        <v>315</v>
      </c>
      <c r="B316" s="2" t="s">
        <v>12807</v>
      </c>
      <c r="C316" s="1" t="s">
        <v>1125</v>
      </c>
      <c r="D316" s="1" t="s">
        <v>1125</v>
      </c>
      <c r="F316" s="2" t="s">
        <v>318</v>
      </c>
      <c r="G316" s="40"/>
      <c r="K316" s="1" t="s">
        <v>13</v>
      </c>
      <c r="M316" s="40"/>
      <c r="N316" s="40" t="s">
        <v>13</v>
      </c>
      <c r="O316" s="1" t="s">
        <v>13</v>
      </c>
      <c r="P316" s="1" t="s">
        <v>13</v>
      </c>
      <c r="Q316" s="1" t="s">
        <v>13</v>
      </c>
      <c r="R316" s="1" t="s">
        <v>13</v>
      </c>
      <c r="S316" s="1" t="s">
        <v>13</v>
      </c>
      <c r="T316" s="1" t="s">
        <v>13</v>
      </c>
      <c r="V316" s="40">
        <v>3</v>
      </c>
      <c r="W316" s="40" t="s">
        <v>13783</v>
      </c>
    </row>
    <row r="317" spans="1:23" ht="51" x14ac:dyDescent="0.25">
      <c r="A317" s="36">
        <v>316</v>
      </c>
      <c r="B317" s="2" t="s">
        <v>12808</v>
      </c>
      <c r="C317" s="1" t="s">
        <v>1126</v>
      </c>
      <c r="D317" s="1" t="s">
        <v>1126</v>
      </c>
      <c r="F317" s="2" t="s">
        <v>319</v>
      </c>
      <c r="G317" s="40"/>
      <c r="K317" s="1" t="s">
        <v>13</v>
      </c>
      <c r="M317" s="40"/>
      <c r="N317" s="40" t="s">
        <v>13</v>
      </c>
      <c r="O317" s="1" t="s">
        <v>13</v>
      </c>
      <c r="P317" s="1" t="s">
        <v>13</v>
      </c>
      <c r="Q317" s="1" t="s">
        <v>13</v>
      </c>
      <c r="R317" s="1" t="s">
        <v>13</v>
      </c>
      <c r="S317" s="1" t="s">
        <v>13</v>
      </c>
      <c r="T317" s="1" t="s">
        <v>13</v>
      </c>
      <c r="V317" s="40">
        <v>3</v>
      </c>
      <c r="W317" s="40" t="s">
        <v>13783</v>
      </c>
    </row>
    <row r="318" spans="1:23" ht="38.25" x14ac:dyDescent="0.25">
      <c r="A318" s="36">
        <v>317</v>
      </c>
      <c r="B318" s="2" t="s">
        <v>12809</v>
      </c>
      <c r="C318" s="1" t="s">
        <v>1127</v>
      </c>
      <c r="D318" s="1" t="s">
        <v>1127</v>
      </c>
      <c r="F318" s="2" t="s">
        <v>320</v>
      </c>
      <c r="G318" s="40"/>
      <c r="K318" s="1" t="s">
        <v>13</v>
      </c>
      <c r="M318" s="40"/>
      <c r="N318" s="40" t="s">
        <v>13</v>
      </c>
      <c r="O318" s="1" t="s">
        <v>13</v>
      </c>
      <c r="P318" s="1" t="s">
        <v>13</v>
      </c>
      <c r="Q318" s="1" t="s">
        <v>13</v>
      </c>
      <c r="R318" s="1" t="s">
        <v>13</v>
      </c>
      <c r="S318" s="1" t="s">
        <v>13</v>
      </c>
      <c r="T318" s="1" t="s">
        <v>13</v>
      </c>
      <c r="V318" s="40">
        <v>3</v>
      </c>
      <c r="W318" s="40" t="s">
        <v>13784</v>
      </c>
    </row>
    <row r="319" spans="1:23" ht="38.25" x14ac:dyDescent="0.25">
      <c r="A319" s="36">
        <v>318</v>
      </c>
      <c r="B319" s="2" t="s">
        <v>12810</v>
      </c>
      <c r="C319" s="1" t="s">
        <v>1128</v>
      </c>
      <c r="D319" s="1" t="s">
        <v>1128</v>
      </c>
      <c r="F319" s="2" t="s">
        <v>321</v>
      </c>
      <c r="G319" s="40"/>
      <c r="K319" s="1" t="s">
        <v>13</v>
      </c>
      <c r="M319" s="40"/>
      <c r="N319" s="40" t="s">
        <v>13</v>
      </c>
      <c r="O319" s="1" t="s">
        <v>13</v>
      </c>
      <c r="P319" s="1" t="s">
        <v>13</v>
      </c>
      <c r="Q319" s="1" t="s">
        <v>13</v>
      </c>
      <c r="R319" s="1" t="s">
        <v>13</v>
      </c>
      <c r="S319" s="1" t="s">
        <v>13</v>
      </c>
      <c r="T319" s="1" t="s">
        <v>13</v>
      </c>
      <c r="U319" s="1">
        <v>3</v>
      </c>
      <c r="V319" s="40"/>
      <c r="W319" s="40" t="s">
        <v>13785</v>
      </c>
    </row>
    <row r="320" spans="1:23" ht="76.5" x14ac:dyDescent="0.25">
      <c r="A320" s="36">
        <v>319</v>
      </c>
      <c r="B320" s="2" t="s">
        <v>12811</v>
      </c>
      <c r="C320" s="1" t="s">
        <v>1129</v>
      </c>
      <c r="D320" s="1" t="s">
        <v>1129</v>
      </c>
      <c r="F320" s="2" t="s">
        <v>322</v>
      </c>
      <c r="G320" s="40"/>
      <c r="K320" s="1" t="s">
        <v>13</v>
      </c>
      <c r="M320" s="40"/>
      <c r="N320" s="40" t="s">
        <v>13</v>
      </c>
      <c r="O320" s="1" t="s">
        <v>13</v>
      </c>
      <c r="P320" s="1" t="s">
        <v>13</v>
      </c>
      <c r="Q320" s="1" t="s">
        <v>13</v>
      </c>
      <c r="R320" s="1" t="s">
        <v>13</v>
      </c>
      <c r="S320" s="1" t="s">
        <v>13</v>
      </c>
      <c r="V320" s="40"/>
      <c r="W320" s="40" t="s">
        <v>13786</v>
      </c>
    </row>
    <row r="321" spans="1:23" x14ac:dyDescent="0.25">
      <c r="A321" s="36">
        <v>320</v>
      </c>
      <c r="B321" s="6" t="s">
        <v>323</v>
      </c>
      <c r="C321" s="5" t="s">
        <v>789</v>
      </c>
      <c r="D321" s="5" t="s">
        <v>789</v>
      </c>
      <c r="E321" s="5"/>
      <c r="F321" s="6" t="s">
        <v>323</v>
      </c>
      <c r="G321" s="39"/>
      <c r="H321" s="5"/>
      <c r="I321" s="5"/>
      <c r="K321" s="5"/>
      <c r="L321" s="5"/>
      <c r="M321" s="39"/>
      <c r="N321" s="40"/>
      <c r="V321" s="40"/>
      <c r="W321" s="40"/>
    </row>
    <row r="322" spans="1:23" ht="25.5" x14ac:dyDescent="0.25">
      <c r="A322" s="36">
        <v>321</v>
      </c>
      <c r="B322" s="2" t="s">
        <v>12812</v>
      </c>
      <c r="C322" s="1" t="s">
        <v>1130</v>
      </c>
      <c r="D322" s="1" t="s">
        <v>1130</v>
      </c>
      <c r="F322" s="2" t="s">
        <v>324</v>
      </c>
      <c r="G322" s="40"/>
      <c r="K322" s="1" t="s">
        <v>13</v>
      </c>
      <c r="M322" s="40" t="s">
        <v>13</v>
      </c>
      <c r="N322" s="40" t="s">
        <v>13</v>
      </c>
      <c r="O322" s="1" t="s">
        <v>13</v>
      </c>
      <c r="P322" s="1" t="s">
        <v>13</v>
      </c>
      <c r="Q322" s="1" t="s">
        <v>13</v>
      </c>
      <c r="R322" s="1" t="s">
        <v>13</v>
      </c>
      <c r="S322" s="1" t="s">
        <v>13</v>
      </c>
      <c r="V322" s="40"/>
      <c r="W322" s="40" t="s">
        <v>13787</v>
      </c>
    </row>
    <row r="323" spans="1:23" ht="76.5" x14ac:dyDescent="0.25">
      <c r="A323" s="36">
        <v>322</v>
      </c>
      <c r="B323" s="2" t="s">
        <v>12813</v>
      </c>
      <c r="C323" s="1" t="s">
        <v>1131</v>
      </c>
      <c r="D323" s="1" t="s">
        <v>1131</v>
      </c>
      <c r="F323" s="2" t="s">
        <v>325</v>
      </c>
      <c r="G323" s="40"/>
      <c r="K323" s="1" t="s">
        <v>13</v>
      </c>
      <c r="M323" s="40" t="s">
        <v>13</v>
      </c>
      <c r="N323" s="40" t="s">
        <v>13</v>
      </c>
      <c r="O323" s="1" t="s">
        <v>13</v>
      </c>
      <c r="P323" s="1" t="s">
        <v>13</v>
      </c>
      <c r="Q323" s="1" t="s">
        <v>13</v>
      </c>
      <c r="R323" s="1" t="s">
        <v>13</v>
      </c>
      <c r="S323" s="1" t="s">
        <v>13</v>
      </c>
      <c r="V323" s="40"/>
      <c r="W323" s="40" t="s">
        <v>13788</v>
      </c>
    </row>
    <row r="324" spans="1:23" ht="51" x14ac:dyDescent="0.25">
      <c r="A324" s="36">
        <v>323</v>
      </c>
      <c r="B324" s="2" t="s">
        <v>12814</v>
      </c>
      <c r="C324" s="1" t="s">
        <v>1132</v>
      </c>
      <c r="D324" s="1" t="s">
        <v>1132</v>
      </c>
      <c r="F324" s="2" t="s">
        <v>326</v>
      </c>
      <c r="G324" s="40"/>
      <c r="K324" s="1" t="s">
        <v>13</v>
      </c>
      <c r="M324" s="40" t="s">
        <v>13</v>
      </c>
      <c r="N324" s="40" t="s">
        <v>13</v>
      </c>
      <c r="O324" s="1" t="s">
        <v>13</v>
      </c>
      <c r="P324" s="1" t="s">
        <v>13</v>
      </c>
      <c r="Q324" s="1" t="s">
        <v>13</v>
      </c>
      <c r="R324" s="1" t="s">
        <v>13</v>
      </c>
      <c r="S324" s="1" t="s">
        <v>13</v>
      </c>
      <c r="V324" s="40"/>
      <c r="W324" s="40" t="s">
        <v>13788</v>
      </c>
    </row>
    <row r="325" spans="1:23" ht="63.75" x14ac:dyDescent="0.25">
      <c r="A325" s="36">
        <v>324</v>
      </c>
      <c r="B325" s="2" t="s">
        <v>12815</v>
      </c>
      <c r="C325" s="1" t="s">
        <v>1133</v>
      </c>
      <c r="D325" s="1" t="s">
        <v>1133</v>
      </c>
      <c r="F325" s="2" t="s">
        <v>327</v>
      </c>
      <c r="G325" s="40"/>
      <c r="K325" s="1" t="s">
        <v>13</v>
      </c>
      <c r="M325" s="40" t="s">
        <v>13</v>
      </c>
      <c r="N325" s="40" t="s">
        <v>13</v>
      </c>
      <c r="O325" s="1" t="s">
        <v>13</v>
      </c>
      <c r="P325" s="1" t="s">
        <v>13</v>
      </c>
      <c r="Q325" s="1" t="s">
        <v>13</v>
      </c>
      <c r="R325" s="1" t="s">
        <v>13</v>
      </c>
      <c r="S325" s="1" t="s">
        <v>13</v>
      </c>
      <c r="V325" s="40"/>
      <c r="W325" s="40" t="s">
        <v>13789</v>
      </c>
    </row>
    <row r="326" spans="1:23" ht="51" x14ac:dyDescent="0.25">
      <c r="A326" s="36">
        <v>325</v>
      </c>
      <c r="B326" s="2" t="s">
        <v>12816</v>
      </c>
      <c r="C326" s="1" t="s">
        <v>1134</v>
      </c>
      <c r="D326" s="1" t="s">
        <v>1134</v>
      </c>
      <c r="F326" s="2" t="s">
        <v>328</v>
      </c>
      <c r="G326" s="40"/>
      <c r="K326" s="1" t="s">
        <v>13</v>
      </c>
      <c r="M326" s="40" t="s">
        <v>13</v>
      </c>
      <c r="N326" s="40" t="s">
        <v>13</v>
      </c>
      <c r="O326" s="1" t="s">
        <v>13</v>
      </c>
      <c r="P326" s="1" t="s">
        <v>13</v>
      </c>
      <c r="Q326" s="1" t="s">
        <v>13</v>
      </c>
      <c r="R326" s="1" t="s">
        <v>13</v>
      </c>
      <c r="S326" s="1" t="s">
        <v>13</v>
      </c>
      <c r="V326" s="40"/>
      <c r="W326" s="40" t="s">
        <v>13790</v>
      </c>
    </row>
    <row r="327" spans="1:23" ht="102" x14ac:dyDescent="0.25">
      <c r="A327" s="36">
        <v>326</v>
      </c>
      <c r="B327" s="2" t="s">
        <v>12817</v>
      </c>
      <c r="C327" s="1" t="s">
        <v>1135</v>
      </c>
      <c r="D327" s="1" t="s">
        <v>1135</v>
      </c>
      <c r="F327" s="2" t="s">
        <v>329</v>
      </c>
      <c r="G327" s="40"/>
      <c r="K327" s="1" t="s">
        <v>13</v>
      </c>
      <c r="M327" s="40"/>
      <c r="N327" s="40" t="s">
        <v>13</v>
      </c>
      <c r="O327" s="1" t="s">
        <v>13</v>
      </c>
      <c r="P327" s="1" t="s">
        <v>13</v>
      </c>
      <c r="Q327" s="1" t="s">
        <v>13</v>
      </c>
      <c r="R327" s="1" t="s">
        <v>13</v>
      </c>
      <c r="S327" s="1" t="s">
        <v>13</v>
      </c>
      <c r="V327" s="40" t="s">
        <v>317</v>
      </c>
      <c r="W327" s="40" t="s">
        <v>13790</v>
      </c>
    </row>
    <row r="328" spans="1:23" ht="38.25" x14ac:dyDescent="0.25">
      <c r="A328" s="36">
        <v>327</v>
      </c>
      <c r="B328" s="2" t="s">
        <v>12818</v>
      </c>
      <c r="C328" s="1" t="s">
        <v>1136</v>
      </c>
      <c r="D328" s="1" t="s">
        <v>1136</v>
      </c>
      <c r="F328" s="2" t="s">
        <v>330</v>
      </c>
      <c r="G328" s="40"/>
      <c r="K328" s="1" t="s">
        <v>13</v>
      </c>
      <c r="M328" s="40"/>
      <c r="N328" s="40" t="s">
        <v>13</v>
      </c>
      <c r="O328" s="1" t="s">
        <v>13</v>
      </c>
      <c r="P328" s="1" t="s">
        <v>13</v>
      </c>
      <c r="Q328" s="1" t="s">
        <v>13</v>
      </c>
      <c r="R328" s="1" t="s">
        <v>13</v>
      </c>
      <c r="V328" s="40"/>
      <c r="W328" s="40" t="s">
        <v>13791</v>
      </c>
    </row>
    <row r="329" spans="1:23" ht="51" x14ac:dyDescent="0.25">
      <c r="A329" s="36">
        <v>328</v>
      </c>
      <c r="B329" s="2" t="s">
        <v>12819</v>
      </c>
      <c r="C329" s="1" t="s">
        <v>1137</v>
      </c>
      <c r="D329" s="1" t="s">
        <v>1137</v>
      </c>
      <c r="F329" s="2" t="s">
        <v>331</v>
      </c>
      <c r="G329" s="40"/>
      <c r="K329" s="1" t="s">
        <v>13</v>
      </c>
      <c r="M329" s="40"/>
      <c r="N329" s="40" t="s">
        <v>13</v>
      </c>
      <c r="O329" s="1" t="s">
        <v>13</v>
      </c>
      <c r="P329" s="1" t="s">
        <v>13</v>
      </c>
      <c r="Q329" s="1" t="s">
        <v>13</v>
      </c>
      <c r="R329" s="1" t="s">
        <v>13</v>
      </c>
      <c r="S329" s="1" t="s">
        <v>13</v>
      </c>
      <c r="V329" s="40"/>
      <c r="W329" s="40" t="s">
        <v>13792</v>
      </c>
    </row>
    <row r="330" spans="1:23" x14ac:dyDescent="0.25">
      <c r="A330" s="36">
        <v>329</v>
      </c>
      <c r="B330" s="6" t="s">
        <v>332</v>
      </c>
      <c r="C330" s="5" t="s">
        <v>790</v>
      </c>
      <c r="D330" s="5" t="s">
        <v>790</v>
      </c>
      <c r="E330" s="5"/>
      <c r="F330" s="6" t="s">
        <v>332</v>
      </c>
      <c r="G330" s="39"/>
      <c r="H330" s="5"/>
      <c r="I330" s="5"/>
      <c r="K330" s="5"/>
      <c r="L330" s="5"/>
      <c r="M330" s="39"/>
      <c r="N330" s="40"/>
      <c r="V330" s="40"/>
      <c r="W330" s="40"/>
    </row>
    <row r="331" spans="1:23" ht="51" x14ac:dyDescent="0.25">
      <c r="A331" s="36">
        <v>330</v>
      </c>
      <c r="B331" s="2" t="s">
        <v>12820</v>
      </c>
      <c r="C331" s="1" t="s">
        <v>1138</v>
      </c>
      <c r="D331" s="1" t="s">
        <v>1138</v>
      </c>
      <c r="F331" s="2" t="s">
        <v>333</v>
      </c>
      <c r="G331" s="40"/>
      <c r="K331" s="1" t="s">
        <v>13</v>
      </c>
      <c r="M331" s="40"/>
      <c r="N331" s="40" t="s">
        <v>13</v>
      </c>
      <c r="O331" s="1" t="s">
        <v>13</v>
      </c>
      <c r="P331" s="1" t="s">
        <v>13</v>
      </c>
      <c r="Q331" s="1" t="s">
        <v>13</v>
      </c>
      <c r="R331" s="1" t="s">
        <v>13</v>
      </c>
      <c r="V331" s="40"/>
      <c r="W331" s="40" t="s">
        <v>13793</v>
      </c>
    </row>
    <row r="332" spans="1:23" ht="38.25" x14ac:dyDescent="0.25">
      <c r="A332" s="36">
        <v>331</v>
      </c>
      <c r="B332" s="2" t="s">
        <v>12821</v>
      </c>
      <c r="C332" s="1" t="s">
        <v>1139</v>
      </c>
      <c r="D332" s="1" t="s">
        <v>1139</v>
      </c>
      <c r="F332" s="2" t="s">
        <v>334</v>
      </c>
      <c r="G332" s="40"/>
      <c r="K332" s="1" t="s">
        <v>13</v>
      </c>
      <c r="M332" s="40"/>
      <c r="N332" s="40" t="s">
        <v>13</v>
      </c>
      <c r="O332" s="1" t="s">
        <v>13</v>
      </c>
      <c r="P332" s="1" t="s">
        <v>13</v>
      </c>
      <c r="Q332" s="1" t="s">
        <v>13</v>
      </c>
      <c r="R332" s="1" t="s">
        <v>13</v>
      </c>
      <c r="V332" s="40"/>
      <c r="W332" s="40" t="s">
        <v>13794</v>
      </c>
    </row>
    <row r="333" spans="1:23" ht="38.25" x14ac:dyDescent="0.25">
      <c r="A333" s="36">
        <v>332</v>
      </c>
      <c r="B333" s="2" t="s">
        <v>12822</v>
      </c>
      <c r="C333" s="1" t="s">
        <v>1140</v>
      </c>
      <c r="D333" s="1" t="s">
        <v>1140</v>
      </c>
      <c r="F333" s="2" t="s">
        <v>335</v>
      </c>
      <c r="G333" s="40"/>
      <c r="K333" s="1" t="s">
        <v>13</v>
      </c>
      <c r="M333" s="40"/>
      <c r="N333" s="40" t="s">
        <v>13</v>
      </c>
      <c r="O333" s="1" t="s">
        <v>13</v>
      </c>
      <c r="P333" s="1" t="s">
        <v>13</v>
      </c>
      <c r="Q333" s="1" t="s">
        <v>13</v>
      </c>
      <c r="R333" s="1" t="s">
        <v>13</v>
      </c>
      <c r="V333" s="40"/>
      <c r="W333" s="40" t="s">
        <v>13795</v>
      </c>
    </row>
    <row r="334" spans="1:23" ht="51" x14ac:dyDescent="0.25">
      <c r="A334" s="36">
        <v>333</v>
      </c>
      <c r="B334" s="2" t="s">
        <v>12823</v>
      </c>
      <c r="C334" s="1" t="s">
        <v>1141</v>
      </c>
      <c r="D334" s="1" t="s">
        <v>1141</v>
      </c>
      <c r="F334" s="2" t="s">
        <v>336</v>
      </c>
      <c r="G334" s="40"/>
      <c r="K334" s="1" t="s">
        <v>13</v>
      </c>
      <c r="M334" s="40"/>
      <c r="N334" s="40" t="s">
        <v>13</v>
      </c>
      <c r="O334" s="1" t="s">
        <v>13</v>
      </c>
      <c r="P334" s="1" t="s">
        <v>13</v>
      </c>
      <c r="Q334" s="1" t="s">
        <v>13</v>
      </c>
      <c r="R334" s="1" t="s">
        <v>13</v>
      </c>
      <c r="V334" s="40"/>
      <c r="W334" s="40" t="s">
        <v>13795</v>
      </c>
    </row>
    <row r="335" spans="1:23" ht="38.25" x14ac:dyDescent="0.25">
      <c r="A335" s="36">
        <v>334</v>
      </c>
      <c r="B335" s="2" t="s">
        <v>12824</v>
      </c>
      <c r="C335" s="1" t="s">
        <v>1142</v>
      </c>
      <c r="D335" s="1" t="s">
        <v>1142</v>
      </c>
      <c r="F335" s="2" t="s">
        <v>337</v>
      </c>
      <c r="G335" s="40"/>
      <c r="K335" s="1" t="s">
        <v>13</v>
      </c>
      <c r="M335" s="40"/>
      <c r="N335" s="40" t="s">
        <v>13</v>
      </c>
      <c r="O335" s="1" t="s">
        <v>13</v>
      </c>
      <c r="P335" s="1" t="s">
        <v>13</v>
      </c>
      <c r="Q335" s="1" t="s">
        <v>13</v>
      </c>
      <c r="R335" s="1" t="s">
        <v>13</v>
      </c>
      <c r="V335" s="40">
        <v>3</v>
      </c>
      <c r="W335" s="40" t="s">
        <v>13795</v>
      </c>
    </row>
    <row r="336" spans="1:23" ht="38.25" x14ac:dyDescent="0.25">
      <c r="A336" s="36">
        <v>335</v>
      </c>
      <c r="B336" s="2" t="s">
        <v>12825</v>
      </c>
      <c r="C336" s="1" t="s">
        <v>1143</v>
      </c>
      <c r="D336" s="1" t="s">
        <v>1143</v>
      </c>
      <c r="F336" s="2" t="s">
        <v>338</v>
      </c>
      <c r="G336" s="40"/>
      <c r="K336" s="1" t="s">
        <v>13</v>
      </c>
      <c r="M336" s="40" t="s">
        <v>13</v>
      </c>
      <c r="N336" s="40" t="s">
        <v>13</v>
      </c>
      <c r="O336" s="1" t="s">
        <v>13</v>
      </c>
      <c r="P336" s="1" t="s">
        <v>13</v>
      </c>
      <c r="Q336" s="1" t="s">
        <v>13</v>
      </c>
      <c r="R336" s="1" t="s">
        <v>13</v>
      </c>
      <c r="V336" s="40"/>
      <c r="W336" s="40" t="s">
        <v>13796</v>
      </c>
    </row>
    <row r="337" spans="1:23" ht="63.75" x14ac:dyDescent="0.25">
      <c r="A337" s="36">
        <v>336</v>
      </c>
      <c r="B337" s="2" t="s">
        <v>12826</v>
      </c>
      <c r="C337" s="1" t="s">
        <v>1144</v>
      </c>
      <c r="D337" s="1" t="s">
        <v>1144</v>
      </c>
      <c r="F337" s="2" t="s">
        <v>339</v>
      </c>
      <c r="G337" s="40"/>
      <c r="K337" s="1" t="s">
        <v>13</v>
      </c>
      <c r="M337" s="40" t="s">
        <v>13</v>
      </c>
      <c r="N337" s="40" t="s">
        <v>13</v>
      </c>
      <c r="O337" s="1" t="s">
        <v>13</v>
      </c>
      <c r="P337" s="1" t="s">
        <v>13</v>
      </c>
      <c r="Q337" s="1" t="s">
        <v>13</v>
      </c>
      <c r="R337" s="1" t="s">
        <v>13</v>
      </c>
      <c r="V337" s="40"/>
      <c r="W337" s="40" t="s">
        <v>13795</v>
      </c>
    </row>
    <row r="338" spans="1:23" ht="38.25" x14ac:dyDescent="0.25">
      <c r="A338" s="36">
        <v>337</v>
      </c>
      <c r="B338" s="6" t="s">
        <v>340</v>
      </c>
      <c r="C338" s="5" t="s">
        <v>791</v>
      </c>
      <c r="D338" s="5" t="s">
        <v>791</v>
      </c>
      <c r="E338" s="5"/>
      <c r="F338" s="6" t="s">
        <v>340</v>
      </c>
      <c r="G338" s="39"/>
      <c r="H338" s="5"/>
      <c r="I338" s="5"/>
      <c r="K338" s="5"/>
      <c r="L338" s="5"/>
      <c r="M338" s="39"/>
      <c r="N338" s="40"/>
      <c r="V338" s="40"/>
      <c r="W338" s="40"/>
    </row>
    <row r="339" spans="1:23" ht="25.5" x14ac:dyDescent="0.25">
      <c r="A339" s="36">
        <v>338</v>
      </c>
      <c r="B339" s="2" t="s">
        <v>12827</v>
      </c>
      <c r="C339" s="1" t="s">
        <v>1145</v>
      </c>
      <c r="D339" s="1" t="s">
        <v>1145</v>
      </c>
      <c r="F339" s="2" t="s">
        <v>341</v>
      </c>
      <c r="G339" s="40"/>
      <c r="K339" s="1" t="s">
        <v>13</v>
      </c>
      <c r="M339" s="40"/>
      <c r="N339" s="40" t="s">
        <v>13</v>
      </c>
      <c r="O339" s="1" t="s">
        <v>13</v>
      </c>
      <c r="P339" s="1" t="s">
        <v>13</v>
      </c>
      <c r="Q339" s="1" t="s">
        <v>13</v>
      </c>
      <c r="R339" s="1" t="s">
        <v>13</v>
      </c>
      <c r="V339" s="40"/>
      <c r="W339" s="40" t="s">
        <v>13771</v>
      </c>
    </row>
    <row r="340" spans="1:23" ht="38.25" x14ac:dyDescent="0.25">
      <c r="A340" s="36">
        <v>339</v>
      </c>
      <c r="B340" s="2" t="s">
        <v>12828</v>
      </c>
      <c r="C340" s="1" t="s">
        <v>1146</v>
      </c>
      <c r="D340" s="1" t="s">
        <v>1146</v>
      </c>
      <c r="F340" s="2" t="s">
        <v>342</v>
      </c>
      <c r="G340" s="40"/>
      <c r="K340" s="1" t="s">
        <v>13</v>
      </c>
      <c r="M340" s="40"/>
      <c r="N340" s="40" t="s">
        <v>13</v>
      </c>
      <c r="O340" s="1" t="s">
        <v>13</v>
      </c>
      <c r="P340" s="1" t="s">
        <v>13</v>
      </c>
      <c r="Q340" s="1" t="s">
        <v>13</v>
      </c>
      <c r="R340" s="1" t="s">
        <v>13</v>
      </c>
      <c r="V340" s="40"/>
      <c r="W340" s="40" t="s">
        <v>13797</v>
      </c>
    </row>
    <row r="341" spans="1:23" ht="51" x14ac:dyDescent="0.25">
      <c r="A341" s="36">
        <v>340</v>
      </c>
      <c r="B341" s="2" t="s">
        <v>12829</v>
      </c>
      <c r="C341" s="1" t="s">
        <v>1147</v>
      </c>
      <c r="D341" s="1" t="s">
        <v>1147</v>
      </c>
      <c r="F341" s="2" t="s">
        <v>343</v>
      </c>
      <c r="G341" s="40"/>
      <c r="K341" s="1" t="s">
        <v>13</v>
      </c>
      <c r="M341" s="40" t="s">
        <v>13</v>
      </c>
      <c r="N341" s="40" t="s">
        <v>13</v>
      </c>
      <c r="O341" s="1" t="s">
        <v>13</v>
      </c>
      <c r="P341" s="1" t="s">
        <v>13</v>
      </c>
      <c r="Q341" s="1" t="s">
        <v>13</v>
      </c>
      <c r="R341" s="1" t="s">
        <v>13</v>
      </c>
      <c r="V341" s="40"/>
      <c r="W341" s="40" t="s">
        <v>13798</v>
      </c>
    </row>
    <row r="342" spans="1:23" ht="63.75" x14ac:dyDescent="0.25">
      <c r="A342" s="36">
        <v>341</v>
      </c>
      <c r="B342" s="2" t="s">
        <v>12830</v>
      </c>
      <c r="C342" s="1" t="s">
        <v>1148</v>
      </c>
      <c r="D342" s="1" t="s">
        <v>1148</v>
      </c>
      <c r="F342" s="2" t="s">
        <v>344</v>
      </c>
      <c r="G342" s="40"/>
      <c r="K342" s="1" t="s">
        <v>13</v>
      </c>
      <c r="M342" s="40"/>
      <c r="N342" s="40" t="s">
        <v>13</v>
      </c>
      <c r="O342" s="1" t="s">
        <v>13</v>
      </c>
      <c r="P342" s="1" t="s">
        <v>13</v>
      </c>
      <c r="Q342" s="1" t="s">
        <v>13</v>
      </c>
      <c r="R342" s="1" t="s">
        <v>13</v>
      </c>
      <c r="V342" s="40"/>
      <c r="W342" s="40" t="s">
        <v>13798</v>
      </c>
    </row>
    <row r="343" spans="1:23" ht="51" x14ac:dyDescent="0.25">
      <c r="A343" s="36">
        <v>342</v>
      </c>
      <c r="B343" s="2" t="s">
        <v>12831</v>
      </c>
      <c r="C343" s="1" t="s">
        <v>1149</v>
      </c>
      <c r="D343" s="1" t="s">
        <v>1149</v>
      </c>
      <c r="F343" s="2" t="s">
        <v>345</v>
      </c>
      <c r="G343" s="40"/>
      <c r="K343" s="1" t="s">
        <v>13</v>
      </c>
      <c r="M343" s="40"/>
      <c r="N343" s="40" t="s">
        <v>13</v>
      </c>
      <c r="O343" s="1" t="s">
        <v>13</v>
      </c>
      <c r="P343" s="1" t="s">
        <v>13</v>
      </c>
      <c r="Q343" s="1" t="s">
        <v>13</v>
      </c>
      <c r="R343" s="1" t="s">
        <v>13</v>
      </c>
      <c r="V343" s="40"/>
      <c r="W343" s="40" t="s">
        <v>13799</v>
      </c>
    </row>
    <row r="344" spans="1:23" x14ac:dyDescent="0.25">
      <c r="A344" s="36">
        <v>343</v>
      </c>
      <c r="B344" s="4" t="s">
        <v>346</v>
      </c>
      <c r="C344" s="3" t="s">
        <v>792</v>
      </c>
      <c r="D344" s="3" t="s">
        <v>792</v>
      </c>
      <c r="E344" s="3"/>
      <c r="F344" s="4" t="s">
        <v>346</v>
      </c>
      <c r="G344" s="38"/>
      <c r="H344" s="3"/>
      <c r="I344" s="3"/>
      <c r="K344" s="3"/>
      <c r="L344" s="3"/>
      <c r="M344" s="38"/>
      <c r="N344" s="40"/>
      <c r="V344" s="40"/>
      <c r="W344" s="40" t="s">
        <v>13800</v>
      </c>
    </row>
    <row r="345" spans="1:23" x14ac:dyDescent="0.25">
      <c r="A345" s="36">
        <v>344</v>
      </c>
      <c r="B345" s="6" t="s">
        <v>347</v>
      </c>
      <c r="C345" s="5" t="s">
        <v>793</v>
      </c>
      <c r="D345" s="5" t="s">
        <v>793</v>
      </c>
      <c r="E345" s="5"/>
      <c r="F345" s="6" t="s">
        <v>347</v>
      </c>
      <c r="G345" s="39"/>
      <c r="H345" s="5"/>
      <c r="I345" s="5"/>
      <c r="K345" s="5"/>
      <c r="L345" s="5"/>
      <c r="M345" s="39"/>
      <c r="N345" s="40"/>
      <c r="V345" s="40"/>
      <c r="W345" s="40"/>
    </row>
    <row r="346" spans="1:23" ht="51" x14ac:dyDescent="0.25">
      <c r="A346" s="36">
        <v>345</v>
      </c>
      <c r="B346" s="2" t="s">
        <v>12832</v>
      </c>
      <c r="C346" s="1" t="s">
        <v>1150</v>
      </c>
      <c r="D346" s="1" t="s">
        <v>1150</v>
      </c>
      <c r="F346" s="2" t="s">
        <v>348</v>
      </c>
      <c r="G346" s="40"/>
      <c r="K346" s="1" t="s">
        <v>13</v>
      </c>
      <c r="M346" s="40"/>
      <c r="N346" s="40" t="s">
        <v>13</v>
      </c>
      <c r="O346" s="1" t="s">
        <v>13</v>
      </c>
      <c r="P346" s="1" t="s">
        <v>13</v>
      </c>
      <c r="Q346" s="1" t="s">
        <v>13</v>
      </c>
      <c r="R346" s="1" t="s">
        <v>13</v>
      </c>
      <c r="S346" s="1" t="s">
        <v>13</v>
      </c>
      <c r="T346" s="1" t="s">
        <v>13</v>
      </c>
      <c r="U346" s="1">
        <v>3</v>
      </c>
      <c r="V346" s="40"/>
      <c r="W346" s="40" t="s">
        <v>13801</v>
      </c>
    </row>
    <row r="347" spans="1:23" x14ac:dyDescent="0.25">
      <c r="A347" s="36">
        <v>346</v>
      </c>
      <c r="B347" s="6" t="s">
        <v>66</v>
      </c>
      <c r="C347" s="5" t="s">
        <v>794</v>
      </c>
      <c r="D347" s="5" t="s">
        <v>794</v>
      </c>
      <c r="E347" s="5"/>
      <c r="F347" s="6" t="s">
        <v>66</v>
      </c>
      <c r="G347" s="39"/>
      <c r="H347" s="5"/>
      <c r="I347" s="5"/>
      <c r="K347" s="5"/>
      <c r="L347" s="5"/>
      <c r="M347" s="39"/>
      <c r="N347" s="40"/>
      <c r="V347" s="40"/>
      <c r="W347" s="40"/>
    </row>
    <row r="348" spans="1:23" ht="140.25" x14ac:dyDescent="0.25">
      <c r="A348" s="36">
        <v>347</v>
      </c>
      <c r="B348" s="2" t="s">
        <v>12833</v>
      </c>
      <c r="C348" s="1" t="s">
        <v>1151</v>
      </c>
      <c r="D348" s="1" t="s">
        <v>1151</v>
      </c>
      <c r="F348" s="2" t="s">
        <v>349</v>
      </c>
      <c r="G348" s="40"/>
      <c r="K348" s="1" t="s">
        <v>13</v>
      </c>
      <c r="M348" s="40" t="s">
        <v>13</v>
      </c>
      <c r="N348" s="40" t="s">
        <v>13</v>
      </c>
      <c r="O348" s="1" t="s">
        <v>13</v>
      </c>
      <c r="P348" s="1" t="s">
        <v>13</v>
      </c>
      <c r="Q348" s="1" t="s">
        <v>13</v>
      </c>
      <c r="R348" s="1" t="s">
        <v>13</v>
      </c>
      <c r="S348" s="1" t="s">
        <v>13</v>
      </c>
      <c r="V348" s="40"/>
      <c r="W348" s="40" t="s">
        <v>13802</v>
      </c>
    </row>
    <row r="349" spans="1:23" ht="25.5" x14ac:dyDescent="0.25">
      <c r="A349" s="36">
        <v>348</v>
      </c>
      <c r="B349" s="6" t="s">
        <v>350</v>
      </c>
      <c r="C349" s="5" t="s">
        <v>795</v>
      </c>
      <c r="D349" s="5" t="s">
        <v>795</v>
      </c>
      <c r="E349" s="5"/>
      <c r="F349" s="6" t="s">
        <v>350</v>
      </c>
      <c r="G349" s="39"/>
      <c r="H349" s="5"/>
      <c r="I349" s="5"/>
      <c r="K349" s="5"/>
      <c r="L349" s="5"/>
      <c r="M349" s="39"/>
      <c r="N349" s="40"/>
      <c r="V349" s="40"/>
      <c r="W349" s="40"/>
    </row>
    <row r="350" spans="1:23" ht="38.25" x14ac:dyDescent="0.25">
      <c r="A350" s="36">
        <v>349</v>
      </c>
      <c r="B350" s="2" t="s">
        <v>12834</v>
      </c>
      <c r="C350" s="1" t="s">
        <v>1152</v>
      </c>
      <c r="D350" s="1" t="s">
        <v>1152</v>
      </c>
      <c r="F350" s="2" t="s">
        <v>351</v>
      </c>
      <c r="G350" s="40"/>
      <c r="K350" s="1" t="s">
        <v>13</v>
      </c>
      <c r="M350" s="40" t="s">
        <v>13</v>
      </c>
      <c r="N350" s="40" t="s">
        <v>13</v>
      </c>
      <c r="O350" s="1" t="s">
        <v>13</v>
      </c>
      <c r="P350" s="1" t="s">
        <v>13</v>
      </c>
      <c r="Q350" s="1" t="s">
        <v>13</v>
      </c>
      <c r="R350" s="1" t="s">
        <v>13</v>
      </c>
      <c r="S350" s="1" t="s">
        <v>13</v>
      </c>
      <c r="T350" s="1" t="s">
        <v>13</v>
      </c>
      <c r="V350" s="40">
        <v>3</v>
      </c>
      <c r="W350" s="40" t="s">
        <v>13803</v>
      </c>
    </row>
    <row r="351" spans="1:23" x14ac:dyDescent="0.25">
      <c r="A351" s="36">
        <v>350</v>
      </c>
      <c r="B351" s="6" t="s">
        <v>352</v>
      </c>
      <c r="C351" s="5" t="s">
        <v>796</v>
      </c>
      <c r="D351" s="5" t="s">
        <v>796</v>
      </c>
      <c r="E351" s="5"/>
      <c r="F351" s="6" t="s">
        <v>352</v>
      </c>
      <c r="G351" s="39"/>
      <c r="H351" s="5"/>
      <c r="I351" s="5"/>
      <c r="K351" s="5"/>
      <c r="L351" s="5"/>
      <c r="M351" s="39"/>
      <c r="N351" s="40"/>
      <c r="V351" s="40"/>
      <c r="W351" s="40"/>
    </row>
    <row r="352" spans="1:23" ht="76.5" x14ac:dyDescent="0.25">
      <c r="A352" s="36">
        <v>351</v>
      </c>
      <c r="B352" s="2" t="s">
        <v>12835</v>
      </c>
      <c r="C352" s="1" t="s">
        <v>1153</v>
      </c>
      <c r="D352" s="1" t="s">
        <v>1153</v>
      </c>
      <c r="F352" s="2" t="s">
        <v>353</v>
      </c>
      <c r="G352" s="40"/>
      <c r="K352" s="1" t="s">
        <v>13</v>
      </c>
      <c r="M352" s="40" t="s">
        <v>13</v>
      </c>
      <c r="N352" s="40" t="s">
        <v>13</v>
      </c>
      <c r="O352" s="1" t="s">
        <v>13</v>
      </c>
      <c r="P352" s="1" t="s">
        <v>13</v>
      </c>
      <c r="Q352" s="1" t="s">
        <v>13</v>
      </c>
      <c r="R352" s="1" t="s">
        <v>13</v>
      </c>
      <c r="S352" s="1" t="s">
        <v>13</v>
      </c>
      <c r="V352" s="40"/>
      <c r="W352" s="40" t="s">
        <v>13804</v>
      </c>
    </row>
    <row r="353" spans="1:23" x14ac:dyDescent="0.25">
      <c r="A353" s="36">
        <v>352</v>
      </c>
      <c r="B353" s="6" t="s">
        <v>354</v>
      </c>
      <c r="C353" s="5" t="s">
        <v>797</v>
      </c>
      <c r="D353" s="5" t="s">
        <v>797</v>
      </c>
      <c r="E353" s="5"/>
      <c r="F353" s="6" t="s">
        <v>354</v>
      </c>
      <c r="G353" s="39"/>
      <c r="H353" s="5"/>
      <c r="I353" s="5"/>
      <c r="K353" s="5"/>
      <c r="L353" s="5"/>
      <c r="M353" s="39"/>
      <c r="N353" s="40"/>
      <c r="V353" s="40"/>
      <c r="W353" s="40"/>
    </row>
    <row r="354" spans="1:23" ht="51" x14ac:dyDescent="0.25">
      <c r="A354" s="36">
        <v>353</v>
      </c>
      <c r="B354" s="2" t="s">
        <v>12836</v>
      </c>
      <c r="C354" s="1" t="s">
        <v>1154</v>
      </c>
      <c r="D354" s="1" t="s">
        <v>1154</v>
      </c>
      <c r="F354" s="2" t="s">
        <v>355</v>
      </c>
      <c r="G354" s="40"/>
      <c r="K354" s="1" t="s">
        <v>13</v>
      </c>
      <c r="M354" s="40"/>
      <c r="N354" s="40" t="s">
        <v>13</v>
      </c>
      <c r="O354" s="1" t="s">
        <v>13</v>
      </c>
      <c r="P354" s="1" t="s">
        <v>13</v>
      </c>
      <c r="Q354" s="1" t="s">
        <v>13</v>
      </c>
      <c r="R354" s="1" t="s">
        <v>13</v>
      </c>
      <c r="S354" s="1" t="s">
        <v>13</v>
      </c>
      <c r="T354" s="1" t="s">
        <v>13</v>
      </c>
      <c r="V354" s="40">
        <v>3</v>
      </c>
      <c r="W354" s="40" t="s">
        <v>13805</v>
      </c>
    </row>
    <row r="355" spans="1:23" ht="51" x14ac:dyDescent="0.25">
      <c r="A355" s="36">
        <v>354</v>
      </c>
      <c r="B355" s="2" t="s">
        <v>12837</v>
      </c>
      <c r="C355" s="1" t="s">
        <v>1155</v>
      </c>
      <c r="D355" s="1" t="s">
        <v>1155</v>
      </c>
      <c r="F355" s="2" t="s">
        <v>356</v>
      </c>
      <c r="G355" s="40"/>
      <c r="K355" s="1" t="s">
        <v>13</v>
      </c>
      <c r="M355" s="40"/>
      <c r="N355" s="40" t="s">
        <v>13</v>
      </c>
      <c r="O355" s="1" t="s">
        <v>13</v>
      </c>
      <c r="P355" s="1" t="s">
        <v>13</v>
      </c>
      <c r="Q355" s="1" t="s">
        <v>13</v>
      </c>
      <c r="R355" s="1" t="s">
        <v>13</v>
      </c>
      <c r="S355" s="1" t="s">
        <v>13</v>
      </c>
      <c r="T355" s="1" t="s">
        <v>13</v>
      </c>
      <c r="U355" s="1">
        <v>3</v>
      </c>
      <c r="V355" s="40"/>
      <c r="W355" s="40" t="s">
        <v>13805</v>
      </c>
    </row>
    <row r="356" spans="1:23" ht="63.75" x14ac:dyDescent="0.25">
      <c r="A356" s="36">
        <v>355</v>
      </c>
      <c r="B356" s="2" t="s">
        <v>12838</v>
      </c>
      <c r="C356" s="1" t="s">
        <v>1156</v>
      </c>
      <c r="D356" s="1" t="s">
        <v>1156</v>
      </c>
      <c r="F356" s="2" t="s">
        <v>357</v>
      </c>
      <c r="G356" s="40"/>
      <c r="K356" s="1" t="s">
        <v>13</v>
      </c>
      <c r="M356" s="40"/>
      <c r="N356" s="40" t="s">
        <v>13</v>
      </c>
      <c r="O356" s="1" t="s">
        <v>13</v>
      </c>
      <c r="P356" s="1" t="s">
        <v>13</v>
      </c>
      <c r="Q356" s="1" t="s">
        <v>13</v>
      </c>
      <c r="R356" s="1" t="s">
        <v>13</v>
      </c>
      <c r="S356" s="1" t="s">
        <v>13</v>
      </c>
      <c r="T356" s="1" t="s">
        <v>13</v>
      </c>
      <c r="V356" s="40">
        <v>3</v>
      </c>
      <c r="W356" s="40" t="s">
        <v>13805</v>
      </c>
    </row>
    <row r="357" spans="1:23" ht="51" x14ac:dyDescent="0.25">
      <c r="A357" s="36">
        <v>356</v>
      </c>
      <c r="B357" s="2" t="s">
        <v>12839</v>
      </c>
      <c r="C357" s="1" t="s">
        <v>1157</v>
      </c>
      <c r="D357" s="1" t="s">
        <v>1157</v>
      </c>
      <c r="F357" s="2" t="s">
        <v>358</v>
      </c>
      <c r="G357" s="40"/>
      <c r="K357" s="1" t="s">
        <v>13</v>
      </c>
      <c r="M357" s="40" t="s">
        <v>13</v>
      </c>
      <c r="N357" s="40" t="s">
        <v>13</v>
      </c>
      <c r="O357" s="1" t="s">
        <v>13</v>
      </c>
      <c r="P357" s="1" t="s">
        <v>13</v>
      </c>
      <c r="Q357" s="1" t="s">
        <v>13</v>
      </c>
      <c r="R357" s="1" t="s">
        <v>13</v>
      </c>
      <c r="S357" s="1" t="s">
        <v>13</v>
      </c>
      <c r="V357" s="40"/>
      <c r="W357" s="40" t="s">
        <v>13805</v>
      </c>
    </row>
    <row r="358" spans="1:23" ht="51" x14ac:dyDescent="0.25">
      <c r="A358" s="36">
        <v>357</v>
      </c>
      <c r="B358" s="2" t="s">
        <v>12840</v>
      </c>
      <c r="C358" s="1" t="s">
        <v>1158</v>
      </c>
      <c r="D358" s="1" t="s">
        <v>1158</v>
      </c>
      <c r="F358" s="2" t="s">
        <v>359</v>
      </c>
      <c r="G358" s="40"/>
      <c r="K358" s="1" t="s">
        <v>13</v>
      </c>
      <c r="M358" s="40"/>
      <c r="N358" s="40" t="s">
        <v>13</v>
      </c>
      <c r="O358" s="1" t="s">
        <v>13</v>
      </c>
      <c r="P358" s="1" t="s">
        <v>13</v>
      </c>
      <c r="Q358" s="1" t="s">
        <v>13</v>
      </c>
      <c r="R358" s="1" t="s">
        <v>13</v>
      </c>
      <c r="S358" s="1" t="s">
        <v>13</v>
      </c>
      <c r="V358" s="40"/>
      <c r="W358" s="40" t="s">
        <v>13805</v>
      </c>
    </row>
    <row r="359" spans="1:23" ht="51" x14ac:dyDescent="0.25">
      <c r="A359" s="36">
        <v>358</v>
      </c>
      <c r="B359" s="2" t="s">
        <v>12841</v>
      </c>
      <c r="C359" s="1" t="s">
        <v>1159</v>
      </c>
      <c r="D359" s="1" t="s">
        <v>1159</v>
      </c>
      <c r="F359" s="2" t="s">
        <v>360</v>
      </c>
      <c r="G359" s="40"/>
      <c r="K359" s="1" t="s">
        <v>13</v>
      </c>
      <c r="M359" s="40"/>
      <c r="N359" s="40" t="s">
        <v>13</v>
      </c>
      <c r="O359" s="1" t="s">
        <v>13</v>
      </c>
      <c r="P359" s="1" t="s">
        <v>13</v>
      </c>
      <c r="Q359" s="1" t="s">
        <v>13</v>
      </c>
      <c r="R359" s="1" t="s">
        <v>13</v>
      </c>
      <c r="S359" s="1" t="s">
        <v>13</v>
      </c>
      <c r="T359" s="1" t="s">
        <v>13</v>
      </c>
      <c r="U359" s="1">
        <v>3</v>
      </c>
      <c r="V359" s="40"/>
      <c r="W359" s="40" t="s">
        <v>13806</v>
      </c>
    </row>
    <row r="360" spans="1:23" ht="76.5" x14ac:dyDescent="0.25">
      <c r="A360" s="36">
        <v>359</v>
      </c>
      <c r="B360" s="2" t="s">
        <v>12842</v>
      </c>
      <c r="C360" s="1" t="s">
        <v>1160</v>
      </c>
      <c r="D360" s="1" t="s">
        <v>1160</v>
      </c>
      <c r="F360" s="2" t="s">
        <v>361</v>
      </c>
      <c r="G360" s="40"/>
      <c r="K360" s="1" t="s">
        <v>13</v>
      </c>
      <c r="M360" s="40"/>
      <c r="N360" s="40" t="s">
        <v>13</v>
      </c>
      <c r="O360" s="1" t="s">
        <v>13</v>
      </c>
      <c r="P360" s="1" t="s">
        <v>13</v>
      </c>
      <c r="Q360" s="1" t="s">
        <v>13</v>
      </c>
      <c r="R360" s="1" t="s">
        <v>13</v>
      </c>
      <c r="S360" s="1" t="s">
        <v>13</v>
      </c>
      <c r="T360" s="1" t="s">
        <v>13</v>
      </c>
      <c r="U360" s="1">
        <v>3</v>
      </c>
      <c r="V360" s="40"/>
      <c r="W360" s="40" t="s">
        <v>13807</v>
      </c>
    </row>
    <row r="361" spans="1:23" ht="38.25" x14ac:dyDescent="0.25">
      <c r="A361" s="36">
        <v>360</v>
      </c>
      <c r="B361" s="2" t="s">
        <v>12843</v>
      </c>
      <c r="C361" s="1" t="s">
        <v>1161</v>
      </c>
      <c r="D361" s="1" t="s">
        <v>1161</v>
      </c>
      <c r="F361" s="2" t="s">
        <v>362</v>
      </c>
      <c r="G361" s="40"/>
      <c r="K361" s="1" t="s">
        <v>13</v>
      </c>
      <c r="M361" s="40"/>
      <c r="N361" s="40" t="s">
        <v>13</v>
      </c>
      <c r="O361" s="1" t="s">
        <v>13</v>
      </c>
      <c r="P361" s="1" t="s">
        <v>13</v>
      </c>
      <c r="Q361" s="1" t="s">
        <v>13</v>
      </c>
      <c r="R361" s="1" t="s">
        <v>13</v>
      </c>
      <c r="S361" s="1" t="s">
        <v>13</v>
      </c>
      <c r="T361" s="1" t="s">
        <v>13</v>
      </c>
      <c r="U361" s="1">
        <v>3</v>
      </c>
      <c r="V361" s="40"/>
      <c r="W361" s="40" t="s">
        <v>13808</v>
      </c>
    </row>
    <row r="362" spans="1:23" x14ac:dyDescent="0.25">
      <c r="A362" s="36">
        <v>361</v>
      </c>
      <c r="B362" s="6" t="s">
        <v>363</v>
      </c>
      <c r="C362" s="5" t="s">
        <v>798</v>
      </c>
      <c r="D362" s="5" t="s">
        <v>798</v>
      </c>
      <c r="E362" s="5"/>
      <c r="F362" s="6" t="s">
        <v>363</v>
      </c>
      <c r="G362" s="39"/>
      <c r="H362" s="5"/>
      <c r="I362" s="5"/>
      <c r="K362" s="5"/>
      <c r="L362" s="5"/>
      <c r="M362" s="39"/>
      <c r="N362" s="40"/>
      <c r="V362" s="40"/>
      <c r="W362" s="40"/>
    </row>
    <row r="363" spans="1:23" ht="38.25" x14ac:dyDescent="0.25">
      <c r="A363" s="36">
        <v>362</v>
      </c>
      <c r="B363" s="2" t="s">
        <v>12844</v>
      </c>
      <c r="C363" s="1" t="s">
        <v>1162</v>
      </c>
      <c r="D363" s="1" t="s">
        <v>1162</v>
      </c>
      <c r="F363" s="2" t="s">
        <v>364</v>
      </c>
      <c r="G363" s="40"/>
      <c r="K363" s="1" t="s">
        <v>13</v>
      </c>
      <c r="M363" s="40"/>
      <c r="N363" s="40" t="s">
        <v>13</v>
      </c>
      <c r="O363" s="1" t="s">
        <v>13</v>
      </c>
      <c r="P363" s="1" t="s">
        <v>13</v>
      </c>
      <c r="Q363" s="1" t="s">
        <v>13</v>
      </c>
      <c r="R363" s="1" t="s">
        <v>13</v>
      </c>
      <c r="S363" s="1" t="s">
        <v>13</v>
      </c>
      <c r="T363" s="1" t="s">
        <v>13</v>
      </c>
      <c r="U363" s="1">
        <v>3</v>
      </c>
      <c r="V363" s="40"/>
      <c r="W363" s="40" t="s">
        <v>13809</v>
      </c>
    </row>
    <row r="364" spans="1:23" ht="38.25" x14ac:dyDescent="0.25">
      <c r="A364" s="36">
        <v>363</v>
      </c>
      <c r="B364" s="2" t="s">
        <v>12845</v>
      </c>
      <c r="C364" s="1" t="s">
        <v>1163</v>
      </c>
      <c r="D364" s="1" t="s">
        <v>1163</v>
      </c>
      <c r="F364" s="2" t="s">
        <v>365</v>
      </c>
      <c r="G364" s="40"/>
      <c r="K364" s="1" t="s">
        <v>13</v>
      </c>
      <c r="M364" s="40" t="s">
        <v>13</v>
      </c>
      <c r="N364" s="40" t="s">
        <v>13</v>
      </c>
      <c r="O364" s="1" t="s">
        <v>13</v>
      </c>
      <c r="P364" s="1" t="s">
        <v>13</v>
      </c>
      <c r="Q364" s="1" t="s">
        <v>13</v>
      </c>
      <c r="R364" s="1" t="s">
        <v>13</v>
      </c>
      <c r="S364" s="1" t="s">
        <v>13</v>
      </c>
      <c r="T364" s="1" t="s">
        <v>13</v>
      </c>
      <c r="V364" s="40">
        <v>3</v>
      </c>
      <c r="W364" s="40" t="s">
        <v>13810</v>
      </c>
    </row>
    <row r="365" spans="1:23" ht="51" x14ac:dyDescent="0.25">
      <c r="A365" s="36">
        <v>364</v>
      </c>
      <c r="B365" s="2" t="s">
        <v>12846</v>
      </c>
      <c r="C365" s="1" t="s">
        <v>1164</v>
      </c>
      <c r="D365" s="1" t="s">
        <v>1164</v>
      </c>
      <c r="F365" s="2" t="s">
        <v>366</v>
      </c>
      <c r="G365" s="40"/>
      <c r="K365" s="1" t="s">
        <v>13</v>
      </c>
      <c r="M365" s="40"/>
      <c r="N365" s="40" t="s">
        <v>13</v>
      </c>
      <c r="O365" s="1" t="s">
        <v>13</v>
      </c>
      <c r="P365" s="1" t="s">
        <v>13</v>
      </c>
      <c r="Q365" s="1" t="s">
        <v>13</v>
      </c>
      <c r="R365" s="1" t="s">
        <v>13</v>
      </c>
      <c r="S365" s="1" t="s">
        <v>13</v>
      </c>
      <c r="T365" s="1" t="s">
        <v>13</v>
      </c>
      <c r="U365" s="1">
        <v>3</v>
      </c>
      <c r="V365" s="40"/>
      <c r="W365" s="40" t="s">
        <v>13810</v>
      </c>
    </row>
    <row r="366" spans="1:23" x14ac:dyDescent="0.25">
      <c r="A366" s="36">
        <v>365</v>
      </c>
      <c r="B366" s="6" t="s">
        <v>367</v>
      </c>
      <c r="C366" s="5" t="s">
        <v>799</v>
      </c>
      <c r="D366" s="5" t="s">
        <v>799</v>
      </c>
      <c r="E366" s="5"/>
      <c r="F366" s="6" t="s">
        <v>367</v>
      </c>
      <c r="G366" s="39"/>
      <c r="H366" s="5"/>
      <c r="I366" s="5"/>
      <c r="K366" s="5"/>
      <c r="L366" s="5"/>
      <c r="M366" s="39"/>
      <c r="N366" s="40"/>
      <c r="V366" s="40"/>
      <c r="W366" s="40"/>
    </row>
    <row r="367" spans="1:23" ht="38.25" x14ac:dyDescent="0.25">
      <c r="A367" s="36">
        <v>366</v>
      </c>
      <c r="B367" s="2" t="s">
        <v>12847</v>
      </c>
      <c r="C367" s="1" t="s">
        <v>1165</v>
      </c>
      <c r="D367" s="1" t="s">
        <v>1165</v>
      </c>
      <c r="F367" s="2" t="s">
        <v>368</v>
      </c>
      <c r="G367" s="40"/>
      <c r="K367" s="1" t="s">
        <v>13</v>
      </c>
      <c r="M367" s="40"/>
      <c r="N367" s="40" t="s">
        <v>13</v>
      </c>
      <c r="P367" s="1" t="s">
        <v>13</v>
      </c>
      <c r="S367" s="1" t="s">
        <v>13</v>
      </c>
      <c r="T367" s="1" t="s">
        <v>13</v>
      </c>
      <c r="U367" s="1">
        <v>3</v>
      </c>
      <c r="V367" s="40"/>
      <c r="W367" s="40" t="s">
        <v>13811</v>
      </c>
    </row>
    <row r="368" spans="1:23" ht="51" x14ac:dyDescent="0.25">
      <c r="A368" s="36">
        <v>367</v>
      </c>
      <c r="B368" s="2" t="s">
        <v>12848</v>
      </c>
      <c r="C368" s="1" t="s">
        <v>1166</v>
      </c>
      <c r="D368" s="1" t="s">
        <v>1166</v>
      </c>
      <c r="F368" s="2" t="s">
        <v>369</v>
      </c>
      <c r="G368" s="40"/>
      <c r="K368" s="1" t="s">
        <v>13</v>
      </c>
      <c r="M368" s="40"/>
      <c r="N368" s="40" t="s">
        <v>13</v>
      </c>
      <c r="P368" s="1" t="s">
        <v>13</v>
      </c>
      <c r="S368" s="1" t="s">
        <v>13</v>
      </c>
      <c r="T368" s="1" t="s">
        <v>13</v>
      </c>
      <c r="U368" s="1">
        <v>3</v>
      </c>
      <c r="V368" s="40"/>
      <c r="W368" s="40" t="s">
        <v>13811</v>
      </c>
    </row>
    <row r="369" spans="1:23" x14ac:dyDescent="0.25">
      <c r="A369" s="36">
        <v>368</v>
      </c>
      <c r="B369" s="6" t="s">
        <v>370</v>
      </c>
      <c r="C369" s="5" t="s">
        <v>800</v>
      </c>
      <c r="D369" s="5" t="s">
        <v>800</v>
      </c>
      <c r="E369" s="5"/>
      <c r="F369" s="6" t="s">
        <v>370</v>
      </c>
      <c r="G369" s="39"/>
      <c r="H369" s="5"/>
      <c r="I369" s="5"/>
      <c r="K369" s="5"/>
      <c r="L369" s="5"/>
      <c r="M369" s="39"/>
      <c r="N369" s="40"/>
      <c r="V369" s="40"/>
      <c r="W369" s="40"/>
    </row>
    <row r="370" spans="1:23" ht="38.25" x14ac:dyDescent="0.25">
      <c r="A370" s="36">
        <v>369</v>
      </c>
      <c r="B370" s="2" t="s">
        <v>12849</v>
      </c>
      <c r="C370" s="1" t="s">
        <v>1167</v>
      </c>
      <c r="D370" s="1" t="s">
        <v>1167</v>
      </c>
      <c r="F370" s="2" t="s">
        <v>371</v>
      </c>
      <c r="G370" s="40"/>
      <c r="K370" s="1" t="s">
        <v>13</v>
      </c>
      <c r="M370" s="40"/>
      <c r="N370" s="40" t="s">
        <v>13</v>
      </c>
      <c r="O370" s="1" t="s">
        <v>13</v>
      </c>
      <c r="P370" s="1" t="s">
        <v>13</v>
      </c>
      <c r="Q370" s="1" t="s">
        <v>13</v>
      </c>
      <c r="R370" s="1" t="s">
        <v>13</v>
      </c>
      <c r="S370" s="1" t="s">
        <v>13</v>
      </c>
      <c r="U370" s="1">
        <v>3</v>
      </c>
      <c r="V370" s="40">
        <v>2</v>
      </c>
      <c r="W370" s="40" t="s">
        <v>13812</v>
      </c>
    </row>
    <row r="371" spans="1:23" ht="127.5" x14ac:dyDescent="0.25">
      <c r="A371" s="36">
        <v>370</v>
      </c>
      <c r="B371" s="2" t="s">
        <v>12850</v>
      </c>
      <c r="C371" s="1" t="s">
        <v>1168</v>
      </c>
      <c r="D371" s="1" t="s">
        <v>1168</v>
      </c>
      <c r="F371" s="2" t="s">
        <v>372</v>
      </c>
      <c r="G371" s="40"/>
      <c r="K371" s="1" t="s">
        <v>13</v>
      </c>
      <c r="M371" s="40"/>
      <c r="N371" s="40" t="s">
        <v>13</v>
      </c>
      <c r="O371" s="1" t="s">
        <v>13</v>
      </c>
      <c r="P371" s="1" t="s">
        <v>13</v>
      </c>
      <c r="Q371" s="1" t="s">
        <v>13</v>
      </c>
      <c r="R371" s="1" t="s">
        <v>13</v>
      </c>
      <c r="S371" s="1" t="s">
        <v>13</v>
      </c>
      <c r="U371" s="1">
        <v>3</v>
      </c>
      <c r="V371" s="40">
        <v>2</v>
      </c>
      <c r="W371" s="40" t="s">
        <v>13813</v>
      </c>
    </row>
    <row r="372" spans="1:23" ht="51" x14ac:dyDescent="0.25">
      <c r="A372" s="36">
        <v>371</v>
      </c>
      <c r="B372" s="2" t="s">
        <v>12851</v>
      </c>
      <c r="C372" s="1" t="s">
        <v>1169</v>
      </c>
      <c r="D372" s="1" t="s">
        <v>1169</v>
      </c>
      <c r="F372" s="2" t="s">
        <v>373</v>
      </c>
      <c r="G372" s="40"/>
      <c r="K372" s="1" t="s">
        <v>13</v>
      </c>
      <c r="M372" s="40"/>
      <c r="N372" s="40" t="s">
        <v>13</v>
      </c>
      <c r="O372" s="1" t="s">
        <v>13</v>
      </c>
      <c r="P372" s="1" t="s">
        <v>13</v>
      </c>
      <c r="Q372" s="1" t="s">
        <v>13</v>
      </c>
      <c r="R372" s="1" t="s">
        <v>13</v>
      </c>
      <c r="S372" s="1" t="s">
        <v>13</v>
      </c>
      <c r="V372" s="40"/>
      <c r="W372" s="40" t="s">
        <v>13814</v>
      </c>
    </row>
    <row r="373" spans="1:23" x14ac:dyDescent="0.25">
      <c r="A373" s="36">
        <v>372</v>
      </c>
      <c r="B373" s="6" t="s">
        <v>374</v>
      </c>
      <c r="C373" s="5" t="s">
        <v>801</v>
      </c>
      <c r="D373" s="5" t="s">
        <v>801</v>
      </c>
      <c r="E373" s="5"/>
      <c r="F373" s="6" t="s">
        <v>374</v>
      </c>
      <c r="G373" s="39"/>
      <c r="H373" s="5"/>
      <c r="I373" s="5"/>
      <c r="K373" s="5"/>
      <c r="L373" s="5"/>
      <c r="M373" s="39"/>
      <c r="N373" s="40"/>
      <c r="V373" s="40"/>
      <c r="W373" s="40"/>
    </row>
    <row r="374" spans="1:23" ht="38.25" x14ac:dyDescent="0.25">
      <c r="A374" s="36">
        <v>373</v>
      </c>
      <c r="B374" s="2" t="s">
        <v>12852</v>
      </c>
      <c r="C374" s="1" t="s">
        <v>1170</v>
      </c>
      <c r="D374" s="1" t="s">
        <v>1170</v>
      </c>
      <c r="F374" s="2" t="s">
        <v>375</v>
      </c>
      <c r="G374" s="40"/>
      <c r="K374" s="1" t="s">
        <v>13</v>
      </c>
      <c r="M374" s="40"/>
      <c r="N374" s="40" t="s">
        <v>13</v>
      </c>
      <c r="O374" s="1" t="s">
        <v>13</v>
      </c>
      <c r="P374" s="1" t="s">
        <v>13</v>
      </c>
      <c r="Q374" s="1" t="s">
        <v>13</v>
      </c>
      <c r="R374" s="1" t="s">
        <v>13</v>
      </c>
      <c r="S374" s="1" t="s">
        <v>13</v>
      </c>
      <c r="T374" s="1" t="s">
        <v>13</v>
      </c>
      <c r="V374" s="40">
        <v>3</v>
      </c>
      <c r="W374" s="40" t="s">
        <v>13802</v>
      </c>
    </row>
    <row r="375" spans="1:23" ht="76.5" x14ac:dyDescent="0.25">
      <c r="A375" s="36">
        <v>374</v>
      </c>
      <c r="B375" s="2" t="s">
        <v>12853</v>
      </c>
      <c r="C375" s="1" t="s">
        <v>1171</v>
      </c>
      <c r="D375" s="1" t="s">
        <v>1171</v>
      </c>
      <c r="F375" s="2" t="s">
        <v>376</v>
      </c>
      <c r="G375" s="40"/>
      <c r="K375" s="1" t="s">
        <v>13</v>
      </c>
      <c r="M375" s="40"/>
      <c r="N375" s="40" t="s">
        <v>13</v>
      </c>
      <c r="O375" s="1" t="s">
        <v>13</v>
      </c>
      <c r="P375" s="1" t="s">
        <v>13</v>
      </c>
      <c r="Q375" s="1" t="s">
        <v>13</v>
      </c>
      <c r="R375" s="1" t="s">
        <v>13</v>
      </c>
      <c r="S375" s="1" t="s">
        <v>13</v>
      </c>
      <c r="T375" s="1" t="s">
        <v>13</v>
      </c>
      <c r="V375" s="40">
        <v>3</v>
      </c>
      <c r="W375" s="40" t="s">
        <v>13815</v>
      </c>
    </row>
    <row r="376" spans="1:23" ht="63.75" x14ac:dyDescent="0.25">
      <c r="A376" s="36">
        <v>375</v>
      </c>
      <c r="B376" s="2" t="s">
        <v>12854</v>
      </c>
      <c r="C376" s="1" t="s">
        <v>1172</v>
      </c>
      <c r="D376" s="1" t="s">
        <v>1172</v>
      </c>
      <c r="F376" s="2" t="s">
        <v>377</v>
      </c>
      <c r="G376" s="40"/>
      <c r="K376" s="1" t="s">
        <v>13</v>
      </c>
      <c r="M376" s="40"/>
      <c r="N376" s="40" t="s">
        <v>13</v>
      </c>
      <c r="O376" s="1" t="s">
        <v>13</v>
      </c>
      <c r="P376" s="1" t="s">
        <v>13</v>
      </c>
      <c r="Q376" s="1" t="s">
        <v>13</v>
      </c>
      <c r="R376" s="1" t="s">
        <v>13</v>
      </c>
      <c r="S376" s="1" t="s">
        <v>13</v>
      </c>
      <c r="T376" s="1" t="s">
        <v>13</v>
      </c>
      <c r="U376" s="1">
        <v>3</v>
      </c>
      <c r="V376" s="40"/>
      <c r="W376" s="40" t="s">
        <v>13815</v>
      </c>
    </row>
    <row r="377" spans="1:23" ht="51" x14ac:dyDescent="0.25">
      <c r="A377" s="36">
        <v>376</v>
      </c>
      <c r="B377" s="2" t="s">
        <v>12855</v>
      </c>
      <c r="C377" s="1" t="s">
        <v>1173</v>
      </c>
      <c r="D377" s="1" t="s">
        <v>1173</v>
      </c>
      <c r="F377" s="2" t="s">
        <v>378</v>
      </c>
      <c r="G377" s="40"/>
      <c r="K377" s="1" t="s">
        <v>13</v>
      </c>
      <c r="M377" s="40"/>
      <c r="N377" s="40" t="s">
        <v>13</v>
      </c>
      <c r="O377" s="1" t="s">
        <v>13</v>
      </c>
      <c r="P377" s="1" t="s">
        <v>13</v>
      </c>
      <c r="Q377" s="1" t="s">
        <v>13</v>
      </c>
      <c r="R377" s="1" t="s">
        <v>13</v>
      </c>
      <c r="S377" s="1" t="s">
        <v>13</v>
      </c>
      <c r="T377" s="1" t="s">
        <v>13</v>
      </c>
      <c r="U377" s="1">
        <v>3</v>
      </c>
      <c r="V377" s="40"/>
      <c r="W377" s="40" t="s">
        <v>13816</v>
      </c>
    </row>
    <row r="378" spans="1:23" ht="38.25" x14ac:dyDescent="0.25">
      <c r="A378" s="36">
        <v>377</v>
      </c>
      <c r="B378" s="2" t="s">
        <v>12856</v>
      </c>
      <c r="C378" s="1" t="s">
        <v>1174</v>
      </c>
      <c r="D378" s="1" t="s">
        <v>1174</v>
      </c>
      <c r="F378" s="2" t="s">
        <v>379</v>
      </c>
      <c r="G378" s="40"/>
      <c r="K378" s="1" t="s">
        <v>13</v>
      </c>
      <c r="M378" s="40"/>
      <c r="N378" s="40" t="s">
        <v>13</v>
      </c>
      <c r="O378" s="1" t="s">
        <v>13</v>
      </c>
      <c r="P378" s="1" t="s">
        <v>13</v>
      </c>
      <c r="Q378" s="1" t="s">
        <v>13</v>
      </c>
      <c r="R378" s="1" t="s">
        <v>13</v>
      </c>
      <c r="S378" s="1" t="s">
        <v>13</v>
      </c>
      <c r="T378" s="1" t="s">
        <v>13</v>
      </c>
      <c r="U378" s="1">
        <v>3</v>
      </c>
      <c r="V378" s="40"/>
      <c r="W378" s="40" t="s">
        <v>13816</v>
      </c>
    </row>
    <row r="379" spans="1:23" ht="63.75" x14ac:dyDescent="0.25">
      <c r="A379" s="36">
        <v>378</v>
      </c>
      <c r="B379" s="2" t="s">
        <v>12857</v>
      </c>
      <c r="C379" s="1" t="s">
        <v>1175</v>
      </c>
      <c r="D379" s="1" t="s">
        <v>1175</v>
      </c>
      <c r="F379" s="2" t="s">
        <v>380</v>
      </c>
      <c r="G379" s="40"/>
      <c r="K379" s="1" t="s">
        <v>13</v>
      </c>
      <c r="M379" s="40"/>
      <c r="N379" s="40" t="s">
        <v>13</v>
      </c>
      <c r="O379" s="1" t="s">
        <v>13</v>
      </c>
      <c r="P379" s="1" t="s">
        <v>13</v>
      </c>
      <c r="Q379" s="1" t="s">
        <v>13</v>
      </c>
      <c r="R379" s="1" t="s">
        <v>13</v>
      </c>
      <c r="S379" s="1" t="s">
        <v>13</v>
      </c>
      <c r="T379" s="1" t="s">
        <v>13</v>
      </c>
      <c r="U379" s="1">
        <v>3</v>
      </c>
      <c r="V379" s="40"/>
      <c r="W379" s="40" t="s">
        <v>13817</v>
      </c>
    </row>
    <row r="380" spans="1:23" ht="38.25" x14ac:dyDescent="0.25">
      <c r="A380" s="36">
        <v>379</v>
      </c>
      <c r="B380" s="2" t="s">
        <v>12858</v>
      </c>
      <c r="C380" s="1" t="s">
        <v>1176</v>
      </c>
      <c r="D380" s="1" t="s">
        <v>1176</v>
      </c>
      <c r="F380" s="2" t="s">
        <v>381</v>
      </c>
      <c r="G380" s="40"/>
      <c r="K380" s="1" t="s">
        <v>13</v>
      </c>
      <c r="M380" s="40"/>
      <c r="N380" s="40" t="s">
        <v>13</v>
      </c>
      <c r="O380" s="1" t="s">
        <v>13</v>
      </c>
      <c r="P380" s="1" t="s">
        <v>13</v>
      </c>
      <c r="Q380" s="1" t="s">
        <v>13</v>
      </c>
      <c r="R380" s="1" t="s">
        <v>13</v>
      </c>
      <c r="S380" s="1" t="s">
        <v>13</v>
      </c>
      <c r="T380" s="1" t="s">
        <v>13</v>
      </c>
      <c r="U380" s="1">
        <v>3</v>
      </c>
      <c r="V380" s="40"/>
      <c r="W380" s="40" t="s">
        <v>13818</v>
      </c>
    </row>
    <row r="381" spans="1:23" ht="51" x14ac:dyDescent="0.25">
      <c r="A381" s="36">
        <v>380</v>
      </c>
      <c r="B381" s="2" t="s">
        <v>12859</v>
      </c>
      <c r="C381" s="1" t="s">
        <v>1177</v>
      </c>
      <c r="D381" s="1" t="s">
        <v>1177</v>
      </c>
      <c r="F381" s="2" t="s">
        <v>382</v>
      </c>
      <c r="G381" s="40"/>
      <c r="K381" s="1" t="s">
        <v>13</v>
      </c>
      <c r="M381" s="40"/>
      <c r="N381" s="40" t="s">
        <v>13</v>
      </c>
      <c r="O381" s="1" t="s">
        <v>13</v>
      </c>
      <c r="P381" s="1" t="s">
        <v>13</v>
      </c>
      <c r="Q381" s="1" t="s">
        <v>13</v>
      </c>
      <c r="R381" s="1" t="s">
        <v>13</v>
      </c>
      <c r="S381" s="1" t="s">
        <v>13</v>
      </c>
      <c r="T381" s="1" t="s">
        <v>13</v>
      </c>
      <c r="U381" s="1">
        <v>3</v>
      </c>
      <c r="V381" s="40"/>
      <c r="W381" s="40" t="s">
        <v>13816</v>
      </c>
    </row>
    <row r="382" spans="1:23" ht="51" x14ac:dyDescent="0.25">
      <c r="A382" s="36">
        <v>381</v>
      </c>
      <c r="B382" s="2" t="s">
        <v>12860</v>
      </c>
      <c r="C382" s="1" t="s">
        <v>1178</v>
      </c>
      <c r="D382" s="1" t="s">
        <v>1178</v>
      </c>
      <c r="F382" s="2" t="s">
        <v>383</v>
      </c>
      <c r="G382" s="40"/>
      <c r="K382" s="1" t="s">
        <v>13</v>
      </c>
      <c r="M382" s="40"/>
      <c r="N382" s="40" t="s">
        <v>13</v>
      </c>
      <c r="O382" s="1" t="s">
        <v>13</v>
      </c>
      <c r="P382" s="1" t="s">
        <v>13</v>
      </c>
      <c r="Q382" s="1" t="s">
        <v>13</v>
      </c>
      <c r="R382" s="1" t="s">
        <v>13</v>
      </c>
      <c r="S382" s="1" t="s">
        <v>13</v>
      </c>
      <c r="T382" s="1" t="s">
        <v>13</v>
      </c>
      <c r="U382" s="1">
        <v>3</v>
      </c>
      <c r="V382" s="40"/>
      <c r="W382" s="40" t="s">
        <v>13816</v>
      </c>
    </row>
    <row r="383" spans="1:23" x14ac:dyDescent="0.25">
      <c r="A383" s="36">
        <v>382</v>
      </c>
      <c r="B383" s="6" t="s">
        <v>384</v>
      </c>
      <c r="C383" s="5" t="s">
        <v>802</v>
      </c>
      <c r="D383" s="5" t="s">
        <v>802</v>
      </c>
      <c r="E383" s="5"/>
      <c r="F383" s="6" t="s">
        <v>384</v>
      </c>
      <c r="G383" s="39"/>
      <c r="H383" s="5"/>
      <c r="I383" s="5"/>
      <c r="K383" s="5"/>
      <c r="L383" s="5"/>
      <c r="M383" s="39"/>
      <c r="N383" s="40"/>
      <c r="V383" s="40"/>
      <c r="W383" s="40"/>
    </row>
    <row r="384" spans="1:23" ht="63.75" x14ac:dyDescent="0.25">
      <c r="A384" s="36">
        <v>383</v>
      </c>
      <c r="B384" s="2" t="s">
        <v>12861</v>
      </c>
      <c r="C384" s="1" t="s">
        <v>1179</v>
      </c>
      <c r="D384" s="1" t="s">
        <v>1179</v>
      </c>
      <c r="F384" s="2" t="s">
        <v>385</v>
      </c>
      <c r="G384" s="40"/>
      <c r="K384" s="1" t="s">
        <v>13</v>
      </c>
      <c r="M384" s="40"/>
      <c r="N384" s="40" t="s">
        <v>13</v>
      </c>
      <c r="O384" s="1" t="s">
        <v>13</v>
      </c>
      <c r="P384" s="1" t="s">
        <v>13</v>
      </c>
      <c r="Q384" s="1" t="s">
        <v>13</v>
      </c>
      <c r="R384" s="1" t="s">
        <v>13</v>
      </c>
      <c r="S384" s="1" t="s">
        <v>13</v>
      </c>
      <c r="T384" s="1" t="s">
        <v>13</v>
      </c>
      <c r="U384" s="1">
        <v>3</v>
      </c>
      <c r="V384" s="40"/>
      <c r="W384" s="40" t="s">
        <v>13819</v>
      </c>
    </row>
    <row r="385" spans="1:23" ht="51" x14ac:dyDescent="0.25">
      <c r="A385" s="36">
        <v>384</v>
      </c>
      <c r="B385" s="2" t="s">
        <v>12862</v>
      </c>
      <c r="C385" s="1" t="s">
        <v>1180</v>
      </c>
      <c r="D385" s="1" t="s">
        <v>1180</v>
      </c>
      <c r="F385" s="2" t="s">
        <v>386</v>
      </c>
      <c r="G385" s="40"/>
      <c r="K385" s="1" t="s">
        <v>13</v>
      </c>
      <c r="M385" s="40"/>
      <c r="N385" s="40" t="s">
        <v>13</v>
      </c>
      <c r="O385" s="1" t="s">
        <v>13</v>
      </c>
      <c r="P385" s="1" t="s">
        <v>13</v>
      </c>
      <c r="Q385" s="1" t="s">
        <v>13</v>
      </c>
      <c r="R385" s="1" t="s">
        <v>13</v>
      </c>
      <c r="S385" s="1" t="s">
        <v>13</v>
      </c>
      <c r="T385" s="1" t="s">
        <v>13</v>
      </c>
      <c r="U385" s="1">
        <v>3</v>
      </c>
      <c r="V385" s="40"/>
      <c r="W385" s="40" t="s">
        <v>13820</v>
      </c>
    </row>
    <row r="386" spans="1:23" ht="63.75" x14ac:dyDescent="0.25">
      <c r="A386" s="36">
        <v>385</v>
      </c>
      <c r="B386" s="2" t="s">
        <v>12863</v>
      </c>
      <c r="C386" s="1" t="s">
        <v>1181</v>
      </c>
      <c r="D386" s="1" t="s">
        <v>1181</v>
      </c>
      <c r="F386" s="2" t="s">
        <v>387</v>
      </c>
      <c r="G386" s="40"/>
      <c r="K386" s="1" t="s">
        <v>13</v>
      </c>
      <c r="M386" s="40" t="s">
        <v>13</v>
      </c>
      <c r="N386" s="40" t="s">
        <v>13</v>
      </c>
      <c r="O386" s="1" t="s">
        <v>13</v>
      </c>
      <c r="P386" s="1" t="s">
        <v>13</v>
      </c>
      <c r="Q386" s="1" t="s">
        <v>13</v>
      </c>
      <c r="R386" s="1" t="s">
        <v>13</v>
      </c>
      <c r="S386" s="1" t="s">
        <v>13</v>
      </c>
      <c r="T386" s="1" t="s">
        <v>13</v>
      </c>
      <c r="V386" s="40">
        <v>3</v>
      </c>
      <c r="W386" s="40" t="s">
        <v>13820</v>
      </c>
    </row>
    <row r="387" spans="1:23" ht="63.75" x14ac:dyDescent="0.25">
      <c r="A387" s="36">
        <v>386</v>
      </c>
      <c r="B387" s="2" t="s">
        <v>12864</v>
      </c>
      <c r="C387" s="1" t="s">
        <v>1182</v>
      </c>
      <c r="D387" s="1" t="s">
        <v>1182</v>
      </c>
      <c r="F387" s="2" t="s">
        <v>388</v>
      </c>
      <c r="G387" s="40"/>
      <c r="K387" s="1" t="s">
        <v>13</v>
      </c>
      <c r="M387" s="40"/>
      <c r="N387" s="40" t="s">
        <v>13</v>
      </c>
      <c r="O387" s="1" t="s">
        <v>13</v>
      </c>
      <c r="P387" s="1" t="s">
        <v>13</v>
      </c>
      <c r="Q387" s="1" t="s">
        <v>13</v>
      </c>
      <c r="R387" s="1" t="s">
        <v>13</v>
      </c>
      <c r="S387" s="1" t="s">
        <v>13</v>
      </c>
      <c r="T387" s="1" t="s">
        <v>13</v>
      </c>
      <c r="U387" s="1">
        <v>3</v>
      </c>
      <c r="V387" s="40"/>
      <c r="W387" s="40" t="s">
        <v>13820</v>
      </c>
    </row>
    <row r="388" spans="1:23" ht="51" x14ac:dyDescent="0.25">
      <c r="A388" s="36">
        <v>387</v>
      </c>
      <c r="B388" s="2" t="s">
        <v>12865</v>
      </c>
      <c r="C388" s="1" t="s">
        <v>1183</v>
      </c>
      <c r="D388" s="1" t="s">
        <v>1183</v>
      </c>
      <c r="F388" s="2" t="s">
        <v>389</v>
      </c>
      <c r="G388" s="40"/>
      <c r="K388" s="1" t="s">
        <v>13</v>
      </c>
      <c r="M388" s="40"/>
      <c r="N388" s="40" t="s">
        <v>13</v>
      </c>
      <c r="O388" s="1" t="s">
        <v>13</v>
      </c>
      <c r="P388" s="1" t="s">
        <v>13</v>
      </c>
      <c r="Q388" s="1" t="s">
        <v>13</v>
      </c>
      <c r="R388" s="1" t="s">
        <v>13</v>
      </c>
      <c r="S388" s="1" t="s">
        <v>13</v>
      </c>
      <c r="T388" s="1" t="s">
        <v>13</v>
      </c>
      <c r="V388" s="40">
        <v>3</v>
      </c>
      <c r="W388" s="40" t="s">
        <v>13820</v>
      </c>
    </row>
    <row r="389" spans="1:23" ht="51" x14ac:dyDescent="0.25">
      <c r="A389" s="36">
        <v>388</v>
      </c>
      <c r="B389" s="2" t="s">
        <v>12866</v>
      </c>
      <c r="C389" s="1" t="s">
        <v>1184</v>
      </c>
      <c r="D389" s="1" t="s">
        <v>1184</v>
      </c>
      <c r="F389" s="2" t="s">
        <v>390</v>
      </c>
      <c r="G389" s="40"/>
      <c r="K389" s="1" t="s">
        <v>13</v>
      </c>
      <c r="M389" s="40"/>
      <c r="N389" s="40" t="s">
        <v>13</v>
      </c>
      <c r="O389" s="1" t="s">
        <v>13</v>
      </c>
      <c r="P389" s="1" t="s">
        <v>13</v>
      </c>
      <c r="Q389" s="1" t="s">
        <v>13</v>
      </c>
      <c r="R389" s="1" t="s">
        <v>13</v>
      </c>
      <c r="S389" s="1" t="s">
        <v>13</v>
      </c>
      <c r="V389" s="40"/>
      <c r="W389" s="40" t="s">
        <v>13820</v>
      </c>
    </row>
    <row r="390" spans="1:23" ht="25.5" x14ac:dyDescent="0.25">
      <c r="A390" s="36">
        <v>389</v>
      </c>
      <c r="B390" s="2" t="s">
        <v>391</v>
      </c>
      <c r="C390" s="1" t="s">
        <v>1185</v>
      </c>
      <c r="D390" s="1" t="s">
        <v>1185</v>
      </c>
      <c r="F390" s="2" t="s">
        <v>391</v>
      </c>
      <c r="G390" s="40"/>
      <c r="J390" s="1" t="s">
        <v>13</v>
      </c>
      <c r="M390" s="40"/>
      <c r="N390" s="40" t="s">
        <v>13</v>
      </c>
      <c r="O390" s="1" t="s">
        <v>13</v>
      </c>
      <c r="P390" s="1" t="s">
        <v>13</v>
      </c>
      <c r="Q390" s="1" t="s">
        <v>13</v>
      </c>
      <c r="R390" s="1" t="s">
        <v>13</v>
      </c>
      <c r="S390" s="1" t="s">
        <v>13</v>
      </c>
      <c r="V390" s="40"/>
      <c r="W390" s="40"/>
    </row>
    <row r="391" spans="1:23" ht="76.5" x14ac:dyDescent="0.25">
      <c r="A391" s="36">
        <v>390</v>
      </c>
      <c r="B391" s="2" t="s">
        <v>12867</v>
      </c>
      <c r="C391" s="1" t="s">
        <v>1186</v>
      </c>
      <c r="D391" s="1" t="s">
        <v>1186</v>
      </c>
      <c r="F391" s="2" t="s">
        <v>392</v>
      </c>
      <c r="G391" s="40"/>
      <c r="K391" s="1" t="s">
        <v>13</v>
      </c>
      <c r="M391" s="40"/>
      <c r="N391" s="40" t="s">
        <v>13</v>
      </c>
      <c r="O391" s="1" t="s">
        <v>13</v>
      </c>
      <c r="P391" s="1" t="s">
        <v>13</v>
      </c>
      <c r="Q391" s="1" t="s">
        <v>13</v>
      </c>
      <c r="R391" s="1" t="s">
        <v>13</v>
      </c>
      <c r="S391" s="1" t="s">
        <v>13</v>
      </c>
      <c r="V391" s="40"/>
      <c r="W391" s="40" t="s">
        <v>13821</v>
      </c>
    </row>
    <row r="392" spans="1:23" ht="25.5" x14ac:dyDescent="0.25">
      <c r="A392" s="36">
        <v>391</v>
      </c>
      <c r="B392" s="6" t="s">
        <v>393</v>
      </c>
      <c r="C392" s="5" t="s">
        <v>803</v>
      </c>
      <c r="D392" s="5" t="s">
        <v>803</v>
      </c>
      <c r="E392" s="5"/>
      <c r="F392" s="6" t="s">
        <v>393</v>
      </c>
      <c r="G392" s="39"/>
      <c r="H392" s="5"/>
      <c r="I392" s="5"/>
      <c r="K392" s="5"/>
      <c r="L392" s="5"/>
      <c r="M392" s="39"/>
      <c r="N392" s="40"/>
      <c r="V392" s="40"/>
      <c r="W392" s="40"/>
    </row>
    <row r="393" spans="1:23" ht="51" x14ac:dyDescent="0.25">
      <c r="A393" s="36">
        <v>392</v>
      </c>
      <c r="B393" s="2" t="s">
        <v>12868</v>
      </c>
      <c r="C393" s="1" t="s">
        <v>1187</v>
      </c>
      <c r="D393" s="1" t="s">
        <v>1187</v>
      </c>
      <c r="F393" s="2" t="s">
        <v>394</v>
      </c>
      <c r="G393" s="40"/>
      <c r="K393" s="1" t="s">
        <v>13</v>
      </c>
      <c r="M393" s="40"/>
      <c r="N393" s="40" t="s">
        <v>13</v>
      </c>
      <c r="O393" s="1" t="s">
        <v>13</v>
      </c>
      <c r="P393" s="1" t="s">
        <v>13</v>
      </c>
      <c r="Q393" s="1" t="s">
        <v>13</v>
      </c>
      <c r="R393" s="1" t="s">
        <v>13</v>
      </c>
      <c r="S393" s="1" t="s">
        <v>13</v>
      </c>
      <c r="V393" s="40"/>
      <c r="W393" s="40" t="s">
        <v>13822</v>
      </c>
    </row>
    <row r="394" spans="1:23" x14ac:dyDescent="0.25">
      <c r="A394" s="36">
        <v>393</v>
      </c>
      <c r="B394" s="6" t="s">
        <v>395</v>
      </c>
      <c r="C394" s="5" t="s">
        <v>804</v>
      </c>
      <c r="D394" s="5" t="s">
        <v>804</v>
      </c>
      <c r="E394" s="5"/>
      <c r="F394" s="6" t="s">
        <v>395</v>
      </c>
      <c r="G394" s="39"/>
      <c r="H394" s="5"/>
      <c r="I394" s="5"/>
      <c r="K394" s="5"/>
      <c r="L394" s="5"/>
      <c r="M394" s="39"/>
      <c r="N394" s="40"/>
      <c r="V394" s="40"/>
      <c r="W394" s="40"/>
    </row>
    <row r="395" spans="1:23" ht="51" x14ac:dyDescent="0.25">
      <c r="A395" s="36">
        <v>394</v>
      </c>
      <c r="B395" s="2" t="s">
        <v>12869</v>
      </c>
      <c r="C395" s="1" t="s">
        <v>1188</v>
      </c>
      <c r="D395" s="1" t="s">
        <v>1188</v>
      </c>
      <c r="F395" s="2" t="s">
        <v>396</v>
      </c>
      <c r="G395" s="40"/>
      <c r="K395" s="1" t="s">
        <v>13</v>
      </c>
      <c r="M395" s="40"/>
      <c r="N395" s="40" t="s">
        <v>13</v>
      </c>
      <c r="P395" s="1" t="s">
        <v>13</v>
      </c>
      <c r="S395" s="1" t="s">
        <v>13</v>
      </c>
      <c r="T395" s="1" t="s">
        <v>13</v>
      </c>
      <c r="V395" s="40"/>
      <c r="W395" s="40" t="s">
        <v>13823</v>
      </c>
    </row>
    <row r="396" spans="1:23" ht="38.25" x14ac:dyDescent="0.25">
      <c r="A396" s="36">
        <v>395</v>
      </c>
      <c r="B396" s="2" t="s">
        <v>12870</v>
      </c>
      <c r="C396" s="1" t="s">
        <v>1189</v>
      </c>
      <c r="D396" s="1" t="s">
        <v>1189</v>
      </c>
      <c r="F396" s="2" t="s">
        <v>397</v>
      </c>
      <c r="G396" s="40"/>
      <c r="K396" s="1" t="s">
        <v>13</v>
      </c>
      <c r="M396" s="40" t="s">
        <v>13</v>
      </c>
      <c r="N396" s="40" t="s">
        <v>13</v>
      </c>
      <c r="P396" s="1" t="s">
        <v>13</v>
      </c>
      <c r="S396" s="1" t="s">
        <v>13</v>
      </c>
      <c r="T396" s="1" t="s">
        <v>13</v>
      </c>
      <c r="V396" s="40">
        <v>3</v>
      </c>
      <c r="W396" s="40" t="s">
        <v>13824</v>
      </c>
    </row>
    <row r="397" spans="1:23" ht="63.75" x14ac:dyDescent="0.25">
      <c r="A397" s="36">
        <v>396</v>
      </c>
      <c r="B397" s="2" t="s">
        <v>12871</v>
      </c>
      <c r="C397" s="1" t="s">
        <v>1190</v>
      </c>
      <c r="D397" s="1" t="s">
        <v>1190</v>
      </c>
      <c r="F397" s="2" t="s">
        <v>398</v>
      </c>
      <c r="G397" s="40"/>
      <c r="K397" s="1" t="s">
        <v>13</v>
      </c>
      <c r="M397" s="40"/>
      <c r="N397" s="40" t="s">
        <v>13</v>
      </c>
      <c r="P397" s="1" t="s">
        <v>13</v>
      </c>
      <c r="S397" s="1" t="s">
        <v>13</v>
      </c>
      <c r="T397" s="1" t="s">
        <v>13</v>
      </c>
      <c r="U397" s="1">
        <v>3</v>
      </c>
      <c r="V397" s="40"/>
      <c r="W397" s="40" t="s">
        <v>13825</v>
      </c>
    </row>
    <row r="398" spans="1:23" ht="63.75" x14ac:dyDescent="0.25">
      <c r="A398" s="36">
        <v>397</v>
      </c>
      <c r="B398" s="2" t="s">
        <v>12872</v>
      </c>
      <c r="C398" s="1" t="s">
        <v>1191</v>
      </c>
      <c r="D398" s="1" t="s">
        <v>1191</v>
      </c>
      <c r="F398" s="2" t="s">
        <v>399</v>
      </c>
      <c r="G398" s="40"/>
      <c r="K398" s="1" t="s">
        <v>13</v>
      </c>
      <c r="M398" s="40"/>
      <c r="N398" s="40" t="s">
        <v>13</v>
      </c>
      <c r="P398" s="1" t="s">
        <v>13</v>
      </c>
      <c r="S398" s="1" t="s">
        <v>13</v>
      </c>
      <c r="T398" s="1" t="s">
        <v>13</v>
      </c>
      <c r="U398" s="1">
        <v>3</v>
      </c>
      <c r="V398" s="40"/>
      <c r="W398" s="40" t="s">
        <v>13826</v>
      </c>
    </row>
    <row r="399" spans="1:23" ht="38.25" x14ac:dyDescent="0.25">
      <c r="A399" s="36">
        <v>398</v>
      </c>
      <c r="B399" s="2" t="s">
        <v>12873</v>
      </c>
      <c r="C399" s="1" t="s">
        <v>1192</v>
      </c>
      <c r="D399" s="1" t="s">
        <v>1192</v>
      </c>
      <c r="F399" s="2" t="s">
        <v>400</v>
      </c>
      <c r="G399" s="40"/>
      <c r="K399" s="1" t="s">
        <v>13</v>
      </c>
      <c r="M399" s="40"/>
      <c r="N399" s="40" t="s">
        <v>13</v>
      </c>
      <c r="P399" s="1" t="s">
        <v>13</v>
      </c>
      <c r="S399" s="1" t="s">
        <v>13</v>
      </c>
      <c r="T399" s="1" t="s">
        <v>13</v>
      </c>
      <c r="U399" s="1">
        <v>3</v>
      </c>
      <c r="V399" s="40"/>
      <c r="W399" s="40" t="s">
        <v>13827</v>
      </c>
    </row>
    <row r="400" spans="1:23" ht="38.25" x14ac:dyDescent="0.25">
      <c r="A400" s="36">
        <v>399</v>
      </c>
      <c r="B400" s="2" t="s">
        <v>12874</v>
      </c>
      <c r="C400" s="1" t="s">
        <v>1193</v>
      </c>
      <c r="D400" s="1" t="s">
        <v>1193</v>
      </c>
      <c r="F400" s="2" t="s">
        <v>401</v>
      </c>
      <c r="G400" s="40"/>
      <c r="K400" s="1" t="s">
        <v>13</v>
      </c>
      <c r="M400" s="40"/>
      <c r="N400" s="40" t="s">
        <v>13</v>
      </c>
      <c r="P400" s="1" t="s">
        <v>13</v>
      </c>
      <c r="S400" s="1" t="s">
        <v>13</v>
      </c>
      <c r="T400" s="1" t="s">
        <v>13</v>
      </c>
      <c r="U400" s="1">
        <v>3</v>
      </c>
      <c r="V400" s="40"/>
      <c r="W400" s="40" t="s">
        <v>13828</v>
      </c>
    </row>
    <row r="401" spans="1:23" ht="63.75" x14ac:dyDescent="0.25">
      <c r="A401" s="36">
        <v>400</v>
      </c>
      <c r="B401" s="2" t="s">
        <v>12875</v>
      </c>
      <c r="C401" s="1" t="s">
        <v>1194</v>
      </c>
      <c r="D401" s="1" t="s">
        <v>1194</v>
      </c>
      <c r="F401" s="2" t="s">
        <v>402</v>
      </c>
      <c r="G401" s="40"/>
      <c r="K401" s="1" t="s">
        <v>13</v>
      </c>
      <c r="M401" s="40"/>
      <c r="N401" s="40" t="s">
        <v>13</v>
      </c>
      <c r="P401" s="1" t="s">
        <v>13</v>
      </c>
      <c r="S401" s="1" t="s">
        <v>13</v>
      </c>
      <c r="T401" s="1" t="s">
        <v>13</v>
      </c>
      <c r="U401" s="1">
        <v>3</v>
      </c>
      <c r="V401" s="40"/>
      <c r="W401" s="40" t="s">
        <v>13829</v>
      </c>
    </row>
    <row r="402" spans="1:23" ht="63.75" x14ac:dyDescent="0.25">
      <c r="A402" s="36">
        <v>401</v>
      </c>
      <c r="B402" s="2" t="s">
        <v>12876</v>
      </c>
      <c r="C402" s="1" t="s">
        <v>1195</v>
      </c>
      <c r="D402" s="1" t="s">
        <v>1195</v>
      </c>
      <c r="F402" s="2" t="s">
        <v>403</v>
      </c>
      <c r="G402" s="40"/>
      <c r="K402" s="1" t="s">
        <v>13</v>
      </c>
      <c r="M402" s="40"/>
      <c r="N402" s="40" t="s">
        <v>13</v>
      </c>
      <c r="P402" s="1" t="s">
        <v>13</v>
      </c>
      <c r="S402" s="1" t="s">
        <v>13</v>
      </c>
      <c r="T402" s="1" t="s">
        <v>13</v>
      </c>
      <c r="U402" s="1">
        <v>3</v>
      </c>
      <c r="V402" s="40"/>
      <c r="W402" s="40" t="s">
        <v>13830</v>
      </c>
    </row>
    <row r="403" spans="1:23" ht="25.5" x14ac:dyDescent="0.25">
      <c r="A403" s="36">
        <v>402</v>
      </c>
      <c r="B403" s="2" t="s">
        <v>12877</v>
      </c>
      <c r="C403" s="1" t="s">
        <v>1196</v>
      </c>
      <c r="D403" s="1" t="s">
        <v>1196</v>
      </c>
      <c r="F403" s="2" t="s">
        <v>404</v>
      </c>
      <c r="G403" s="40"/>
      <c r="K403" s="1" t="s">
        <v>13</v>
      </c>
      <c r="M403" s="40"/>
      <c r="N403" s="40" t="s">
        <v>13</v>
      </c>
      <c r="P403" s="1" t="s">
        <v>13</v>
      </c>
      <c r="S403" s="1" t="s">
        <v>13</v>
      </c>
      <c r="T403" s="1" t="s">
        <v>13</v>
      </c>
      <c r="U403" s="1">
        <v>3</v>
      </c>
      <c r="V403" s="40"/>
      <c r="W403" s="40" t="s">
        <v>13831</v>
      </c>
    </row>
    <row r="404" spans="1:23" ht="38.25" x14ac:dyDescent="0.25">
      <c r="A404" s="36">
        <v>403</v>
      </c>
      <c r="B404" s="2" t="s">
        <v>12878</v>
      </c>
      <c r="C404" s="1" t="s">
        <v>1197</v>
      </c>
      <c r="D404" s="1" t="s">
        <v>1197</v>
      </c>
      <c r="F404" s="2" t="s">
        <v>405</v>
      </c>
      <c r="G404" s="40"/>
      <c r="K404" s="1" t="s">
        <v>13</v>
      </c>
      <c r="M404" s="40"/>
      <c r="N404" s="40" t="s">
        <v>13</v>
      </c>
      <c r="P404" s="1" t="s">
        <v>13</v>
      </c>
      <c r="S404" s="1" t="s">
        <v>13</v>
      </c>
      <c r="T404" s="1" t="s">
        <v>13</v>
      </c>
      <c r="U404" s="1">
        <v>3</v>
      </c>
      <c r="V404" s="40"/>
      <c r="W404" s="40" t="s">
        <v>13832</v>
      </c>
    </row>
    <row r="405" spans="1:23" ht="38.25" x14ac:dyDescent="0.25">
      <c r="A405" s="36">
        <v>404</v>
      </c>
      <c r="B405" s="2" t="s">
        <v>12879</v>
      </c>
      <c r="C405" s="1" t="s">
        <v>1198</v>
      </c>
      <c r="D405" s="1" t="s">
        <v>1198</v>
      </c>
      <c r="F405" s="2" t="s">
        <v>406</v>
      </c>
      <c r="G405" s="40"/>
      <c r="K405" s="1" t="s">
        <v>13</v>
      </c>
      <c r="M405" s="40"/>
      <c r="N405" s="40" t="s">
        <v>13</v>
      </c>
      <c r="P405" s="1" t="s">
        <v>13</v>
      </c>
      <c r="S405" s="1" t="s">
        <v>13</v>
      </c>
      <c r="T405" s="1" t="s">
        <v>13</v>
      </c>
      <c r="U405" s="1">
        <v>3</v>
      </c>
      <c r="V405" s="40"/>
      <c r="W405" s="40" t="s">
        <v>13833</v>
      </c>
    </row>
    <row r="406" spans="1:23" ht="51" x14ac:dyDescent="0.25">
      <c r="A406" s="36">
        <v>405</v>
      </c>
      <c r="B406" s="2" t="s">
        <v>12880</v>
      </c>
      <c r="C406" s="1" t="s">
        <v>1199</v>
      </c>
      <c r="D406" s="1" t="s">
        <v>1199</v>
      </c>
      <c r="F406" s="2" t="s">
        <v>407</v>
      </c>
      <c r="G406" s="40"/>
      <c r="K406" s="1" t="s">
        <v>13</v>
      </c>
      <c r="M406" s="40"/>
      <c r="N406" s="40" t="s">
        <v>13</v>
      </c>
      <c r="P406" s="1" t="s">
        <v>13</v>
      </c>
      <c r="S406" s="1" t="s">
        <v>13</v>
      </c>
      <c r="T406" s="1" t="s">
        <v>13</v>
      </c>
      <c r="U406" s="1">
        <v>3</v>
      </c>
      <c r="V406" s="40"/>
      <c r="W406" s="40" t="s">
        <v>13834</v>
      </c>
    </row>
    <row r="407" spans="1:23" ht="38.25" x14ac:dyDescent="0.25">
      <c r="A407" s="36">
        <v>406</v>
      </c>
      <c r="B407" s="2" t="s">
        <v>12881</v>
      </c>
      <c r="C407" s="1" t="s">
        <v>1200</v>
      </c>
      <c r="D407" s="1" t="s">
        <v>1200</v>
      </c>
      <c r="F407" s="2" t="s">
        <v>408</v>
      </c>
      <c r="G407" s="40"/>
      <c r="K407" s="1" t="s">
        <v>13</v>
      </c>
      <c r="M407" s="40"/>
      <c r="N407" s="40" t="s">
        <v>13</v>
      </c>
      <c r="P407" s="1" t="s">
        <v>13</v>
      </c>
      <c r="S407" s="1" t="s">
        <v>13</v>
      </c>
      <c r="T407" s="1" t="s">
        <v>13</v>
      </c>
      <c r="U407" s="1">
        <v>3</v>
      </c>
      <c r="V407" s="40"/>
      <c r="W407" s="40" t="s">
        <v>13835</v>
      </c>
    </row>
    <row r="408" spans="1:23" ht="38.25" x14ac:dyDescent="0.25">
      <c r="A408" s="36">
        <v>407</v>
      </c>
      <c r="B408" s="2" t="s">
        <v>12882</v>
      </c>
      <c r="C408" s="1" t="s">
        <v>1201</v>
      </c>
      <c r="D408" s="1" t="s">
        <v>1201</v>
      </c>
      <c r="F408" s="2" t="s">
        <v>409</v>
      </c>
      <c r="G408" s="40"/>
      <c r="K408" s="1" t="s">
        <v>13</v>
      </c>
      <c r="M408" s="40"/>
      <c r="N408" s="40" t="s">
        <v>13</v>
      </c>
      <c r="P408" s="1" t="s">
        <v>13</v>
      </c>
      <c r="S408" s="1" t="s">
        <v>13</v>
      </c>
      <c r="T408" s="1" t="s">
        <v>13</v>
      </c>
      <c r="U408" s="1">
        <v>3</v>
      </c>
      <c r="V408" s="40"/>
      <c r="W408" s="40" t="s">
        <v>13831</v>
      </c>
    </row>
    <row r="409" spans="1:23" ht="63.75" x14ac:dyDescent="0.25">
      <c r="A409" s="36">
        <v>408</v>
      </c>
      <c r="B409" s="2" t="s">
        <v>12883</v>
      </c>
      <c r="C409" s="1" t="s">
        <v>1202</v>
      </c>
      <c r="D409" s="1" t="s">
        <v>1202</v>
      </c>
      <c r="F409" s="2" t="s">
        <v>410</v>
      </c>
      <c r="G409" s="40"/>
      <c r="K409" s="1" t="s">
        <v>13</v>
      </c>
      <c r="M409" s="40"/>
      <c r="N409" s="40" t="s">
        <v>13</v>
      </c>
      <c r="O409" s="1" t="s">
        <v>13</v>
      </c>
      <c r="V409" s="40"/>
      <c r="W409" s="40" t="s">
        <v>13836</v>
      </c>
    </row>
    <row r="410" spans="1:23" x14ac:dyDescent="0.25">
      <c r="A410" s="36">
        <v>409</v>
      </c>
      <c r="B410" s="6" t="s">
        <v>411</v>
      </c>
      <c r="C410" s="5" t="s">
        <v>805</v>
      </c>
      <c r="D410" s="5" t="s">
        <v>805</v>
      </c>
      <c r="E410" s="5"/>
      <c r="F410" s="6" t="s">
        <v>411</v>
      </c>
      <c r="G410" s="39"/>
      <c r="H410" s="5"/>
      <c r="I410" s="5"/>
      <c r="K410" s="5"/>
      <c r="L410" s="5"/>
      <c r="M410" s="39"/>
      <c r="N410" s="40"/>
      <c r="V410" s="40"/>
      <c r="W410" s="40"/>
    </row>
    <row r="411" spans="1:23" ht="38.25" x14ac:dyDescent="0.25">
      <c r="A411" s="36">
        <v>410</v>
      </c>
      <c r="B411" s="2" t="s">
        <v>12884</v>
      </c>
      <c r="C411" s="1" t="s">
        <v>1203</v>
      </c>
      <c r="D411" s="1" t="s">
        <v>1203</v>
      </c>
      <c r="F411" s="2" t="s">
        <v>412</v>
      </c>
      <c r="G411" s="40"/>
      <c r="K411" s="1" t="s">
        <v>13</v>
      </c>
      <c r="M411" s="40"/>
      <c r="N411" s="40" t="s">
        <v>13</v>
      </c>
      <c r="O411" s="1" t="s">
        <v>13</v>
      </c>
      <c r="P411" s="1" t="s">
        <v>13</v>
      </c>
      <c r="Q411" s="1" t="s">
        <v>13</v>
      </c>
      <c r="R411" s="1" t="s">
        <v>13</v>
      </c>
      <c r="S411" s="1" t="s">
        <v>13</v>
      </c>
      <c r="V411" s="40"/>
      <c r="W411" s="40" t="s">
        <v>13837</v>
      </c>
    </row>
    <row r="412" spans="1:23" ht="51" x14ac:dyDescent="0.25">
      <c r="A412" s="36">
        <v>411</v>
      </c>
      <c r="B412" s="2" t="s">
        <v>12885</v>
      </c>
      <c r="C412" s="1" t="s">
        <v>1204</v>
      </c>
      <c r="D412" s="1" t="s">
        <v>1204</v>
      </c>
      <c r="F412" s="2" t="s">
        <v>413</v>
      </c>
      <c r="G412" s="40"/>
      <c r="K412" s="1" t="s">
        <v>13</v>
      </c>
      <c r="M412" s="40"/>
      <c r="N412" s="40" t="s">
        <v>13</v>
      </c>
      <c r="O412" s="1" t="s">
        <v>13</v>
      </c>
      <c r="P412" s="1" t="s">
        <v>13</v>
      </c>
      <c r="Q412" s="1" t="s">
        <v>13</v>
      </c>
      <c r="R412" s="1" t="s">
        <v>13</v>
      </c>
      <c r="S412" s="1" t="s">
        <v>13</v>
      </c>
      <c r="V412" s="40"/>
      <c r="W412" s="40" t="s">
        <v>13838</v>
      </c>
    </row>
    <row r="413" spans="1:23" ht="38.25" x14ac:dyDescent="0.25">
      <c r="A413" s="36">
        <v>412</v>
      </c>
      <c r="B413" s="2" t="s">
        <v>12886</v>
      </c>
      <c r="C413" s="1" t="s">
        <v>1205</v>
      </c>
      <c r="D413" s="1" t="s">
        <v>1205</v>
      </c>
      <c r="F413" s="2" t="s">
        <v>414</v>
      </c>
      <c r="G413" s="40"/>
      <c r="K413" s="1" t="s">
        <v>13</v>
      </c>
      <c r="M413" s="40"/>
      <c r="N413" s="40" t="s">
        <v>13</v>
      </c>
      <c r="O413" s="1" t="s">
        <v>13</v>
      </c>
      <c r="P413" s="1" t="s">
        <v>13</v>
      </c>
      <c r="Q413" s="1" t="s">
        <v>13</v>
      </c>
      <c r="R413" s="1" t="s">
        <v>13</v>
      </c>
      <c r="S413" s="1" t="s">
        <v>13</v>
      </c>
      <c r="T413" s="1" t="s">
        <v>13</v>
      </c>
      <c r="U413" s="1">
        <v>3</v>
      </c>
      <c r="V413" s="40">
        <v>2</v>
      </c>
      <c r="W413" s="40" t="s">
        <v>13839</v>
      </c>
    </row>
    <row r="414" spans="1:23" ht="63.75" x14ac:dyDescent="0.25">
      <c r="A414" s="36">
        <v>413</v>
      </c>
      <c r="B414" s="2" t="s">
        <v>12887</v>
      </c>
      <c r="C414" s="1" t="s">
        <v>1206</v>
      </c>
      <c r="D414" s="1" t="s">
        <v>1206</v>
      </c>
      <c r="F414" s="2" t="s">
        <v>415</v>
      </c>
      <c r="G414" s="40"/>
      <c r="K414" s="1" t="s">
        <v>13</v>
      </c>
      <c r="M414" s="40"/>
      <c r="N414" s="40" t="s">
        <v>13</v>
      </c>
      <c r="O414" s="1" t="s">
        <v>13</v>
      </c>
      <c r="P414" s="1" t="s">
        <v>13</v>
      </c>
      <c r="Q414" s="1" t="s">
        <v>13</v>
      </c>
      <c r="R414" s="1" t="s">
        <v>13</v>
      </c>
      <c r="S414" s="1" t="s">
        <v>13</v>
      </c>
      <c r="T414" s="1" t="s">
        <v>13</v>
      </c>
      <c r="U414" s="1">
        <v>3</v>
      </c>
      <c r="V414" s="40">
        <v>2</v>
      </c>
      <c r="W414" s="40" t="s">
        <v>13840</v>
      </c>
    </row>
    <row r="415" spans="1:23" ht="63.75" x14ac:dyDescent="0.25">
      <c r="A415" s="36">
        <v>414</v>
      </c>
      <c r="B415" s="2" t="s">
        <v>12888</v>
      </c>
      <c r="C415" s="1" t="s">
        <v>1207</v>
      </c>
      <c r="D415" s="1" t="s">
        <v>1207</v>
      </c>
      <c r="F415" s="2" t="s">
        <v>416</v>
      </c>
      <c r="G415" s="40"/>
      <c r="K415" s="1" t="s">
        <v>13</v>
      </c>
      <c r="M415" s="40"/>
      <c r="N415" s="40" t="s">
        <v>13</v>
      </c>
      <c r="O415" s="1" t="s">
        <v>13</v>
      </c>
      <c r="P415" s="1" t="s">
        <v>13</v>
      </c>
      <c r="Q415" s="1" t="s">
        <v>13</v>
      </c>
      <c r="R415" s="1" t="s">
        <v>13</v>
      </c>
      <c r="S415" s="1" t="s">
        <v>13</v>
      </c>
      <c r="T415" s="1" t="s">
        <v>13</v>
      </c>
      <c r="U415" s="1">
        <v>3</v>
      </c>
      <c r="V415" s="40">
        <v>2</v>
      </c>
      <c r="W415" s="40" t="s">
        <v>13841</v>
      </c>
    </row>
    <row r="416" spans="1:23" ht="51" x14ac:dyDescent="0.25">
      <c r="A416" s="36">
        <v>415</v>
      </c>
      <c r="B416" s="2" t="s">
        <v>12889</v>
      </c>
      <c r="C416" s="1" t="s">
        <v>1208</v>
      </c>
      <c r="D416" s="1" t="s">
        <v>1208</v>
      </c>
      <c r="F416" s="2" t="s">
        <v>417</v>
      </c>
      <c r="G416" s="40"/>
      <c r="K416" s="1" t="s">
        <v>13</v>
      </c>
      <c r="M416" s="40"/>
      <c r="N416" s="40" t="s">
        <v>13</v>
      </c>
      <c r="O416" s="1" t="s">
        <v>13</v>
      </c>
      <c r="P416" s="1" t="s">
        <v>13</v>
      </c>
      <c r="Q416" s="1" t="s">
        <v>13</v>
      </c>
      <c r="R416" s="1" t="s">
        <v>13</v>
      </c>
      <c r="S416" s="1" t="s">
        <v>13</v>
      </c>
      <c r="T416" s="1" t="s">
        <v>13</v>
      </c>
      <c r="U416" s="1">
        <v>3</v>
      </c>
      <c r="V416" s="40">
        <v>2</v>
      </c>
      <c r="W416" s="40" t="s">
        <v>13842</v>
      </c>
    </row>
    <row r="417" spans="1:23" ht="51" x14ac:dyDescent="0.25">
      <c r="A417" s="36">
        <v>416</v>
      </c>
      <c r="B417" s="2" t="s">
        <v>12890</v>
      </c>
      <c r="C417" s="1" t="s">
        <v>1209</v>
      </c>
      <c r="D417" s="1" t="s">
        <v>1209</v>
      </c>
      <c r="F417" s="2" t="s">
        <v>418</v>
      </c>
      <c r="G417" s="40"/>
      <c r="K417" s="1" t="s">
        <v>13</v>
      </c>
      <c r="M417" s="40"/>
      <c r="N417" s="40" t="s">
        <v>13</v>
      </c>
      <c r="O417" s="1" t="s">
        <v>13</v>
      </c>
      <c r="P417" s="1" t="s">
        <v>13</v>
      </c>
      <c r="Q417" s="1" t="s">
        <v>13</v>
      </c>
      <c r="R417" s="1" t="s">
        <v>13</v>
      </c>
      <c r="S417" s="1" t="s">
        <v>13</v>
      </c>
      <c r="T417" s="1" t="s">
        <v>13</v>
      </c>
      <c r="U417" s="1">
        <v>3</v>
      </c>
      <c r="V417" s="40">
        <v>2</v>
      </c>
      <c r="W417" s="40" t="s">
        <v>13843</v>
      </c>
    </row>
    <row r="418" spans="1:23" ht="63.75" x14ac:dyDescent="0.25">
      <c r="A418" s="36">
        <v>417</v>
      </c>
      <c r="B418" s="2" t="s">
        <v>12891</v>
      </c>
      <c r="C418" s="1" t="s">
        <v>1210</v>
      </c>
      <c r="D418" s="1" t="s">
        <v>1210</v>
      </c>
      <c r="F418" s="2" t="s">
        <v>419</v>
      </c>
      <c r="G418" s="40"/>
      <c r="K418" s="1" t="s">
        <v>13</v>
      </c>
      <c r="M418" s="40"/>
      <c r="N418" s="40" t="s">
        <v>13</v>
      </c>
      <c r="O418" s="1" t="s">
        <v>13</v>
      </c>
      <c r="P418" s="1" t="s">
        <v>13</v>
      </c>
      <c r="Q418" s="1" t="s">
        <v>13</v>
      </c>
      <c r="R418" s="1" t="s">
        <v>13</v>
      </c>
      <c r="S418" s="1" t="s">
        <v>13</v>
      </c>
      <c r="T418" s="1" t="s">
        <v>13</v>
      </c>
      <c r="U418" s="1">
        <v>3</v>
      </c>
      <c r="V418" s="40">
        <v>2</v>
      </c>
      <c r="W418" s="40" t="s">
        <v>13843</v>
      </c>
    </row>
    <row r="419" spans="1:23" ht="38.25" x14ac:dyDescent="0.25">
      <c r="A419" s="36">
        <v>418</v>
      </c>
      <c r="B419" s="2" t="s">
        <v>12892</v>
      </c>
      <c r="C419" s="1" t="s">
        <v>1211</v>
      </c>
      <c r="D419" s="1" t="s">
        <v>1211</v>
      </c>
      <c r="F419" s="2" t="s">
        <v>420</v>
      </c>
      <c r="G419" s="40"/>
      <c r="K419" s="1" t="s">
        <v>13</v>
      </c>
      <c r="M419" s="40"/>
      <c r="N419" s="40" t="s">
        <v>13</v>
      </c>
      <c r="O419" s="1" t="s">
        <v>13</v>
      </c>
      <c r="P419" s="1" t="s">
        <v>13</v>
      </c>
      <c r="Q419" s="1" t="s">
        <v>13</v>
      </c>
      <c r="R419" s="1" t="s">
        <v>13</v>
      </c>
      <c r="S419" s="1" t="s">
        <v>13</v>
      </c>
      <c r="T419" s="1" t="s">
        <v>13</v>
      </c>
      <c r="U419" s="1">
        <v>3</v>
      </c>
      <c r="V419" s="40">
        <v>2</v>
      </c>
      <c r="W419" s="40" t="s">
        <v>13844</v>
      </c>
    </row>
    <row r="420" spans="1:23" ht="63.75" x14ac:dyDescent="0.25">
      <c r="A420" s="36">
        <v>419</v>
      </c>
      <c r="B420" s="2" t="s">
        <v>12893</v>
      </c>
      <c r="C420" s="1" t="s">
        <v>1212</v>
      </c>
      <c r="D420" s="1" t="s">
        <v>1212</v>
      </c>
      <c r="F420" s="2" t="s">
        <v>421</v>
      </c>
      <c r="G420" s="40"/>
      <c r="K420" s="1" t="s">
        <v>13</v>
      </c>
      <c r="M420" s="40"/>
      <c r="N420" s="40" t="s">
        <v>13</v>
      </c>
      <c r="O420" s="1" t="s">
        <v>13</v>
      </c>
      <c r="P420" s="1" t="s">
        <v>13</v>
      </c>
      <c r="Q420" s="1" t="s">
        <v>13</v>
      </c>
      <c r="R420" s="1" t="s">
        <v>13</v>
      </c>
      <c r="S420" s="1" t="s">
        <v>13</v>
      </c>
      <c r="T420" s="1" t="s">
        <v>13</v>
      </c>
      <c r="U420" s="1">
        <v>3</v>
      </c>
      <c r="V420" s="40">
        <v>2</v>
      </c>
      <c r="W420" s="40" t="s">
        <v>13845</v>
      </c>
    </row>
    <row r="421" spans="1:23" ht="51" x14ac:dyDescent="0.25">
      <c r="A421" s="36">
        <v>420</v>
      </c>
      <c r="B421" s="2" t="s">
        <v>12894</v>
      </c>
      <c r="C421" s="1" t="s">
        <v>1213</v>
      </c>
      <c r="D421" s="1" t="s">
        <v>1213</v>
      </c>
      <c r="F421" s="2" t="s">
        <v>422</v>
      </c>
      <c r="G421" s="40"/>
      <c r="K421" s="1" t="s">
        <v>13</v>
      </c>
      <c r="M421" s="40"/>
      <c r="N421" s="40" t="s">
        <v>13</v>
      </c>
      <c r="O421" s="1" t="s">
        <v>13</v>
      </c>
      <c r="P421" s="1" t="s">
        <v>13</v>
      </c>
      <c r="Q421" s="1" t="s">
        <v>13</v>
      </c>
      <c r="R421" s="1" t="s">
        <v>13</v>
      </c>
      <c r="S421" s="1" t="s">
        <v>13</v>
      </c>
      <c r="T421" s="1" t="s">
        <v>13</v>
      </c>
      <c r="V421" s="40"/>
      <c r="W421" s="40" t="s">
        <v>13846</v>
      </c>
    </row>
    <row r="422" spans="1:23" x14ac:dyDescent="0.25">
      <c r="A422" s="36">
        <v>421</v>
      </c>
      <c r="B422" s="6" t="s">
        <v>423</v>
      </c>
      <c r="C422" s="5" t="s">
        <v>806</v>
      </c>
      <c r="D422" s="5" t="s">
        <v>806</v>
      </c>
      <c r="E422" s="5"/>
      <c r="F422" s="6" t="s">
        <v>423</v>
      </c>
      <c r="G422" s="39"/>
      <c r="H422" s="5"/>
      <c r="I422" s="5"/>
      <c r="K422" s="5"/>
      <c r="L422" s="5"/>
      <c r="M422" s="39"/>
      <c r="N422" s="40"/>
      <c r="V422" s="40"/>
      <c r="W422" s="40"/>
    </row>
    <row r="423" spans="1:23" ht="51" x14ac:dyDescent="0.25">
      <c r="A423" s="36">
        <v>422</v>
      </c>
      <c r="B423" s="2" t="s">
        <v>12895</v>
      </c>
      <c r="C423" s="1" t="s">
        <v>1214</v>
      </c>
      <c r="D423" s="1" t="s">
        <v>1214</v>
      </c>
      <c r="F423" s="2" t="s">
        <v>424</v>
      </c>
      <c r="G423" s="40"/>
      <c r="K423" s="1" t="s">
        <v>13</v>
      </c>
      <c r="M423" s="40"/>
      <c r="N423" s="40" t="s">
        <v>13</v>
      </c>
      <c r="O423" s="1" t="s">
        <v>13</v>
      </c>
      <c r="P423" s="1" t="s">
        <v>13</v>
      </c>
      <c r="Q423" s="1" t="s">
        <v>13</v>
      </c>
      <c r="R423" s="1" t="s">
        <v>13</v>
      </c>
      <c r="S423" s="1" t="s">
        <v>13</v>
      </c>
      <c r="T423" s="1" t="s">
        <v>13</v>
      </c>
      <c r="U423" s="1">
        <v>3</v>
      </c>
      <c r="V423" s="40">
        <v>2</v>
      </c>
      <c r="W423" s="40" t="s">
        <v>13847</v>
      </c>
    </row>
    <row r="424" spans="1:23" ht="38.25" x14ac:dyDescent="0.25">
      <c r="A424" s="36">
        <v>423</v>
      </c>
      <c r="B424" s="2" t="s">
        <v>12896</v>
      </c>
      <c r="C424" s="1" t="s">
        <v>1215</v>
      </c>
      <c r="D424" s="1" t="s">
        <v>1215</v>
      </c>
      <c r="F424" s="2" t="s">
        <v>425</v>
      </c>
      <c r="G424" s="40"/>
      <c r="K424" s="1" t="s">
        <v>13</v>
      </c>
      <c r="M424" s="40"/>
      <c r="N424" s="40" t="s">
        <v>13</v>
      </c>
      <c r="O424" s="1" t="s">
        <v>13</v>
      </c>
      <c r="P424" s="1" t="s">
        <v>13</v>
      </c>
      <c r="Q424" s="1" t="s">
        <v>13</v>
      </c>
      <c r="R424" s="1" t="s">
        <v>13</v>
      </c>
      <c r="S424" s="1" t="s">
        <v>13</v>
      </c>
      <c r="T424" s="1" t="s">
        <v>13</v>
      </c>
      <c r="U424" s="1">
        <v>3</v>
      </c>
      <c r="V424" s="40">
        <v>2</v>
      </c>
      <c r="W424" s="40" t="s">
        <v>13848</v>
      </c>
    </row>
    <row r="425" spans="1:23" ht="76.5" x14ac:dyDescent="0.25">
      <c r="A425" s="36">
        <v>424</v>
      </c>
      <c r="B425" s="2" t="s">
        <v>12897</v>
      </c>
      <c r="C425" s="1" t="s">
        <v>1216</v>
      </c>
      <c r="D425" s="1" t="s">
        <v>1216</v>
      </c>
      <c r="F425" s="2" t="s">
        <v>426</v>
      </c>
      <c r="G425" s="40"/>
      <c r="K425" s="1" t="s">
        <v>13</v>
      </c>
      <c r="M425" s="40"/>
      <c r="N425" s="40" t="s">
        <v>13</v>
      </c>
      <c r="O425" s="1" t="s">
        <v>13</v>
      </c>
      <c r="P425" s="1" t="s">
        <v>13</v>
      </c>
      <c r="Q425" s="1" t="s">
        <v>13</v>
      </c>
      <c r="R425" s="1" t="s">
        <v>13</v>
      </c>
      <c r="S425" s="1" t="s">
        <v>13</v>
      </c>
      <c r="T425" s="1" t="s">
        <v>13</v>
      </c>
      <c r="U425" s="1">
        <v>3</v>
      </c>
      <c r="V425" s="40">
        <v>2</v>
      </c>
      <c r="W425" s="40" t="s">
        <v>13849</v>
      </c>
    </row>
    <row r="426" spans="1:23" ht="38.25" x14ac:dyDescent="0.25">
      <c r="A426" s="36">
        <v>425</v>
      </c>
      <c r="B426" s="2" t="s">
        <v>12898</v>
      </c>
      <c r="C426" s="1" t="s">
        <v>1217</v>
      </c>
      <c r="D426" s="1" t="s">
        <v>1217</v>
      </c>
      <c r="F426" s="2" t="s">
        <v>427</v>
      </c>
      <c r="G426" s="40"/>
      <c r="K426" s="1" t="s">
        <v>13</v>
      </c>
      <c r="M426" s="40"/>
      <c r="N426" s="40" t="s">
        <v>13</v>
      </c>
      <c r="O426" s="1" t="s">
        <v>13</v>
      </c>
      <c r="P426" s="1" t="s">
        <v>13</v>
      </c>
      <c r="Q426" s="1" t="s">
        <v>13</v>
      </c>
      <c r="R426" s="1" t="s">
        <v>13</v>
      </c>
      <c r="S426" s="1" t="s">
        <v>13</v>
      </c>
      <c r="T426" s="1" t="s">
        <v>13</v>
      </c>
      <c r="U426" s="1">
        <v>3</v>
      </c>
      <c r="V426" s="40">
        <v>2</v>
      </c>
      <c r="W426" s="40" t="s">
        <v>13850</v>
      </c>
    </row>
    <row r="427" spans="1:23" ht="63.75" customHeight="1" x14ac:dyDescent="0.25">
      <c r="A427" s="36">
        <v>426</v>
      </c>
      <c r="B427" s="2" t="s">
        <v>12899</v>
      </c>
      <c r="C427" s="1" t="s">
        <v>1218</v>
      </c>
      <c r="D427" s="1" t="s">
        <v>1218</v>
      </c>
      <c r="F427" s="2" t="s">
        <v>428</v>
      </c>
      <c r="G427" s="40"/>
      <c r="K427" s="1" t="s">
        <v>13</v>
      </c>
      <c r="M427" s="40"/>
      <c r="N427" s="40" t="s">
        <v>13</v>
      </c>
      <c r="O427" s="1" t="s">
        <v>13</v>
      </c>
      <c r="P427" s="1" t="s">
        <v>13</v>
      </c>
      <c r="Q427" s="1" t="s">
        <v>13</v>
      </c>
      <c r="R427" s="1" t="s">
        <v>13</v>
      </c>
      <c r="S427" s="1" t="s">
        <v>13</v>
      </c>
      <c r="T427" s="1" t="s">
        <v>13</v>
      </c>
      <c r="U427" s="1">
        <v>3</v>
      </c>
      <c r="V427" s="40">
        <v>2</v>
      </c>
      <c r="W427" s="40" t="s">
        <v>13851</v>
      </c>
    </row>
    <row r="428" spans="1:23" x14ac:dyDescent="0.25">
      <c r="A428" s="36">
        <v>427</v>
      </c>
      <c r="B428" s="6" t="s">
        <v>429</v>
      </c>
      <c r="C428" s="5" t="s">
        <v>807</v>
      </c>
      <c r="D428" s="5" t="s">
        <v>807</v>
      </c>
      <c r="E428" s="5"/>
      <c r="F428" s="6" t="s">
        <v>429</v>
      </c>
      <c r="G428" s="39"/>
      <c r="H428" s="5"/>
      <c r="I428" s="5"/>
      <c r="K428" s="5"/>
      <c r="L428" s="5"/>
      <c r="M428" s="39"/>
      <c r="N428" s="40"/>
      <c r="V428" s="40"/>
      <c r="W428" s="40"/>
    </row>
    <row r="429" spans="1:23" ht="63.75" x14ac:dyDescent="0.25">
      <c r="A429" s="36">
        <v>428</v>
      </c>
      <c r="B429" s="2" t="s">
        <v>12900</v>
      </c>
      <c r="C429" s="1" t="s">
        <v>1219</v>
      </c>
      <c r="D429" s="1" t="s">
        <v>1219</v>
      </c>
      <c r="F429" s="2" t="s">
        <v>430</v>
      </c>
      <c r="G429" s="40"/>
      <c r="K429" s="1" t="s">
        <v>13</v>
      </c>
      <c r="M429" s="40"/>
      <c r="N429" s="40" t="s">
        <v>13</v>
      </c>
      <c r="O429" s="1" t="s">
        <v>13</v>
      </c>
      <c r="P429" s="1" t="s">
        <v>13</v>
      </c>
      <c r="Q429" s="1" t="s">
        <v>13</v>
      </c>
      <c r="R429" s="1" t="s">
        <v>13</v>
      </c>
      <c r="S429" s="1" t="s">
        <v>13</v>
      </c>
      <c r="T429" s="1" t="s">
        <v>13</v>
      </c>
      <c r="U429" s="1">
        <v>3</v>
      </c>
      <c r="V429" s="40">
        <v>2</v>
      </c>
      <c r="W429" s="40" t="s">
        <v>13852</v>
      </c>
    </row>
    <row r="430" spans="1:23" ht="51" x14ac:dyDescent="0.25">
      <c r="A430" s="36">
        <v>429</v>
      </c>
      <c r="B430" s="2" t="s">
        <v>12901</v>
      </c>
      <c r="C430" s="1" t="s">
        <v>1220</v>
      </c>
      <c r="D430" s="1" t="s">
        <v>1220</v>
      </c>
      <c r="F430" s="2" t="s">
        <v>431</v>
      </c>
      <c r="G430" s="40"/>
      <c r="K430" s="1" t="s">
        <v>13</v>
      </c>
      <c r="M430" s="40"/>
      <c r="N430" s="40" t="s">
        <v>13</v>
      </c>
      <c r="O430" s="1" t="s">
        <v>13</v>
      </c>
      <c r="P430" s="1" t="s">
        <v>13</v>
      </c>
      <c r="Q430" s="1" t="s">
        <v>13</v>
      </c>
      <c r="R430" s="1" t="s">
        <v>13</v>
      </c>
      <c r="S430" s="1" t="s">
        <v>13</v>
      </c>
      <c r="T430" s="1" t="s">
        <v>13</v>
      </c>
      <c r="U430" s="1">
        <v>3</v>
      </c>
      <c r="V430" s="40">
        <v>2</v>
      </c>
      <c r="W430" s="40" t="s">
        <v>13852</v>
      </c>
    </row>
    <row r="431" spans="1:23" ht="51" x14ac:dyDescent="0.25">
      <c r="A431" s="36">
        <v>430</v>
      </c>
      <c r="B431" s="2" t="s">
        <v>12902</v>
      </c>
      <c r="C431" s="1" t="s">
        <v>1221</v>
      </c>
      <c r="D431" s="1" t="s">
        <v>1221</v>
      </c>
      <c r="F431" s="2" t="s">
        <v>432</v>
      </c>
      <c r="G431" s="40"/>
      <c r="K431" s="1" t="s">
        <v>13</v>
      </c>
      <c r="M431" s="40"/>
      <c r="N431" s="40" t="s">
        <v>13</v>
      </c>
      <c r="O431" s="1" t="s">
        <v>13</v>
      </c>
      <c r="P431" s="1" t="s">
        <v>13</v>
      </c>
      <c r="Q431" s="1" t="s">
        <v>13</v>
      </c>
      <c r="R431" s="1" t="s">
        <v>13</v>
      </c>
      <c r="S431" s="1" t="s">
        <v>13</v>
      </c>
      <c r="T431" s="1" t="s">
        <v>13</v>
      </c>
      <c r="U431" s="1">
        <v>3</v>
      </c>
      <c r="V431" s="40">
        <v>2</v>
      </c>
      <c r="W431" s="40" t="s">
        <v>13852</v>
      </c>
    </row>
    <row r="432" spans="1:23" ht="63.75" x14ac:dyDescent="0.25">
      <c r="A432" s="36">
        <v>431</v>
      </c>
      <c r="B432" s="2" t="s">
        <v>12903</v>
      </c>
      <c r="C432" s="1" t="s">
        <v>1222</v>
      </c>
      <c r="D432" s="1" t="s">
        <v>1222</v>
      </c>
      <c r="F432" s="2" t="s">
        <v>433</v>
      </c>
      <c r="G432" s="40"/>
      <c r="K432" s="1" t="s">
        <v>13</v>
      </c>
      <c r="M432" s="40"/>
      <c r="N432" s="40" t="s">
        <v>13</v>
      </c>
      <c r="O432" s="1" t="s">
        <v>13</v>
      </c>
      <c r="P432" s="1" t="s">
        <v>13</v>
      </c>
      <c r="Q432" s="1" t="s">
        <v>13</v>
      </c>
      <c r="R432" s="1" t="s">
        <v>13</v>
      </c>
      <c r="S432" s="1" t="s">
        <v>13</v>
      </c>
      <c r="V432" s="40"/>
      <c r="W432" s="40" t="s">
        <v>13853</v>
      </c>
    </row>
    <row r="433" spans="1:23" ht="63.75" x14ac:dyDescent="0.25">
      <c r="A433" s="36">
        <v>432</v>
      </c>
      <c r="B433" s="2" t="s">
        <v>12904</v>
      </c>
      <c r="C433" s="1" t="s">
        <v>1223</v>
      </c>
      <c r="D433" s="1" t="s">
        <v>1223</v>
      </c>
      <c r="F433" s="2" t="s">
        <v>434</v>
      </c>
      <c r="G433" s="40"/>
      <c r="K433" s="1" t="s">
        <v>13</v>
      </c>
      <c r="M433" s="40"/>
      <c r="N433" s="40" t="s">
        <v>13</v>
      </c>
      <c r="O433" s="1" t="s">
        <v>13</v>
      </c>
      <c r="P433" s="1" t="s">
        <v>13</v>
      </c>
      <c r="Q433" s="1" t="s">
        <v>13</v>
      </c>
      <c r="R433" s="1" t="s">
        <v>13</v>
      </c>
      <c r="S433" s="1" t="s">
        <v>13</v>
      </c>
      <c r="T433" s="1" t="s">
        <v>13</v>
      </c>
      <c r="U433" s="1">
        <v>3</v>
      </c>
      <c r="V433" s="40">
        <v>2</v>
      </c>
      <c r="W433" s="40" t="s">
        <v>13854</v>
      </c>
    </row>
    <row r="434" spans="1:23" ht="63.75" x14ac:dyDescent="0.25">
      <c r="A434" s="36">
        <v>433</v>
      </c>
      <c r="B434" s="2" t="s">
        <v>12905</v>
      </c>
      <c r="C434" s="1" t="s">
        <v>1224</v>
      </c>
      <c r="D434" s="1" t="s">
        <v>1224</v>
      </c>
      <c r="F434" s="2" t="s">
        <v>435</v>
      </c>
      <c r="G434" s="40"/>
      <c r="K434" s="1" t="s">
        <v>13</v>
      </c>
      <c r="M434" s="40"/>
      <c r="N434" s="40" t="s">
        <v>13</v>
      </c>
      <c r="O434" s="1" t="s">
        <v>13</v>
      </c>
      <c r="P434" s="1" t="s">
        <v>13</v>
      </c>
      <c r="Q434" s="1" t="s">
        <v>13</v>
      </c>
      <c r="R434" s="1" t="s">
        <v>13</v>
      </c>
      <c r="S434" s="1" t="s">
        <v>13</v>
      </c>
      <c r="T434" s="1" t="s">
        <v>13</v>
      </c>
      <c r="U434" s="1">
        <v>3</v>
      </c>
      <c r="V434" s="40">
        <v>2</v>
      </c>
      <c r="W434" s="40" t="s">
        <v>13855</v>
      </c>
    </row>
    <row r="435" spans="1:23" ht="76.5" x14ac:dyDescent="0.25">
      <c r="A435" s="36">
        <v>434</v>
      </c>
      <c r="B435" s="2" t="s">
        <v>12906</v>
      </c>
      <c r="C435" s="1" t="s">
        <v>1225</v>
      </c>
      <c r="D435" s="1" t="s">
        <v>1225</v>
      </c>
      <c r="F435" s="2" t="s">
        <v>436</v>
      </c>
      <c r="G435" s="40"/>
      <c r="K435" s="1" t="s">
        <v>13</v>
      </c>
      <c r="M435" s="40"/>
      <c r="N435" s="40" t="s">
        <v>13</v>
      </c>
      <c r="O435" s="1" t="s">
        <v>13</v>
      </c>
      <c r="P435" s="1" t="s">
        <v>13</v>
      </c>
      <c r="Q435" s="1" t="s">
        <v>13</v>
      </c>
      <c r="R435" s="1" t="s">
        <v>13</v>
      </c>
      <c r="S435" s="1" t="s">
        <v>13</v>
      </c>
      <c r="T435" s="1" t="s">
        <v>13</v>
      </c>
      <c r="U435" s="1">
        <v>3</v>
      </c>
      <c r="V435" s="40">
        <v>2</v>
      </c>
      <c r="W435" s="40" t="s">
        <v>13852</v>
      </c>
    </row>
    <row r="436" spans="1:23" x14ac:dyDescent="0.25">
      <c r="A436" s="36">
        <v>435</v>
      </c>
      <c r="B436" s="6" t="s">
        <v>437</v>
      </c>
      <c r="C436" s="5" t="s">
        <v>808</v>
      </c>
      <c r="D436" s="5" t="s">
        <v>808</v>
      </c>
      <c r="E436" s="5"/>
      <c r="F436" s="6" t="s">
        <v>437</v>
      </c>
      <c r="G436" s="39"/>
      <c r="H436" s="5"/>
      <c r="I436" s="5"/>
      <c r="K436" s="5"/>
      <c r="L436" s="5"/>
      <c r="M436" s="39"/>
      <c r="N436" s="40"/>
      <c r="V436" s="40"/>
      <c r="W436" s="40"/>
    </row>
    <row r="437" spans="1:23" ht="51" x14ac:dyDescent="0.25">
      <c r="A437" s="36">
        <v>436</v>
      </c>
      <c r="B437" s="2" t="s">
        <v>12907</v>
      </c>
      <c r="C437" s="1" t="s">
        <v>1226</v>
      </c>
      <c r="D437" s="1" t="s">
        <v>1226</v>
      </c>
      <c r="F437" s="2" t="s">
        <v>438</v>
      </c>
      <c r="G437" s="40"/>
      <c r="K437" s="1" t="s">
        <v>13</v>
      </c>
      <c r="M437" s="40"/>
      <c r="N437" s="40" t="s">
        <v>13</v>
      </c>
      <c r="O437" s="1" t="s">
        <v>13</v>
      </c>
      <c r="P437" s="1" t="s">
        <v>13</v>
      </c>
      <c r="Q437" s="1" t="s">
        <v>13</v>
      </c>
      <c r="R437" s="1" t="s">
        <v>13</v>
      </c>
      <c r="S437" s="1" t="s">
        <v>13</v>
      </c>
      <c r="T437" s="1" t="s">
        <v>13</v>
      </c>
      <c r="U437" s="1">
        <v>3</v>
      </c>
      <c r="V437" s="40">
        <v>2</v>
      </c>
      <c r="W437" s="40" t="s">
        <v>13856</v>
      </c>
    </row>
    <row r="438" spans="1:23" ht="76.5" x14ac:dyDescent="0.25">
      <c r="A438" s="36">
        <v>437</v>
      </c>
      <c r="B438" s="2" t="s">
        <v>12908</v>
      </c>
      <c r="C438" s="1" t="s">
        <v>1227</v>
      </c>
      <c r="D438" s="1" t="s">
        <v>1227</v>
      </c>
      <c r="F438" s="2" t="s">
        <v>439</v>
      </c>
      <c r="G438" s="40"/>
      <c r="K438" s="1" t="s">
        <v>13</v>
      </c>
      <c r="M438" s="40"/>
      <c r="N438" s="40" t="s">
        <v>13</v>
      </c>
      <c r="O438" s="1" t="s">
        <v>13</v>
      </c>
      <c r="P438" s="1" t="s">
        <v>13</v>
      </c>
      <c r="Q438" s="1" t="s">
        <v>13</v>
      </c>
      <c r="R438" s="1" t="s">
        <v>13</v>
      </c>
      <c r="S438" s="1" t="s">
        <v>13</v>
      </c>
      <c r="T438" s="1" t="s">
        <v>13</v>
      </c>
      <c r="U438" s="1">
        <v>3</v>
      </c>
      <c r="V438" s="40">
        <v>2</v>
      </c>
      <c r="W438" s="40" t="s">
        <v>13857</v>
      </c>
    </row>
    <row r="439" spans="1:23" ht="51" x14ac:dyDescent="0.25">
      <c r="A439" s="36">
        <v>438</v>
      </c>
      <c r="B439" s="2" t="s">
        <v>12909</v>
      </c>
      <c r="C439" s="1" t="s">
        <v>1228</v>
      </c>
      <c r="D439" s="1" t="s">
        <v>1228</v>
      </c>
      <c r="F439" s="2" t="s">
        <v>440</v>
      </c>
      <c r="G439" s="40"/>
      <c r="K439" s="1" t="s">
        <v>13</v>
      </c>
      <c r="M439" s="40"/>
      <c r="N439" s="40" t="s">
        <v>13</v>
      </c>
      <c r="O439" s="1" t="s">
        <v>13</v>
      </c>
      <c r="P439" s="1" t="s">
        <v>13</v>
      </c>
      <c r="Q439" s="1" t="s">
        <v>13</v>
      </c>
      <c r="R439" s="1" t="s">
        <v>13</v>
      </c>
      <c r="S439" s="1" t="s">
        <v>13</v>
      </c>
      <c r="T439" s="1" t="s">
        <v>13</v>
      </c>
      <c r="U439" s="1">
        <v>3</v>
      </c>
      <c r="V439" s="40">
        <v>2</v>
      </c>
      <c r="W439" s="40" t="s">
        <v>13858</v>
      </c>
    </row>
    <row r="440" spans="1:23" ht="38.25" x14ac:dyDescent="0.25">
      <c r="A440" s="36">
        <v>439</v>
      </c>
      <c r="B440" s="2" t="s">
        <v>12910</v>
      </c>
      <c r="C440" s="1" t="s">
        <v>1229</v>
      </c>
      <c r="D440" s="1" t="s">
        <v>1229</v>
      </c>
      <c r="F440" s="2" t="s">
        <v>441</v>
      </c>
      <c r="G440" s="40"/>
      <c r="K440" s="1" t="s">
        <v>13</v>
      </c>
      <c r="M440" s="40"/>
      <c r="N440" s="40" t="s">
        <v>13</v>
      </c>
      <c r="O440" s="1" t="s">
        <v>13</v>
      </c>
      <c r="P440" s="1" t="s">
        <v>13</v>
      </c>
      <c r="Q440" s="1" t="s">
        <v>13</v>
      </c>
      <c r="R440" s="1" t="s">
        <v>13</v>
      </c>
      <c r="S440" s="1" t="s">
        <v>13</v>
      </c>
      <c r="V440" s="40"/>
      <c r="W440" s="40" t="s">
        <v>13845</v>
      </c>
    </row>
    <row r="441" spans="1:23" ht="63.75" x14ac:dyDescent="0.25">
      <c r="A441" s="36">
        <v>440</v>
      </c>
      <c r="B441" s="2" t="s">
        <v>12911</v>
      </c>
      <c r="C441" s="1" t="s">
        <v>1230</v>
      </c>
      <c r="D441" s="1" t="s">
        <v>1230</v>
      </c>
      <c r="F441" s="2" t="s">
        <v>442</v>
      </c>
      <c r="G441" s="40"/>
      <c r="K441" s="1" t="s">
        <v>13</v>
      </c>
      <c r="M441" s="40"/>
      <c r="N441" s="40" t="s">
        <v>13</v>
      </c>
      <c r="O441" s="1" t="s">
        <v>13</v>
      </c>
      <c r="P441" s="1" t="s">
        <v>13</v>
      </c>
      <c r="Q441" s="1" t="s">
        <v>13</v>
      </c>
      <c r="R441" s="1" t="s">
        <v>13</v>
      </c>
      <c r="S441" s="1" t="s">
        <v>13</v>
      </c>
      <c r="V441" s="40"/>
      <c r="W441" s="40" t="s">
        <v>13859</v>
      </c>
    </row>
    <row r="442" spans="1:23" ht="51" x14ac:dyDescent="0.25">
      <c r="A442" s="36">
        <v>441</v>
      </c>
      <c r="B442" s="2" t="s">
        <v>12912</v>
      </c>
      <c r="C442" s="1" t="s">
        <v>1231</v>
      </c>
      <c r="D442" s="1" t="s">
        <v>1231</v>
      </c>
      <c r="F442" s="2" t="s">
        <v>443</v>
      </c>
      <c r="G442" s="40"/>
      <c r="K442" s="1" t="s">
        <v>13</v>
      </c>
      <c r="M442" s="40"/>
      <c r="N442" s="40" t="s">
        <v>13</v>
      </c>
      <c r="O442" s="1" t="s">
        <v>13</v>
      </c>
      <c r="P442" s="1" t="s">
        <v>13</v>
      </c>
      <c r="Q442" s="1" t="s">
        <v>13</v>
      </c>
      <c r="R442" s="1" t="s">
        <v>13</v>
      </c>
      <c r="S442" s="1" t="s">
        <v>13</v>
      </c>
      <c r="V442" s="40"/>
      <c r="W442" s="40" t="s">
        <v>13860</v>
      </c>
    </row>
    <row r="443" spans="1:23" ht="41.1" customHeight="1" x14ac:dyDescent="0.25">
      <c r="A443" s="36">
        <v>442</v>
      </c>
      <c r="B443" s="2" t="s">
        <v>12913</v>
      </c>
      <c r="C443" s="1" t="s">
        <v>1232</v>
      </c>
      <c r="D443" s="1" t="s">
        <v>1232</v>
      </c>
      <c r="F443" s="2" t="s">
        <v>444</v>
      </c>
      <c r="G443" s="40"/>
      <c r="K443" s="1" t="s">
        <v>13</v>
      </c>
      <c r="M443" s="40"/>
      <c r="N443" s="40" t="s">
        <v>13</v>
      </c>
      <c r="O443" s="1" t="s">
        <v>13</v>
      </c>
      <c r="P443" s="1" t="s">
        <v>13</v>
      </c>
      <c r="Q443" s="1" t="s">
        <v>13</v>
      </c>
      <c r="R443" s="1" t="s">
        <v>13</v>
      </c>
      <c r="S443" s="1" t="s">
        <v>13</v>
      </c>
      <c r="V443" s="40"/>
      <c r="W443" s="40" t="s">
        <v>13861</v>
      </c>
    </row>
    <row r="444" spans="1:23" x14ac:dyDescent="0.25">
      <c r="A444" s="36">
        <v>443</v>
      </c>
      <c r="B444" s="6" t="s">
        <v>445</v>
      </c>
      <c r="C444" s="5" t="s">
        <v>809</v>
      </c>
      <c r="D444" s="5" t="s">
        <v>809</v>
      </c>
      <c r="E444" s="5"/>
      <c r="F444" s="6" t="s">
        <v>445</v>
      </c>
      <c r="G444" s="39"/>
      <c r="H444" s="5"/>
      <c r="I444" s="5"/>
      <c r="K444" s="5"/>
      <c r="L444" s="5"/>
      <c r="M444" s="39"/>
      <c r="N444" s="40"/>
      <c r="V444" s="40"/>
      <c r="W444" s="40"/>
    </row>
    <row r="445" spans="1:23" ht="63.75" x14ac:dyDescent="0.25">
      <c r="A445" s="36">
        <v>444</v>
      </c>
      <c r="B445" s="2" t="s">
        <v>12914</v>
      </c>
      <c r="C445" s="1" t="s">
        <v>1233</v>
      </c>
      <c r="D445" s="1" t="s">
        <v>1233</v>
      </c>
      <c r="F445" s="2" t="s">
        <v>446</v>
      </c>
      <c r="G445" s="40"/>
      <c r="K445" s="1" t="s">
        <v>13</v>
      </c>
      <c r="M445" s="40"/>
      <c r="N445" s="40" t="s">
        <v>13</v>
      </c>
      <c r="O445" s="1" t="s">
        <v>13</v>
      </c>
      <c r="P445" s="1" t="s">
        <v>13</v>
      </c>
      <c r="Q445" s="1" t="s">
        <v>13</v>
      </c>
      <c r="R445" s="1" t="s">
        <v>13</v>
      </c>
      <c r="S445" s="1" t="s">
        <v>13</v>
      </c>
      <c r="T445" s="1" t="s">
        <v>13</v>
      </c>
      <c r="U445" s="1">
        <v>3</v>
      </c>
      <c r="V445" s="40">
        <v>2</v>
      </c>
      <c r="W445" s="40" t="s">
        <v>13862</v>
      </c>
    </row>
    <row r="446" spans="1:23" ht="25.5" x14ac:dyDescent="0.25">
      <c r="A446" s="36">
        <v>445</v>
      </c>
      <c r="B446" s="2" t="s">
        <v>12915</v>
      </c>
      <c r="C446" s="1" t="s">
        <v>1234</v>
      </c>
      <c r="D446" s="1" t="s">
        <v>1234</v>
      </c>
      <c r="F446" s="2" t="s">
        <v>447</v>
      </c>
      <c r="G446" s="40"/>
      <c r="K446" s="1" t="s">
        <v>13</v>
      </c>
      <c r="M446" s="40"/>
      <c r="N446" s="40" t="s">
        <v>13</v>
      </c>
      <c r="O446" s="1" t="s">
        <v>13</v>
      </c>
      <c r="P446" s="1" t="s">
        <v>13</v>
      </c>
      <c r="Q446" s="1" t="s">
        <v>13</v>
      </c>
      <c r="R446" s="1" t="s">
        <v>13</v>
      </c>
      <c r="S446" s="1" t="s">
        <v>13</v>
      </c>
      <c r="T446" s="1" t="s">
        <v>13</v>
      </c>
      <c r="U446" s="1">
        <v>3</v>
      </c>
      <c r="V446" s="40">
        <v>2</v>
      </c>
      <c r="W446" s="40" t="s">
        <v>13802</v>
      </c>
    </row>
    <row r="447" spans="1:23" ht="51" x14ac:dyDescent="0.25">
      <c r="A447" s="36">
        <v>446</v>
      </c>
      <c r="B447" s="2" t="s">
        <v>12916</v>
      </c>
      <c r="C447" s="1" t="s">
        <v>1235</v>
      </c>
      <c r="D447" s="1" t="s">
        <v>1235</v>
      </c>
      <c r="F447" s="2" t="s">
        <v>448</v>
      </c>
      <c r="G447" s="40"/>
      <c r="K447" s="1" t="s">
        <v>13</v>
      </c>
      <c r="M447" s="40"/>
      <c r="N447" s="40" t="s">
        <v>13</v>
      </c>
      <c r="O447" s="1" t="s">
        <v>13</v>
      </c>
      <c r="P447" s="1" t="s">
        <v>13</v>
      </c>
      <c r="Q447" s="1" t="s">
        <v>13</v>
      </c>
      <c r="R447" s="1" t="s">
        <v>13</v>
      </c>
      <c r="S447" s="1" t="s">
        <v>13</v>
      </c>
      <c r="T447" s="1" t="s">
        <v>13</v>
      </c>
      <c r="U447" s="1">
        <v>3</v>
      </c>
      <c r="V447" s="40">
        <v>2</v>
      </c>
      <c r="W447" s="40" t="s">
        <v>13863</v>
      </c>
    </row>
    <row r="448" spans="1:23" ht="51" x14ac:dyDescent="0.25">
      <c r="A448" s="36">
        <v>447</v>
      </c>
      <c r="B448" s="2" t="s">
        <v>12917</v>
      </c>
      <c r="C448" s="1" t="s">
        <v>1236</v>
      </c>
      <c r="D448" s="1" t="s">
        <v>1236</v>
      </c>
      <c r="F448" s="2" t="s">
        <v>449</v>
      </c>
      <c r="G448" s="40"/>
      <c r="K448" s="1" t="s">
        <v>13</v>
      </c>
      <c r="M448" s="40"/>
      <c r="N448" s="40" t="s">
        <v>13</v>
      </c>
      <c r="O448" s="1" t="s">
        <v>13</v>
      </c>
      <c r="P448" s="1" t="s">
        <v>13</v>
      </c>
      <c r="Q448" s="1" t="s">
        <v>13</v>
      </c>
      <c r="R448" s="1" t="s">
        <v>13</v>
      </c>
      <c r="S448" s="1" t="s">
        <v>13</v>
      </c>
      <c r="T448" s="1" t="s">
        <v>13</v>
      </c>
      <c r="U448" s="1">
        <v>3</v>
      </c>
      <c r="V448" s="40">
        <v>2</v>
      </c>
      <c r="W448" s="40" t="s">
        <v>13863</v>
      </c>
    </row>
    <row r="449" spans="1:23" ht="25.5" x14ac:dyDescent="0.25">
      <c r="A449" s="36">
        <v>448</v>
      </c>
      <c r="B449" s="2" t="s">
        <v>12918</v>
      </c>
      <c r="C449" s="1" t="s">
        <v>1237</v>
      </c>
      <c r="D449" s="1" t="s">
        <v>1237</v>
      </c>
      <c r="F449" s="2" t="s">
        <v>450</v>
      </c>
      <c r="G449" s="40"/>
      <c r="K449" s="1" t="s">
        <v>13</v>
      </c>
      <c r="M449" s="40"/>
      <c r="N449" s="40" t="s">
        <v>13</v>
      </c>
      <c r="O449" s="1" t="s">
        <v>13</v>
      </c>
      <c r="P449" s="1" t="s">
        <v>13</v>
      </c>
      <c r="Q449" s="1" t="s">
        <v>13</v>
      </c>
      <c r="R449" s="1" t="s">
        <v>13</v>
      </c>
      <c r="S449" s="1" t="s">
        <v>13</v>
      </c>
      <c r="T449" s="1" t="s">
        <v>13</v>
      </c>
      <c r="U449" s="1">
        <v>3</v>
      </c>
      <c r="V449" s="40">
        <v>2</v>
      </c>
      <c r="W449" s="40" t="s">
        <v>13864</v>
      </c>
    </row>
    <row r="450" spans="1:23" ht="38.25" x14ac:dyDescent="0.25">
      <c r="A450" s="36">
        <v>449</v>
      </c>
      <c r="B450" s="2" t="s">
        <v>12919</v>
      </c>
      <c r="C450" s="1" t="s">
        <v>1238</v>
      </c>
      <c r="D450" s="1" t="s">
        <v>1238</v>
      </c>
      <c r="F450" s="2" t="s">
        <v>451</v>
      </c>
      <c r="G450" s="40"/>
      <c r="K450" s="1" t="s">
        <v>13</v>
      </c>
      <c r="M450" s="40"/>
      <c r="N450" s="40" t="s">
        <v>13</v>
      </c>
      <c r="O450" s="1" t="s">
        <v>13</v>
      </c>
      <c r="P450" s="1" t="s">
        <v>13</v>
      </c>
      <c r="Q450" s="1" t="s">
        <v>13</v>
      </c>
      <c r="R450" s="1" t="s">
        <v>13</v>
      </c>
      <c r="S450" s="1" t="s">
        <v>13</v>
      </c>
      <c r="T450" s="1" t="s">
        <v>13</v>
      </c>
      <c r="U450" s="1">
        <v>3</v>
      </c>
      <c r="V450" s="40">
        <v>2</v>
      </c>
      <c r="W450" s="40" t="s">
        <v>13864</v>
      </c>
    </row>
    <row r="451" spans="1:23" ht="25.5" x14ac:dyDescent="0.25">
      <c r="A451" s="36">
        <v>450</v>
      </c>
      <c r="B451" s="2" t="s">
        <v>12920</v>
      </c>
      <c r="C451" s="1" t="s">
        <v>1239</v>
      </c>
      <c r="D451" s="1" t="s">
        <v>1239</v>
      </c>
      <c r="F451" s="2" t="s">
        <v>452</v>
      </c>
      <c r="G451" s="40"/>
      <c r="K451" s="1" t="s">
        <v>13</v>
      </c>
      <c r="M451" s="40"/>
      <c r="N451" s="40" t="s">
        <v>13</v>
      </c>
      <c r="O451" s="1" t="s">
        <v>13</v>
      </c>
      <c r="P451" s="1" t="s">
        <v>13</v>
      </c>
      <c r="Q451" s="1" t="s">
        <v>13</v>
      </c>
      <c r="R451" s="1" t="s">
        <v>13</v>
      </c>
      <c r="S451" s="1" t="s">
        <v>13</v>
      </c>
      <c r="T451" s="1" t="s">
        <v>13</v>
      </c>
      <c r="U451" s="1">
        <v>3</v>
      </c>
      <c r="V451" s="40">
        <v>2</v>
      </c>
      <c r="W451" s="40" t="s">
        <v>13864</v>
      </c>
    </row>
    <row r="452" spans="1:23" ht="63.75" x14ac:dyDescent="0.25">
      <c r="A452" s="36">
        <v>451</v>
      </c>
      <c r="B452" s="2" t="s">
        <v>12921</v>
      </c>
      <c r="C452" s="1" t="s">
        <v>1240</v>
      </c>
      <c r="D452" s="1" t="s">
        <v>1240</v>
      </c>
      <c r="F452" s="2" t="s">
        <v>453</v>
      </c>
      <c r="G452" s="40"/>
      <c r="K452" s="1" t="s">
        <v>13</v>
      </c>
      <c r="M452" s="40"/>
      <c r="N452" s="40" t="s">
        <v>13</v>
      </c>
      <c r="O452" s="1" t="s">
        <v>13</v>
      </c>
      <c r="P452" s="1" t="s">
        <v>13</v>
      </c>
      <c r="Q452" s="1" t="s">
        <v>13</v>
      </c>
      <c r="R452" s="1" t="s">
        <v>13</v>
      </c>
      <c r="S452" s="1" t="s">
        <v>13</v>
      </c>
      <c r="T452" s="1" t="s">
        <v>13</v>
      </c>
      <c r="U452" s="1">
        <v>3</v>
      </c>
      <c r="V452" s="40">
        <v>2</v>
      </c>
      <c r="W452" s="40" t="s">
        <v>13864</v>
      </c>
    </row>
    <row r="453" spans="1:23" ht="51" x14ac:dyDescent="0.25">
      <c r="A453" s="36">
        <v>452</v>
      </c>
      <c r="B453" s="2" t="s">
        <v>12922</v>
      </c>
      <c r="C453" s="1" t="s">
        <v>1241</v>
      </c>
      <c r="D453" s="1" t="s">
        <v>1241</v>
      </c>
      <c r="F453" s="2" t="s">
        <v>454</v>
      </c>
      <c r="G453" s="40"/>
      <c r="K453" s="1" t="s">
        <v>13</v>
      </c>
      <c r="M453" s="40"/>
      <c r="N453" s="40" t="s">
        <v>13</v>
      </c>
      <c r="O453" s="1" t="s">
        <v>13</v>
      </c>
      <c r="P453" s="1" t="s">
        <v>13</v>
      </c>
      <c r="Q453" s="1" t="s">
        <v>13</v>
      </c>
      <c r="R453" s="1" t="s">
        <v>13</v>
      </c>
      <c r="S453" s="1" t="s">
        <v>13</v>
      </c>
      <c r="T453" s="1" t="s">
        <v>13</v>
      </c>
      <c r="U453" s="1">
        <v>3</v>
      </c>
      <c r="V453" s="40">
        <v>2</v>
      </c>
      <c r="W453" s="40" t="s">
        <v>13865</v>
      </c>
    </row>
    <row r="454" spans="1:23" ht="76.5" x14ac:dyDescent="0.25">
      <c r="A454" s="36">
        <v>453</v>
      </c>
      <c r="B454" s="2" t="s">
        <v>12923</v>
      </c>
      <c r="C454" s="1" t="s">
        <v>1242</v>
      </c>
      <c r="D454" s="1" t="s">
        <v>1242</v>
      </c>
      <c r="F454" s="2" t="s">
        <v>455</v>
      </c>
      <c r="G454" s="40"/>
      <c r="K454" s="1" t="s">
        <v>13</v>
      </c>
      <c r="M454" s="40"/>
      <c r="N454" s="40" t="s">
        <v>13</v>
      </c>
      <c r="O454" s="1" t="s">
        <v>13</v>
      </c>
      <c r="P454" s="1" t="s">
        <v>13</v>
      </c>
      <c r="Q454" s="1" t="s">
        <v>13</v>
      </c>
      <c r="R454" s="1" t="s">
        <v>13</v>
      </c>
      <c r="S454" s="1" t="s">
        <v>13</v>
      </c>
      <c r="T454" s="1" t="s">
        <v>13</v>
      </c>
      <c r="U454" s="1">
        <v>3</v>
      </c>
      <c r="V454" s="40">
        <v>2</v>
      </c>
      <c r="W454" s="40" t="s">
        <v>13866</v>
      </c>
    </row>
    <row r="455" spans="1:23" x14ac:dyDescent="0.25">
      <c r="A455" s="36">
        <v>454</v>
      </c>
      <c r="B455" s="6" t="s">
        <v>456</v>
      </c>
      <c r="C455" s="5" t="s">
        <v>810</v>
      </c>
      <c r="D455" s="5" t="s">
        <v>810</v>
      </c>
      <c r="E455" s="5"/>
      <c r="F455" s="6" t="s">
        <v>456</v>
      </c>
      <c r="G455" s="39"/>
      <c r="H455" s="5"/>
      <c r="I455" s="5"/>
      <c r="K455" s="5"/>
      <c r="L455" s="5"/>
      <c r="M455" s="39"/>
      <c r="N455" s="40"/>
      <c r="V455" s="40"/>
      <c r="W455" s="40"/>
    </row>
    <row r="456" spans="1:23" ht="51" x14ac:dyDescent="0.25">
      <c r="A456" s="36">
        <v>455</v>
      </c>
      <c r="B456" s="2" t="s">
        <v>12924</v>
      </c>
      <c r="C456" s="1" t="s">
        <v>1243</v>
      </c>
      <c r="D456" s="1" t="s">
        <v>1243</v>
      </c>
      <c r="F456" s="2" t="s">
        <v>457</v>
      </c>
      <c r="G456" s="40"/>
      <c r="K456" s="1" t="s">
        <v>13</v>
      </c>
      <c r="M456" s="40"/>
      <c r="N456" s="40" t="s">
        <v>13</v>
      </c>
      <c r="O456" s="1" t="s">
        <v>13</v>
      </c>
      <c r="P456" s="1" t="s">
        <v>13</v>
      </c>
      <c r="Q456" s="1" t="s">
        <v>13</v>
      </c>
      <c r="R456" s="1" t="s">
        <v>13</v>
      </c>
      <c r="S456" s="1" t="s">
        <v>13</v>
      </c>
      <c r="V456" s="40"/>
      <c r="W456" s="40" t="s">
        <v>13867</v>
      </c>
    </row>
    <row r="457" spans="1:23" ht="38.25" x14ac:dyDescent="0.25">
      <c r="A457" s="36">
        <v>456</v>
      </c>
      <c r="B457" s="2" t="s">
        <v>12925</v>
      </c>
      <c r="C457" s="1" t="s">
        <v>1244</v>
      </c>
      <c r="D457" s="1" t="s">
        <v>1244</v>
      </c>
      <c r="F457" s="2" t="s">
        <v>458</v>
      </c>
      <c r="G457" s="40"/>
      <c r="K457" s="1" t="s">
        <v>13</v>
      </c>
      <c r="M457" s="40"/>
      <c r="N457" s="40" t="s">
        <v>13</v>
      </c>
      <c r="O457" s="1" t="s">
        <v>13</v>
      </c>
      <c r="P457" s="1" t="s">
        <v>13</v>
      </c>
      <c r="Q457" s="1" t="s">
        <v>13</v>
      </c>
      <c r="R457" s="1" t="s">
        <v>13</v>
      </c>
      <c r="S457" s="1" t="s">
        <v>13</v>
      </c>
      <c r="V457" s="40"/>
      <c r="W457" s="40" t="s">
        <v>13867</v>
      </c>
    </row>
    <row r="458" spans="1:23" ht="51" x14ac:dyDescent="0.25">
      <c r="A458" s="36">
        <v>457</v>
      </c>
      <c r="B458" s="2" t="s">
        <v>12926</v>
      </c>
      <c r="C458" s="1" t="s">
        <v>1245</v>
      </c>
      <c r="D458" s="1" t="s">
        <v>1245</v>
      </c>
      <c r="F458" s="2" t="s">
        <v>459</v>
      </c>
      <c r="G458" s="40"/>
      <c r="K458" s="1" t="s">
        <v>13</v>
      </c>
      <c r="M458" s="40"/>
      <c r="N458" s="40" t="s">
        <v>13</v>
      </c>
      <c r="O458" s="1" t="s">
        <v>13</v>
      </c>
      <c r="P458" s="1" t="s">
        <v>13</v>
      </c>
      <c r="Q458" s="1" t="s">
        <v>13</v>
      </c>
      <c r="R458" s="1" t="s">
        <v>13</v>
      </c>
      <c r="S458" s="1" t="s">
        <v>13</v>
      </c>
      <c r="V458" s="40"/>
      <c r="W458" s="40" t="s">
        <v>13868</v>
      </c>
    </row>
    <row r="459" spans="1:23" ht="25.5" x14ac:dyDescent="0.25">
      <c r="A459" s="36">
        <v>458</v>
      </c>
      <c r="B459" s="6" t="s">
        <v>460</v>
      </c>
      <c r="C459" s="5" t="s">
        <v>811</v>
      </c>
      <c r="D459" s="5" t="s">
        <v>811</v>
      </c>
      <c r="E459" s="5"/>
      <c r="F459" s="6" t="s">
        <v>460</v>
      </c>
      <c r="G459" s="39"/>
      <c r="H459" s="5"/>
      <c r="I459" s="5"/>
      <c r="K459" s="5"/>
      <c r="L459" s="5"/>
      <c r="M459" s="39"/>
      <c r="N459" s="40"/>
      <c r="V459" s="40"/>
      <c r="W459" s="40"/>
    </row>
    <row r="460" spans="1:23" ht="63.75" x14ac:dyDescent="0.25">
      <c r="A460" s="36">
        <v>459</v>
      </c>
      <c r="B460" s="2" t="s">
        <v>12927</v>
      </c>
      <c r="C460" s="1" t="s">
        <v>1246</v>
      </c>
      <c r="D460" s="1" t="s">
        <v>1246</v>
      </c>
      <c r="F460" s="2" t="s">
        <v>461</v>
      </c>
      <c r="G460" s="40"/>
      <c r="K460" s="1" t="s">
        <v>13</v>
      </c>
      <c r="M460" s="40"/>
      <c r="N460" s="40" t="s">
        <v>13</v>
      </c>
      <c r="O460" s="1" t="s">
        <v>13</v>
      </c>
      <c r="P460" s="1" t="s">
        <v>13</v>
      </c>
      <c r="Q460" s="1" t="s">
        <v>13</v>
      </c>
      <c r="R460" s="1" t="s">
        <v>13</v>
      </c>
      <c r="S460" s="1" t="s">
        <v>13</v>
      </c>
      <c r="T460" s="1" t="s">
        <v>13</v>
      </c>
      <c r="V460" s="40">
        <v>3</v>
      </c>
      <c r="W460" s="40" t="s">
        <v>13869</v>
      </c>
    </row>
    <row r="461" spans="1:23" ht="63.75" x14ac:dyDescent="0.25">
      <c r="A461" s="36">
        <v>460</v>
      </c>
      <c r="B461" s="2" t="s">
        <v>12928</v>
      </c>
      <c r="C461" s="1" t="s">
        <v>1247</v>
      </c>
      <c r="D461" s="1" t="s">
        <v>1247</v>
      </c>
      <c r="F461" s="2" t="s">
        <v>462</v>
      </c>
      <c r="G461" s="40"/>
      <c r="K461" s="1" t="s">
        <v>13</v>
      </c>
      <c r="M461" s="40"/>
      <c r="N461" s="40" t="s">
        <v>13</v>
      </c>
      <c r="O461" s="1" t="s">
        <v>13</v>
      </c>
      <c r="P461" s="1" t="s">
        <v>13</v>
      </c>
      <c r="Q461" s="1" t="s">
        <v>13</v>
      </c>
      <c r="R461" s="1" t="s">
        <v>13</v>
      </c>
      <c r="S461" s="1" t="s">
        <v>13</v>
      </c>
      <c r="T461" s="1" t="s">
        <v>13</v>
      </c>
      <c r="V461" s="40">
        <v>3</v>
      </c>
      <c r="W461" s="40" t="s">
        <v>13870</v>
      </c>
    </row>
    <row r="462" spans="1:23" ht="51" x14ac:dyDescent="0.25">
      <c r="A462" s="36">
        <v>461</v>
      </c>
      <c r="B462" s="2" t="s">
        <v>12929</v>
      </c>
      <c r="C462" s="1" t="s">
        <v>1248</v>
      </c>
      <c r="D462" s="1" t="s">
        <v>1248</v>
      </c>
      <c r="F462" s="2" t="s">
        <v>463</v>
      </c>
      <c r="G462" s="40"/>
      <c r="K462" s="1" t="s">
        <v>13</v>
      </c>
      <c r="M462" s="40"/>
      <c r="N462" s="40" t="s">
        <v>13</v>
      </c>
      <c r="O462" s="1" t="s">
        <v>13</v>
      </c>
      <c r="P462" s="1" t="s">
        <v>13</v>
      </c>
      <c r="Q462" s="1" t="s">
        <v>13</v>
      </c>
      <c r="R462" s="1" t="s">
        <v>13</v>
      </c>
      <c r="S462" s="1" t="s">
        <v>13</v>
      </c>
      <c r="T462" s="1" t="s">
        <v>13</v>
      </c>
      <c r="U462" s="1">
        <v>3</v>
      </c>
      <c r="V462" s="40"/>
      <c r="W462" s="40" t="s">
        <v>13871</v>
      </c>
    </row>
    <row r="463" spans="1:23" ht="63.75" x14ac:dyDescent="0.25">
      <c r="A463" s="36">
        <v>462</v>
      </c>
      <c r="B463" s="2" t="s">
        <v>12930</v>
      </c>
      <c r="C463" s="1" t="s">
        <v>1249</v>
      </c>
      <c r="D463" s="1" t="s">
        <v>1249</v>
      </c>
      <c r="F463" s="2" t="s">
        <v>464</v>
      </c>
      <c r="G463" s="40"/>
      <c r="K463" s="1" t="s">
        <v>13</v>
      </c>
      <c r="M463" s="40"/>
      <c r="N463" s="40" t="s">
        <v>13</v>
      </c>
      <c r="O463" s="1" t="s">
        <v>13</v>
      </c>
      <c r="P463" s="1" t="s">
        <v>13</v>
      </c>
      <c r="Q463" s="1" t="s">
        <v>13</v>
      </c>
      <c r="R463" s="1" t="s">
        <v>13</v>
      </c>
      <c r="S463" s="1" t="s">
        <v>13</v>
      </c>
      <c r="T463" s="1" t="s">
        <v>13</v>
      </c>
      <c r="U463" s="1">
        <v>3</v>
      </c>
      <c r="V463" s="40"/>
      <c r="W463" s="40" t="s">
        <v>13872</v>
      </c>
    </row>
    <row r="464" spans="1:23" ht="51" x14ac:dyDescent="0.25">
      <c r="A464" s="36">
        <v>463</v>
      </c>
      <c r="B464" s="2" t="s">
        <v>12931</v>
      </c>
      <c r="C464" s="1" t="s">
        <v>1250</v>
      </c>
      <c r="D464" s="1" t="s">
        <v>1250</v>
      </c>
      <c r="F464" s="2" t="s">
        <v>465</v>
      </c>
      <c r="G464" s="40"/>
      <c r="K464" s="1" t="s">
        <v>13</v>
      </c>
      <c r="M464" s="40"/>
      <c r="N464" s="40" t="s">
        <v>13</v>
      </c>
      <c r="O464" s="1" t="s">
        <v>13</v>
      </c>
      <c r="P464" s="1" t="s">
        <v>13</v>
      </c>
      <c r="Q464" s="1" t="s">
        <v>13</v>
      </c>
      <c r="R464" s="1" t="s">
        <v>13</v>
      </c>
      <c r="S464" s="1" t="s">
        <v>13</v>
      </c>
      <c r="T464" s="1" t="s">
        <v>13</v>
      </c>
      <c r="U464" s="1">
        <v>3</v>
      </c>
      <c r="V464" s="40"/>
      <c r="W464" s="40" t="s">
        <v>13873</v>
      </c>
    </row>
    <row r="465" spans="1:23" ht="51" x14ac:dyDescent="0.25">
      <c r="A465" s="36">
        <v>464</v>
      </c>
      <c r="B465" s="2" t="s">
        <v>12932</v>
      </c>
      <c r="C465" s="1" t="s">
        <v>1251</v>
      </c>
      <c r="D465" s="1" t="s">
        <v>1251</v>
      </c>
      <c r="F465" s="2" t="s">
        <v>466</v>
      </c>
      <c r="G465" s="40"/>
      <c r="K465" s="1" t="s">
        <v>13</v>
      </c>
      <c r="M465" s="40"/>
      <c r="N465" s="40" t="s">
        <v>13</v>
      </c>
      <c r="O465" s="1" t="s">
        <v>13</v>
      </c>
      <c r="P465" s="1" t="s">
        <v>13</v>
      </c>
      <c r="Q465" s="1" t="s">
        <v>13</v>
      </c>
      <c r="R465" s="1" t="s">
        <v>13</v>
      </c>
      <c r="S465" s="1" t="s">
        <v>13</v>
      </c>
      <c r="T465" s="1" t="s">
        <v>13</v>
      </c>
      <c r="U465" s="1">
        <v>3</v>
      </c>
      <c r="V465" s="40"/>
      <c r="W465" s="40" t="s">
        <v>13874</v>
      </c>
    </row>
    <row r="466" spans="1:23" ht="38.25" x14ac:dyDescent="0.25">
      <c r="A466" s="36">
        <v>465</v>
      </c>
      <c r="B466" s="2" t="s">
        <v>12933</v>
      </c>
      <c r="C466" s="1" t="s">
        <v>1252</v>
      </c>
      <c r="D466" s="1" t="s">
        <v>1252</v>
      </c>
      <c r="F466" s="2" t="s">
        <v>467</v>
      </c>
      <c r="G466" s="40"/>
      <c r="K466" s="1" t="s">
        <v>13</v>
      </c>
      <c r="M466" s="40"/>
      <c r="N466" s="40" t="s">
        <v>13</v>
      </c>
      <c r="O466" s="1" t="s">
        <v>13</v>
      </c>
      <c r="P466" s="1" t="s">
        <v>13</v>
      </c>
      <c r="Q466" s="1" t="s">
        <v>13</v>
      </c>
      <c r="R466" s="1" t="s">
        <v>13</v>
      </c>
      <c r="S466" s="1" t="s">
        <v>13</v>
      </c>
      <c r="V466" s="40"/>
      <c r="W466" s="40" t="s">
        <v>13875</v>
      </c>
    </row>
    <row r="467" spans="1:23" ht="25.5" x14ac:dyDescent="0.25">
      <c r="A467" s="36">
        <v>466</v>
      </c>
      <c r="B467" s="2" t="s">
        <v>468</v>
      </c>
      <c r="C467" s="1" t="s">
        <v>1253</v>
      </c>
      <c r="D467" s="1" t="s">
        <v>1253</v>
      </c>
      <c r="F467" s="2" t="s">
        <v>468</v>
      </c>
      <c r="G467" s="40"/>
      <c r="J467" s="1" t="s">
        <v>13</v>
      </c>
      <c r="M467" s="40"/>
      <c r="N467" s="40" t="s">
        <v>13</v>
      </c>
      <c r="O467" s="1" t="s">
        <v>13</v>
      </c>
      <c r="P467" s="1" t="s">
        <v>13</v>
      </c>
      <c r="Q467" s="1" t="s">
        <v>13</v>
      </c>
      <c r="R467" s="1" t="s">
        <v>13</v>
      </c>
      <c r="S467" s="1" t="s">
        <v>13</v>
      </c>
      <c r="V467" s="40"/>
      <c r="W467" s="40"/>
    </row>
    <row r="468" spans="1:23" x14ac:dyDescent="0.25">
      <c r="A468" s="36">
        <v>467</v>
      </c>
      <c r="B468" s="6" t="s">
        <v>469</v>
      </c>
      <c r="C468" s="5" t="s">
        <v>812</v>
      </c>
      <c r="D468" s="5" t="s">
        <v>812</v>
      </c>
      <c r="E468" s="5"/>
      <c r="F468" s="6" t="s">
        <v>469</v>
      </c>
      <c r="G468" s="39"/>
      <c r="H468" s="5"/>
      <c r="I468" s="5"/>
      <c r="K468" s="5"/>
      <c r="L468" s="5"/>
      <c r="M468" s="39"/>
      <c r="N468" s="40"/>
      <c r="V468" s="40"/>
      <c r="W468" s="40"/>
    </row>
    <row r="469" spans="1:23" ht="51" x14ac:dyDescent="0.25">
      <c r="A469" s="36">
        <v>468</v>
      </c>
      <c r="B469" s="2" t="s">
        <v>12934</v>
      </c>
      <c r="C469" s="1" t="s">
        <v>1254</v>
      </c>
      <c r="D469" s="1" t="s">
        <v>1254</v>
      </c>
      <c r="F469" s="2" t="s">
        <v>470</v>
      </c>
      <c r="G469" s="40"/>
      <c r="K469" s="1" t="s">
        <v>13</v>
      </c>
      <c r="M469" s="40"/>
      <c r="N469" s="40" t="s">
        <v>13</v>
      </c>
      <c r="O469" s="1" t="s">
        <v>13</v>
      </c>
      <c r="P469" s="1" t="s">
        <v>13</v>
      </c>
      <c r="Q469" s="1" t="s">
        <v>13</v>
      </c>
      <c r="R469" s="1" t="s">
        <v>13</v>
      </c>
      <c r="S469" s="1" t="s">
        <v>13</v>
      </c>
      <c r="V469" s="40"/>
      <c r="W469" s="40" t="s">
        <v>13876</v>
      </c>
    </row>
    <row r="470" spans="1:23" ht="38.25" x14ac:dyDescent="0.25">
      <c r="A470" s="36">
        <v>469</v>
      </c>
      <c r="B470" s="2" t="s">
        <v>12935</v>
      </c>
      <c r="C470" s="1" t="s">
        <v>1255</v>
      </c>
      <c r="D470" s="1" t="s">
        <v>1255</v>
      </c>
      <c r="F470" s="2" t="s">
        <v>471</v>
      </c>
      <c r="G470" s="40"/>
      <c r="K470" s="1" t="s">
        <v>13</v>
      </c>
      <c r="M470" s="40"/>
      <c r="N470" s="40" t="s">
        <v>13</v>
      </c>
      <c r="O470" s="1" t="s">
        <v>13</v>
      </c>
      <c r="P470" s="1" t="s">
        <v>13</v>
      </c>
      <c r="Q470" s="1" t="s">
        <v>13</v>
      </c>
      <c r="R470" s="1" t="s">
        <v>13</v>
      </c>
      <c r="S470" s="1" t="s">
        <v>13</v>
      </c>
      <c r="V470" s="40"/>
      <c r="W470" s="40" t="s">
        <v>13877</v>
      </c>
    </row>
    <row r="471" spans="1:23" ht="25.5" x14ac:dyDescent="0.25">
      <c r="A471" s="36">
        <v>470</v>
      </c>
      <c r="B471" s="4" t="s">
        <v>472</v>
      </c>
      <c r="C471" s="3" t="s">
        <v>813</v>
      </c>
      <c r="D471" s="3" t="s">
        <v>813</v>
      </c>
      <c r="E471" s="3"/>
      <c r="F471" s="4" t="s">
        <v>472</v>
      </c>
      <c r="G471" s="38"/>
      <c r="H471" s="3"/>
      <c r="I471" s="3"/>
      <c r="K471" s="3"/>
      <c r="L471" s="3"/>
      <c r="M471" s="38"/>
      <c r="N471" s="40"/>
      <c r="V471" s="40"/>
      <c r="W471" s="40" t="s">
        <v>13878</v>
      </c>
    </row>
    <row r="472" spans="1:23" x14ac:dyDescent="0.25">
      <c r="A472" s="36">
        <v>471</v>
      </c>
      <c r="B472" s="4" t="s">
        <v>473</v>
      </c>
      <c r="C472" s="3" t="s">
        <v>814</v>
      </c>
      <c r="D472" s="3" t="s">
        <v>814</v>
      </c>
      <c r="E472" s="3"/>
      <c r="F472" s="4" t="s">
        <v>473</v>
      </c>
      <c r="G472" s="38"/>
      <c r="H472" s="3"/>
      <c r="I472" s="3"/>
      <c r="K472" s="3"/>
      <c r="L472" s="3"/>
      <c r="M472" s="38"/>
      <c r="N472" s="40"/>
      <c r="V472" s="40"/>
      <c r="W472" s="40"/>
    </row>
    <row r="473" spans="1:23" ht="25.5" x14ac:dyDescent="0.25">
      <c r="A473" s="36">
        <v>472</v>
      </c>
      <c r="B473" s="6" t="s">
        <v>474</v>
      </c>
      <c r="C473" s="5" t="s">
        <v>815</v>
      </c>
      <c r="D473" s="5" t="s">
        <v>815</v>
      </c>
      <c r="E473" s="5"/>
      <c r="F473" s="6" t="s">
        <v>474</v>
      </c>
      <c r="G473" s="39"/>
      <c r="H473" s="5"/>
      <c r="I473" s="5"/>
      <c r="K473" s="5"/>
      <c r="L473" s="5"/>
      <c r="M473" s="39"/>
      <c r="N473" s="40"/>
      <c r="V473" s="40"/>
      <c r="W473" s="40"/>
    </row>
    <row r="474" spans="1:23" ht="25.5" x14ac:dyDescent="0.25">
      <c r="A474" s="36">
        <v>473</v>
      </c>
      <c r="B474" s="2" t="s">
        <v>12936</v>
      </c>
      <c r="C474" s="1" t="s">
        <v>1256</v>
      </c>
      <c r="D474" s="1" t="s">
        <v>1256</v>
      </c>
      <c r="F474" s="2" t="s">
        <v>475</v>
      </c>
      <c r="G474" s="40"/>
      <c r="K474" s="1" t="s">
        <v>13</v>
      </c>
      <c r="M474" s="40"/>
      <c r="N474" s="40" t="s">
        <v>13</v>
      </c>
      <c r="O474" s="1" t="s">
        <v>13</v>
      </c>
      <c r="P474" s="1" t="s">
        <v>13</v>
      </c>
      <c r="Q474" s="1" t="s">
        <v>13</v>
      </c>
      <c r="R474" s="1" t="s">
        <v>13</v>
      </c>
      <c r="S474" s="1" t="s">
        <v>13</v>
      </c>
      <c r="V474" s="40"/>
      <c r="W474" s="40" t="s">
        <v>13879</v>
      </c>
    </row>
    <row r="475" spans="1:23" x14ac:dyDescent="0.25">
      <c r="A475" s="36">
        <v>474</v>
      </c>
      <c r="B475" s="4" t="s">
        <v>476</v>
      </c>
      <c r="C475" s="3" t="s">
        <v>816</v>
      </c>
      <c r="D475" s="3" t="s">
        <v>816</v>
      </c>
      <c r="E475" s="3"/>
      <c r="F475" s="4" t="s">
        <v>476</v>
      </c>
      <c r="G475" s="38"/>
      <c r="H475" s="3"/>
      <c r="I475" s="3"/>
      <c r="K475" s="3"/>
      <c r="L475" s="3"/>
      <c r="M475" s="38"/>
      <c r="N475" s="40"/>
      <c r="V475" s="40"/>
      <c r="W475" s="40"/>
    </row>
    <row r="476" spans="1:23" x14ac:dyDescent="0.25">
      <c r="A476" s="36">
        <v>475</v>
      </c>
      <c r="B476" s="6" t="s">
        <v>476</v>
      </c>
      <c r="C476" s="5" t="s">
        <v>817</v>
      </c>
      <c r="D476" s="5" t="s">
        <v>817</v>
      </c>
      <c r="E476" s="5"/>
      <c r="F476" s="6" t="s">
        <v>476</v>
      </c>
      <c r="G476" s="39"/>
      <c r="H476" s="5"/>
      <c r="I476" s="5"/>
      <c r="K476" s="5"/>
      <c r="L476" s="5"/>
      <c r="M476" s="39"/>
      <c r="N476" s="40"/>
      <c r="V476" s="40"/>
      <c r="W476" s="40"/>
    </row>
    <row r="477" spans="1:23" ht="140.25" x14ac:dyDescent="0.25">
      <c r="A477" s="36">
        <v>476</v>
      </c>
      <c r="B477" s="2" t="s">
        <v>12937</v>
      </c>
      <c r="C477" s="1" t="s">
        <v>1257</v>
      </c>
      <c r="D477" s="1" t="s">
        <v>1257</v>
      </c>
      <c r="F477" s="2" t="s">
        <v>477</v>
      </c>
      <c r="G477" s="40"/>
      <c r="K477" s="1" t="s">
        <v>13</v>
      </c>
      <c r="M477" s="40"/>
      <c r="N477" s="40" t="s">
        <v>13</v>
      </c>
      <c r="O477" s="1" t="s">
        <v>13</v>
      </c>
      <c r="P477" s="1" t="s">
        <v>13</v>
      </c>
      <c r="Q477" s="1" t="s">
        <v>13</v>
      </c>
      <c r="R477" s="1" t="s">
        <v>13</v>
      </c>
      <c r="S477" s="1" t="s">
        <v>13</v>
      </c>
      <c r="T477" s="1" t="s">
        <v>13</v>
      </c>
      <c r="U477" s="1">
        <v>2</v>
      </c>
      <c r="V477" s="40"/>
      <c r="W477" s="40" t="s">
        <v>13880</v>
      </c>
    </row>
    <row r="478" spans="1:23" x14ac:dyDescent="0.25">
      <c r="A478" s="36">
        <v>477</v>
      </c>
      <c r="B478" s="4" t="s">
        <v>482</v>
      </c>
      <c r="C478" s="3" t="s">
        <v>818</v>
      </c>
      <c r="D478" s="3" t="s">
        <v>818</v>
      </c>
      <c r="E478" s="3"/>
      <c r="F478" s="4" t="s">
        <v>296</v>
      </c>
      <c r="G478" s="38"/>
      <c r="H478" s="3"/>
      <c r="I478" s="3"/>
      <c r="K478" s="3"/>
      <c r="L478" s="3"/>
      <c r="M478" s="38"/>
      <c r="N478" s="40"/>
      <c r="V478" s="40"/>
      <c r="W478" s="40"/>
    </row>
    <row r="479" spans="1:23" x14ac:dyDescent="0.25">
      <c r="A479" s="36">
        <v>478</v>
      </c>
      <c r="B479" s="6" t="s">
        <v>478</v>
      </c>
      <c r="C479" s="5" t="s">
        <v>819</v>
      </c>
      <c r="D479" s="5" t="s">
        <v>819</v>
      </c>
      <c r="E479" s="5"/>
      <c r="F479" s="6" t="s">
        <v>478</v>
      </c>
      <c r="G479" s="39"/>
      <c r="H479" s="5"/>
      <c r="I479" s="5"/>
      <c r="K479" s="5"/>
      <c r="L479" s="5"/>
      <c r="M479" s="39"/>
      <c r="N479" s="40"/>
      <c r="V479" s="40"/>
      <c r="W479" s="40"/>
    </row>
    <row r="480" spans="1:23" ht="76.5" x14ac:dyDescent="0.25">
      <c r="A480" s="36">
        <v>479</v>
      </c>
      <c r="B480" s="2" t="s">
        <v>12938</v>
      </c>
      <c r="C480" s="1" t="s">
        <v>1258</v>
      </c>
      <c r="D480" s="1" t="s">
        <v>1258</v>
      </c>
      <c r="F480" s="2" t="s">
        <v>479</v>
      </c>
      <c r="G480" s="40"/>
      <c r="K480" s="1" t="s">
        <v>13</v>
      </c>
      <c r="M480" s="40"/>
      <c r="N480" s="40" t="s">
        <v>13</v>
      </c>
      <c r="O480" s="1" t="s">
        <v>13</v>
      </c>
      <c r="P480" s="1" t="s">
        <v>13</v>
      </c>
      <c r="Q480" s="1" t="s">
        <v>13</v>
      </c>
      <c r="R480" s="1" t="s">
        <v>13</v>
      </c>
      <c r="S480" s="1" t="s">
        <v>13</v>
      </c>
      <c r="V480" s="40"/>
      <c r="W480" s="40" t="s">
        <v>13881</v>
      </c>
    </row>
    <row r="481" spans="1:23" ht="63.75" x14ac:dyDescent="0.25">
      <c r="A481" s="36">
        <v>480</v>
      </c>
      <c r="B481" s="2" t="s">
        <v>12939</v>
      </c>
      <c r="C481" s="1" t="s">
        <v>1259</v>
      </c>
      <c r="D481" s="1" t="s">
        <v>1259</v>
      </c>
      <c r="F481" s="2" t="s">
        <v>480</v>
      </c>
      <c r="G481" s="40"/>
      <c r="K481" s="1" t="s">
        <v>13</v>
      </c>
      <c r="M481" s="40"/>
      <c r="N481" s="40" t="s">
        <v>13</v>
      </c>
      <c r="O481" s="1" t="s">
        <v>13</v>
      </c>
      <c r="P481" s="1" t="s">
        <v>13</v>
      </c>
      <c r="Q481" s="1" t="s">
        <v>13</v>
      </c>
      <c r="R481" s="1" t="s">
        <v>13</v>
      </c>
      <c r="S481" s="1" t="s">
        <v>13</v>
      </c>
      <c r="V481" s="40"/>
      <c r="W481" s="40" t="s">
        <v>13881</v>
      </c>
    </row>
    <row r="482" spans="1:23" ht="76.5" x14ac:dyDescent="0.25">
      <c r="A482" s="36">
        <v>481</v>
      </c>
      <c r="B482" s="2" t="s">
        <v>12940</v>
      </c>
      <c r="C482" s="1" t="s">
        <v>1260</v>
      </c>
      <c r="D482" s="1" t="s">
        <v>1260</v>
      </c>
      <c r="F482" s="2" t="s">
        <v>481</v>
      </c>
      <c r="G482" s="40"/>
      <c r="K482" s="1" t="s">
        <v>13</v>
      </c>
      <c r="M482" s="40"/>
      <c r="N482" s="40" t="s">
        <v>13</v>
      </c>
      <c r="O482" s="1" t="s">
        <v>13</v>
      </c>
      <c r="P482" s="1" t="s">
        <v>13</v>
      </c>
      <c r="Q482" s="1" t="s">
        <v>13</v>
      </c>
      <c r="R482" s="1" t="s">
        <v>13</v>
      </c>
      <c r="S482" s="1" t="s">
        <v>13</v>
      </c>
      <c r="V482" s="40"/>
      <c r="W482" s="40" t="s">
        <v>13882</v>
      </c>
    </row>
    <row r="483" spans="1:23" x14ac:dyDescent="0.25">
      <c r="A483" s="36">
        <v>482</v>
      </c>
      <c r="B483" s="4" t="s">
        <v>482</v>
      </c>
      <c r="C483" s="3" t="s">
        <v>820</v>
      </c>
      <c r="D483" s="3" t="s">
        <v>820</v>
      </c>
      <c r="E483" s="3"/>
      <c r="F483" s="4" t="s">
        <v>482</v>
      </c>
      <c r="G483" s="38"/>
      <c r="H483" s="3"/>
      <c r="I483" s="3"/>
      <c r="K483" s="3"/>
      <c r="L483" s="3"/>
      <c r="M483" s="38"/>
      <c r="N483" s="40"/>
      <c r="V483" s="40"/>
      <c r="W483" s="40"/>
    </row>
    <row r="484" spans="1:23" x14ac:dyDescent="0.25">
      <c r="A484" s="36">
        <v>483</v>
      </c>
      <c r="B484" s="6" t="s">
        <v>483</v>
      </c>
      <c r="C484" s="5" t="s">
        <v>821</v>
      </c>
      <c r="D484" s="5" t="s">
        <v>821</v>
      </c>
      <c r="E484" s="5"/>
      <c r="F484" s="6" t="s">
        <v>483</v>
      </c>
      <c r="G484" s="39"/>
      <c r="H484" s="5"/>
      <c r="I484" s="5"/>
      <c r="K484" s="5"/>
      <c r="L484" s="5"/>
      <c r="M484" s="39"/>
      <c r="N484" s="40"/>
      <c r="V484" s="40"/>
      <c r="W484" s="40"/>
    </row>
    <row r="485" spans="1:23" ht="25.5" x14ac:dyDescent="0.25">
      <c r="A485" s="36">
        <v>484</v>
      </c>
      <c r="B485" s="2" t="s">
        <v>12941</v>
      </c>
      <c r="C485" s="1" t="s">
        <v>1261</v>
      </c>
      <c r="D485" s="1" t="s">
        <v>1261</v>
      </c>
      <c r="F485" s="2" t="s">
        <v>484</v>
      </c>
      <c r="G485" s="40"/>
      <c r="K485" s="1" t="s">
        <v>13</v>
      </c>
      <c r="M485" s="40"/>
      <c r="N485" s="40" t="s">
        <v>13</v>
      </c>
      <c r="O485" s="1" t="s">
        <v>13</v>
      </c>
      <c r="P485" s="1" t="s">
        <v>13</v>
      </c>
      <c r="Q485" s="1" t="s">
        <v>13</v>
      </c>
      <c r="R485" s="1" t="s">
        <v>13</v>
      </c>
      <c r="S485" s="1" t="s">
        <v>13</v>
      </c>
      <c r="V485" s="40"/>
      <c r="W485" s="40" t="s">
        <v>13883</v>
      </c>
    </row>
    <row r="486" spans="1:23" ht="51" x14ac:dyDescent="0.25">
      <c r="A486" s="36">
        <v>485</v>
      </c>
      <c r="B486" s="2" t="s">
        <v>12942</v>
      </c>
      <c r="C486" s="1" t="s">
        <v>1262</v>
      </c>
      <c r="D486" s="1" t="s">
        <v>1262</v>
      </c>
      <c r="F486" s="2" t="s">
        <v>485</v>
      </c>
      <c r="G486" s="40"/>
      <c r="K486" s="1" t="s">
        <v>13</v>
      </c>
      <c r="M486" s="40"/>
      <c r="N486" s="40" t="s">
        <v>13</v>
      </c>
      <c r="O486" s="1" t="s">
        <v>13</v>
      </c>
      <c r="P486" s="1" t="s">
        <v>13</v>
      </c>
      <c r="Q486" s="1" t="s">
        <v>13</v>
      </c>
      <c r="R486" s="1" t="s">
        <v>13</v>
      </c>
      <c r="S486" s="1" t="s">
        <v>13</v>
      </c>
      <c r="V486" s="40"/>
      <c r="W486" s="40" t="s">
        <v>13884</v>
      </c>
    </row>
    <row r="487" spans="1:23" ht="331.5" x14ac:dyDescent="0.25">
      <c r="A487" s="36">
        <v>486</v>
      </c>
      <c r="B487" s="2" t="s">
        <v>12943</v>
      </c>
      <c r="C487" s="1" t="s">
        <v>1263</v>
      </c>
      <c r="D487" s="1" t="s">
        <v>1263</v>
      </c>
      <c r="F487" s="2" t="s">
        <v>486</v>
      </c>
      <c r="G487" s="40"/>
      <c r="K487" s="1" t="s">
        <v>13</v>
      </c>
      <c r="M487" s="40"/>
      <c r="N487" s="40" t="s">
        <v>13</v>
      </c>
      <c r="O487" s="1" t="s">
        <v>13</v>
      </c>
      <c r="P487" s="1" t="s">
        <v>13</v>
      </c>
      <c r="Q487" s="1" t="s">
        <v>13</v>
      </c>
      <c r="R487" s="1" t="s">
        <v>13</v>
      </c>
      <c r="S487" s="1" t="s">
        <v>13</v>
      </c>
      <c r="T487" s="1" t="s">
        <v>13</v>
      </c>
      <c r="U487" s="1">
        <v>2</v>
      </c>
      <c r="V487" s="40"/>
      <c r="W487" s="40" t="s">
        <v>13885</v>
      </c>
    </row>
    <row r="488" spans="1:23" ht="127.5" x14ac:dyDescent="0.25">
      <c r="A488" s="36">
        <v>487</v>
      </c>
      <c r="B488" s="2" t="s">
        <v>12944</v>
      </c>
      <c r="C488" s="1" t="s">
        <v>1264</v>
      </c>
      <c r="D488" s="1" t="s">
        <v>1264</v>
      </c>
      <c r="F488" s="2" t="s">
        <v>487</v>
      </c>
      <c r="G488" s="40"/>
      <c r="K488" s="1" t="s">
        <v>13</v>
      </c>
      <c r="M488" s="40"/>
      <c r="N488" s="40" t="s">
        <v>13</v>
      </c>
      <c r="O488" s="1" t="s">
        <v>13</v>
      </c>
      <c r="P488" s="1" t="s">
        <v>13</v>
      </c>
      <c r="Q488" s="1" t="s">
        <v>13</v>
      </c>
      <c r="R488" s="1" t="s">
        <v>13</v>
      </c>
      <c r="S488" s="1" t="s">
        <v>13</v>
      </c>
      <c r="V488" s="40"/>
      <c r="W488" s="40" t="s">
        <v>13886</v>
      </c>
    </row>
    <row r="489" spans="1:23" ht="76.5" x14ac:dyDescent="0.25">
      <c r="A489" s="36">
        <v>488</v>
      </c>
      <c r="B489" s="2" t="s">
        <v>12945</v>
      </c>
      <c r="C489" s="1" t="s">
        <v>1265</v>
      </c>
      <c r="D489" s="1" t="s">
        <v>1265</v>
      </c>
      <c r="F489" s="2" t="s">
        <v>488</v>
      </c>
      <c r="G489" s="40"/>
      <c r="K489" s="1" t="s">
        <v>13</v>
      </c>
      <c r="M489" s="40"/>
      <c r="N489" s="40" t="s">
        <v>13</v>
      </c>
      <c r="O489" s="1" t="s">
        <v>13</v>
      </c>
      <c r="P489" s="1" t="s">
        <v>13</v>
      </c>
      <c r="Q489" s="1" t="s">
        <v>13</v>
      </c>
      <c r="R489" s="1" t="s">
        <v>13</v>
      </c>
      <c r="S489" s="1" t="s">
        <v>13</v>
      </c>
      <c r="V489" s="40"/>
      <c r="W489" s="40" t="s">
        <v>13887</v>
      </c>
    </row>
    <row r="490" spans="1:23" x14ac:dyDescent="0.25">
      <c r="A490" s="36">
        <v>489</v>
      </c>
      <c r="B490" s="6" t="s">
        <v>489</v>
      </c>
      <c r="C490" s="5" t="s">
        <v>822</v>
      </c>
      <c r="D490" s="5" t="s">
        <v>822</v>
      </c>
      <c r="E490" s="5"/>
      <c r="F490" s="6" t="s">
        <v>489</v>
      </c>
      <c r="G490" s="39"/>
      <c r="H490" s="5"/>
      <c r="I490" s="5"/>
      <c r="K490" s="5"/>
      <c r="L490" s="5"/>
      <c r="M490" s="39"/>
      <c r="N490" s="40"/>
      <c r="V490" s="40"/>
      <c r="W490" s="40"/>
    </row>
    <row r="491" spans="1:23" ht="51" x14ac:dyDescent="0.25">
      <c r="A491" s="36">
        <v>490</v>
      </c>
      <c r="B491" s="2" t="s">
        <v>12946</v>
      </c>
      <c r="C491" s="1" t="s">
        <v>1266</v>
      </c>
      <c r="D491" s="1" t="s">
        <v>1266</v>
      </c>
      <c r="F491" s="2" t="s">
        <v>490</v>
      </c>
      <c r="G491" s="40"/>
      <c r="K491" s="1" t="s">
        <v>13</v>
      </c>
      <c r="M491" s="40"/>
      <c r="N491" s="40" t="s">
        <v>13</v>
      </c>
      <c r="O491" s="1" t="s">
        <v>13</v>
      </c>
      <c r="P491" s="1" t="s">
        <v>13</v>
      </c>
      <c r="Q491" s="1" t="s">
        <v>13</v>
      </c>
      <c r="R491" s="1" t="s">
        <v>13</v>
      </c>
      <c r="S491" s="1" t="s">
        <v>13</v>
      </c>
      <c r="T491" s="1" t="s">
        <v>13</v>
      </c>
      <c r="V491" s="40">
        <v>2</v>
      </c>
      <c r="W491" s="40" t="s">
        <v>13888</v>
      </c>
    </row>
    <row r="492" spans="1:23" ht="38.25" x14ac:dyDescent="0.25">
      <c r="A492" s="36">
        <v>491</v>
      </c>
      <c r="B492" s="2" t="s">
        <v>12947</v>
      </c>
      <c r="C492" s="1" t="s">
        <v>1267</v>
      </c>
      <c r="D492" s="1" t="s">
        <v>1267</v>
      </c>
      <c r="F492" s="2" t="s">
        <v>491</v>
      </c>
      <c r="G492" s="40"/>
      <c r="K492" s="1" t="s">
        <v>13</v>
      </c>
      <c r="M492" s="40"/>
      <c r="N492" s="40" t="s">
        <v>13</v>
      </c>
      <c r="O492" s="1" t="s">
        <v>13</v>
      </c>
      <c r="P492" s="1" t="s">
        <v>13</v>
      </c>
      <c r="Q492" s="1" t="s">
        <v>13</v>
      </c>
      <c r="R492" s="1" t="s">
        <v>13</v>
      </c>
      <c r="S492" s="1" t="s">
        <v>13</v>
      </c>
      <c r="T492" s="1" t="s">
        <v>13</v>
      </c>
      <c r="U492" s="1">
        <v>2</v>
      </c>
      <c r="V492" s="40"/>
      <c r="W492" s="40" t="s">
        <v>13889</v>
      </c>
    </row>
    <row r="493" spans="1:23" ht="25.5" x14ac:dyDescent="0.25">
      <c r="A493" s="36">
        <v>492</v>
      </c>
      <c r="B493" s="2" t="s">
        <v>12948</v>
      </c>
      <c r="C493" s="1" t="s">
        <v>1268</v>
      </c>
      <c r="D493" s="1" t="s">
        <v>1268</v>
      </c>
      <c r="F493" s="2" t="s">
        <v>492</v>
      </c>
      <c r="G493" s="40"/>
      <c r="K493" s="1" t="s">
        <v>13</v>
      </c>
      <c r="M493" s="40"/>
      <c r="N493" s="40" t="s">
        <v>13</v>
      </c>
      <c r="O493" s="1" t="s">
        <v>13</v>
      </c>
      <c r="P493" s="1" t="s">
        <v>13</v>
      </c>
      <c r="Q493" s="1" t="s">
        <v>13</v>
      </c>
      <c r="R493" s="1" t="s">
        <v>13</v>
      </c>
      <c r="S493" s="1" t="s">
        <v>13</v>
      </c>
      <c r="V493" s="40"/>
      <c r="W493" s="40" t="s">
        <v>13890</v>
      </c>
    </row>
    <row r="494" spans="1:23" ht="76.5" x14ac:dyDescent="0.25">
      <c r="A494" s="36">
        <v>493</v>
      </c>
      <c r="B494" s="2" t="s">
        <v>12949</v>
      </c>
      <c r="C494" s="1" t="s">
        <v>1269</v>
      </c>
      <c r="D494" s="1" t="s">
        <v>1269</v>
      </c>
      <c r="F494" s="2" t="s">
        <v>493</v>
      </c>
      <c r="G494" s="40"/>
      <c r="K494" s="1" t="s">
        <v>13</v>
      </c>
      <c r="M494" s="40"/>
      <c r="N494" s="40" t="s">
        <v>13</v>
      </c>
      <c r="O494" s="1" t="s">
        <v>13</v>
      </c>
      <c r="P494" s="1" t="s">
        <v>13</v>
      </c>
      <c r="Q494" s="1" t="s">
        <v>13</v>
      </c>
      <c r="R494" s="1" t="s">
        <v>13</v>
      </c>
      <c r="S494" s="1" t="s">
        <v>13</v>
      </c>
      <c r="T494" s="1" t="s">
        <v>13</v>
      </c>
      <c r="V494" s="40"/>
      <c r="W494" s="40" t="s">
        <v>13891</v>
      </c>
    </row>
    <row r="495" spans="1:23" ht="63.75" x14ac:dyDescent="0.25">
      <c r="A495" s="36">
        <v>494</v>
      </c>
      <c r="B495" s="2" t="s">
        <v>12950</v>
      </c>
      <c r="C495" s="1" t="s">
        <v>1270</v>
      </c>
      <c r="D495" s="1" t="s">
        <v>1270</v>
      </c>
      <c r="F495" s="2" t="s">
        <v>494</v>
      </c>
      <c r="G495" s="40"/>
      <c r="K495" s="1" t="s">
        <v>13</v>
      </c>
      <c r="M495" s="40"/>
      <c r="N495" s="40" t="s">
        <v>13</v>
      </c>
      <c r="O495" s="1" t="s">
        <v>13</v>
      </c>
      <c r="P495" s="1" t="s">
        <v>13</v>
      </c>
      <c r="Q495" s="1" t="s">
        <v>13</v>
      </c>
      <c r="R495" s="1" t="s">
        <v>13</v>
      </c>
      <c r="S495" s="1" t="s">
        <v>13</v>
      </c>
      <c r="V495" s="40"/>
      <c r="W495" s="40" t="s">
        <v>13892</v>
      </c>
    </row>
    <row r="496" spans="1:23" ht="51" x14ac:dyDescent="0.25">
      <c r="A496" s="36">
        <v>495</v>
      </c>
      <c r="B496" s="2" t="s">
        <v>12951</v>
      </c>
      <c r="C496" s="1" t="s">
        <v>1271</v>
      </c>
      <c r="D496" s="1" t="s">
        <v>1271</v>
      </c>
      <c r="F496" s="2" t="s">
        <v>495</v>
      </c>
      <c r="G496" s="40"/>
      <c r="K496" s="1" t="s">
        <v>13</v>
      </c>
      <c r="M496" s="40"/>
      <c r="N496" s="40" t="s">
        <v>13</v>
      </c>
      <c r="O496" s="1" t="s">
        <v>13</v>
      </c>
      <c r="P496" s="1" t="s">
        <v>13</v>
      </c>
      <c r="Q496" s="1" t="s">
        <v>13</v>
      </c>
      <c r="R496" s="1" t="s">
        <v>13</v>
      </c>
      <c r="S496" s="1" t="s">
        <v>13</v>
      </c>
      <c r="V496" s="40"/>
      <c r="W496" s="40" t="s">
        <v>13893</v>
      </c>
    </row>
    <row r="497" spans="1:23" ht="25.5" x14ac:dyDescent="0.25">
      <c r="A497" s="36">
        <v>496</v>
      </c>
      <c r="B497" s="6" t="s">
        <v>496</v>
      </c>
      <c r="C497" s="5" t="s">
        <v>823</v>
      </c>
      <c r="D497" s="5" t="s">
        <v>823</v>
      </c>
      <c r="E497" s="5"/>
      <c r="F497" s="6" t="s">
        <v>496</v>
      </c>
      <c r="G497" s="39"/>
      <c r="H497" s="5"/>
      <c r="I497" s="5"/>
      <c r="K497" s="5"/>
      <c r="L497" s="5"/>
      <c r="M497" s="39"/>
      <c r="N497" s="40"/>
      <c r="V497" s="40"/>
      <c r="W497" s="40"/>
    </row>
    <row r="498" spans="1:23" ht="51" x14ac:dyDescent="0.25">
      <c r="A498" s="36">
        <v>497</v>
      </c>
      <c r="B498" s="2" t="s">
        <v>12952</v>
      </c>
      <c r="C498" s="1" t="s">
        <v>1272</v>
      </c>
      <c r="D498" s="1" t="s">
        <v>1272</v>
      </c>
      <c r="F498" s="2" t="s">
        <v>497</v>
      </c>
      <c r="G498" s="40"/>
      <c r="K498" s="1" t="s">
        <v>13</v>
      </c>
      <c r="M498" s="40" t="s">
        <v>13</v>
      </c>
      <c r="N498" s="40" t="s">
        <v>13</v>
      </c>
      <c r="O498" s="1" t="s">
        <v>13</v>
      </c>
      <c r="P498" s="1" t="s">
        <v>13</v>
      </c>
      <c r="Q498" s="1" t="s">
        <v>13</v>
      </c>
      <c r="R498" s="1" t="s">
        <v>13</v>
      </c>
      <c r="S498" s="1" t="s">
        <v>13</v>
      </c>
      <c r="T498" s="1" t="s">
        <v>13</v>
      </c>
      <c r="V498" s="40">
        <v>2</v>
      </c>
      <c r="W498" s="40" t="s">
        <v>13894</v>
      </c>
    </row>
    <row r="499" spans="1:23" x14ac:dyDescent="0.25">
      <c r="A499" s="36">
        <v>498</v>
      </c>
      <c r="B499" s="6" t="s">
        <v>498</v>
      </c>
      <c r="C499" s="5" t="s">
        <v>824</v>
      </c>
      <c r="D499" s="5" t="s">
        <v>824</v>
      </c>
      <c r="E499" s="5"/>
      <c r="F499" s="6" t="s">
        <v>498</v>
      </c>
      <c r="G499" s="39"/>
      <c r="H499" s="5"/>
      <c r="I499" s="5"/>
      <c r="K499" s="5"/>
      <c r="L499" s="5"/>
      <c r="M499" s="39"/>
      <c r="N499" s="40"/>
      <c r="V499" s="40"/>
      <c r="W499" s="40"/>
    </row>
    <row r="500" spans="1:23" ht="76.5" x14ac:dyDescent="0.25">
      <c r="A500" s="36">
        <v>499</v>
      </c>
      <c r="B500" s="2" t="s">
        <v>12953</v>
      </c>
      <c r="C500" s="1" t="s">
        <v>1273</v>
      </c>
      <c r="D500" s="1" t="s">
        <v>1273</v>
      </c>
      <c r="F500" s="2" t="s">
        <v>499</v>
      </c>
      <c r="G500" s="40"/>
      <c r="K500" s="1" t="s">
        <v>13</v>
      </c>
      <c r="M500" s="40" t="s">
        <v>13</v>
      </c>
      <c r="N500" s="40" t="s">
        <v>13</v>
      </c>
      <c r="O500" s="1" t="s">
        <v>13</v>
      </c>
      <c r="P500" s="1" t="s">
        <v>13</v>
      </c>
      <c r="Q500" s="1" t="s">
        <v>13</v>
      </c>
      <c r="R500" s="1" t="s">
        <v>13</v>
      </c>
      <c r="S500" s="1" t="s">
        <v>13</v>
      </c>
      <c r="V500" s="40"/>
      <c r="W500" s="40" t="s">
        <v>13895</v>
      </c>
    </row>
    <row r="501" spans="1:23" ht="76.5" x14ac:dyDescent="0.25">
      <c r="A501" s="36">
        <v>500</v>
      </c>
      <c r="B501" s="2" t="s">
        <v>12954</v>
      </c>
      <c r="C501" s="1" t="s">
        <v>1274</v>
      </c>
      <c r="D501" s="1" t="s">
        <v>1274</v>
      </c>
      <c r="F501" s="2" t="s">
        <v>500</v>
      </c>
      <c r="G501" s="40"/>
      <c r="K501" s="1" t="s">
        <v>13</v>
      </c>
      <c r="M501" s="40"/>
      <c r="N501" s="40" t="s">
        <v>13</v>
      </c>
      <c r="O501" s="1" t="s">
        <v>13</v>
      </c>
      <c r="P501" s="1" t="s">
        <v>13</v>
      </c>
      <c r="Q501" s="1" t="s">
        <v>13</v>
      </c>
      <c r="R501" s="1" t="s">
        <v>13</v>
      </c>
      <c r="S501" s="1" t="s">
        <v>13</v>
      </c>
      <c r="V501" s="40"/>
      <c r="W501" s="40" t="s">
        <v>13896</v>
      </c>
    </row>
    <row r="502" spans="1:23" x14ac:dyDescent="0.25">
      <c r="A502" s="36">
        <v>501</v>
      </c>
      <c r="B502" s="6" t="s">
        <v>501</v>
      </c>
      <c r="C502" s="5" t="s">
        <v>825</v>
      </c>
      <c r="D502" s="5" t="s">
        <v>825</v>
      </c>
      <c r="E502" s="5"/>
      <c r="F502" s="6" t="s">
        <v>501</v>
      </c>
      <c r="G502" s="39"/>
      <c r="H502" s="5"/>
      <c r="I502" s="5"/>
      <c r="K502" s="5"/>
      <c r="L502" s="5"/>
      <c r="M502" s="39"/>
      <c r="N502" s="40"/>
      <c r="V502" s="40"/>
      <c r="W502" s="40"/>
    </row>
    <row r="503" spans="1:23" ht="89.25" x14ac:dyDescent="0.25">
      <c r="A503" s="36">
        <v>502</v>
      </c>
      <c r="B503" s="2" t="s">
        <v>12955</v>
      </c>
      <c r="C503" s="1" t="s">
        <v>1275</v>
      </c>
      <c r="D503" s="1" t="s">
        <v>1275</v>
      </c>
      <c r="F503" s="2" t="s">
        <v>502</v>
      </c>
      <c r="G503" s="40"/>
      <c r="K503" s="1" t="s">
        <v>13</v>
      </c>
      <c r="M503" s="40"/>
      <c r="N503" s="40" t="s">
        <v>13</v>
      </c>
      <c r="O503" s="1" t="s">
        <v>13</v>
      </c>
      <c r="P503" s="1" t="s">
        <v>13</v>
      </c>
      <c r="Q503" s="1" t="s">
        <v>13</v>
      </c>
      <c r="R503" s="1" t="s">
        <v>13</v>
      </c>
      <c r="S503" s="1" t="s">
        <v>13</v>
      </c>
      <c r="V503" s="40"/>
      <c r="W503" s="40" t="s">
        <v>13897</v>
      </c>
    </row>
    <row r="504" spans="1:23" ht="63.75" x14ac:dyDescent="0.25">
      <c r="A504" s="36">
        <v>503</v>
      </c>
      <c r="B504" s="2" t="s">
        <v>12956</v>
      </c>
      <c r="C504" s="1" t="s">
        <v>1276</v>
      </c>
      <c r="D504" s="1" t="s">
        <v>1276</v>
      </c>
      <c r="F504" s="2" t="s">
        <v>503</v>
      </c>
      <c r="G504" s="40"/>
      <c r="K504" s="1" t="s">
        <v>13</v>
      </c>
      <c r="M504" s="40"/>
      <c r="N504" s="40" t="s">
        <v>13</v>
      </c>
      <c r="O504" s="1" t="s">
        <v>13</v>
      </c>
      <c r="P504" s="1" t="s">
        <v>13</v>
      </c>
      <c r="Q504" s="1" t="s">
        <v>13</v>
      </c>
      <c r="R504" s="1" t="s">
        <v>13</v>
      </c>
      <c r="S504" s="1" t="s">
        <v>13</v>
      </c>
      <c r="T504" s="1" t="s">
        <v>13</v>
      </c>
      <c r="U504" s="1">
        <v>2</v>
      </c>
      <c r="V504" s="40"/>
      <c r="W504" s="40" t="s">
        <v>13898</v>
      </c>
    </row>
    <row r="505" spans="1:23" ht="80.650000000000006" customHeight="1" x14ac:dyDescent="0.25">
      <c r="A505" s="36">
        <v>504</v>
      </c>
      <c r="B505" s="2" t="s">
        <v>12957</v>
      </c>
      <c r="C505" s="1" t="s">
        <v>1277</v>
      </c>
      <c r="D505" s="1" t="s">
        <v>1277</v>
      </c>
      <c r="F505" s="2" t="s">
        <v>504</v>
      </c>
      <c r="G505" s="40"/>
      <c r="K505" s="1" t="s">
        <v>13</v>
      </c>
      <c r="M505" s="40"/>
      <c r="N505" s="40" t="s">
        <v>13</v>
      </c>
      <c r="O505" s="1" t="s">
        <v>13</v>
      </c>
      <c r="P505" s="1" t="s">
        <v>13</v>
      </c>
      <c r="Q505" s="1" t="s">
        <v>13</v>
      </c>
      <c r="R505" s="1" t="s">
        <v>13</v>
      </c>
      <c r="S505" s="1" t="s">
        <v>13</v>
      </c>
      <c r="V505" s="40"/>
      <c r="W505" s="40" t="s">
        <v>13899</v>
      </c>
    </row>
    <row r="506" spans="1:23" x14ac:dyDescent="0.25">
      <c r="A506" s="36">
        <v>505</v>
      </c>
      <c r="B506" s="4" t="s">
        <v>505</v>
      </c>
      <c r="C506" s="3" t="s">
        <v>826</v>
      </c>
      <c r="D506" s="3" t="s">
        <v>826</v>
      </c>
      <c r="E506" s="3"/>
      <c r="F506" s="4" t="s">
        <v>505</v>
      </c>
      <c r="G506" s="38"/>
      <c r="H506" s="3"/>
      <c r="I506" s="3"/>
      <c r="K506" s="3"/>
      <c r="L506" s="3"/>
      <c r="M506" s="38"/>
      <c r="N506" s="40"/>
      <c r="V506" s="40"/>
      <c r="W506" s="40"/>
    </row>
    <row r="507" spans="1:23" x14ac:dyDescent="0.25">
      <c r="A507" s="36">
        <v>506</v>
      </c>
      <c r="B507" s="6" t="s">
        <v>506</v>
      </c>
      <c r="C507" s="5" t="s">
        <v>1278</v>
      </c>
      <c r="D507" s="5" t="s">
        <v>1278</v>
      </c>
      <c r="E507" s="5"/>
      <c r="F507" s="6" t="s">
        <v>506</v>
      </c>
      <c r="G507" s="39"/>
      <c r="H507" s="5"/>
      <c r="I507" s="5"/>
      <c r="K507" s="5"/>
      <c r="L507" s="5"/>
      <c r="M507" s="39"/>
      <c r="N507" s="40"/>
      <c r="V507" s="40"/>
      <c r="W507" s="40"/>
    </row>
    <row r="508" spans="1:23" ht="127.5" x14ac:dyDescent="0.25">
      <c r="A508" s="36">
        <v>507</v>
      </c>
      <c r="B508" s="2" t="s">
        <v>13086</v>
      </c>
      <c r="C508" s="1" t="s">
        <v>1279</v>
      </c>
      <c r="D508" s="1" t="s">
        <v>1279</v>
      </c>
      <c r="F508" s="2" t="s">
        <v>507</v>
      </c>
      <c r="G508" s="40"/>
      <c r="J508" s="1" t="s">
        <v>13</v>
      </c>
      <c r="M508" s="40"/>
      <c r="N508" s="40" t="s">
        <v>13</v>
      </c>
      <c r="P508" s="1" t="s">
        <v>13</v>
      </c>
      <c r="Q508" s="1" t="s">
        <v>13</v>
      </c>
      <c r="V508" s="40"/>
      <c r="W508" s="40"/>
    </row>
    <row r="509" spans="1:23" ht="25.5" x14ac:dyDescent="0.25">
      <c r="A509" s="36">
        <v>508</v>
      </c>
      <c r="B509" s="4" t="s">
        <v>508</v>
      </c>
      <c r="C509" s="3" t="s">
        <v>827</v>
      </c>
      <c r="D509" s="3" t="s">
        <v>827</v>
      </c>
      <c r="E509" s="3"/>
      <c r="F509" s="4" t="s">
        <v>508</v>
      </c>
      <c r="G509" s="38"/>
      <c r="H509" s="3"/>
      <c r="I509" s="3"/>
      <c r="K509" s="3"/>
      <c r="L509" s="3"/>
      <c r="M509" s="38"/>
      <c r="N509" s="40"/>
      <c r="V509" s="40"/>
      <c r="W509" s="40" t="s">
        <v>13900</v>
      </c>
    </row>
    <row r="510" spans="1:23" x14ac:dyDescent="0.25">
      <c r="A510" s="36">
        <v>509</v>
      </c>
      <c r="B510" s="4" t="s">
        <v>296</v>
      </c>
      <c r="C510" s="3" t="s">
        <v>828</v>
      </c>
      <c r="D510" s="3" t="s">
        <v>828</v>
      </c>
      <c r="E510" s="3"/>
      <c r="F510" s="4" t="s">
        <v>296</v>
      </c>
      <c r="G510" s="38"/>
      <c r="H510" s="3"/>
      <c r="I510" s="3"/>
      <c r="K510" s="3"/>
      <c r="L510" s="3"/>
      <c r="M510" s="38"/>
      <c r="N510" s="40"/>
      <c r="V510" s="40"/>
      <c r="W510" s="40"/>
    </row>
    <row r="511" spans="1:23" x14ac:dyDescent="0.25">
      <c r="A511" s="36">
        <v>510</v>
      </c>
      <c r="B511" s="6" t="s">
        <v>509</v>
      </c>
      <c r="C511" s="5" t="s">
        <v>829</v>
      </c>
      <c r="D511" s="5" t="s">
        <v>829</v>
      </c>
      <c r="E511" s="5"/>
      <c r="F511" s="6" t="s">
        <v>509</v>
      </c>
      <c r="G511" s="39"/>
      <c r="H511" s="5"/>
      <c r="I511" s="5"/>
      <c r="K511" s="5"/>
      <c r="L511" s="5"/>
      <c r="M511" s="39"/>
      <c r="N511" s="40"/>
      <c r="V511" s="40"/>
      <c r="W511" s="40"/>
    </row>
    <row r="512" spans="1:23" ht="57.95" customHeight="1" x14ac:dyDescent="0.25">
      <c r="A512" s="36">
        <v>511</v>
      </c>
      <c r="B512" s="2" t="s">
        <v>12958</v>
      </c>
      <c r="C512" s="1" t="s">
        <v>1280</v>
      </c>
      <c r="D512" s="1" t="s">
        <v>1280</v>
      </c>
      <c r="F512" s="2" t="s">
        <v>510</v>
      </c>
      <c r="G512" s="40"/>
      <c r="K512" s="1" t="s">
        <v>13</v>
      </c>
      <c r="M512" s="40"/>
      <c r="N512" s="40" t="s">
        <v>13</v>
      </c>
      <c r="O512" s="1" t="s">
        <v>13</v>
      </c>
      <c r="V512" s="40"/>
      <c r="W512" s="40" t="s">
        <v>13901</v>
      </c>
    </row>
    <row r="513" spans="1:23" x14ac:dyDescent="0.25">
      <c r="A513" s="36">
        <v>512</v>
      </c>
      <c r="B513" s="4" t="s">
        <v>511</v>
      </c>
      <c r="C513" s="3" t="s">
        <v>830</v>
      </c>
      <c r="D513" s="3" t="s">
        <v>830</v>
      </c>
      <c r="E513" s="3"/>
      <c r="F513" s="4" t="s">
        <v>511</v>
      </c>
      <c r="G513" s="38"/>
      <c r="H513" s="3"/>
      <c r="I513" s="3"/>
      <c r="K513" s="3"/>
      <c r="L513" s="3"/>
      <c r="M513" s="38"/>
      <c r="N513" s="40"/>
      <c r="V513" s="40"/>
      <c r="W513" s="40"/>
    </row>
    <row r="514" spans="1:23" x14ac:dyDescent="0.25">
      <c r="A514" s="36">
        <v>513</v>
      </c>
      <c r="B514" s="6" t="s">
        <v>512</v>
      </c>
      <c r="C514" s="5" t="s">
        <v>831</v>
      </c>
      <c r="D514" s="5" t="s">
        <v>831</v>
      </c>
      <c r="E514" s="5"/>
      <c r="F514" s="6" t="s">
        <v>512</v>
      </c>
      <c r="G514" s="39"/>
      <c r="H514" s="5"/>
      <c r="I514" s="5"/>
      <c r="K514" s="5"/>
      <c r="L514" s="5"/>
      <c r="M514" s="39"/>
      <c r="N514" s="40"/>
      <c r="V514" s="40"/>
      <c r="W514" s="40"/>
    </row>
    <row r="515" spans="1:23" ht="57.95" customHeight="1" x14ac:dyDescent="0.25">
      <c r="A515" s="36">
        <v>514</v>
      </c>
      <c r="B515" s="2" t="s">
        <v>12959</v>
      </c>
      <c r="C515" s="1" t="s">
        <v>1281</v>
      </c>
      <c r="D515" s="1" t="s">
        <v>1281</v>
      </c>
      <c r="F515" s="2" t="s">
        <v>513</v>
      </c>
      <c r="G515" s="40"/>
      <c r="K515" s="1" t="s">
        <v>13</v>
      </c>
      <c r="M515" s="40"/>
      <c r="N515" s="40" t="s">
        <v>13</v>
      </c>
      <c r="O515" s="1" t="s">
        <v>13</v>
      </c>
      <c r="P515" s="1" t="s">
        <v>13</v>
      </c>
      <c r="Q515" s="1" t="s">
        <v>13</v>
      </c>
      <c r="R515" s="1" t="s">
        <v>13</v>
      </c>
      <c r="S515" s="1" t="s">
        <v>13</v>
      </c>
      <c r="T515" s="1" t="s">
        <v>13</v>
      </c>
      <c r="V515" s="40">
        <v>2</v>
      </c>
      <c r="W515" s="40" t="s">
        <v>13902</v>
      </c>
    </row>
    <row r="516" spans="1:23" x14ac:dyDescent="0.25">
      <c r="A516" s="36">
        <v>515</v>
      </c>
      <c r="B516" s="6" t="s">
        <v>514</v>
      </c>
      <c r="C516" s="5" t="s">
        <v>832</v>
      </c>
      <c r="D516" s="5" t="s">
        <v>832</v>
      </c>
      <c r="E516" s="5"/>
      <c r="F516" s="6" t="s">
        <v>514</v>
      </c>
      <c r="G516" s="39"/>
      <c r="H516" s="5"/>
      <c r="I516" s="5"/>
      <c r="K516" s="5"/>
      <c r="L516" s="5"/>
      <c r="M516" s="39"/>
      <c r="N516" s="40"/>
      <c r="V516" s="40"/>
      <c r="W516" s="40"/>
    </row>
    <row r="517" spans="1:23" ht="63.75" x14ac:dyDescent="0.25">
      <c r="A517" s="36">
        <v>516</v>
      </c>
      <c r="B517" s="2" t="s">
        <v>12960</v>
      </c>
      <c r="C517" s="1" t="s">
        <v>1282</v>
      </c>
      <c r="D517" s="1" t="s">
        <v>1282</v>
      </c>
      <c r="F517" s="2" t="s">
        <v>515</v>
      </c>
      <c r="G517" s="40"/>
      <c r="K517" s="1" t="s">
        <v>13</v>
      </c>
      <c r="M517" s="40"/>
      <c r="N517" s="40" t="s">
        <v>13</v>
      </c>
      <c r="O517" s="1" t="s">
        <v>13</v>
      </c>
      <c r="P517" s="1" t="s">
        <v>13</v>
      </c>
      <c r="Q517" s="1" t="s">
        <v>13</v>
      </c>
      <c r="R517" s="1" t="s">
        <v>13</v>
      </c>
      <c r="S517" s="1" t="s">
        <v>13</v>
      </c>
      <c r="V517" s="40"/>
      <c r="W517" s="40" t="s">
        <v>13903</v>
      </c>
    </row>
    <row r="518" spans="1:23" ht="51" x14ac:dyDescent="0.25">
      <c r="A518" s="36">
        <v>517</v>
      </c>
      <c r="B518" s="2" t="s">
        <v>12961</v>
      </c>
      <c r="C518" s="1" t="s">
        <v>1283</v>
      </c>
      <c r="D518" s="1" t="s">
        <v>1283</v>
      </c>
      <c r="F518" s="2" t="s">
        <v>516</v>
      </c>
      <c r="G518" s="40"/>
      <c r="K518" s="1" t="s">
        <v>13</v>
      </c>
      <c r="M518" s="40"/>
      <c r="N518" s="40" t="s">
        <v>13</v>
      </c>
      <c r="O518" s="1" t="s">
        <v>13</v>
      </c>
      <c r="P518" s="1" t="s">
        <v>13</v>
      </c>
      <c r="Q518" s="1" t="s">
        <v>13</v>
      </c>
      <c r="R518" s="1" t="s">
        <v>13</v>
      </c>
      <c r="S518" s="1" t="s">
        <v>13</v>
      </c>
      <c r="V518" s="40"/>
      <c r="W518" s="40" t="s">
        <v>13903</v>
      </c>
    </row>
    <row r="519" spans="1:23" x14ac:dyDescent="0.25">
      <c r="A519" s="36">
        <v>518</v>
      </c>
      <c r="B519" s="6" t="s">
        <v>517</v>
      </c>
      <c r="C519" s="5" t="s">
        <v>833</v>
      </c>
      <c r="D519" s="5" t="s">
        <v>833</v>
      </c>
      <c r="E519" s="5"/>
      <c r="F519" s="6" t="s">
        <v>517</v>
      </c>
      <c r="G519" s="39"/>
      <c r="H519" s="5"/>
      <c r="I519" s="5"/>
      <c r="K519" s="5"/>
      <c r="L519" s="5"/>
      <c r="M519" s="39"/>
      <c r="N519" s="40"/>
      <c r="V519" s="40"/>
      <c r="W519" s="40"/>
    </row>
    <row r="520" spans="1:23" ht="38.25" x14ac:dyDescent="0.25">
      <c r="A520" s="36">
        <v>519</v>
      </c>
      <c r="B520" s="2" t="s">
        <v>518</v>
      </c>
      <c r="C520" s="1" t="s">
        <v>1284</v>
      </c>
      <c r="D520" s="1" t="s">
        <v>1284</v>
      </c>
      <c r="F520" s="2" t="s">
        <v>518</v>
      </c>
      <c r="G520" s="40"/>
      <c r="J520" s="1" t="s">
        <v>13</v>
      </c>
      <c r="M520" s="40"/>
      <c r="N520" s="40" t="s">
        <v>13</v>
      </c>
      <c r="O520" s="1" t="s">
        <v>13</v>
      </c>
      <c r="P520" s="1" t="s">
        <v>13</v>
      </c>
      <c r="Q520" s="1" t="s">
        <v>13</v>
      </c>
      <c r="R520" s="1" t="s">
        <v>13</v>
      </c>
      <c r="S520" s="1" t="s">
        <v>13</v>
      </c>
      <c r="V520" s="40"/>
      <c r="W520" s="40"/>
    </row>
    <row r="521" spans="1:23" ht="38.25" x14ac:dyDescent="0.25">
      <c r="A521" s="36">
        <v>520</v>
      </c>
      <c r="B521" s="2" t="s">
        <v>12962</v>
      </c>
      <c r="C521" s="1" t="s">
        <v>1285</v>
      </c>
      <c r="D521" s="1" t="s">
        <v>1285</v>
      </c>
      <c r="F521" s="2" t="s">
        <v>519</v>
      </c>
      <c r="G521" s="40"/>
      <c r="K521" s="1" t="s">
        <v>13</v>
      </c>
      <c r="M521" s="40"/>
      <c r="N521" s="40" t="s">
        <v>13</v>
      </c>
      <c r="O521" s="1" t="s">
        <v>13</v>
      </c>
      <c r="P521" s="1" t="s">
        <v>13</v>
      </c>
      <c r="Q521" s="1" t="s">
        <v>13</v>
      </c>
      <c r="R521" s="1" t="s">
        <v>13</v>
      </c>
      <c r="S521" s="1" t="s">
        <v>13</v>
      </c>
      <c r="V521" s="40"/>
      <c r="W521" s="40" t="s">
        <v>13904</v>
      </c>
    </row>
    <row r="522" spans="1:23" ht="25.5" x14ac:dyDescent="0.25">
      <c r="A522" s="36">
        <v>521</v>
      </c>
      <c r="B522" s="6" t="s">
        <v>520</v>
      </c>
      <c r="C522" s="5" t="s">
        <v>834</v>
      </c>
      <c r="D522" s="5" t="s">
        <v>834</v>
      </c>
      <c r="E522" s="5"/>
      <c r="F522" s="6" t="s">
        <v>520</v>
      </c>
      <c r="G522" s="39"/>
      <c r="H522" s="5"/>
      <c r="I522" s="5"/>
      <c r="K522" s="5"/>
      <c r="L522" s="5"/>
      <c r="M522" s="39"/>
      <c r="N522" s="40"/>
      <c r="V522" s="40"/>
      <c r="W522" s="40"/>
    </row>
    <row r="523" spans="1:23" ht="63.75" x14ac:dyDescent="0.25">
      <c r="A523" s="36">
        <v>522</v>
      </c>
      <c r="B523" s="2" t="s">
        <v>12963</v>
      </c>
      <c r="C523" s="1" t="s">
        <v>1286</v>
      </c>
      <c r="D523" s="1" t="s">
        <v>1286</v>
      </c>
      <c r="F523" s="2" t="s">
        <v>521</v>
      </c>
      <c r="G523" s="40"/>
      <c r="K523" s="1" t="s">
        <v>13</v>
      </c>
      <c r="M523" s="40"/>
      <c r="N523" s="40" t="s">
        <v>13</v>
      </c>
      <c r="O523" s="1" t="s">
        <v>13</v>
      </c>
      <c r="P523" s="1" t="s">
        <v>13</v>
      </c>
      <c r="Q523" s="1" t="s">
        <v>13</v>
      </c>
      <c r="R523" s="1" t="s">
        <v>13</v>
      </c>
      <c r="S523" s="1" t="s">
        <v>13</v>
      </c>
      <c r="V523" s="40"/>
      <c r="W523" s="40" t="s">
        <v>13905</v>
      </c>
    </row>
    <row r="524" spans="1:23" ht="76.5" x14ac:dyDescent="0.25">
      <c r="A524" s="36">
        <v>523</v>
      </c>
      <c r="B524" s="2" t="s">
        <v>12964</v>
      </c>
      <c r="C524" s="1" t="s">
        <v>1287</v>
      </c>
      <c r="D524" s="1" t="s">
        <v>1287</v>
      </c>
      <c r="F524" s="2" t="s">
        <v>522</v>
      </c>
      <c r="G524" s="40"/>
      <c r="K524" s="1" t="s">
        <v>13</v>
      </c>
      <c r="M524" s="40"/>
      <c r="N524" s="40" t="s">
        <v>13</v>
      </c>
      <c r="O524" s="1" t="s">
        <v>13</v>
      </c>
      <c r="P524" s="1" t="s">
        <v>13</v>
      </c>
      <c r="Q524" s="1" t="s">
        <v>13</v>
      </c>
      <c r="R524" s="1" t="s">
        <v>13</v>
      </c>
      <c r="S524" s="1" t="s">
        <v>13</v>
      </c>
      <c r="V524" s="40"/>
      <c r="W524" s="40" t="s">
        <v>13905</v>
      </c>
    </row>
    <row r="525" spans="1:23" ht="51" x14ac:dyDescent="0.25">
      <c r="A525" s="36">
        <v>524</v>
      </c>
      <c r="B525" s="2" t="s">
        <v>12965</v>
      </c>
      <c r="C525" s="1" t="s">
        <v>1288</v>
      </c>
      <c r="D525" s="1" t="s">
        <v>1288</v>
      </c>
      <c r="F525" s="2" t="s">
        <v>523</v>
      </c>
      <c r="G525" s="40"/>
      <c r="L525" s="1" t="s">
        <v>13</v>
      </c>
      <c r="M525" s="40"/>
      <c r="N525" s="40" t="s">
        <v>13</v>
      </c>
      <c r="O525" s="1" t="s">
        <v>13</v>
      </c>
      <c r="P525" s="1" t="s">
        <v>13</v>
      </c>
      <c r="Q525" s="1" t="s">
        <v>13</v>
      </c>
      <c r="R525" s="1" t="s">
        <v>13</v>
      </c>
      <c r="S525" s="1" t="s">
        <v>13</v>
      </c>
      <c r="U525" s="1">
        <v>2</v>
      </c>
      <c r="V525" s="40">
        <v>1</v>
      </c>
      <c r="W525" s="40" t="s">
        <v>13905</v>
      </c>
    </row>
    <row r="526" spans="1:23" ht="76.5" x14ac:dyDescent="0.25">
      <c r="A526" s="36">
        <v>525</v>
      </c>
      <c r="B526" s="2" t="s">
        <v>12966</v>
      </c>
      <c r="C526" s="1" t="s">
        <v>1289</v>
      </c>
      <c r="D526" s="1" t="s">
        <v>1289</v>
      </c>
      <c r="F526" s="2" t="s">
        <v>524</v>
      </c>
      <c r="G526" s="40"/>
      <c r="K526" s="1" t="s">
        <v>13</v>
      </c>
      <c r="M526" s="40"/>
      <c r="N526" s="40" t="s">
        <v>13</v>
      </c>
      <c r="O526" s="1" t="s">
        <v>13</v>
      </c>
      <c r="P526" s="1" t="s">
        <v>13</v>
      </c>
      <c r="Q526" s="1" t="s">
        <v>13</v>
      </c>
      <c r="R526" s="1" t="s">
        <v>13</v>
      </c>
      <c r="S526" s="1" t="s">
        <v>13</v>
      </c>
      <c r="V526" s="40"/>
      <c r="W526" s="40" t="s">
        <v>13906</v>
      </c>
    </row>
    <row r="527" spans="1:23" ht="76.5" x14ac:dyDescent="0.25">
      <c r="A527" s="36">
        <v>526</v>
      </c>
      <c r="B527" s="2" t="s">
        <v>12967</v>
      </c>
      <c r="C527" s="1" t="s">
        <v>1290</v>
      </c>
      <c r="D527" s="1" t="s">
        <v>1290</v>
      </c>
      <c r="F527" s="2" t="s">
        <v>525</v>
      </c>
      <c r="G527" s="40"/>
      <c r="L527" s="1" t="s">
        <v>13</v>
      </c>
      <c r="M527" s="40"/>
      <c r="N527" s="40" t="s">
        <v>13</v>
      </c>
      <c r="O527" s="1" t="s">
        <v>13</v>
      </c>
      <c r="P527" s="1" t="s">
        <v>13</v>
      </c>
      <c r="Q527" s="1" t="s">
        <v>13</v>
      </c>
      <c r="R527" s="1" t="s">
        <v>13</v>
      </c>
      <c r="U527" s="1">
        <v>2</v>
      </c>
      <c r="V527" s="40">
        <v>1</v>
      </c>
      <c r="W527" s="40" t="s">
        <v>13907</v>
      </c>
    </row>
    <row r="528" spans="1:23" x14ac:dyDescent="0.25">
      <c r="A528" s="36">
        <v>527</v>
      </c>
      <c r="B528" s="4" t="s">
        <v>526</v>
      </c>
      <c r="C528" s="3" t="s">
        <v>835</v>
      </c>
      <c r="D528" s="3" t="s">
        <v>835</v>
      </c>
      <c r="E528" s="3"/>
      <c r="F528" s="4" t="s">
        <v>526</v>
      </c>
      <c r="G528" s="38"/>
      <c r="H528" s="3"/>
      <c r="I528" s="3"/>
      <c r="K528" s="3"/>
      <c r="L528" s="3"/>
      <c r="M528" s="38"/>
      <c r="N528" s="40"/>
      <c r="V528" s="40"/>
      <c r="W528" s="40"/>
    </row>
    <row r="529" spans="1:23" x14ac:dyDescent="0.25">
      <c r="A529" s="36">
        <v>528</v>
      </c>
      <c r="B529" s="6" t="s">
        <v>527</v>
      </c>
      <c r="C529" s="5" t="s">
        <v>836</v>
      </c>
      <c r="D529" s="5" t="s">
        <v>836</v>
      </c>
      <c r="E529" s="5"/>
      <c r="F529" s="6" t="s">
        <v>527</v>
      </c>
      <c r="G529" s="39"/>
      <c r="H529" s="5"/>
      <c r="I529" s="5"/>
      <c r="K529" s="5"/>
      <c r="L529" s="5"/>
      <c r="M529" s="39"/>
      <c r="N529" s="40"/>
      <c r="V529" s="40"/>
      <c r="W529" s="40"/>
    </row>
    <row r="530" spans="1:23" ht="38.25" x14ac:dyDescent="0.25">
      <c r="A530" s="36">
        <v>529</v>
      </c>
      <c r="B530" s="2" t="s">
        <v>12968</v>
      </c>
      <c r="C530" s="1" t="s">
        <v>1291</v>
      </c>
      <c r="D530" s="1" t="s">
        <v>1291</v>
      </c>
      <c r="F530" s="2" t="s">
        <v>528</v>
      </c>
      <c r="G530" s="40"/>
      <c r="K530" s="1" t="s">
        <v>13</v>
      </c>
      <c r="M530" s="40"/>
      <c r="N530" s="40" t="s">
        <v>13</v>
      </c>
      <c r="O530" s="1" t="s">
        <v>13</v>
      </c>
      <c r="P530" s="1" t="s">
        <v>13</v>
      </c>
      <c r="Q530" s="1" t="s">
        <v>13</v>
      </c>
      <c r="R530" s="1" t="s">
        <v>13</v>
      </c>
      <c r="S530" s="1" t="s">
        <v>13</v>
      </c>
      <c r="V530" s="40"/>
      <c r="W530" s="40" t="s">
        <v>13908</v>
      </c>
    </row>
    <row r="531" spans="1:23" ht="63.75" x14ac:dyDescent="0.25">
      <c r="A531" s="36">
        <v>530</v>
      </c>
      <c r="B531" s="2" t="s">
        <v>12969</v>
      </c>
      <c r="C531" s="1" t="s">
        <v>1292</v>
      </c>
      <c r="D531" s="1" t="s">
        <v>1292</v>
      </c>
      <c r="F531" s="2" t="s">
        <v>697</v>
      </c>
      <c r="G531" s="40"/>
      <c r="K531" s="1" t="s">
        <v>13</v>
      </c>
      <c r="M531" s="40"/>
      <c r="N531" s="40" t="s">
        <v>13</v>
      </c>
      <c r="O531" s="1" t="s">
        <v>13</v>
      </c>
      <c r="P531" s="1" t="s">
        <v>13</v>
      </c>
      <c r="Q531" s="1" t="s">
        <v>13</v>
      </c>
      <c r="R531" s="1" t="s">
        <v>13</v>
      </c>
      <c r="S531" s="1" t="s">
        <v>13</v>
      </c>
      <c r="T531" s="1" t="s">
        <v>13</v>
      </c>
      <c r="V531" s="40">
        <v>2</v>
      </c>
      <c r="W531" s="40" t="s">
        <v>13909</v>
      </c>
    </row>
    <row r="532" spans="1:23" x14ac:dyDescent="0.25">
      <c r="A532" s="36">
        <v>531</v>
      </c>
      <c r="B532" s="6" t="s">
        <v>529</v>
      </c>
      <c r="C532" s="5" t="s">
        <v>837</v>
      </c>
      <c r="D532" s="5" t="s">
        <v>837</v>
      </c>
      <c r="E532" s="5"/>
      <c r="F532" s="6" t="s">
        <v>529</v>
      </c>
      <c r="G532" s="39"/>
      <c r="H532" s="5"/>
      <c r="I532" s="5"/>
      <c r="K532" s="5"/>
      <c r="L532" s="5"/>
      <c r="M532" s="39"/>
      <c r="N532" s="40"/>
      <c r="V532" s="40"/>
      <c r="W532" s="40"/>
    </row>
    <row r="533" spans="1:23" ht="25.5" x14ac:dyDescent="0.25">
      <c r="A533" s="36">
        <v>532</v>
      </c>
      <c r="B533" s="2" t="s">
        <v>12970</v>
      </c>
      <c r="C533" s="1" t="s">
        <v>1293</v>
      </c>
      <c r="D533" s="1" t="s">
        <v>1293</v>
      </c>
      <c r="F533" s="2" t="s">
        <v>530</v>
      </c>
      <c r="G533" s="40"/>
      <c r="K533" s="1" t="s">
        <v>13</v>
      </c>
      <c r="M533" s="40"/>
      <c r="N533" s="40" t="s">
        <v>13</v>
      </c>
      <c r="O533" s="1" t="s">
        <v>13</v>
      </c>
      <c r="P533" s="1" t="s">
        <v>13</v>
      </c>
      <c r="Q533" s="1" t="s">
        <v>13</v>
      </c>
      <c r="R533" s="1" t="s">
        <v>13</v>
      </c>
      <c r="S533" s="1" t="s">
        <v>13</v>
      </c>
      <c r="T533" s="1" t="s">
        <v>13</v>
      </c>
      <c r="V533" s="40">
        <v>2</v>
      </c>
      <c r="W533" s="40" t="s">
        <v>13910</v>
      </c>
    </row>
    <row r="534" spans="1:23" x14ac:dyDescent="0.25">
      <c r="A534" s="36">
        <v>533</v>
      </c>
      <c r="B534" s="6" t="s">
        <v>531</v>
      </c>
      <c r="C534" s="5" t="s">
        <v>838</v>
      </c>
      <c r="D534" s="5" t="s">
        <v>838</v>
      </c>
      <c r="E534" s="5"/>
      <c r="F534" s="6" t="s">
        <v>531</v>
      </c>
      <c r="G534" s="39"/>
      <c r="H534" s="5"/>
      <c r="I534" s="5"/>
      <c r="K534" s="5"/>
      <c r="L534" s="5"/>
      <c r="M534" s="39"/>
      <c r="N534" s="40"/>
      <c r="V534" s="40"/>
      <c r="W534" s="40"/>
    </row>
    <row r="535" spans="1:23" ht="38.25" x14ac:dyDescent="0.25">
      <c r="A535" s="36">
        <v>534</v>
      </c>
      <c r="B535" s="2" t="s">
        <v>12971</v>
      </c>
      <c r="C535" s="1" t="s">
        <v>1294</v>
      </c>
      <c r="D535" s="1" t="s">
        <v>1294</v>
      </c>
      <c r="F535" s="2" t="s">
        <v>532</v>
      </c>
      <c r="G535" s="40"/>
      <c r="K535" s="1" t="s">
        <v>13</v>
      </c>
      <c r="M535" s="40"/>
      <c r="N535" s="40" t="s">
        <v>13</v>
      </c>
      <c r="O535" s="1" t="s">
        <v>13</v>
      </c>
      <c r="P535" s="1" t="s">
        <v>13</v>
      </c>
      <c r="Q535" s="1" t="s">
        <v>13</v>
      </c>
      <c r="R535" s="1" t="s">
        <v>13</v>
      </c>
      <c r="S535" s="1" t="s">
        <v>13</v>
      </c>
      <c r="T535" s="1" t="s">
        <v>13</v>
      </c>
      <c r="V535" s="40">
        <v>2</v>
      </c>
      <c r="W535" s="40" t="s">
        <v>13911</v>
      </c>
    </row>
    <row r="536" spans="1:23" x14ac:dyDescent="0.25">
      <c r="A536" s="36">
        <v>535</v>
      </c>
      <c r="B536" s="6" t="s">
        <v>533</v>
      </c>
      <c r="C536" s="5" t="s">
        <v>839</v>
      </c>
      <c r="D536" s="5" t="s">
        <v>839</v>
      </c>
      <c r="E536" s="5"/>
      <c r="F536" s="6" t="s">
        <v>533</v>
      </c>
      <c r="G536" s="39"/>
      <c r="H536" s="5"/>
      <c r="I536" s="5"/>
      <c r="K536" s="5"/>
      <c r="L536" s="5"/>
      <c r="M536" s="39"/>
      <c r="N536" s="40"/>
      <c r="V536" s="40"/>
      <c r="W536" s="40"/>
    </row>
    <row r="537" spans="1:23" ht="25.5" x14ac:dyDescent="0.25">
      <c r="A537" s="36">
        <v>536</v>
      </c>
      <c r="B537" s="2" t="s">
        <v>12972</v>
      </c>
      <c r="C537" s="1" t="s">
        <v>1295</v>
      </c>
      <c r="D537" s="1" t="s">
        <v>1295</v>
      </c>
      <c r="F537" s="2" t="s">
        <v>534</v>
      </c>
      <c r="G537" s="40"/>
      <c r="K537" s="1" t="s">
        <v>13</v>
      </c>
      <c r="M537" s="40"/>
      <c r="N537" s="40" t="s">
        <v>13</v>
      </c>
      <c r="O537" s="1" t="s">
        <v>13</v>
      </c>
      <c r="P537" s="1" t="s">
        <v>13</v>
      </c>
      <c r="Q537" s="1" t="s">
        <v>13</v>
      </c>
      <c r="R537" s="1" t="s">
        <v>13</v>
      </c>
      <c r="S537" s="1" t="s">
        <v>13</v>
      </c>
      <c r="T537" s="1" t="s">
        <v>13</v>
      </c>
      <c r="V537" s="40">
        <v>2</v>
      </c>
      <c r="W537" s="40" t="s">
        <v>13912</v>
      </c>
    </row>
    <row r="538" spans="1:23" x14ac:dyDescent="0.25">
      <c r="A538" s="36">
        <v>537</v>
      </c>
      <c r="B538" s="6" t="s">
        <v>535</v>
      </c>
      <c r="C538" s="5" t="s">
        <v>840</v>
      </c>
      <c r="D538" s="5" t="s">
        <v>840</v>
      </c>
      <c r="E538" s="5"/>
      <c r="F538" s="6" t="s">
        <v>535</v>
      </c>
      <c r="G538" s="39"/>
      <c r="H538" s="5"/>
      <c r="I538" s="5"/>
      <c r="K538" s="5"/>
      <c r="L538" s="5"/>
      <c r="M538" s="39"/>
      <c r="N538" s="40"/>
      <c r="V538" s="40"/>
      <c r="W538" s="40"/>
    </row>
    <row r="539" spans="1:23" ht="25.5" x14ac:dyDescent="0.25">
      <c r="A539" s="36">
        <v>538</v>
      </c>
      <c r="B539" s="2" t="s">
        <v>12973</v>
      </c>
      <c r="C539" s="1" t="s">
        <v>1296</v>
      </c>
      <c r="D539" s="1" t="s">
        <v>1296</v>
      </c>
      <c r="F539" s="2" t="s">
        <v>536</v>
      </c>
      <c r="G539" s="40"/>
      <c r="K539" s="1" t="s">
        <v>13</v>
      </c>
      <c r="M539" s="40"/>
      <c r="N539" s="40" t="s">
        <v>13</v>
      </c>
      <c r="O539" s="1" t="s">
        <v>13</v>
      </c>
      <c r="P539" s="1" t="s">
        <v>13</v>
      </c>
      <c r="Q539" s="1" t="s">
        <v>13</v>
      </c>
      <c r="R539" s="1" t="s">
        <v>13</v>
      </c>
      <c r="S539" s="1" t="s">
        <v>13</v>
      </c>
      <c r="T539" s="1" t="s">
        <v>13</v>
      </c>
      <c r="V539" s="40">
        <v>2</v>
      </c>
      <c r="W539" s="40" t="s">
        <v>13913</v>
      </c>
    </row>
    <row r="540" spans="1:23" x14ac:dyDescent="0.25">
      <c r="A540" s="36">
        <v>539</v>
      </c>
      <c r="B540" s="6" t="s">
        <v>30</v>
      </c>
      <c r="C540" s="5" t="s">
        <v>841</v>
      </c>
      <c r="D540" s="5" t="s">
        <v>841</v>
      </c>
      <c r="E540" s="5"/>
      <c r="F540" s="6" t="s">
        <v>30</v>
      </c>
      <c r="G540" s="39"/>
      <c r="H540" s="5"/>
      <c r="I540" s="5"/>
      <c r="K540" s="5"/>
      <c r="L540" s="5"/>
      <c r="M540" s="39"/>
      <c r="N540" s="40"/>
      <c r="V540" s="40"/>
      <c r="W540" s="40"/>
    </row>
    <row r="541" spans="1:23" x14ac:dyDescent="0.25">
      <c r="A541" s="36">
        <v>540</v>
      </c>
      <c r="B541" s="6" t="s">
        <v>537</v>
      </c>
      <c r="C541" s="5" t="s">
        <v>842</v>
      </c>
      <c r="D541" s="5" t="s">
        <v>842</v>
      </c>
      <c r="E541" s="5"/>
      <c r="F541" s="6" t="s">
        <v>537</v>
      </c>
      <c r="G541" s="39"/>
      <c r="H541" s="5"/>
      <c r="I541" s="5"/>
      <c r="K541" s="5"/>
      <c r="L541" s="5"/>
      <c r="M541" s="39"/>
      <c r="N541" s="40"/>
      <c r="V541" s="40"/>
      <c r="W541" s="40"/>
    </row>
    <row r="542" spans="1:23" ht="38.25" x14ac:dyDescent="0.25">
      <c r="A542" s="36">
        <v>541</v>
      </c>
      <c r="B542" s="2" t="s">
        <v>12974</v>
      </c>
      <c r="C542" s="1" t="s">
        <v>1297</v>
      </c>
      <c r="D542" s="1" t="s">
        <v>1297</v>
      </c>
      <c r="F542" s="2" t="s">
        <v>538</v>
      </c>
      <c r="G542" s="40"/>
      <c r="K542" s="1" t="s">
        <v>13</v>
      </c>
      <c r="M542" s="40"/>
      <c r="N542" s="40" t="s">
        <v>13</v>
      </c>
      <c r="O542" s="1" t="s">
        <v>13</v>
      </c>
      <c r="P542" s="1" t="s">
        <v>13</v>
      </c>
      <c r="Q542" s="1" t="s">
        <v>13</v>
      </c>
      <c r="R542" s="1" t="s">
        <v>13</v>
      </c>
      <c r="S542" s="1" t="s">
        <v>13</v>
      </c>
      <c r="V542" s="40"/>
      <c r="W542" s="40" t="s">
        <v>13914</v>
      </c>
    </row>
    <row r="543" spans="1:23" ht="38.25" x14ac:dyDescent="0.25">
      <c r="A543" s="36">
        <v>542</v>
      </c>
      <c r="B543" s="2" t="s">
        <v>12975</v>
      </c>
      <c r="C543" s="1" t="s">
        <v>1298</v>
      </c>
      <c r="D543" s="1" t="s">
        <v>1298</v>
      </c>
      <c r="F543" s="2" t="s">
        <v>539</v>
      </c>
      <c r="G543" s="40"/>
      <c r="K543" s="1" t="s">
        <v>13</v>
      </c>
      <c r="M543" s="40"/>
      <c r="N543" s="40" t="s">
        <v>13</v>
      </c>
      <c r="O543" s="1" t="s">
        <v>13</v>
      </c>
      <c r="P543" s="1" t="s">
        <v>13</v>
      </c>
      <c r="Q543" s="1" t="s">
        <v>13</v>
      </c>
      <c r="R543" s="1" t="s">
        <v>13</v>
      </c>
      <c r="S543" s="1" t="s">
        <v>13</v>
      </c>
      <c r="V543" s="40"/>
      <c r="W543" s="40" t="s">
        <v>13915</v>
      </c>
    </row>
    <row r="544" spans="1:23" ht="38.25" x14ac:dyDescent="0.25">
      <c r="A544" s="36">
        <v>543</v>
      </c>
      <c r="B544" s="2" t="s">
        <v>12976</v>
      </c>
      <c r="C544" s="1" t="s">
        <v>1299</v>
      </c>
      <c r="D544" s="1" t="s">
        <v>1299</v>
      </c>
      <c r="F544" s="2" t="s">
        <v>540</v>
      </c>
      <c r="G544" s="40"/>
      <c r="K544" s="1" t="s">
        <v>13</v>
      </c>
      <c r="M544" s="40"/>
      <c r="N544" s="40" t="s">
        <v>13</v>
      </c>
      <c r="O544" s="1" t="s">
        <v>13</v>
      </c>
      <c r="P544" s="1" t="s">
        <v>13</v>
      </c>
      <c r="Q544" s="1" t="s">
        <v>13</v>
      </c>
      <c r="R544" s="1" t="s">
        <v>13</v>
      </c>
      <c r="S544" s="1" t="s">
        <v>13</v>
      </c>
      <c r="V544" s="40"/>
      <c r="W544" s="40" t="s">
        <v>13916</v>
      </c>
    </row>
    <row r="545" spans="1:23" ht="38.25" x14ac:dyDescent="0.25">
      <c r="A545" s="36">
        <v>544</v>
      </c>
      <c r="B545" s="2" t="s">
        <v>12977</v>
      </c>
      <c r="C545" s="1" t="s">
        <v>1300</v>
      </c>
      <c r="D545" s="1" t="s">
        <v>1300</v>
      </c>
      <c r="F545" s="2" t="s">
        <v>541</v>
      </c>
      <c r="G545" s="40"/>
      <c r="K545" s="1" t="s">
        <v>13</v>
      </c>
      <c r="M545" s="40"/>
      <c r="N545" s="40" t="s">
        <v>13</v>
      </c>
      <c r="O545" s="1" t="s">
        <v>13</v>
      </c>
      <c r="P545" s="1" t="s">
        <v>13</v>
      </c>
      <c r="Q545" s="1" t="s">
        <v>13</v>
      </c>
      <c r="R545" s="1" t="s">
        <v>13</v>
      </c>
      <c r="S545" s="1" t="s">
        <v>13</v>
      </c>
      <c r="T545" s="1" t="s">
        <v>13</v>
      </c>
      <c r="V545" s="40">
        <v>2</v>
      </c>
      <c r="W545" s="40" t="s">
        <v>13916</v>
      </c>
    </row>
    <row r="546" spans="1:23" ht="38.25" x14ac:dyDescent="0.25">
      <c r="A546" s="36">
        <v>545</v>
      </c>
      <c r="B546" s="2" t="s">
        <v>12978</v>
      </c>
      <c r="C546" s="1" t="s">
        <v>1301</v>
      </c>
      <c r="D546" s="1" t="s">
        <v>1301</v>
      </c>
      <c r="F546" s="2" t="s">
        <v>542</v>
      </c>
      <c r="G546" s="40"/>
      <c r="K546" s="1" t="s">
        <v>13</v>
      </c>
      <c r="M546" s="40"/>
      <c r="N546" s="40" t="s">
        <v>13</v>
      </c>
      <c r="O546" s="1" t="s">
        <v>13</v>
      </c>
      <c r="P546" s="1" t="s">
        <v>13</v>
      </c>
      <c r="Q546" s="1" t="s">
        <v>13</v>
      </c>
      <c r="R546" s="1" t="s">
        <v>13</v>
      </c>
      <c r="S546" s="1" t="s">
        <v>13</v>
      </c>
      <c r="V546" s="40"/>
      <c r="W546" s="40" t="s">
        <v>13917</v>
      </c>
    </row>
    <row r="547" spans="1:23" ht="38.25" x14ac:dyDescent="0.25">
      <c r="A547" s="36">
        <v>546</v>
      </c>
      <c r="B547" s="2" t="s">
        <v>12979</v>
      </c>
      <c r="C547" s="1" t="s">
        <v>1302</v>
      </c>
      <c r="D547" s="1" t="s">
        <v>1302</v>
      </c>
      <c r="F547" s="2" t="s">
        <v>543</v>
      </c>
      <c r="G547" s="40"/>
      <c r="K547" s="1" t="s">
        <v>13</v>
      </c>
      <c r="M547" s="40"/>
      <c r="N547" s="40" t="s">
        <v>13</v>
      </c>
      <c r="O547" s="1" t="s">
        <v>13</v>
      </c>
      <c r="P547" s="1" t="s">
        <v>13</v>
      </c>
      <c r="Q547" s="1" t="s">
        <v>13</v>
      </c>
      <c r="R547" s="1" t="s">
        <v>13</v>
      </c>
      <c r="S547" s="1" t="s">
        <v>13</v>
      </c>
      <c r="V547" s="40"/>
      <c r="W547" s="40" t="s">
        <v>13916</v>
      </c>
    </row>
    <row r="548" spans="1:23" x14ac:dyDescent="0.25">
      <c r="A548" s="36">
        <v>547</v>
      </c>
      <c r="B548" s="4" t="s">
        <v>544</v>
      </c>
      <c r="C548" s="3" t="s">
        <v>843</v>
      </c>
      <c r="D548" s="3" t="s">
        <v>843</v>
      </c>
      <c r="E548" s="3"/>
      <c r="F548" s="4" t="s">
        <v>544</v>
      </c>
      <c r="G548" s="38"/>
      <c r="H548" s="3"/>
      <c r="I548" s="3"/>
      <c r="K548" s="3"/>
      <c r="L548" s="3"/>
      <c r="M548" s="38"/>
      <c r="N548" s="40"/>
      <c r="V548" s="40"/>
      <c r="W548" s="40"/>
    </row>
    <row r="549" spans="1:23" x14ac:dyDescent="0.25">
      <c r="A549" s="36">
        <v>548</v>
      </c>
      <c r="B549" s="6" t="s">
        <v>545</v>
      </c>
      <c r="C549" s="5" t="s">
        <v>844</v>
      </c>
      <c r="D549" s="5" t="s">
        <v>844</v>
      </c>
      <c r="E549" s="5"/>
      <c r="F549" s="6" t="s">
        <v>545</v>
      </c>
      <c r="G549" s="39"/>
      <c r="H549" s="5"/>
      <c r="I549" s="5"/>
      <c r="K549" s="5"/>
      <c r="L549" s="5"/>
      <c r="M549" s="39"/>
      <c r="N549" s="40"/>
      <c r="V549" s="40"/>
      <c r="W549" s="40"/>
    </row>
    <row r="550" spans="1:23" ht="63.75" x14ac:dyDescent="0.25">
      <c r="A550" s="36">
        <v>549</v>
      </c>
      <c r="B550" s="2" t="s">
        <v>12980</v>
      </c>
      <c r="C550" s="1" t="s">
        <v>1303</v>
      </c>
      <c r="D550" s="1" t="s">
        <v>1303</v>
      </c>
      <c r="F550" s="2" t="s">
        <v>546</v>
      </c>
      <c r="G550" s="40"/>
      <c r="K550" s="1" t="s">
        <v>13</v>
      </c>
      <c r="M550" s="40"/>
      <c r="N550" s="40" t="s">
        <v>13</v>
      </c>
      <c r="O550" s="1" t="s">
        <v>13</v>
      </c>
      <c r="P550" s="1" t="s">
        <v>13</v>
      </c>
      <c r="Q550" s="1" t="s">
        <v>13</v>
      </c>
      <c r="R550" s="1" t="s">
        <v>13</v>
      </c>
      <c r="S550" s="1" t="s">
        <v>13</v>
      </c>
      <c r="T550" s="1" t="s">
        <v>13</v>
      </c>
      <c r="V550" s="40"/>
      <c r="W550" s="40" t="s">
        <v>13918</v>
      </c>
    </row>
    <row r="551" spans="1:23" ht="38.25" x14ac:dyDescent="0.25">
      <c r="A551" s="36">
        <v>550</v>
      </c>
      <c r="B551" s="2" t="s">
        <v>12981</v>
      </c>
      <c r="C551" s="1" t="s">
        <v>1304</v>
      </c>
      <c r="D551" s="1" t="s">
        <v>1304</v>
      </c>
      <c r="F551" s="2" t="s">
        <v>547</v>
      </c>
      <c r="G551" s="40"/>
      <c r="K551" s="1" t="s">
        <v>13</v>
      </c>
      <c r="M551" s="40"/>
      <c r="N551" s="40" t="s">
        <v>13</v>
      </c>
      <c r="O551" s="1" t="s">
        <v>13</v>
      </c>
      <c r="P551" s="1" t="s">
        <v>13</v>
      </c>
      <c r="Q551" s="1" t="s">
        <v>13</v>
      </c>
      <c r="R551" s="1" t="s">
        <v>13</v>
      </c>
      <c r="S551" s="1" t="s">
        <v>13</v>
      </c>
      <c r="V551" s="40"/>
      <c r="W551" s="40" t="s">
        <v>13919</v>
      </c>
    </row>
    <row r="552" spans="1:23" ht="25.5" x14ac:dyDescent="0.25">
      <c r="A552" s="36">
        <v>551</v>
      </c>
      <c r="B552" s="2" t="s">
        <v>548</v>
      </c>
      <c r="C552" s="1" t="s">
        <v>1305</v>
      </c>
      <c r="D552" s="1" t="s">
        <v>1305</v>
      </c>
      <c r="F552" s="2" t="s">
        <v>548</v>
      </c>
      <c r="G552" s="40"/>
      <c r="J552" s="1" t="s">
        <v>13</v>
      </c>
      <c r="M552" s="40"/>
      <c r="N552" s="40" t="s">
        <v>13</v>
      </c>
      <c r="O552" s="1" t="s">
        <v>13</v>
      </c>
      <c r="P552" s="1" t="s">
        <v>13</v>
      </c>
      <c r="Q552" s="1" t="s">
        <v>13</v>
      </c>
      <c r="R552" s="1" t="s">
        <v>13</v>
      </c>
      <c r="S552" s="1" t="s">
        <v>13</v>
      </c>
      <c r="T552" s="1" t="s">
        <v>13</v>
      </c>
      <c r="V552" s="40"/>
      <c r="W552" s="40"/>
    </row>
    <row r="553" spans="1:23" ht="51" x14ac:dyDescent="0.25">
      <c r="A553" s="36">
        <v>552</v>
      </c>
      <c r="B553" s="2" t="s">
        <v>12982</v>
      </c>
      <c r="C553" s="1" t="s">
        <v>1306</v>
      </c>
      <c r="D553" s="1" t="s">
        <v>1306</v>
      </c>
      <c r="F553" s="2" t="s">
        <v>549</v>
      </c>
      <c r="G553" s="40"/>
      <c r="K553" s="1" t="s">
        <v>13</v>
      </c>
      <c r="M553" s="40" t="s">
        <v>13</v>
      </c>
      <c r="N553" s="40" t="s">
        <v>13</v>
      </c>
      <c r="O553" s="1" t="s">
        <v>13</v>
      </c>
      <c r="P553" s="1" t="s">
        <v>13</v>
      </c>
      <c r="Q553" s="1" t="s">
        <v>13</v>
      </c>
      <c r="R553" s="1" t="s">
        <v>13</v>
      </c>
      <c r="S553" s="1" t="s">
        <v>13</v>
      </c>
      <c r="T553" s="1" t="s">
        <v>13</v>
      </c>
      <c r="V553" s="40"/>
      <c r="W553" s="40" t="s">
        <v>13920</v>
      </c>
    </row>
    <row r="554" spans="1:23" ht="51" x14ac:dyDescent="0.25">
      <c r="A554" s="36">
        <v>553</v>
      </c>
      <c r="B554" s="2" t="s">
        <v>12983</v>
      </c>
      <c r="C554" s="1" t="s">
        <v>1307</v>
      </c>
      <c r="D554" s="1" t="s">
        <v>1307</v>
      </c>
      <c r="F554" s="2" t="s">
        <v>550</v>
      </c>
      <c r="G554" s="40"/>
      <c r="K554" s="1" t="s">
        <v>13</v>
      </c>
      <c r="M554" s="40" t="s">
        <v>13</v>
      </c>
      <c r="N554" s="40" t="s">
        <v>13</v>
      </c>
      <c r="O554" s="1" t="s">
        <v>13</v>
      </c>
      <c r="P554" s="1" t="s">
        <v>13</v>
      </c>
      <c r="Q554" s="1" t="s">
        <v>13</v>
      </c>
      <c r="R554" s="1" t="s">
        <v>13</v>
      </c>
      <c r="S554" s="1" t="s">
        <v>13</v>
      </c>
      <c r="T554" s="1" t="s">
        <v>13</v>
      </c>
      <c r="V554" s="40"/>
      <c r="W554" s="40" t="s">
        <v>13921</v>
      </c>
    </row>
    <row r="555" spans="1:23" x14ac:dyDescent="0.25">
      <c r="A555" s="36">
        <v>554</v>
      </c>
      <c r="B555" s="6" t="s">
        <v>551</v>
      </c>
      <c r="C555" s="5" t="s">
        <v>845</v>
      </c>
      <c r="D555" s="5" t="s">
        <v>845</v>
      </c>
      <c r="E555" s="5"/>
      <c r="F555" s="6" t="s">
        <v>551</v>
      </c>
      <c r="G555" s="39"/>
      <c r="H555" s="5"/>
      <c r="I555" s="5"/>
      <c r="K555" s="5"/>
      <c r="L555" s="5"/>
      <c r="M555" s="39"/>
      <c r="N555" s="40"/>
      <c r="V555" s="40"/>
      <c r="W555" s="40"/>
    </row>
    <row r="556" spans="1:23" ht="51" x14ac:dyDescent="0.25">
      <c r="A556" s="36">
        <v>555</v>
      </c>
      <c r="B556" s="2" t="s">
        <v>12984</v>
      </c>
      <c r="C556" s="1" t="s">
        <v>1308</v>
      </c>
      <c r="D556" s="1" t="s">
        <v>1308</v>
      </c>
      <c r="F556" s="2" t="s">
        <v>552</v>
      </c>
      <c r="G556" s="40"/>
      <c r="K556" s="1" t="s">
        <v>13</v>
      </c>
      <c r="M556" s="40"/>
      <c r="N556" s="40" t="s">
        <v>13</v>
      </c>
      <c r="O556" s="1" t="s">
        <v>13</v>
      </c>
      <c r="P556" s="1" t="s">
        <v>13</v>
      </c>
      <c r="Q556" s="1" t="s">
        <v>13</v>
      </c>
      <c r="R556" s="1" t="s">
        <v>13</v>
      </c>
      <c r="S556" s="1" t="s">
        <v>13</v>
      </c>
      <c r="T556" s="1" t="s">
        <v>13</v>
      </c>
      <c r="U556" s="1">
        <v>2</v>
      </c>
      <c r="V556" s="40"/>
      <c r="W556" s="40" t="s">
        <v>13922</v>
      </c>
    </row>
    <row r="557" spans="1:23" ht="51" x14ac:dyDescent="0.25">
      <c r="A557" s="36">
        <v>556</v>
      </c>
      <c r="B557" s="2" t="s">
        <v>12985</v>
      </c>
      <c r="C557" s="1" t="s">
        <v>1309</v>
      </c>
      <c r="D557" s="1" t="s">
        <v>1309</v>
      </c>
      <c r="F557" s="2" t="s">
        <v>553</v>
      </c>
      <c r="G557" s="40"/>
      <c r="K557" s="1" t="s">
        <v>13</v>
      </c>
      <c r="M557" s="40"/>
      <c r="N557" s="40" t="s">
        <v>13</v>
      </c>
      <c r="O557" s="1" t="s">
        <v>13</v>
      </c>
      <c r="P557" s="1" t="s">
        <v>13</v>
      </c>
      <c r="Q557" s="1" t="s">
        <v>13</v>
      </c>
      <c r="R557" s="1" t="s">
        <v>13</v>
      </c>
      <c r="S557" s="1" t="s">
        <v>13</v>
      </c>
      <c r="T557" s="1" t="s">
        <v>13</v>
      </c>
      <c r="V557" s="40"/>
      <c r="W557" s="40" t="s">
        <v>13922</v>
      </c>
    </row>
    <row r="558" spans="1:23" ht="127.5" x14ac:dyDescent="0.25">
      <c r="A558" s="36">
        <v>557</v>
      </c>
      <c r="B558" s="2" t="s">
        <v>12986</v>
      </c>
      <c r="C558" s="1" t="s">
        <v>1310</v>
      </c>
      <c r="D558" s="1" t="s">
        <v>1310</v>
      </c>
      <c r="F558" s="2" t="s">
        <v>554</v>
      </c>
      <c r="G558" s="40"/>
      <c r="K558" s="1" t="s">
        <v>13</v>
      </c>
      <c r="M558" s="40"/>
      <c r="N558" s="40" t="s">
        <v>13</v>
      </c>
      <c r="O558" s="1" t="s">
        <v>13</v>
      </c>
      <c r="P558" s="1" t="s">
        <v>13</v>
      </c>
      <c r="Q558" s="1" t="s">
        <v>13</v>
      </c>
      <c r="R558" s="1" t="s">
        <v>13</v>
      </c>
      <c r="S558" s="1" t="s">
        <v>13</v>
      </c>
      <c r="T558" s="1" t="s">
        <v>13</v>
      </c>
      <c r="U558" s="1">
        <v>2</v>
      </c>
      <c r="V558" s="40"/>
      <c r="W558" s="40" t="s">
        <v>13922</v>
      </c>
    </row>
    <row r="559" spans="1:23" x14ac:dyDescent="0.25">
      <c r="A559" s="36">
        <v>558</v>
      </c>
      <c r="B559" s="6" t="s">
        <v>555</v>
      </c>
      <c r="C559" s="5" t="s">
        <v>846</v>
      </c>
      <c r="D559" s="5" t="s">
        <v>846</v>
      </c>
      <c r="E559" s="5"/>
      <c r="F559" s="6" t="s">
        <v>555</v>
      </c>
      <c r="G559" s="39"/>
      <c r="H559" s="5"/>
      <c r="I559" s="5"/>
      <c r="K559" s="5"/>
      <c r="L559" s="5"/>
      <c r="M559" s="39"/>
      <c r="N559" s="40"/>
      <c r="V559" s="40"/>
      <c r="W559" s="40"/>
    </row>
    <row r="560" spans="1:23" ht="76.5" x14ac:dyDescent="0.25">
      <c r="A560" s="36">
        <v>559</v>
      </c>
      <c r="B560" s="2" t="s">
        <v>12987</v>
      </c>
      <c r="C560" s="1" t="s">
        <v>1311</v>
      </c>
      <c r="D560" s="1" t="s">
        <v>1311</v>
      </c>
      <c r="F560" s="2" t="s">
        <v>556</v>
      </c>
      <c r="G560" s="40"/>
      <c r="K560" s="1" t="s">
        <v>13</v>
      </c>
      <c r="M560" s="40"/>
      <c r="N560" s="40" t="s">
        <v>13</v>
      </c>
      <c r="O560" s="1" t="s">
        <v>13</v>
      </c>
      <c r="P560" s="1" t="s">
        <v>13</v>
      </c>
      <c r="Q560" s="1" t="s">
        <v>13</v>
      </c>
      <c r="R560" s="1" t="s">
        <v>13</v>
      </c>
      <c r="S560" s="1" t="s">
        <v>13</v>
      </c>
      <c r="T560" s="1" t="s">
        <v>13</v>
      </c>
      <c r="U560" s="1">
        <v>2</v>
      </c>
      <c r="V560" s="40"/>
      <c r="W560" s="40" t="s">
        <v>13923</v>
      </c>
    </row>
    <row r="561" spans="1:23" ht="51" x14ac:dyDescent="0.25">
      <c r="A561" s="36">
        <v>560</v>
      </c>
      <c r="B561" s="2" t="s">
        <v>12988</v>
      </c>
      <c r="C561" s="1" t="s">
        <v>1312</v>
      </c>
      <c r="D561" s="1" t="s">
        <v>1312</v>
      </c>
      <c r="F561" s="2" t="s">
        <v>557</v>
      </c>
      <c r="G561" s="40"/>
      <c r="K561" s="1" t="s">
        <v>13</v>
      </c>
      <c r="M561" s="40"/>
      <c r="N561" s="40" t="s">
        <v>13</v>
      </c>
      <c r="O561" s="1" t="s">
        <v>13</v>
      </c>
      <c r="P561" s="1" t="s">
        <v>13</v>
      </c>
      <c r="Q561" s="1" t="s">
        <v>13</v>
      </c>
      <c r="R561" s="1" t="s">
        <v>13</v>
      </c>
      <c r="S561" s="1" t="s">
        <v>13</v>
      </c>
      <c r="T561" s="1" t="s">
        <v>13</v>
      </c>
      <c r="V561" s="40">
        <v>2</v>
      </c>
      <c r="W561" s="40" t="s">
        <v>13924</v>
      </c>
    </row>
    <row r="562" spans="1:23" ht="51" x14ac:dyDescent="0.25">
      <c r="A562" s="36">
        <v>561</v>
      </c>
      <c r="B562" s="2" t="s">
        <v>12989</v>
      </c>
      <c r="C562" s="1" t="s">
        <v>1313</v>
      </c>
      <c r="D562" s="1" t="s">
        <v>1313</v>
      </c>
      <c r="F562" s="2" t="s">
        <v>558</v>
      </c>
      <c r="G562" s="40"/>
      <c r="K562" s="1" t="s">
        <v>13</v>
      </c>
      <c r="M562" s="40"/>
      <c r="N562" s="40" t="s">
        <v>13</v>
      </c>
      <c r="O562" s="1" t="s">
        <v>13</v>
      </c>
      <c r="P562" s="1" t="s">
        <v>13</v>
      </c>
      <c r="Q562" s="1" t="s">
        <v>13</v>
      </c>
      <c r="R562" s="1" t="s">
        <v>13</v>
      </c>
      <c r="S562" s="1" t="s">
        <v>13</v>
      </c>
      <c r="T562" s="1" t="s">
        <v>13</v>
      </c>
      <c r="U562" s="1">
        <v>2</v>
      </c>
      <c r="V562" s="40"/>
      <c r="W562" s="40" t="s">
        <v>13925</v>
      </c>
    </row>
    <row r="563" spans="1:23" ht="51" x14ac:dyDescent="0.25">
      <c r="A563" s="36">
        <v>562</v>
      </c>
      <c r="B563" s="2" t="s">
        <v>12990</v>
      </c>
      <c r="C563" s="1" t="s">
        <v>1314</v>
      </c>
      <c r="D563" s="1" t="s">
        <v>1314</v>
      </c>
      <c r="F563" s="2" t="s">
        <v>559</v>
      </c>
      <c r="G563" s="40"/>
      <c r="K563" s="1" t="s">
        <v>13</v>
      </c>
      <c r="M563" s="40"/>
      <c r="N563" s="40" t="s">
        <v>13</v>
      </c>
      <c r="O563" s="1" t="s">
        <v>13</v>
      </c>
      <c r="P563" s="1" t="s">
        <v>13</v>
      </c>
      <c r="Q563" s="1" t="s">
        <v>13</v>
      </c>
      <c r="R563" s="1" t="s">
        <v>13</v>
      </c>
      <c r="S563" s="1" t="s">
        <v>13</v>
      </c>
      <c r="T563" s="1" t="s">
        <v>13</v>
      </c>
      <c r="U563" s="1">
        <v>2</v>
      </c>
      <c r="V563" s="40"/>
      <c r="W563" s="40" t="s">
        <v>13926</v>
      </c>
    </row>
    <row r="564" spans="1:23" ht="63.75" x14ac:dyDescent="0.25">
      <c r="A564" s="36">
        <v>563</v>
      </c>
      <c r="B564" s="2" t="s">
        <v>12991</v>
      </c>
      <c r="C564" s="1" t="s">
        <v>1315</v>
      </c>
      <c r="D564" s="1" t="s">
        <v>1315</v>
      </c>
      <c r="F564" s="2" t="s">
        <v>560</v>
      </c>
      <c r="G564" s="40"/>
      <c r="K564" s="1" t="s">
        <v>13</v>
      </c>
      <c r="M564" s="40"/>
      <c r="N564" s="40" t="s">
        <v>13</v>
      </c>
      <c r="O564" s="1" t="s">
        <v>13</v>
      </c>
      <c r="P564" s="1" t="s">
        <v>13</v>
      </c>
      <c r="Q564" s="1" t="s">
        <v>13</v>
      </c>
      <c r="R564" s="1" t="s">
        <v>13</v>
      </c>
      <c r="S564" s="1" t="s">
        <v>13</v>
      </c>
      <c r="T564" s="1" t="s">
        <v>13</v>
      </c>
      <c r="U564" s="1">
        <v>2</v>
      </c>
      <c r="V564" s="40"/>
      <c r="W564" s="40" t="s">
        <v>13927</v>
      </c>
    </row>
    <row r="565" spans="1:23" ht="89.25" x14ac:dyDescent="0.25">
      <c r="A565" s="36">
        <v>564</v>
      </c>
      <c r="B565" s="2" t="s">
        <v>12992</v>
      </c>
      <c r="C565" s="1" t="s">
        <v>1316</v>
      </c>
      <c r="D565" s="1" t="s">
        <v>1316</v>
      </c>
      <c r="F565" s="2" t="s">
        <v>561</v>
      </c>
      <c r="G565" s="40"/>
      <c r="K565" s="1" t="s">
        <v>13</v>
      </c>
      <c r="M565" s="40"/>
      <c r="N565" s="40" t="s">
        <v>13</v>
      </c>
      <c r="S565" s="1" t="s">
        <v>13</v>
      </c>
      <c r="T565" s="1" t="s">
        <v>13</v>
      </c>
      <c r="V565" s="40"/>
      <c r="W565" s="40" t="s">
        <v>13928</v>
      </c>
    </row>
    <row r="566" spans="1:23" ht="89.25" x14ac:dyDescent="0.25">
      <c r="A566" s="36">
        <v>565</v>
      </c>
      <c r="B566" s="2" t="s">
        <v>12993</v>
      </c>
      <c r="C566" s="1" t="s">
        <v>1317</v>
      </c>
      <c r="D566" s="1" t="s">
        <v>1317</v>
      </c>
      <c r="F566" s="2" t="s">
        <v>562</v>
      </c>
      <c r="G566" s="40"/>
      <c r="K566" s="1" t="s">
        <v>13</v>
      </c>
      <c r="M566" s="40"/>
      <c r="N566" s="40" t="s">
        <v>13</v>
      </c>
      <c r="O566" s="1" t="s">
        <v>13</v>
      </c>
      <c r="P566" s="1" t="s">
        <v>13</v>
      </c>
      <c r="Q566" s="1" t="s">
        <v>13</v>
      </c>
      <c r="R566" s="1" t="s">
        <v>13</v>
      </c>
      <c r="S566" s="1" t="s">
        <v>13</v>
      </c>
      <c r="T566" s="1" t="s">
        <v>13</v>
      </c>
      <c r="V566" s="40">
        <v>2</v>
      </c>
      <c r="W566" s="40" t="s">
        <v>13929</v>
      </c>
    </row>
    <row r="567" spans="1:23" ht="51" x14ac:dyDescent="0.25">
      <c r="A567" s="36">
        <v>566</v>
      </c>
      <c r="B567" s="2" t="s">
        <v>12994</v>
      </c>
      <c r="C567" s="1" t="s">
        <v>1318</v>
      </c>
      <c r="D567" s="1" t="s">
        <v>1318</v>
      </c>
      <c r="F567" s="2" t="s">
        <v>563</v>
      </c>
      <c r="G567" s="40"/>
      <c r="K567" s="1" t="s">
        <v>13</v>
      </c>
      <c r="M567" s="40"/>
      <c r="N567" s="40"/>
      <c r="P567" s="1" t="s">
        <v>13</v>
      </c>
      <c r="Q567" s="1" t="s">
        <v>13</v>
      </c>
      <c r="R567" s="1" t="s">
        <v>13</v>
      </c>
      <c r="V567" s="40"/>
      <c r="W567" s="40" t="s">
        <v>13930</v>
      </c>
    </row>
    <row r="568" spans="1:23" ht="127.5" x14ac:dyDescent="0.25">
      <c r="A568" s="36">
        <v>567</v>
      </c>
      <c r="B568" s="2" t="s">
        <v>12995</v>
      </c>
      <c r="C568" s="1" t="s">
        <v>1319</v>
      </c>
      <c r="D568" s="1" t="s">
        <v>1319</v>
      </c>
      <c r="F568" s="2" t="s">
        <v>564</v>
      </c>
      <c r="G568" s="40"/>
      <c r="K568" s="1" t="s">
        <v>13</v>
      </c>
      <c r="M568" s="40"/>
      <c r="N568" s="40" t="s">
        <v>13</v>
      </c>
      <c r="O568" s="1" t="s">
        <v>13</v>
      </c>
      <c r="P568" s="1" t="s">
        <v>13</v>
      </c>
      <c r="Q568" s="1" t="s">
        <v>13</v>
      </c>
      <c r="R568" s="1" t="s">
        <v>13</v>
      </c>
      <c r="S568" s="1" t="s">
        <v>13</v>
      </c>
      <c r="T568" s="1" t="s">
        <v>13</v>
      </c>
      <c r="U568" s="1">
        <v>2</v>
      </c>
      <c r="V568" s="40"/>
      <c r="W568" s="40" t="s">
        <v>13931</v>
      </c>
    </row>
    <row r="569" spans="1:23" ht="51" x14ac:dyDescent="0.25">
      <c r="A569" s="36">
        <v>568</v>
      </c>
      <c r="B569" s="2" t="s">
        <v>12996</v>
      </c>
      <c r="C569" s="1" t="s">
        <v>1320</v>
      </c>
      <c r="D569" s="1" t="s">
        <v>1320</v>
      </c>
      <c r="F569" s="2" t="s">
        <v>565</v>
      </c>
      <c r="G569" s="40"/>
      <c r="K569" s="1" t="s">
        <v>13</v>
      </c>
      <c r="M569" s="40"/>
      <c r="N569" s="40" t="s">
        <v>13</v>
      </c>
      <c r="O569" s="1" t="s">
        <v>13</v>
      </c>
      <c r="P569" s="1" t="s">
        <v>13</v>
      </c>
      <c r="Q569" s="1" t="s">
        <v>13</v>
      </c>
      <c r="R569" s="1" t="s">
        <v>13</v>
      </c>
      <c r="S569" s="1" t="s">
        <v>13</v>
      </c>
      <c r="T569" s="1" t="s">
        <v>13</v>
      </c>
      <c r="V569" s="40"/>
      <c r="W569" s="40" t="s">
        <v>13932</v>
      </c>
    </row>
    <row r="570" spans="1:23" x14ac:dyDescent="0.25">
      <c r="A570" s="36">
        <v>569</v>
      </c>
      <c r="B570" s="6" t="s">
        <v>566</v>
      </c>
      <c r="C570" s="5" t="s">
        <v>847</v>
      </c>
      <c r="D570" s="5" t="s">
        <v>847</v>
      </c>
      <c r="E570" s="5"/>
      <c r="F570" s="6" t="s">
        <v>566</v>
      </c>
      <c r="G570" s="39"/>
      <c r="H570" s="5"/>
      <c r="I570" s="5"/>
      <c r="K570" s="5"/>
      <c r="L570" s="5"/>
      <c r="M570" s="39"/>
      <c r="N570" s="40"/>
      <c r="V570" s="40"/>
      <c r="W570" s="40"/>
    </row>
    <row r="571" spans="1:23" ht="38.25" x14ac:dyDescent="0.25">
      <c r="A571" s="36">
        <v>570</v>
      </c>
      <c r="B571" s="2" t="s">
        <v>12997</v>
      </c>
      <c r="C571" s="1" t="s">
        <v>1321</v>
      </c>
      <c r="D571" s="1" t="s">
        <v>1321</v>
      </c>
      <c r="F571" s="2" t="s">
        <v>567</v>
      </c>
      <c r="G571" s="40"/>
      <c r="K571" s="1" t="s">
        <v>13</v>
      </c>
      <c r="M571" s="40"/>
      <c r="N571" s="40" t="s">
        <v>13</v>
      </c>
      <c r="O571" s="1" t="s">
        <v>13</v>
      </c>
      <c r="P571" s="1" t="s">
        <v>13</v>
      </c>
      <c r="Q571" s="1" t="s">
        <v>13</v>
      </c>
      <c r="R571" s="1" t="s">
        <v>13</v>
      </c>
      <c r="S571" s="1" t="s">
        <v>13</v>
      </c>
      <c r="T571" s="1" t="s">
        <v>13</v>
      </c>
      <c r="V571" s="40">
        <v>2</v>
      </c>
      <c r="W571" s="40" t="s">
        <v>13933</v>
      </c>
    </row>
    <row r="572" spans="1:23" ht="25.5" x14ac:dyDescent="0.25">
      <c r="A572" s="36">
        <v>571</v>
      </c>
      <c r="B572" s="2" t="s">
        <v>12998</v>
      </c>
      <c r="C572" s="1" t="s">
        <v>1322</v>
      </c>
      <c r="D572" s="1" t="s">
        <v>1322</v>
      </c>
      <c r="F572" s="2" t="s">
        <v>568</v>
      </c>
      <c r="G572" s="40"/>
      <c r="K572" s="1" t="s">
        <v>13</v>
      </c>
      <c r="M572" s="40"/>
      <c r="N572" s="40" t="s">
        <v>13</v>
      </c>
      <c r="O572" s="1" t="s">
        <v>13</v>
      </c>
      <c r="P572" s="1" t="s">
        <v>13</v>
      </c>
      <c r="Q572" s="1" t="s">
        <v>13</v>
      </c>
      <c r="R572" s="1" t="s">
        <v>13</v>
      </c>
      <c r="S572" s="1" t="s">
        <v>13</v>
      </c>
      <c r="T572" s="1" t="s">
        <v>13</v>
      </c>
      <c r="V572" s="40">
        <v>2</v>
      </c>
      <c r="W572" s="40" t="s">
        <v>13933</v>
      </c>
    </row>
    <row r="573" spans="1:23" ht="38.25" x14ac:dyDescent="0.25">
      <c r="A573" s="36">
        <v>572</v>
      </c>
      <c r="B573" s="2" t="s">
        <v>12999</v>
      </c>
      <c r="C573" s="1" t="s">
        <v>1323</v>
      </c>
      <c r="D573" s="1" t="s">
        <v>1323</v>
      </c>
      <c r="F573" s="2" t="s">
        <v>569</v>
      </c>
      <c r="G573" s="40"/>
      <c r="K573" s="1" t="s">
        <v>13</v>
      </c>
      <c r="M573" s="40"/>
      <c r="N573" s="40" t="s">
        <v>13</v>
      </c>
      <c r="O573" s="1" t="s">
        <v>13</v>
      </c>
      <c r="P573" s="1" t="s">
        <v>13</v>
      </c>
      <c r="Q573" s="1" t="s">
        <v>13</v>
      </c>
      <c r="R573" s="1" t="s">
        <v>13</v>
      </c>
      <c r="S573" s="1" t="s">
        <v>13</v>
      </c>
      <c r="T573" s="1" t="s">
        <v>13</v>
      </c>
      <c r="V573" s="40">
        <v>2</v>
      </c>
      <c r="W573" s="40" t="s">
        <v>13933</v>
      </c>
    </row>
    <row r="574" spans="1:23" ht="38.25" x14ac:dyDescent="0.25">
      <c r="A574" s="36">
        <v>573</v>
      </c>
      <c r="B574" s="2" t="s">
        <v>13000</v>
      </c>
      <c r="C574" s="1" t="s">
        <v>1324</v>
      </c>
      <c r="D574" s="1" t="s">
        <v>1324</v>
      </c>
      <c r="F574" s="2" t="s">
        <v>570</v>
      </c>
      <c r="G574" s="40"/>
      <c r="K574" s="1" t="s">
        <v>13</v>
      </c>
      <c r="M574" s="40"/>
      <c r="N574" s="40" t="s">
        <v>13</v>
      </c>
      <c r="O574" s="1" t="s">
        <v>13</v>
      </c>
      <c r="P574" s="1" t="s">
        <v>13</v>
      </c>
      <c r="Q574" s="1" t="s">
        <v>13</v>
      </c>
      <c r="R574" s="1" t="s">
        <v>13</v>
      </c>
      <c r="S574" s="1" t="s">
        <v>13</v>
      </c>
      <c r="T574" s="1" t="s">
        <v>13</v>
      </c>
      <c r="V574" s="40">
        <v>2</v>
      </c>
      <c r="W574" s="40" t="s">
        <v>13933</v>
      </c>
    </row>
    <row r="575" spans="1:23" ht="63.75" x14ac:dyDescent="0.25">
      <c r="A575" s="36">
        <v>574</v>
      </c>
      <c r="B575" s="2" t="s">
        <v>13001</v>
      </c>
      <c r="C575" s="1" t="s">
        <v>1325</v>
      </c>
      <c r="D575" s="1" t="s">
        <v>1325</v>
      </c>
      <c r="F575" s="2" t="s">
        <v>571</v>
      </c>
      <c r="G575" s="40"/>
      <c r="K575" s="1" t="s">
        <v>13</v>
      </c>
      <c r="M575" s="40"/>
      <c r="N575" s="40" t="s">
        <v>13</v>
      </c>
      <c r="O575" s="1" t="s">
        <v>13</v>
      </c>
      <c r="P575" s="1" t="s">
        <v>13</v>
      </c>
      <c r="Q575" s="1" t="s">
        <v>13</v>
      </c>
      <c r="R575" s="1" t="s">
        <v>13</v>
      </c>
      <c r="S575" s="1" t="s">
        <v>13</v>
      </c>
      <c r="T575" s="1" t="s">
        <v>13</v>
      </c>
      <c r="V575" s="40"/>
      <c r="W575" s="40" t="s">
        <v>13933</v>
      </c>
    </row>
    <row r="576" spans="1:23" ht="63.75" x14ac:dyDescent="0.25">
      <c r="A576" s="36">
        <v>575</v>
      </c>
      <c r="B576" s="2" t="s">
        <v>13002</v>
      </c>
      <c r="C576" s="1" t="s">
        <v>1326</v>
      </c>
      <c r="D576" s="1" t="s">
        <v>1326</v>
      </c>
      <c r="F576" s="2" t="s">
        <v>572</v>
      </c>
      <c r="G576" s="40"/>
      <c r="K576" s="1" t="s">
        <v>13</v>
      </c>
      <c r="M576" s="40"/>
      <c r="N576" s="40" t="s">
        <v>13</v>
      </c>
      <c r="O576" s="1" t="s">
        <v>13</v>
      </c>
      <c r="P576" s="1" t="s">
        <v>13</v>
      </c>
      <c r="Q576" s="1" t="s">
        <v>13</v>
      </c>
      <c r="R576" s="1" t="s">
        <v>13</v>
      </c>
      <c r="S576" s="1" t="s">
        <v>13</v>
      </c>
      <c r="T576" s="1" t="s">
        <v>13</v>
      </c>
      <c r="V576" s="40"/>
      <c r="W576" s="40" t="s">
        <v>13933</v>
      </c>
    </row>
    <row r="577" spans="1:23" ht="51" x14ac:dyDescent="0.25">
      <c r="A577" s="36">
        <v>576</v>
      </c>
      <c r="B577" s="2" t="s">
        <v>13003</v>
      </c>
      <c r="C577" s="1" t="s">
        <v>1327</v>
      </c>
      <c r="D577" s="1" t="s">
        <v>1327</v>
      </c>
      <c r="F577" s="2" t="s">
        <v>573</v>
      </c>
      <c r="G577" s="40"/>
      <c r="K577" s="1" t="s">
        <v>13</v>
      </c>
      <c r="M577" s="40"/>
      <c r="N577" s="40" t="s">
        <v>13</v>
      </c>
      <c r="O577" s="1" t="s">
        <v>13</v>
      </c>
      <c r="P577" s="1" t="s">
        <v>13</v>
      </c>
      <c r="Q577" s="1" t="s">
        <v>13</v>
      </c>
      <c r="R577" s="1" t="s">
        <v>13</v>
      </c>
      <c r="S577" s="1" t="s">
        <v>13</v>
      </c>
      <c r="T577" s="1" t="s">
        <v>13</v>
      </c>
      <c r="V577" s="40">
        <v>2</v>
      </c>
      <c r="W577" s="40" t="s">
        <v>13933</v>
      </c>
    </row>
    <row r="578" spans="1:23" ht="63.75" x14ac:dyDescent="0.25">
      <c r="A578" s="36">
        <v>577</v>
      </c>
      <c r="B578" s="2" t="s">
        <v>13004</v>
      </c>
      <c r="C578" s="1" t="s">
        <v>1328</v>
      </c>
      <c r="D578" s="1" t="s">
        <v>1328</v>
      </c>
      <c r="F578" s="2" t="s">
        <v>574</v>
      </c>
      <c r="G578" s="40"/>
      <c r="K578" s="1" t="s">
        <v>13</v>
      </c>
      <c r="M578" s="40"/>
      <c r="N578" s="40" t="s">
        <v>13</v>
      </c>
      <c r="O578" s="1" t="s">
        <v>13</v>
      </c>
      <c r="P578" s="1" t="s">
        <v>13</v>
      </c>
      <c r="Q578" s="1" t="s">
        <v>13</v>
      </c>
      <c r="R578" s="1" t="s">
        <v>13</v>
      </c>
      <c r="S578" s="1" t="s">
        <v>13</v>
      </c>
      <c r="T578" s="1" t="s">
        <v>13</v>
      </c>
      <c r="V578" s="40">
        <v>2</v>
      </c>
      <c r="W578" s="40" t="s">
        <v>13933</v>
      </c>
    </row>
    <row r="579" spans="1:23" ht="51" x14ac:dyDescent="0.25">
      <c r="A579" s="36">
        <v>578</v>
      </c>
      <c r="B579" s="2" t="s">
        <v>13005</v>
      </c>
      <c r="C579" s="1" t="s">
        <v>1329</v>
      </c>
      <c r="D579" s="1" t="s">
        <v>1329</v>
      </c>
      <c r="F579" s="2" t="s">
        <v>575</v>
      </c>
      <c r="G579" s="40"/>
      <c r="K579" s="1" t="s">
        <v>13</v>
      </c>
      <c r="M579" s="40"/>
      <c r="N579" s="40" t="s">
        <v>13</v>
      </c>
      <c r="O579" s="1" t="s">
        <v>13</v>
      </c>
      <c r="P579" s="1" t="s">
        <v>13</v>
      </c>
      <c r="Q579" s="1" t="s">
        <v>13</v>
      </c>
      <c r="R579" s="1" t="s">
        <v>13</v>
      </c>
      <c r="S579" s="1" t="s">
        <v>13</v>
      </c>
      <c r="T579" s="1" t="s">
        <v>13</v>
      </c>
      <c r="V579" s="40">
        <v>2</v>
      </c>
      <c r="W579" s="40" t="s">
        <v>13933</v>
      </c>
    </row>
    <row r="580" spans="1:23" ht="38.25" x14ac:dyDescent="0.25">
      <c r="A580" s="36">
        <v>579</v>
      </c>
      <c r="B580" s="2" t="s">
        <v>13006</v>
      </c>
      <c r="C580" s="1" t="s">
        <v>1330</v>
      </c>
      <c r="D580" s="1" t="s">
        <v>1330</v>
      </c>
      <c r="F580" s="2" t="s">
        <v>576</v>
      </c>
      <c r="G580" s="40"/>
      <c r="K580" s="1" t="s">
        <v>13</v>
      </c>
      <c r="M580" s="40"/>
      <c r="N580" s="40" t="s">
        <v>13</v>
      </c>
      <c r="O580" s="1" t="s">
        <v>13</v>
      </c>
      <c r="P580" s="1" t="s">
        <v>13</v>
      </c>
      <c r="Q580" s="1" t="s">
        <v>13</v>
      </c>
      <c r="R580" s="1" t="s">
        <v>13</v>
      </c>
      <c r="S580" s="1" t="s">
        <v>13</v>
      </c>
      <c r="T580" s="1" t="s">
        <v>13</v>
      </c>
      <c r="V580" s="40"/>
      <c r="W580" s="40" t="s">
        <v>13933</v>
      </c>
    </row>
    <row r="581" spans="1:23" ht="38.25" x14ac:dyDescent="0.25">
      <c r="A581" s="36">
        <v>580</v>
      </c>
      <c r="B581" s="2" t="s">
        <v>13007</v>
      </c>
      <c r="C581" s="1" t="s">
        <v>1331</v>
      </c>
      <c r="D581" s="1" t="s">
        <v>1331</v>
      </c>
      <c r="F581" s="2" t="s">
        <v>577</v>
      </c>
      <c r="G581" s="40"/>
      <c r="K581" s="1" t="s">
        <v>13</v>
      </c>
      <c r="M581" s="40"/>
      <c r="N581" s="40" t="s">
        <v>13</v>
      </c>
      <c r="O581" s="1" t="s">
        <v>13</v>
      </c>
      <c r="P581" s="1" t="s">
        <v>13</v>
      </c>
      <c r="Q581" s="1" t="s">
        <v>13</v>
      </c>
      <c r="R581" s="1" t="s">
        <v>13</v>
      </c>
      <c r="S581" s="1" t="s">
        <v>13</v>
      </c>
      <c r="T581" s="1" t="s">
        <v>13</v>
      </c>
      <c r="V581" s="40"/>
      <c r="W581" s="40" t="s">
        <v>13933</v>
      </c>
    </row>
    <row r="582" spans="1:23" ht="51" x14ac:dyDescent="0.25">
      <c r="A582" s="36">
        <v>581</v>
      </c>
      <c r="B582" s="2" t="s">
        <v>13008</v>
      </c>
      <c r="C582" s="1" t="s">
        <v>1332</v>
      </c>
      <c r="D582" s="1" t="s">
        <v>1332</v>
      </c>
      <c r="F582" s="2" t="s">
        <v>578</v>
      </c>
      <c r="G582" s="40"/>
      <c r="K582" s="1" t="s">
        <v>13</v>
      </c>
      <c r="M582" s="40"/>
      <c r="N582" s="40" t="s">
        <v>13</v>
      </c>
      <c r="O582" s="1" t="s">
        <v>13</v>
      </c>
      <c r="P582" s="1" t="s">
        <v>13</v>
      </c>
      <c r="Q582" s="1" t="s">
        <v>13</v>
      </c>
      <c r="R582" s="1" t="s">
        <v>13</v>
      </c>
      <c r="S582" s="1" t="s">
        <v>13</v>
      </c>
      <c r="T582" s="1" t="s">
        <v>13</v>
      </c>
      <c r="V582" s="40"/>
      <c r="W582" s="40" t="s">
        <v>13933</v>
      </c>
    </row>
    <row r="583" spans="1:23" ht="52.35" customHeight="1" x14ac:dyDescent="0.25">
      <c r="A583" s="36">
        <v>582</v>
      </c>
      <c r="B583" s="2" t="s">
        <v>13009</v>
      </c>
      <c r="C583" s="1" t="s">
        <v>1333</v>
      </c>
      <c r="D583" s="1" t="s">
        <v>1333</v>
      </c>
      <c r="F583" s="2" t="s">
        <v>579</v>
      </c>
      <c r="G583" s="40"/>
      <c r="K583" s="1" t="s">
        <v>13</v>
      </c>
      <c r="M583" s="40"/>
      <c r="N583" s="40" t="s">
        <v>13</v>
      </c>
      <c r="O583" s="1" t="s">
        <v>13</v>
      </c>
      <c r="P583" s="1" t="s">
        <v>13</v>
      </c>
      <c r="Q583" s="1" t="s">
        <v>13</v>
      </c>
      <c r="R583" s="1" t="s">
        <v>13</v>
      </c>
      <c r="S583" s="1" t="s">
        <v>13</v>
      </c>
      <c r="T583" s="1" t="s">
        <v>13</v>
      </c>
      <c r="V583" s="40"/>
      <c r="W583" s="40" t="s">
        <v>13933</v>
      </c>
    </row>
    <row r="584" spans="1:23" x14ac:dyDescent="0.25">
      <c r="A584" s="36">
        <v>583</v>
      </c>
      <c r="B584" s="6" t="s">
        <v>580</v>
      </c>
      <c r="C584" s="5" t="s">
        <v>848</v>
      </c>
      <c r="D584" s="5" t="s">
        <v>848</v>
      </c>
      <c r="E584" s="5"/>
      <c r="F584" s="6" t="s">
        <v>580</v>
      </c>
      <c r="G584" s="39"/>
      <c r="H584" s="5"/>
      <c r="I584" s="5"/>
      <c r="K584" s="5"/>
      <c r="L584" s="5"/>
      <c r="M584" s="39"/>
      <c r="N584" s="40"/>
      <c r="V584" s="40"/>
      <c r="W584" s="40"/>
    </row>
    <row r="585" spans="1:23" ht="38.25" x14ac:dyDescent="0.25">
      <c r="A585" s="36">
        <v>584</v>
      </c>
      <c r="B585" s="2" t="s">
        <v>13010</v>
      </c>
      <c r="C585" s="1" t="s">
        <v>1334</v>
      </c>
      <c r="D585" s="1" t="s">
        <v>1334</v>
      </c>
      <c r="F585" s="2" t="s">
        <v>581</v>
      </c>
      <c r="G585" s="40"/>
      <c r="K585" s="1" t="s">
        <v>13</v>
      </c>
      <c r="M585" s="40"/>
      <c r="N585" s="40" t="s">
        <v>13</v>
      </c>
      <c r="O585" s="1" t="s">
        <v>13</v>
      </c>
      <c r="P585" s="1" t="s">
        <v>13</v>
      </c>
      <c r="Q585" s="1" t="s">
        <v>13</v>
      </c>
      <c r="R585" s="1" t="s">
        <v>13</v>
      </c>
      <c r="S585" s="1" t="s">
        <v>13</v>
      </c>
      <c r="T585" s="1" t="s">
        <v>13</v>
      </c>
      <c r="V585" s="40"/>
      <c r="W585" s="40" t="s">
        <v>13934</v>
      </c>
    </row>
    <row r="586" spans="1:23" ht="76.5" x14ac:dyDescent="0.25">
      <c r="A586" s="36">
        <v>585</v>
      </c>
      <c r="B586" s="2" t="s">
        <v>13011</v>
      </c>
      <c r="C586" s="1" t="s">
        <v>1335</v>
      </c>
      <c r="D586" s="1" t="s">
        <v>1335</v>
      </c>
      <c r="F586" s="2" t="s">
        <v>582</v>
      </c>
      <c r="G586" s="40"/>
      <c r="K586" s="1" t="s">
        <v>13</v>
      </c>
      <c r="M586" s="40"/>
      <c r="N586" s="40" t="s">
        <v>13</v>
      </c>
      <c r="O586" s="1" t="s">
        <v>13</v>
      </c>
      <c r="P586" s="1" t="s">
        <v>13</v>
      </c>
      <c r="Q586" s="1" t="s">
        <v>13</v>
      </c>
      <c r="R586" s="1" t="s">
        <v>13</v>
      </c>
      <c r="S586" s="1" t="s">
        <v>13</v>
      </c>
      <c r="T586" s="1" t="s">
        <v>13</v>
      </c>
      <c r="V586" s="40"/>
      <c r="W586" s="40" t="s">
        <v>13934</v>
      </c>
    </row>
    <row r="587" spans="1:23" x14ac:dyDescent="0.25">
      <c r="A587" s="36">
        <v>586</v>
      </c>
      <c r="B587" s="4" t="s">
        <v>583</v>
      </c>
      <c r="C587" s="3" t="s">
        <v>849</v>
      </c>
      <c r="D587" s="3" t="s">
        <v>849</v>
      </c>
      <c r="E587" s="3"/>
      <c r="F587" s="4" t="s">
        <v>583</v>
      </c>
      <c r="G587" s="38"/>
      <c r="H587" s="3"/>
      <c r="I587" s="3"/>
      <c r="K587" s="3"/>
      <c r="L587" s="3"/>
      <c r="M587" s="38"/>
      <c r="N587" s="40"/>
      <c r="V587" s="40"/>
      <c r="W587" s="40"/>
    </row>
    <row r="588" spans="1:23" x14ac:dyDescent="0.25">
      <c r="A588" s="36">
        <v>587</v>
      </c>
      <c r="B588" s="6" t="s">
        <v>584</v>
      </c>
      <c r="C588" s="5" t="s">
        <v>850</v>
      </c>
      <c r="D588" s="5" t="s">
        <v>850</v>
      </c>
      <c r="E588" s="5"/>
      <c r="F588" s="6" t="s">
        <v>584</v>
      </c>
      <c r="G588" s="39"/>
      <c r="H588" s="5"/>
      <c r="I588" s="5"/>
      <c r="K588" s="5"/>
      <c r="L588" s="5"/>
      <c r="M588" s="39"/>
      <c r="N588" s="40"/>
      <c r="V588" s="40"/>
      <c r="W588" s="40"/>
    </row>
    <row r="589" spans="1:23" ht="38.25" x14ac:dyDescent="0.25">
      <c r="A589" s="36">
        <v>588</v>
      </c>
      <c r="B589" s="2" t="s">
        <v>13012</v>
      </c>
      <c r="C589" s="1" t="s">
        <v>1336</v>
      </c>
      <c r="D589" s="1" t="s">
        <v>1336</v>
      </c>
      <c r="F589" s="2" t="s">
        <v>585</v>
      </c>
      <c r="G589" s="40"/>
      <c r="K589" s="1" t="s">
        <v>13</v>
      </c>
      <c r="M589" s="40"/>
      <c r="N589" s="40" t="s">
        <v>13</v>
      </c>
      <c r="O589" s="1" t="s">
        <v>13</v>
      </c>
      <c r="P589" s="1" t="s">
        <v>13</v>
      </c>
      <c r="Q589" s="1" t="s">
        <v>13</v>
      </c>
      <c r="R589" s="1" t="s">
        <v>13</v>
      </c>
      <c r="S589" s="1" t="s">
        <v>13</v>
      </c>
      <c r="V589" s="40"/>
      <c r="W589" s="40" t="s">
        <v>13935</v>
      </c>
    </row>
    <row r="590" spans="1:23" ht="89.25" x14ac:dyDescent="0.25">
      <c r="A590" s="36">
        <v>589</v>
      </c>
      <c r="B590" s="2" t="s">
        <v>13013</v>
      </c>
      <c r="C590" s="1" t="s">
        <v>1337</v>
      </c>
      <c r="D590" s="1" t="s">
        <v>1337</v>
      </c>
      <c r="F590" s="2" t="s">
        <v>586</v>
      </c>
      <c r="G590" s="40"/>
      <c r="K590" s="1" t="s">
        <v>13</v>
      </c>
      <c r="M590" s="40"/>
      <c r="N590" s="40" t="s">
        <v>13</v>
      </c>
      <c r="O590" s="1" t="s">
        <v>13</v>
      </c>
      <c r="P590" s="1" t="s">
        <v>13</v>
      </c>
      <c r="Q590" s="1" t="s">
        <v>13</v>
      </c>
      <c r="R590" s="1" t="s">
        <v>13</v>
      </c>
      <c r="S590" s="1" t="s">
        <v>13</v>
      </c>
      <c r="V590" s="40"/>
      <c r="W590" s="40" t="s">
        <v>13936</v>
      </c>
    </row>
    <row r="591" spans="1:23" ht="51" x14ac:dyDescent="0.25">
      <c r="A591" s="36">
        <v>590</v>
      </c>
      <c r="B591" s="2" t="s">
        <v>13014</v>
      </c>
      <c r="C591" s="1" t="s">
        <v>1338</v>
      </c>
      <c r="D591" s="1" t="s">
        <v>1338</v>
      </c>
      <c r="F591" s="2" t="s">
        <v>587</v>
      </c>
      <c r="G591" s="40"/>
      <c r="K591" s="1" t="s">
        <v>13</v>
      </c>
      <c r="M591" s="40"/>
      <c r="N591" s="40" t="s">
        <v>13</v>
      </c>
      <c r="O591" s="1" t="s">
        <v>13</v>
      </c>
      <c r="P591" s="1" t="s">
        <v>13</v>
      </c>
      <c r="Q591" s="1" t="s">
        <v>13</v>
      </c>
      <c r="R591" s="1" t="s">
        <v>13</v>
      </c>
      <c r="S591" s="1" t="s">
        <v>13</v>
      </c>
      <c r="V591" s="40"/>
      <c r="W591" s="40" t="s">
        <v>13937</v>
      </c>
    </row>
    <row r="592" spans="1:23" ht="38.25" x14ac:dyDescent="0.25">
      <c r="A592" s="36">
        <v>591</v>
      </c>
      <c r="B592" s="2" t="s">
        <v>13015</v>
      </c>
      <c r="C592" s="1" t="s">
        <v>1339</v>
      </c>
      <c r="D592" s="1" t="s">
        <v>1339</v>
      </c>
      <c r="F592" s="2" t="s">
        <v>588</v>
      </c>
      <c r="G592" s="40"/>
      <c r="K592" s="1" t="s">
        <v>13</v>
      </c>
      <c r="M592" s="40"/>
      <c r="N592" s="40" t="s">
        <v>13</v>
      </c>
      <c r="O592" s="1" t="s">
        <v>13</v>
      </c>
      <c r="P592" s="1" t="s">
        <v>13</v>
      </c>
      <c r="Q592" s="1" t="s">
        <v>13</v>
      </c>
      <c r="R592" s="1" t="s">
        <v>13</v>
      </c>
      <c r="S592" s="1" t="s">
        <v>13</v>
      </c>
      <c r="V592" s="40"/>
      <c r="W592" s="40" t="s">
        <v>13938</v>
      </c>
    </row>
    <row r="593" spans="1:23" x14ac:dyDescent="0.25">
      <c r="A593" s="36">
        <v>592</v>
      </c>
      <c r="B593" s="6" t="s">
        <v>589</v>
      </c>
      <c r="C593" s="5" t="s">
        <v>851</v>
      </c>
      <c r="D593" s="5" t="s">
        <v>851</v>
      </c>
      <c r="E593" s="5"/>
      <c r="F593" s="6" t="s">
        <v>589</v>
      </c>
      <c r="G593" s="39"/>
      <c r="H593" s="5"/>
      <c r="I593" s="5"/>
      <c r="K593" s="5"/>
      <c r="L593" s="5"/>
      <c r="M593" s="39"/>
      <c r="N593" s="40"/>
      <c r="V593" s="40"/>
      <c r="W593" s="40"/>
    </row>
    <row r="594" spans="1:23" ht="51" x14ac:dyDescent="0.25">
      <c r="A594" s="36">
        <v>593</v>
      </c>
      <c r="B594" s="2" t="s">
        <v>13016</v>
      </c>
      <c r="C594" s="1" t="s">
        <v>1340</v>
      </c>
      <c r="D594" s="1" t="s">
        <v>1340</v>
      </c>
      <c r="F594" s="2" t="s">
        <v>590</v>
      </c>
      <c r="G594" s="40"/>
      <c r="K594" s="1" t="s">
        <v>13</v>
      </c>
      <c r="M594" s="40"/>
      <c r="N594" s="40" t="s">
        <v>13</v>
      </c>
      <c r="O594" s="1" t="s">
        <v>13</v>
      </c>
      <c r="P594" s="1" t="s">
        <v>13</v>
      </c>
      <c r="Q594" s="1" t="s">
        <v>13</v>
      </c>
      <c r="R594" s="1" t="s">
        <v>13</v>
      </c>
      <c r="S594" s="1" t="s">
        <v>13</v>
      </c>
      <c r="V594" s="40"/>
      <c r="W594" s="40" t="s">
        <v>13939</v>
      </c>
    </row>
    <row r="595" spans="1:23" ht="51" x14ac:dyDescent="0.25">
      <c r="A595" s="36">
        <v>594</v>
      </c>
      <c r="B595" s="2" t="s">
        <v>13017</v>
      </c>
      <c r="C595" s="1" t="s">
        <v>1341</v>
      </c>
      <c r="D595" s="1" t="s">
        <v>1341</v>
      </c>
      <c r="F595" s="2" t="s">
        <v>591</v>
      </c>
      <c r="G595" s="40"/>
      <c r="K595" s="1" t="s">
        <v>13</v>
      </c>
      <c r="M595" s="40"/>
      <c r="N595" s="40" t="s">
        <v>13</v>
      </c>
      <c r="O595" s="1" t="s">
        <v>13</v>
      </c>
      <c r="P595" s="1" t="s">
        <v>13</v>
      </c>
      <c r="Q595" s="1" t="s">
        <v>13</v>
      </c>
      <c r="R595" s="1" t="s">
        <v>13</v>
      </c>
      <c r="S595" s="1" t="s">
        <v>13</v>
      </c>
      <c r="V595" s="40"/>
      <c r="W595" s="40" t="s">
        <v>13940</v>
      </c>
    </row>
    <row r="596" spans="1:23" ht="76.5" x14ac:dyDescent="0.25">
      <c r="A596" s="36">
        <v>595</v>
      </c>
      <c r="B596" s="2" t="s">
        <v>13018</v>
      </c>
      <c r="C596" s="1" t="s">
        <v>1342</v>
      </c>
      <c r="D596" s="1" t="s">
        <v>1342</v>
      </c>
      <c r="F596" s="2" t="s">
        <v>592</v>
      </c>
      <c r="G596" s="40"/>
      <c r="K596" s="1" t="s">
        <v>13</v>
      </c>
      <c r="M596" s="40"/>
      <c r="N596" s="40" t="s">
        <v>13</v>
      </c>
      <c r="O596" s="1" t="s">
        <v>13</v>
      </c>
      <c r="P596" s="1" t="s">
        <v>13</v>
      </c>
      <c r="Q596" s="1" t="s">
        <v>13</v>
      </c>
      <c r="R596" s="1" t="s">
        <v>13</v>
      </c>
      <c r="S596" s="1" t="s">
        <v>13</v>
      </c>
      <c r="V596" s="40"/>
      <c r="W596" s="40" t="s">
        <v>13941</v>
      </c>
    </row>
    <row r="597" spans="1:23" ht="38.25" x14ac:dyDescent="0.25">
      <c r="A597" s="36">
        <v>596</v>
      </c>
      <c r="B597" s="2" t="s">
        <v>13019</v>
      </c>
      <c r="C597" s="1" t="s">
        <v>1343</v>
      </c>
      <c r="D597" s="1" t="s">
        <v>1343</v>
      </c>
      <c r="F597" s="2" t="s">
        <v>593</v>
      </c>
      <c r="G597" s="40"/>
      <c r="J597" s="1" t="s">
        <v>13</v>
      </c>
      <c r="M597" s="40"/>
      <c r="N597" s="40" t="s">
        <v>13</v>
      </c>
      <c r="O597" s="1" t="s">
        <v>13</v>
      </c>
      <c r="P597" s="1" t="s">
        <v>13</v>
      </c>
      <c r="Q597" s="1" t="s">
        <v>13</v>
      </c>
      <c r="R597" s="1" t="s">
        <v>13</v>
      </c>
      <c r="S597" s="1" t="s">
        <v>13</v>
      </c>
      <c r="V597" s="40"/>
      <c r="W597" s="40"/>
    </row>
    <row r="598" spans="1:23" x14ac:dyDescent="0.25">
      <c r="A598" s="36">
        <v>597</v>
      </c>
      <c r="B598" s="4" t="s">
        <v>594</v>
      </c>
      <c r="C598" s="3" t="s">
        <v>852</v>
      </c>
      <c r="D598" s="3" t="s">
        <v>852</v>
      </c>
      <c r="F598" s="4" t="s">
        <v>594</v>
      </c>
      <c r="G598" s="40"/>
      <c r="M598" s="40"/>
      <c r="N598" s="40"/>
      <c r="V598" s="40"/>
      <c r="W598" s="40"/>
    </row>
    <row r="599" spans="1:23" ht="25.5" x14ac:dyDescent="0.25">
      <c r="A599" s="36">
        <v>598</v>
      </c>
      <c r="B599" s="6" t="s">
        <v>595</v>
      </c>
      <c r="C599" s="5" t="s">
        <v>853</v>
      </c>
      <c r="D599" s="5" t="s">
        <v>853</v>
      </c>
      <c r="E599" s="5"/>
      <c r="F599" s="6" t="s">
        <v>595</v>
      </c>
      <c r="G599" s="39"/>
      <c r="H599" s="5"/>
      <c r="I599" s="5"/>
      <c r="K599" s="5"/>
      <c r="L599" s="5"/>
      <c r="M599" s="39"/>
      <c r="N599" s="40"/>
      <c r="V599" s="40"/>
      <c r="W599" s="40"/>
    </row>
    <row r="600" spans="1:23" ht="51" x14ac:dyDescent="0.25">
      <c r="A600" s="36">
        <v>599</v>
      </c>
      <c r="B600" s="2" t="s">
        <v>13020</v>
      </c>
      <c r="C600" s="1" t="s">
        <v>1344</v>
      </c>
      <c r="D600" s="1" t="s">
        <v>1344</v>
      </c>
      <c r="F600" s="2" t="s">
        <v>596</v>
      </c>
      <c r="G600" s="40"/>
      <c r="K600" s="1" t="s">
        <v>13</v>
      </c>
      <c r="M600" s="40"/>
      <c r="N600" s="40" t="s">
        <v>13</v>
      </c>
      <c r="O600" s="1" t="s">
        <v>13</v>
      </c>
      <c r="P600" s="1" t="s">
        <v>13</v>
      </c>
      <c r="Q600" s="1" t="s">
        <v>13</v>
      </c>
      <c r="R600" s="1" t="s">
        <v>13</v>
      </c>
      <c r="S600" s="1" t="s">
        <v>13</v>
      </c>
      <c r="V600" s="40"/>
      <c r="W600" s="40" t="s">
        <v>13942</v>
      </c>
    </row>
    <row r="601" spans="1:23" ht="63.75" x14ac:dyDescent="0.25">
      <c r="A601" s="36">
        <v>600</v>
      </c>
      <c r="B601" s="2" t="s">
        <v>13021</v>
      </c>
      <c r="C601" s="1" t="s">
        <v>1345</v>
      </c>
      <c r="D601" s="1" t="s">
        <v>1345</v>
      </c>
      <c r="F601" s="2" t="s">
        <v>597</v>
      </c>
      <c r="G601" s="40"/>
      <c r="K601" s="1" t="s">
        <v>13</v>
      </c>
      <c r="M601" s="40"/>
      <c r="N601" s="40" t="s">
        <v>13</v>
      </c>
      <c r="O601" s="1" t="s">
        <v>13</v>
      </c>
      <c r="P601" s="1" t="s">
        <v>13</v>
      </c>
      <c r="Q601" s="1" t="s">
        <v>13</v>
      </c>
      <c r="R601" s="1" t="s">
        <v>13</v>
      </c>
      <c r="S601" s="1" t="s">
        <v>13</v>
      </c>
      <c r="V601" s="40"/>
      <c r="W601" s="40" t="s">
        <v>13943</v>
      </c>
    </row>
    <row r="602" spans="1:23" ht="51" x14ac:dyDescent="0.25">
      <c r="A602" s="36">
        <v>601</v>
      </c>
      <c r="B602" s="2" t="s">
        <v>13022</v>
      </c>
      <c r="C602" s="1" t="s">
        <v>1346</v>
      </c>
      <c r="D602" s="1" t="s">
        <v>1346</v>
      </c>
      <c r="F602" s="2" t="s">
        <v>598</v>
      </c>
      <c r="G602" s="40"/>
      <c r="K602" s="1" t="s">
        <v>13</v>
      </c>
      <c r="M602" s="40"/>
      <c r="N602" s="40" t="s">
        <v>13</v>
      </c>
      <c r="O602" s="1" t="s">
        <v>13</v>
      </c>
      <c r="P602" s="1" t="s">
        <v>13</v>
      </c>
      <c r="Q602" s="1" t="s">
        <v>13</v>
      </c>
      <c r="R602" s="1" t="s">
        <v>13</v>
      </c>
      <c r="S602" s="1" t="s">
        <v>13</v>
      </c>
      <c r="V602" s="40"/>
      <c r="W602" s="40" t="s">
        <v>13944</v>
      </c>
    </row>
    <row r="603" spans="1:23" ht="25.5" x14ac:dyDescent="0.25">
      <c r="A603" s="36">
        <v>602</v>
      </c>
      <c r="B603" s="4" t="s">
        <v>599</v>
      </c>
      <c r="C603" s="3" t="s">
        <v>854</v>
      </c>
      <c r="D603" s="3" t="s">
        <v>854</v>
      </c>
      <c r="F603" s="4" t="s">
        <v>599</v>
      </c>
      <c r="G603" s="40"/>
      <c r="M603" s="40"/>
      <c r="N603" s="40"/>
      <c r="V603" s="40"/>
      <c r="W603" s="40"/>
    </row>
    <row r="604" spans="1:23" x14ac:dyDescent="0.25">
      <c r="A604" s="36">
        <v>603</v>
      </c>
      <c r="B604" s="6" t="s">
        <v>600</v>
      </c>
      <c r="C604" s="5" t="s">
        <v>855</v>
      </c>
      <c r="D604" s="5" t="s">
        <v>855</v>
      </c>
      <c r="E604" s="5"/>
      <c r="F604" s="6" t="s">
        <v>600</v>
      </c>
      <c r="G604" s="39"/>
      <c r="H604" s="5"/>
      <c r="I604" s="5"/>
      <c r="K604" s="5"/>
      <c r="L604" s="5"/>
      <c r="M604" s="39"/>
      <c r="N604" s="40"/>
      <c r="V604" s="40"/>
      <c r="W604" s="40"/>
    </row>
    <row r="605" spans="1:23" ht="38.25" x14ac:dyDescent="0.25">
      <c r="A605" s="36">
        <v>604</v>
      </c>
      <c r="B605" s="2" t="s">
        <v>13023</v>
      </c>
      <c r="C605" s="1" t="s">
        <v>1347</v>
      </c>
      <c r="D605" s="1" t="s">
        <v>1347</v>
      </c>
      <c r="F605" s="2" t="s">
        <v>601</v>
      </c>
      <c r="G605" s="40"/>
      <c r="K605" s="1" t="s">
        <v>13</v>
      </c>
      <c r="M605" s="40"/>
      <c r="N605" s="40" t="s">
        <v>13</v>
      </c>
      <c r="O605" s="1" t="s">
        <v>13</v>
      </c>
      <c r="P605" s="1" t="s">
        <v>13</v>
      </c>
      <c r="Q605" s="1" t="s">
        <v>13</v>
      </c>
      <c r="R605" s="1" t="s">
        <v>13</v>
      </c>
      <c r="S605" s="1" t="s">
        <v>13</v>
      </c>
      <c r="V605" s="40"/>
      <c r="W605" s="40" t="s">
        <v>13945</v>
      </c>
    </row>
    <row r="606" spans="1:23" ht="38.25" x14ac:dyDescent="0.25">
      <c r="A606" s="36">
        <v>605</v>
      </c>
      <c r="B606" s="2" t="s">
        <v>13024</v>
      </c>
      <c r="C606" s="1" t="s">
        <v>1348</v>
      </c>
      <c r="D606" s="1" t="s">
        <v>1348</v>
      </c>
      <c r="F606" s="2" t="s">
        <v>602</v>
      </c>
      <c r="G606" s="40"/>
      <c r="K606" s="1" t="s">
        <v>13</v>
      </c>
      <c r="M606" s="40"/>
      <c r="N606" s="40" t="s">
        <v>13</v>
      </c>
      <c r="O606" s="1" t="s">
        <v>13</v>
      </c>
      <c r="P606" s="1" t="s">
        <v>13</v>
      </c>
      <c r="Q606" s="1" t="s">
        <v>13</v>
      </c>
      <c r="R606" s="1" t="s">
        <v>13</v>
      </c>
      <c r="S606" s="1" t="s">
        <v>13</v>
      </c>
      <c r="V606" s="40"/>
      <c r="W606" s="40" t="s">
        <v>13945</v>
      </c>
    </row>
    <row r="607" spans="1:23" ht="51" x14ac:dyDescent="0.25">
      <c r="A607" s="36">
        <v>606</v>
      </c>
      <c r="B607" s="2" t="s">
        <v>13025</v>
      </c>
      <c r="C607" s="1" t="s">
        <v>1349</v>
      </c>
      <c r="D607" s="1" t="s">
        <v>1349</v>
      </c>
      <c r="F607" s="2" t="s">
        <v>603</v>
      </c>
      <c r="G607" s="40"/>
      <c r="K607" s="1" t="s">
        <v>13</v>
      </c>
      <c r="M607" s="40"/>
      <c r="N607" s="40" t="s">
        <v>13</v>
      </c>
      <c r="O607" s="1" t="s">
        <v>13</v>
      </c>
      <c r="P607" s="1" t="s">
        <v>13</v>
      </c>
      <c r="Q607" s="1" t="s">
        <v>13</v>
      </c>
      <c r="R607" s="1" t="s">
        <v>13</v>
      </c>
      <c r="S607" s="1" t="s">
        <v>13</v>
      </c>
      <c r="V607" s="40"/>
      <c r="W607" s="40" t="s">
        <v>13945</v>
      </c>
    </row>
    <row r="608" spans="1:23" x14ac:dyDescent="0.25">
      <c r="A608" s="36">
        <v>607</v>
      </c>
      <c r="B608" s="6" t="s">
        <v>604</v>
      </c>
      <c r="C608" s="5" t="s">
        <v>856</v>
      </c>
      <c r="D608" s="5" t="s">
        <v>856</v>
      </c>
      <c r="E608" s="5"/>
      <c r="F608" s="6" t="s">
        <v>604</v>
      </c>
      <c r="G608" s="39"/>
      <c r="H608" s="5"/>
      <c r="I608" s="5"/>
      <c r="K608" s="5"/>
      <c r="L608" s="5"/>
      <c r="M608" s="39"/>
      <c r="N608" s="40"/>
      <c r="V608" s="40"/>
      <c r="W608" s="40"/>
    </row>
    <row r="609" spans="1:23" ht="51" x14ac:dyDescent="0.25">
      <c r="A609" s="36">
        <v>608</v>
      </c>
      <c r="B609" s="2" t="s">
        <v>13026</v>
      </c>
      <c r="C609" s="1" t="s">
        <v>1350</v>
      </c>
      <c r="D609" s="1" t="s">
        <v>1350</v>
      </c>
      <c r="F609" s="2" t="s">
        <v>605</v>
      </c>
      <c r="G609" s="40"/>
      <c r="K609" s="1" t="s">
        <v>13</v>
      </c>
      <c r="M609" s="40"/>
      <c r="N609" s="40" t="s">
        <v>13</v>
      </c>
      <c r="O609" s="1" t="s">
        <v>13</v>
      </c>
      <c r="P609" s="1" t="s">
        <v>13</v>
      </c>
      <c r="Q609" s="1" t="s">
        <v>13</v>
      </c>
      <c r="R609" s="1" t="s">
        <v>13</v>
      </c>
      <c r="S609" s="1" t="s">
        <v>13</v>
      </c>
      <c r="V609" s="40"/>
      <c r="W609" s="40" t="s">
        <v>13946</v>
      </c>
    </row>
    <row r="610" spans="1:23" x14ac:dyDescent="0.25">
      <c r="A610" s="36">
        <v>609</v>
      </c>
      <c r="B610" s="6" t="s">
        <v>606</v>
      </c>
      <c r="C610" s="5" t="s">
        <v>857</v>
      </c>
      <c r="D610" s="5" t="s">
        <v>857</v>
      </c>
      <c r="E610" s="5"/>
      <c r="F610" s="6" t="s">
        <v>606</v>
      </c>
      <c r="G610" s="39"/>
      <c r="H610" s="5"/>
      <c r="I610" s="5"/>
      <c r="K610" s="5"/>
      <c r="L610" s="5"/>
      <c r="M610" s="39"/>
      <c r="N610" s="40"/>
      <c r="V610" s="40"/>
      <c r="W610" s="40"/>
    </row>
    <row r="611" spans="1:23" ht="51" x14ac:dyDescent="0.25">
      <c r="A611" s="36">
        <v>610</v>
      </c>
      <c r="B611" s="2" t="s">
        <v>13027</v>
      </c>
      <c r="C611" s="1" t="s">
        <v>1351</v>
      </c>
      <c r="D611" s="1" t="s">
        <v>1351</v>
      </c>
      <c r="F611" s="2" t="s">
        <v>607</v>
      </c>
      <c r="G611" s="40"/>
      <c r="K611" s="1" t="s">
        <v>13</v>
      </c>
      <c r="M611" s="40"/>
      <c r="N611" s="40" t="s">
        <v>13</v>
      </c>
      <c r="O611" s="1" t="s">
        <v>13</v>
      </c>
      <c r="P611" s="1" t="s">
        <v>13</v>
      </c>
      <c r="Q611" s="1" t="s">
        <v>13</v>
      </c>
      <c r="R611" s="1" t="s">
        <v>13</v>
      </c>
      <c r="S611" s="1" t="s">
        <v>13</v>
      </c>
      <c r="V611" s="40"/>
      <c r="W611" s="40" t="s">
        <v>13947</v>
      </c>
    </row>
    <row r="612" spans="1:23" ht="51" x14ac:dyDescent="0.25">
      <c r="A612" s="36">
        <v>611</v>
      </c>
      <c r="B612" s="4" t="s">
        <v>608</v>
      </c>
      <c r="C612" s="3" t="s">
        <v>858</v>
      </c>
      <c r="D612" s="3" t="s">
        <v>858</v>
      </c>
      <c r="F612" s="4" t="s">
        <v>608</v>
      </c>
      <c r="G612" s="40"/>
      <c r="M612" s="40"/>
      <c r="N612" s="40"/>
      <c r="V612" s="40"/>
      <c r="W612" s="40" t="s">
        <v>13948</v>
      </c>
    </row>
    <row r="613" spans="1:23" x14ac:dyDescent="0.25">
      <c r="A613" s="36">
        <v>612</v>
      </c>
      <c r="B613" s="6" t="s">
        <v>517</v>
      </c>
      <c r="C613" s="5" t="s">
        <v>859</v>
      </c>
      <c r="D613" s="5" t="s">
        <v>859</v>
      </c>
      <c r="E613" s="5"/>
      <c r="F613" s="6" t="s">
        <v>517</v>
      </c>
      <c r="G613" s="39"/>
      <c r="H613" s="5"/>
      <c r="I613" s="5"/>
      <c r="K613" s="5"/>
      <c r="L613" s="5"/>
      <c r="M613" s="39"/>
      <c r="N613" s="40"/>
      <c r="V613" s="40"/>
      <c r="W613" s="40"/>
    </row>
    <row r="614" spans="1:23" ht="51" x14ac:dyDescent="0.25">
      <c r="A614" s="36">
        <v>613</v>
      </c>
      <c r="B614" s="2" t="s">
        <v>13028</v>
      </c>
      <c r="C614" s="1" t="s">
        <v>1352</v>
      </c>
      <c r="D614" s="1" t="s">
        <v>1352</v>
      </c>
      <c r="F614" s="2" t="s">
        <v>609</v>
      </c>
      <c r="G614" s="40"/>
      <c r="K614" s="1" t="s">
        <v>13</v>
      </c>
      <c r="M614" s="40"/>
      <c r="N614" s="40" t="s">
        <v>13</v>
      </c>
      <c r="O614" s="1" t="s">
        <v>13</v>
      </c>
      <c r="P614" s="1" t="s">
        <v>13</v>
      </c>
      <c r="Q614" s="1" t="s">
        <v>13</v>
      </c>
      <c r="R614" s="1" t="s">
        <v>13</v>
      </c>
      <c r="S614" s="1" t="s">
        <v>13</v>
      </c>
      <c r="V614" s="40">
        <v>1</v>
      </c>
      <c r="W614" s="40" t="s">
        <v>13949</v>
      </c>
    </row>
    <row r="615" spans="1:23" ht="63.75" x14ac:dyDescent="0.25">
      <c r="A615" s="36">
        <v>614</v>
      </c>
      <c r="B615" s="2" t="s">
        <v>13029</v>
      </c>
      <c r="C615" s="1" t="s">
        <v>1353</v>
      </c>
      <c r="D615" s="1" t="s">
        <v>1353</v>
      </c>
      <c r="F615" s="2" t="s">
        <v>610</v>
      </c>
      <c r="G615" s="40"/>
      <c r="K615" s="1" t="s">
        <v>13</v>
      </c>
      <c r="M615" s="40"/>
      <c r="N615" s="40" t="s">
        <v>13</v>
      </c>
      <c r="O615" s="1" t="s">
        <v>13</v>
      </c>
      <c r="P615" s="1" t="s">
        <v>13</v>
      </c>
      <c r="Q615" s="1" t="s">
        <v>13</v>
      </c>
      <c r="R615" s="1" t="s">
        <v>13</v>
      </c>
      <c r="S615" s="1" t="s">
        <v>13</v>
      </c>
      <c r="V615" s="40"/>
      <c r="W615" s="40" t="s">
        <v>13950</v>
      </c>
    </row>
    <row r="616" spans="1:23" ht="51" x14ac:dyDescent="0.25">
      <c r="A616" s="36">
        <v>615</v>
      </c>
      <c r="B616" s="2" t="s">
        <v>13030</v>
      </c>
      <c r="C616" s="1" t="s">
        <v>1354</v>
      </c>
      <c r="D616" s="1" t="s">
        <v>1354</v>
      </c>
      <c r="F616" s="2" t="s">
        <v>611</v>
      </c>
      <c r="G616" s="40"/>
      <c r="K616" s="1" t="s">
        <v>13</v>
      </c>
      <c r="M616" s="40"/>
      <c r="N616" s="40" t="s">
        <v>13</v>
      </c>
      <c r="O616" s="1" t="s">
        <v>13</v>
      </c>
      <c r="P616" s="1" t="s">
        <v>13</v>
      </c>
      <c r="Q616" s="1" t="s">
        <v>13</v>
      </c>
      <c r="R616" s="1" t="s">
        <v>13</v>
      </c>
      <c r="S616" s="1" t="s">
        <v>13</v>
      </c>
      <c r="V616" s="40"/>
      <c r="W616" s="40" t="s">
        <v>13951</v>
      </c>
    </row>
    <row r="617" spans="1:23" x14ac:dyDescent="0.25">
      <c r="A617" s="36">
        <v>616</v>
      </c>
      <c r="B617" s="6" t="s">
        <v>30</v>
      </c>
      <c r="C617" s="5" t="s">
        <v>860</v>
      </c>
      <c r="D617" s="5" t="s">
        <v>860</v>
      </c>
      <c r="E617" s="5"/>
      <c r="F617" s="6" t="s">
        <v>30</v>
      </c>
      <c r="G617" s="39"/>
      <c r="H617" s="5"/>
      <c r="I617" s="5"/>
      <c r="K617" s="5"/>
      <c r="L617" s="5"/>
      <c r="M617" s="39"/>
      <c r="N617" s="40"/>
      <c r="V617" s="40"/>
      <c r="W617" s="40"/>
    </row>
    <row r="618" spans="1:23" x14ac:dyDescent="0.25">
      <c r="A618" s="36">
        <v>617</v>
      </c>
      <c r="B618" s="6" t="s">
        <v>612</v>
      </c>
      <c r="C618" s="5" t="s">
        <v>861</v>
      </c>
      <c r="D618" s="5" t="s">
        <v>861</v>
      </c>
      <c r="E618" s="5"/>
      <c r="F618" s="6" t="s">
        <v>612</v>
      </c>
      <c r="G618" s="39"/>
      <c r="H618" s="5"/>
      <c r="I618" s="5"/>
      <c r="K618" s="5"/>
      <c r="L618" s="5"/>
      <c r="M618" s="39"/>
      <c r="N618" s="40"/>
      <c r="V618" s="40"/>
      <c r="W618" s="40"/>
    </row>
    <row r="619" spans="1:23" ht="38.25" x14ac:dyDescent="0.25">
      <c r="A619" s="36">
        <v>618</v>
      </c>
      <c r="B619" s="2" t="s">
        <v>13031</v>
      </c>
      <c r="C619" s="1" t="s">
        <v>1355</v>
      </c>
      <c r="D619" s="1" t="s">
        <v>1355</v>
      </c>
      <c r="F619" s="2" t="s">
        <v>613</v>
      </c>
      <c r="G619" s="40"/>
      <c r="K619" s="1" t="s">
        <v>13</v>
      </c>
      <c r="M619" s="40"/>
      <c r="N619" s="40" t="s">
        <v>13</v>
      </c>
      <c r="O619" s="1" t="s">
        <v>13</v>
      </c>
      <c r="P619" s="1" t="s">
        <v>13</v>
      </c>
      <c r="Q619" s="1" t="s">
        <v>13</v>
      </c>
      <c r="R619" s="1" t="s">
        <v>13</v>
      </c>
      <c r="S619" s="1" t="s">
        <v>13</v>
      </c>
      <c r="T619" s="1" t="s">
        <v>13</v>
      </c>
      <c r="U619" s="1">
        <v>2</v>
      </c>
      <c r="V619" s="40"/>
      <c r="W619" s="40" t="s">
        <v>13952</v>
      </c>
    </row>
    <row r="620" spans="1:23" ht="25.5" x14ac:dyDescent="0.25">
      <c r="A620" s="36">
        <v>619</v>
      </c>
      <c r="B620" s="2" t="s">
        <v>614</v>
      </c>
      <c r="C620" s="1" t="s">
        <v>1356</v>
      </c>
      <c r="D620" s="1" t="s">
        <v>1356</v>
      </c>
      <c r="F620" s="2" t="s">
        <v>614</v>
      </c>
      <c r="G620" s="40"/>
      <c r="J620" s="1" t="s">
        <v>13</v>
      </c>
      <c r="M620" s="40"/>
      <c r="N620" s="40" t="s">
        <v>13</v>
      </c>
      <c r="O620" s="1" t="s">
        <v>13</v>
      </c>
      <c r="P620" s="1" t="s">
        <v>13</v>
      </c>
      <c r="Q620" s="1" t="s">
        <v>13</v>
      </c>
      <c r="R620" s="1" t="s">
        <v>13</v>
      </c>
      <c r="S620" s="1" t="s">
        <v>13</v>
      </c>
      <c r="T620" s="1" t="s">
        <v>13</v>
      </c>
      <c r="U620" s="1">
        <v>2</v>
      </c>
      <c r="V620" s="40"/>
      <c r="W620" s="40"/>
    </row>
    <row r="621" spans="1:23" ht="25.5" x14ac:dyDescent="0.25">
      <c r="A621" s="36">
        <v>620</v>
      </c>
      <c r="B621" s="2" t="s">
        <v>615</v>
      </c>
      <c r="C621" s="1" t="s">
        <v>1357</v>
      </c>
      <c r="D621" s="1" t="s">
        <v>1357</v>
      </c>
      <c r="F621" s="2" t="s">
        <v>615</v>
      </c>
      <c r="G621" s="40"/>
      <c r="J621" s="1" t="s">
        <v>13</v>
      </c>
      <c r="M621" s="40"/>
      <c r="N621" s="40" t="s">
        <v>13</v>
      </c>
      <c r="O621" s="1" t="s">
        <v>13</v>
      </c>
      <c r="P621" s="1" t="s">
        <v>13</v>
      </c>
      <c r="Q621" s="1" t="s">
        <v>13</v>
      </c>
      <c r="R621" s="1" t="s">
        <v>13</v>
      </c>
      <c r="S621" s="1" t="s">
        <v>13</v>
      </c>
      <c r="T621" s="1" t="s">
        <v>13</v>
      </c>
      <c r="U621" s="1">
        <v>2</v>
      </c>
      <c r="V621" s="40"/>
      <c r="W621" s="40"/>
    </row>
    <row r="622" spans="1:23" ht="38.25" x14ac:dyDescent="0.25">
      <c r="A622" s="36">
        <v>621</v>
      </c>
      <c r="B622" s="2" t="s">
        <v>616</v>
      </c>
      <c r="C622" s="1" t="s">
        <v>1358</v>
      </c>
      <c r="D622" s="1" t="s">
        <v>1358</v>
      </c>
      <c r="F622" s="2" t="s">
        <v>616</v>
      </c>
      <c r="G622" s="40"/>
      <c r="J622" s="1" t="s">
        <v>13</v>
      </c>
      <c r="M622" s="40"/>
      <c r="N622" s="40" t="s">
        <v>13</v>
      </c>
      <c r="V622" s="40"/>
      <c r="W622" s="40"/>
    </row>
    <row r="623" spans="1:23" ht="38.25" x14ac:dyDescent="0.25">
      <c r="A623" s="36">
        <v>622</v>
      </c>
      <c r="B623" s="2" t="s">
        <v>617</v>
      </c>
      <c r="C623" s="1" t="s">
        <v>1359</v>
      </c>
      <c r="D623" s="1" t="s">
        <v>1359</v>
      </c>
      <c r="F623" s="2" t="s">
        <v>617</v>
      </c>
      <c r="G623" s="40"/>
      <c r="J623" s="1" t="s">
        <v>13</v>
      </c>
      <c r="M623" s="40"/>
      <c r="N623" s="40" t="s">
        <v>13</v>
      </c>
      <c r="O623" s="1" t="s">
        <v>13</v>
      </c>
      <c r="P623" s="1" t="s">
        <v>13</v>
      </c>
      <c r="Q623" s="1" t="s">
        <v>13</v>
      </c>
      <c r="R623" s="1" t="s">
        <v>13</v>
      </c>
      <c r="S623" s="1" t="s">
        <v>13</v>
      </c>
      <c r="T623" s="1" t="s">
        <v>13</v>
      </c>
      <c r="U623" s="1">
        <v>2</v>
      </c>
      <c r="V623" s="40"/>
      <c r="W623" s="40"/>
    </row>
    <row r="624" spans="1:23" x14ac:dyDescent="0.25">
      <c r="A624" s="36">
        <v>623</v>
      </c>
      <c r="B624" s="4" t="s">
        <v>618</v>
      </c>
      <c r="C624" s="3" t="s">
        <v>862</v>
      </c>
      <c r="D624" s="3" t="s">
        <v>862</v>
      </c>
      <c r="E624" s="3"/>
      <c r="F624" s="4" t="s">
        <v>618</v>
      </c>
      <c r="G624" s="38"/>
      <c r="H624" s="3"/>
      <c r="I624" s="3"/>
      <c r="K624" s="3"/>
      <c r="L624" s="3"/>
      <c r="M624" s="38"/>
      <c r="N624" s="40"/>
      <c r="V624" s="40"/>
      <c r="W624" s="40" t="s">
        <v>13953</v>
      </c>
    </row>
    <row r="625" spans="1:23" x14ac:dyDescent="0.25">
      <c r="A625" s="36">
        <v>624</v>
      </c>
      <c r="B625" s="4" t="s">
        <v>30</v>
      </c>
      <c r="C625" s="3" t="s">
        <v>863</v>
      </c>
      <c r="D625" s="3" t="s">
        <v>863</v>
      </c>
      <c r="E625" s="3"/>
      <c r="F625" s="4" t="s">
        <v>30</v>
      </c>
      <c r="G625" s="38"/>
      <c r="H625" s="3"/>
      <c r="I625" s="3"/>
      <c r="K625" s="3"/>
      <c r="L625" s="3"/>
      <c r="M625" s="38"/>
      <c r="N625" s="40"/>
      <c r="V625" s="40"/>
      <c r="W625" s="40"/>
    </row>
    <row r="626" spans="1:23" x14ac:dyDescent="0.25">
      <c r="A626" s="36">
        <v>625</v>
      </c>
      <c r="B626" s="4" t="s">
        <v>619</v>
      </c>
      <c r="C626" s="3" t="s">
        <v>13087</v>
      </c>
      <c r="D626" s="3" t="s">
        <v>13087</v>
      </c>
      <c r="E626" s="3"/>
      <c r="F626" s="4" t="s">
        <v>619</v>
      </c>
      <c r="G626" s="38"/>
      <c r="H626" s="3"/>
      <c r="I626" s="3"/>
      <c r="K626" s="3"/>
      <c r="L626" s="3"/>
      <c r="M626" s="38"/>
      <c r="N626" s="40"/>
      <c r="V626" s="40"/>
      <c r="W626" s="40"/>
    </row>
    <row r="627" spans="1:23" x14ac:dyDescent="0.25">
      <c r="A627" s="36">
        <v>626</v>
      </c>
      <c r="B627" s="6" t="s">
        <v>13032</v>
      </c>
      <c r="C627" s="5" t="s">
        <v>864</v>
      </c>
      <c r="D627" s="5" t="s">
        <v>864</v>
      </c>
      <c r="E627" s="5"/>
      <c r="F627" s="6" t="s">
        <v>620</v>
      </c>
      <c r="G627" s="40"/>
      <c r="M627" s="40"/>
      <c r="N627" s="40"/>
      <c r="V627" s="40"/>
      <c r="W627" s="40"/>
    </row>
    <row r="628" spans="1:23" ht="76.5" x14ac:dyDescent="0.25">
      <c r="A628" s="36">
        <v>627</v>
      </c>
      <c r="B628" s="2" t="s">
        <v>13033</v>
      </c>
      <c r="C628" s="1" t="s">
        <v>1360</v>
      </c>
      <c r="D628" s="1" t="s">
        <v>1360</v>
      </c>
      <c r="F628" s="2" t="s">
        <v>621</v>
      </c>
      <c r="G628" s="40"/>
      <c r="K628" s="1" t="s">
        <v>13</v>
      </c>
      <c r="M628" s="40"/>
      <c r="N628" s="40" t="s">
        <v>13</v>
      </c>
      <c r="O628" s="1" t="s">
        <v>13</v>
      </c>
      <c r="P628" s="1" t="s">
        <v>13</v>
      </c>
      <c r="Q628" s="1" t="s">
        <v>13</v>
      </c>
      <c r="R628" s="1" t="s">
        <v>13</v>
      </c>
      <c r="V628" s="40"/>
      <c r="W628" s="40" t="s">
        <v>13954</v>
      </c>
    </row>
    <row r="629" spans="1:23" x14ac:dyDescent="0.25">
      <c r="A629" s="36">
        <v>628</v>
      </c>
      <c r="B629" s="4" t="s">
        <v>622</v>
      </c>
      <c r="C629" s="5" t="s">
        <v>865</v>
      </c>
      <c r="D629" s="5" t="s">
        <v>865</v>
      </c>
      <c r="E629" s="5"/>
      <c r="F629" s="6" t="s">
        <v>622</v>
      </c>
      <c r="G629" s="39"/>
      <c r="H629" s="5"/>
      <c r="I629" s="5"/>
      <c r="K629" s="5"/>
      <c r="L629" s="5"/>
      <c r="M629" s="39"/>
      <c r="N629" s="40"/>
      <c r="V629" s="40"/>
      <c r="W629" s="40"/>
    </row>
    <row r="630" spans="1:23" ht="76.5" x14ac:dyDescent="0.25">
      <c r="A630" s="36">
        <v>629</v>
      </c>
      <c r="B630" s="2" t="s">
        <v>13034</v>
      </c>
      <c r="C630" s="1" t="s">
        <v>1361</v>
      </c>
      <c r="D630" s="1" t="s">
        <v>1361</v>
      </c>
      <c r="F630" s="2" t="s">
        <v>623</v>
      </c>
      <c r="G630" s="40"/>
      <c r="K630" s="1" t="s">
        <v>13</v>
      </c>
      <c r="M630" s="40"/>
      <c r="N630" s="40" t="s">
        <v>13</v>
      </c>
      <c r="O630" s="1" t="s">
        <v>13</v>
      </c>
      <c r="P630" s="1" t="s">
        <v>13</v>
      </c>
      <c r="Q630" s="1" t="s">
        <v>13</v>
      </c>
      <c r="R630" s="1" t="s">
        <v>13</v>
      </c>
      <c r="V630" s="40"/>
      <c r="W630" s="40" t="s">
        <v>13955</v>
      </c>
    </row>
    <row r="631" spans="1:23" ht="63.75" x14ac:dyDescent="0.25">
      <c r="A631" s="36">
        <v>630</v>
      </c>
      <c r="B631" s="2" t="s">
        <v>13035</v>
      </c>
      <c r="C631" s="1" t="s">
        <v>1362</v>
      </c>
      <c r="D631" s="1" t="s">
        <v>1362</v>
      </c>
      <c r="F631" s="2" t="s">
        <v>624</v>
      </c>
      <c r="G631" s="40"/>
      <c r="K631" s="1" t="s">
        <v>13</v>
      </c>
      <c r="M631" s="40"/>
      <c r="N631" s="40" t="s">
        <v>13</v>
      </c>
      <c r="O631" s="1" t="s">
        <v>13</v>
      </c>
      <c r="P631" s="1" t="s">
        <v>13</v>
      </c>
      <c r="Q631" s="1" t="s">
        <v>13</v>
      </c>
      <c r="R631" s="1" t="s">
        <v>13</v>
      </c>
      <c r="V631" s="40"/>
      <c r="W631" s="40" t="s">
        <v>13956</v>
      </c>
    </row>
    <row r="632" spans="1:23" ht="63.75" x14ac:dyDescent="0.25">
      <c r="A632" s="36">
        <v>631</v>
      </c>
      <c r="B632" s="2" t="s">
        <v>13036</v>
      </c>
      <c r="C632" s="1" t="s">
        <v>1363</v>
      </c>
      <c r="D632" s="1" t="s">
        <v>1363</v>
      </c>
      <c r="F632" s="2" t="s">
        <v>625</v>
      </c>
      <c r="G632" s="40"/>
      <c r="K632" s="1" t="s">
        <v>13</v>
      </c>
      <c r="M632" s="40"/>
      <c r="N632" s="40" t="s">
        <v>13</v>
      </c>
      <c r="O632" s="1" t="s">
        <v>13</v>
      </c>
      <c r="P632" s="1" t="s">
        <v>13</v>
      </c>
      <c r="Q632" s="1" t="s">
        <v>13</v>
      </c>
      <c r="R632" s="1" t="s">
        <v>13</v>
      </c>
      <c r="V632" s="40"/>
      <c r="W632" s="40" t="s">
        <v>13956</v>
      </c>
    </row>
    <row r="633" spans="1:23" x14ac:dyDescent="0.25">
      <c r="A633" s="36">
        <v>632</v>
      </c>
      <c r="B633" s="6" t="s">
        <v>626</v>
      </c>
      <c r="C633" s="5" t="s">
        <v>866</v>
      </c>
      <c r="D633" s="5" t="s">
        <v>866</v>
      </c>
      <c r="E633" s="5"/>
      <c r="F633" s="6" t="s">
        <v>626</v>
      </c>
      <c r="G633" s="39"/>
      <c r="H633" s="5"/>
      <c r="I633" s="5"/>
      <c r="K633" s="5"/>
      <c r="L633" s="5"/>
      <c r="M633" s="39"/>
      <c r="N633" s="40"/>
      <c r="V633" s="40"/>
      <c r="W633" s="40"/>
    </row>
    <row r="634" spans="1:23" ht="127.5" x14ac:dyDescent="0.25">
      <c r="A634" s="36">
        <v>633</v>
      </c>
      <c r="B634" s="2" t="s">
        <v>13037</v>
      </c>
      <c r="C634" s="1" t="s">
        <v>1364</v>
      </c>
      <c r="D634" s="1" t="s">
        <v>1364</v>
      </c>
      <c r="F634" s="2" t="s">
        <v>627</v>
      </c>
      <c r="G634" s="40"/>
      <c r="K634" s="1" t="s">
        <v>13</v>
      </c>
      <c r="M634" s="40"/>
      <c r="N634" s="40" t="s">
        <v>13</v>
      </c>
      <c r="O634" s="1" t="s">
        <v>13</v>
      </c>
      <c r="P634" s="1" t="s">
        <v>13</v>
      </c>
      <c r="Q634" s="1" t="s">
        <v>13</v>
      </c>
      <c r="R634" s="1" t="s">
        <v>13</v>
      </c>
      <c r="V634" s="40"/>
      <c r="W634" s="40" t="s">
        <v>13957</v>
      </c>
    </row>
    <row r="635" spans="1:23" ht="76.5" x14ac:dyDescent="0.25">
      <c r="A635" s="36">
        <v>634</v>
      </c>
      <c r="B635" s="2" t="s">
        <v>13038</v>
      </c>
      <c r="C635" s="1" t="s">
        <v>1365</v>
      </c>
      <c r="D635" s="1" t="s">
        <v>1365</v>
      </c>
      <c r="F635" s="2" t="s">
        <v>628</v>
      </c>
      <c r="G635" s="40"/>
      <c r="K635" s="1" t="s">
        <v>13</v>
      </c>
      <c r="M635" s="40"/>
      <c r="N635" s="40" t="s">
        <v>13</v>
      </c>
      <c r="O635" s="1" t="s">
        <v>13</v>
      </c>
      <c r="P635" s="1" t="s">
        <v>13</v>
      </c>
      <c r="Q635" s="1" t="s">
        <v>13</v>
      </c>
      <c r="R635" s="1" t="s">
        <v>13</v>
      </c>
      <c r="V635" s="40"/>
      <c r="W635" s="40" t="s">
        <v>13958</v>
      </c>
    </row>
    <row r="636" spans="1:23" ht="51" x14ac:dyDescent="0.25">
      <c r="A636" s="36">
        <v>635</v>
      </c>
      <c r="B636" s="2" t="s">
        <v>13039</v>
      </c>
      <c r="C636" s="1" t="s">
        <v>1366</v>
      </c>
      <c r="D636" s="1" t="s">
        <v>1366</v>
      </c>
      <c r="F636" s="2" t="s">
        <v>629</v>
      </c>
      <c r="G636" s="40"/>
      <c r="K636" s="1" t="s">
        <v>13</v>
      </c>
      <c r="M636" s="40"/>
      <c r="N636" s="40" t="s">
        <v>13</v>
      </c>
      <c r="O636" s="1" t="s">
        <v>13</v>
      </c>
      <c r="P636" s="1" t="s">
        <v>13</v>
      </c>
      <c r="Q636" s="1" t="s">
        <v>13</v>
      </c>
      <c r="R636" s="1" t="s">
        <v>13</v>
      </c>
      <c r="V636" s="40"/>
      <c r="W636" s="40" t="s">
        <v>13959</v>
      </c>
    </row>
    <row r="637" spans="1:23" ht="63.75" x14ac:dyDescent="0.25">
      <c r="A637" s="36">
        <v>636</v>
      </c>
      <c r="B637" s="2" t="s">
        <v>13040</v>
      </c>
      <c r="C637" s="1" t="s">
        <v>1367</v>
      </c>
      <c r="D637" s="1" t="s">
        <v>1367</v>
      </c>
      <c r="F637" s="2" t="s">
        <v>630</v>
      </c>
      <c r="G637" s="40"/>
      <c r="K637" s="1" t="s">
        <v>13</v>
      </c>
      <c r="M637" s="40"/>
      <c r="N637" s="40" t="s">
        <v>13</v>
      </c>
      <c r="O637" s="1" t="s">
        <v>13</v>
      </c>
      <c r="P637" s="1" t="s">
        <v>13</v>
      </c>
      <c r="Q637" s="1" t="s">
        <v>13</v>
      </c>
      <c r="R637" s="1" t="s">
        <v>13</v>
      </c>
      <c r="V637" s="40"/>
      <c r="W637" s="40" t="s">
        <v>13960</v>
      </c>
    </row>
    <row r="638" spans="1:23" ht="38.25" x14ac:dyDescent="0.25">
      <c r="A638" s="36">
        <v>637</v>
      </c>
      <c r="B638" s="2" t="s">
        <v>13041</v>
      </c>
      <c r="C638" s="1" t="s">
        <v>1368</v>
      </c>
      <c r="D638" s="1" t="s">
        <v>1368</v>
      </c>
      <c r="F638" s="2" t="s">
        <v>631</v>
      </c>
      <c r="G638" s="40"/>
      <c r="K638" s="1" t="s">
        <v>13</v>
      </c>
      <c r="M638" s="40"/>
      <c r="N638" s="40" t="s">
        <v>13</v>
      </c>
      <c r="O638" s="1" t="s">
        <v>13</v>
      </c>
      <c r="P638" s="1" t="s">
        <v>13</v>
      </c>
      <c r="Q638" s="1" t="s">
        <v>13</v>
      </c>
      <c r="R638" s="1" t="s">
        <v>13</v>
      </c>
      <c r="V638" s="40"/>
      <c r="W638" s="40" t="s">
        <v>13961</v>
      </c>
    </row>
    <row r="639" spans="1:23" x14ac:dyDescent="0.25">
      <c r="A639" s="36">
        <v>638</v>
      </c>
      <c r="B639" s="6" t="s">
        <v>632</v>
      </c>
      <c r="C639" s="5" t="s">
        <v>867</v>
      </c>
      <c r="D639" s="5" t="s">
        <v>867</v>
      </c>
      <c r="E639" s="5"/>
      <c r="F639" s="6" t="s">
        <v>632</v>
      </c>
      <c r="G639" s="39"/>
      <c r="H639" s="5"/>
      <c r="I639" s="5"/>
      <c r="K639" s="5"/>
      <c r="L639" s="5"/>
      <c r="M639" s="39"/>
      <c r="N639" s="40"/>
      <c r="V639" s="40"/>
      <c r="W639" s="40"/>
    </row>
    <row r="640" spans="1:23" ht="25.5" x14ac:dyDescent="0.25">
      <c r="A640" s="36">
        <v>639</v>
      </c>
      <c r="B640" s="2" t="s">
        <v>633</v>
      </c>
      <c r="C640" s="1" t="s">
        <v>1369</v>
      </c>
      <c r="D640" s="1" t="s">
        <v>1369</v>
      </c>
      <c r="F640" s="2" t="s">
        <v>633</v>
      </c>
      <c r="G640" s="40"/>
      <c r="J640" s="1" t="s">
        <v>13</v>
      </c>
      <c r="M640" s="40"/>
      <c r="N640" s="40" t="s">
        <v>13</v>
      </c>
      <c r="O640" s="1" t="s">
        <v>13</v>
      </c>
      <c r="P640" s="1" t="s">
        <v>13</v>
      </c>
      <c r="Q640" s="1" t="s">
        <v>13</v>
      </c>
      <c r="R640" s="1" t="s">
        <v>13</v>
      </c>
      <c r="V640" s="40"/>
      <c r="W640" s="40"/>
    </row>
    <row r="641" spans="1:23" x14ac:dyDescent="0.25">
      <c r="A641" s="36">
        <v>640</v>
      </c>
      <c r="B641" s="4" t="s">
        <v>634</v>
      </c>
      <c r="C641" s="3" t="s">
        <v>868</v>
      </c>
      <c r="D641" s="3" t="s">
        <v>868</v>
      </c>
      <c r="E641" s="3"/>
      <c r="F641" s="4" t="s">
        <v>634</v>
      </c>
      <c r="G641" s="38"/>
      <c r="H641" s="3"/>
      <c r="I641" s="3"/>
      <c r="K641" s="3"/>
      <c r="L641" s="3"/>
      <c r="M641" s="38"/>
      <c r="N641" s="40"/>
      <c r="V641" s="40"/>
      <c r="W641" s="40"/>
    </row>
    <row r="642" spans="1:23" x14ac:dyDescent="0.25">
      <c r="A642" s="36">
        <v>641</v>
      </c>
      <c r="B642" s="4" t="s">
        <v>635</v>
      </c>
      <c r="C642" s="3" t="s">
        <v>869</v>
      </c>
      <c r="D642" s="3" t="s">
        <v>869</v>
      </c>
      <c r="E642" s="3"/>
      <c r="F642" s="4" t="s">
        <v>635</v>
      </c>
      <c r="G642" s="38"/>
      <c r="H642" s="3"/>
      <c r="I642" s="3"/>
      <c r="K642" s="3"/>
      <c r="L642" s="3"/>
      <c r="M642" s="38"/>
      <c r="N642" s="40"/>
      <c r="V642" s="40"/>
      <c r="W642" s="40"/>
    </row>
    <row r="643" spans="1:23" x14ac:dyDescent="0.25">
      <c r="A643" s="36">
        <v>642</v>
      </c>
      <c r="B643" s="6" t="s">
        <v>636</v>
      </c>
      <c r="C643" s="5" t="s">
        <v>870</v>
      </c>
      <c r="D643" s="5" t="s">
        <v>870</v>
      </c>
      <c r="E643" s="5"/>
      <c r="F643" s="6" t="s">
        <v>636</v>
      </c>
      <c r="G643" s="39"/>
      <c r="H643" s="5"/>
      <c r="I643" s="5"/>
      <c r="K643" s="5"/>
      <c r="L643" s="5"/>
      <c r="M643" s="39"/>
      <c r="N643" s="40"/>
      <c r="V643" s="40"/>
      <c r="W643" s="40" t="s">
        <v>13604</v>
      </c>
    </row>
    <row r="644" spans="1:23" ht="63.75" x14ac:dyDescent="0.25">
      <c r="A644" s="36">
        <v>643</v>
      </c>
      <c r="B644" s="2" t="s">
        <v>13042</v>
      </c>
      <c r="C644" s="1" t="s">
        <v>1370</v>
      </c>
      <c r="D644" s="1" t="s">
        <v>1370</v>
      </c>
      <c r="F644" s="2" t="s">
        <v>1408</v>
      </c>
      <c r="G644" s="40"/>
      <c r="K644" s="1" t="s">
        <v>13</v>
      </c>
      <c r="M644" s="40"/>
      <c r="N644" s="40" t="s">
        <v>13</v>
      </c>
      <c r="O644" s="1" t="s">
        <v>13</v>
      </c>
      <c r="P644" s="1" t="s">
        <v>13</v>
      </c>
      <c r="Q644" s="1" t="s">
        <v>13</v>
      </c>
      <c r="R644" s="1" t="s">
        <v>13</v>
      </c>
      <c r="V644" s="40"/>
      <c r="W644" s="40" t="s">
        <v>13962</v>
      </c>
    </row>
    <row r="645" spans="1:23" x14ac:dyDescent="0.25">
      <c r="A645" s="36">
        <v>644</v>
      </c>
      <c r="B645" s="4" t="s">
        <v>637</v>
      </c>
      <c r="C645" s="3" t="s">
        <v>871</v>
      </c>
      <c r="D645" s="3" t="s">
        <v>871</v>
      </c>
      <c r="E645" s="3"/>
      <c r="F645" s="4" t="s">
        <v>637</v>
      </c>
      <c r="G645" s="38"/>
      <c r="H645" s="3"/>
      <c r="I645" s="3"/>
      <c r="K645" s="3"/>
      <c r="L645" s="3"/>
      <c r="M645" s="38"/>
      <c r="N645" s="40"/>
      <c r="V645" s="40"/>
      <c r="W645" s="40"/>
    </row>
    <row r="646" spans="1:23" x14ac:dyDescent="0.25">
      <c r="A646" s="36">
        <v>645</v>
      </c>
      <c r="B646" s="6" t="s">
        <v>638</v>
      </c>
      <c r="C646" s="5" t="s">
        <v>872</v>
      </c>
      <c r="D646" s="5" t="s">
        <v>872</v>
      </c>
      <c r="E646" s="5"/>
      <c r="F646" s="6" t="s">
        <v>638</v>
      </c>
      <c r="G646" s="39"/>
      <c r="H646" s="5"/>
      <c r="I646" s="5"/>
      <c r="K646" s="5"/>
      <c r="L646" s="5"/>
      <c r="M646" s="39"/>
      <c r="N646" s="40"/>
      <c r="V646" s="40"/>
      <c r="W646" s="40"/>
    </row>
    <row r="647" spans="1:23" ht="51" x14ac:dyDescent="0.25">
      <c r="A647" s="36">
        <v>646</v>
      </c>
      <c r="B647" s="2" t="s">
        <v>13043</v>
      </c>
      <c r="C647" s="1" t="s">
        <v>1371</v>
      </c>
      <c r="D647" s="1" t="s">
        <v>1371</v>
      </c>
      <c r="F647" s="2" t="s">
        <v>639</v>
      </c>
      <c r="G647" s="40"/>
      <c r="K647" s="1" t="s">
        <v>13</v>
      </c>
      <c r="M647" s="40"/>
      <c r="N647" s="40" t="s">
        <v>13</v>
      </c>
      <c r="O647" s="1" t="s">
        <v>13</v>
      </c>
      <c r="P647" s="1" t="s">
        <v>13</v>
      </c>
      <c r="Q647" s="1" t="s">
        <v>13</v>
      </c>
      <c r="R647" s="1" t="s">
        <v>13</v>
      </c>
      <c r="V647" s="40"/>
      <c r="W647" s="40" t="s">
        <v>13963</v>
      </c>
    </row>
    <row r="648" spans="1:23" ht="25.5" x14ac:dyDescent="0.25">
      <c r="A648" s="36">
        <v>647</v>
      </c>
      <c r="B648" s="2" t="s">
        <v>13044</v>
      </c>
      <c r="C648" s="1" t="s">
        <v>1372</v>
      </c>
      <c r="D648" s="1" t="s">
        <v>1372</v>
      </c>
      <c r="F648" s="2" t="s">
        <v>640</v>
      </c>
      <c r="G648" s="40"/>
      <c r="K648" s="1" t="s">
        <v>13</v>
      </c>
      <c r="M648" s="40"/>
      <c r="N648" s="40" t="s">
        <v>13</v>
      </c>
      <c r="O648" s="1" t="s">
        <v>13</v>
      </c>
      <c r="P648" s="1" t="s">
        <v>13</v>
      </c>
      <c r="Q648" s="1" t="s">
        <v>13</v>
      </c>
      <c r="R648" s="1" t="s">
        <v>13</v>
      </c>
      <c r="V648" s="40"/>
      <c r="W648" s="40" t="s">
        <v>13963</v>
      </c>
    </row>
    <row r="649" spans="1:23" ht="38.25" x14ac:dyDescent="0.25">
      <c r="A649" s="36">
        <v>648</v>
      </c>
      <c r="B649" s="2" t="s">
        <v>13045</v>
      </c>
      <c r="C649" s="1" t="s">
        <v>1373</v>
      </c>
      <c r="D649" s="1" t="s">
        <v>1373</v>
      </c>
      <c r="F649" s="2" t="s">
        <v>641</v>
      </c>
      <c r="G649" s="40"/>
      <c r="K649" s="1" t="s">
        <v>13</v>
      </c>
      <c r="M649" s="40"/>
      <c r="N649" s="40" t="s">
        <v>13</v>
      </c>
      <c r="O649" s="1" t="s">
        <v>13</v>
      </c>
      <c r="P649" s="1" t="s">
        <v>13</v>
      </c>
      <c r="Q649" s="1" t="s">
        <v>13</v>
      </c>
      <c r="R649" s="1" t="s">
        <v>13</v>
      </c>
      <c r="V649" s="40"/>
      <c r="W649" s="40" t="s">
        <v>13963</v>
      </c>
    </row>
    <row r="650" spans="1:23" ht="38.25" x14ac:dyDescent="0.25">
      <c r="A650" s="36">
        <v>649</v>
      </c>
      <c r="B650" s="2" t="s">
        <v>13046</v>
      </c>
      <c r="C650" s="1" t="s">
        <v>1374</v>
      </c>
      <c r="D650" s="1" t="s">
        <v>1374</v>
      </c>
      <c r="F650" s="2" t="s">
        <v>642</v>
      </c>
      <c r="G650" s="40"/>
      <c r="K650" s="1" t="s">
        <v>13</v>
      </c>
      <c r="M650" s="40"/>
      <c r="N650" s="40" t="s">
        <v>13</v>
      </c>
      <c r="O650" s="1" t="s">
        <v>13</v>
      </c>
      <c r="P650" s="1" t="s">
        <v>13</v>
      </c>
      <c r="Q650" s="1" t="s">
        <v>13</v>
      </c>
      <c r="R650" s="1" t="s">
        <v>13</v>
      </c>
      <c r="V650" s="40"/>
      <c r="W650" s="40" t="s">
        <v>13963</v>
      </c>
    </row>
    <row r="651" spans="1:23" ht="38.25" x14ac:dyDescent="0.25">
      <c r="A651" s="36">
        <v>650</v>
      </c>
      <c r="B651" s="2" t="s">
        <v>13047</v>
      </c>
      <c r="C651" s="1" t="s">
        <v>1375</v>
      </c>
      <c r="D651" s="1" t="s">
        <v>1375</v>
      </c>
      <c r="F651" s="2" t="s">
        <v>643</v>
      </c>
      <c r="G651" s="40"/>
      <c r="K651" s="1" t="s">
        <v>13</v>
      </c>
      <c r="M651" s="40"/>
      <c r="N651" s="40" t="s">
        <v>13</v>
      </c>
      <c r="O651" s="1" t="s">
        <v>13</v>
      </c>
      <c r="P651" s="1" t="s">
        <v>13</v>
      </c>
      <c r="Q651" s="1" t="s">
        <v>13</v>
      </c>
      <c r="R651" s="1" t="s">
        <v>13</v>
      </c>
      <c r="V651" s="40"/>
      <c r="W651" s="40" t="s">
        <v>13963</v>
      </c>
    </row>
    <row r="652" spans="1:23" x14ac:dyDescent="0.25">
      <c r="A652" s="36">
        <v>651</v>
      </c>
      <c r="B652" s="4" t="s">
        <v>644</v>
      </c>
      <c r="C652" s="3" t="s">
        <v>873</v>
      </c>
      <c r="D652" s="3" t="s">
        <v>873</v>
      </c>
      <c r="E652" s="3"/>
      <c r="F652" s="4" t="s">
        <v>644</v>
      </c>
      <c r="G652" s="38"/>
      <c r="H652" s="3"/>
      <c r="I652" s="3"/>
      <c r="K652" s="3"/>
      <c r="L652" s="3"/>
      <c r="M652" s="38"/>
      <c r="N652" s="40"/>
      <c r="V652" s="40"/>
      <c r="W652" s="40"/>
    </row>
    <row r="653" spans="1:23" x14ac:dyDescent="0.25">
      <c r="A653" s="36">
        <v>652</v>
      </c>
      <c r="B653" s="6" t="s">
        <v>645</v>
      </c>
      <c r="C653" s="5" t="s">
        <v>874</v>
      </c>
      <c r="D653" s="5" t="s">
        <v>874</v>
      </c>
      <c r="E653" s="5"/>
      <c r="F653" s="6" t="s">
        <v>645</v>
      </c>
      <c r="G653" s="39"/>
      <c r="H653" s="5"/>
      <c r="I653" s="5"/>
      <c r="K653" s="5"/>
      <c r="L653" s="5"/>
      <c r="M653" s="39"/>
      <c r="N653" s="40"/>
      <c r="V653" s="40"/>
      <c r="W653" s="40"/>
    </row>
    <row r="654" spans="1:23" ht="51" x14ac:dyDescent="0.25">
      <c r="A654" s="36">
        <v>653</v>
      </c>
      <c r="B654" s="2" t="s">
        <v>13048</v>
      </c>
      <c r="C654" s="1" t="s">
        <v>1376</v>
      </c>
      <c r="D654" s="1" t="s">
        <v>1376</v>
      </c>
      <c r="F654" s="2" t="s">
        <v>646</v>
      </c>
      <c r="G654" s="40"/>
      <c r="K654" s="1" t="s">
        <v>13</v>
      </c>
      <c r="M654" s="40"/>
      <c r="N654" s="40" t="s">
        <v>13</v>
      </c>
      <c r="O654" s="1" t="s">
        <v>13</v>
      </c>
      <c r="P654" s="1" t="s">
        <v>13</v>
      </c>
      <c r="Q654" s="1" t="s">
        <v>13</v>
      </c>
      <c r="R654" s="1" t="s">
        <v>13</v>
      </c>
      <c r="V654" s="40"/>
      <c r="W654" s="40" t="s">
        <v>13964</v>
      </c>
    </row>
    <row r="655" spans="1:23" ht="51" x14ac:dyDescent="0.25">
      <c r="A655" s="36">
        <v>654</v>
      </c>
      <c r="B655" s="2" t="s">
        <v>13049</v>
      </c>
      <c r="C655" s="1" t="s">
        <v>1377</v>
      </c>
      <c r="D655" s="1" t="s">
        <v>1377</v>
      </c>
      <c r="F655" s="2" t="s">
        <v>647</v>
      </c>
      <c r="G655" s="40"/>
      <c r="K655" s="1" t="s">
        <v>13</v>
      </c>
      <c r="M655" s="40"/>
      <c r="N655" s="40" t="s">
        <v>13</v>
      </c>
      <c r="O655" s="1" t="s">
        <v>13</v>
      </c>
      <c r="P655" s="1" t="s">
        <v>13</v>
      </c>
      <c r="Q655" s="1" t="s">
        <v>13</v>
      </c>
      <c r="R655" s="1" t="s">
        <v>13</v>
      </c>
      <c r="V655" s="40"/>
      <c r="W655" s="40" t="s">
        <v>13965</v>
      </c>
    </row>
    <row r="656" spans="1:23" x14ac:dyDescent="0.25">
      <c r="A656" s="36">
        <v>655</v>
      </c>
      <c r="B656" s="4" t="s">
        <v>648</v>
      </c>
      <c r="C656" s="3" t="s">
        <v>875</v>
      </c>
      <c r="D656" s="3" t="s">
        <v>875</v>
      </c>
      <c r="E656" s="3"/>
      <c r="F656" s="4" t="s">
        <v>648</v>
      </c>
      <c r="G656" s="38"/>
      <c r="H656" s="3"/>
      <c r="I656" s="3"/>
      <c r="K656" s="3"/>
      <c r="L656" s="3"/>
      <c r="M656" s="38"/>
      <c r="N656" s="40"/>
      <c r="V656" s="40"/>
      <c r="W656" s="40"/>
    </row>
    <row r="657" spans="1:23" x14ac:dyDescent="0.25">
      <c r="A657" s="36">
        <v>656</v>
      </c>
      <c r="B657" s="6" t="s">
        <v>649</v>
      </c>
      <c r="C657" s="5" t="s">
        <v>876</v>
      </c>
      <c r="D657" s="5" t="s">
        <v>876</v>
      </c>
      <c r="E657" s="5"/>
      <c r="F657" s="6" t="s">
        <v>649</v>
      </c>
      <c r="G657" s="39"/>
      <c r="H657" s="5"/>
      <c r="I657" s="5"/>
      <c r="K657" s="5"/>
      <c r="L657" s="5"/>
      <c r="M657" s="39"/>
      <c r="N657" s="40"/>
      <c r="V657" s="40"/>
      <c r="W657" s="40"/>
    </row>
    <row r="658" spans="1:23" ht="38.25" x14ac:dyDescent="0.25">
      <c r="A658" s="36">
        <v>657</v>
      </c>
      <c r="B658" s="2" t="s">
        <v>13050</v>
      </c>
      <c r="C658" s="1" t="s">
        <v>1378</v>
      </c>
      <c r="D658" s="1" t="s">
        <v>1378</v>
      </c>
      <c r="F658" s="2" t="s">
        <v>650</v>
      </c>
      <c r="G658" s="40"/>
      <c r="K658" s="1" t="s">
        <v>13</v>
      </c>
      <c r="M658" s="40"/>
      <c r="N658" s="40" t="s">
        <v>13</v>
      </c>
      <c r="O658" s="1" t="s">
        <v>13</v>
      </c>
      <c r="P658" s="1" t="s">
        <v>13</v>
      </c>
      <c r="Q658" s="1" t="s">
        <v>13</v>
      </c>
      <c r="R658" s="1" t="s">
        <v>13</v>
      </c>
      <c r="V658" s="40"/>
      <c r="W658" s="40" t="s">
        <v>13966</v>
      </c>
    </row>
    <row r="659" spans="1:23" ht="38.25" x14ac:dyDescent="0.25">
      <c r="A659" s="36">
        <v>658</v>
      </c>
      <c r="B659" s="2" t="s">
        <v>13051</v>
      </c>
      <c r="C659" s="1" t="s">
        <v>1379</v>
      </c>
      <c r="D659" s="1" t="s">
        <v>1379</v>
      </c>
      <c r="F659" s="2" t="s">
        <v>651</v>
      </c>
      <c r="G659" s="40"/>
      <c r="K659" s="1" t="s">
        <v>13</v>
      </c>
      <c r="M659" s="40"/>
      <c r="N659" s="40" t="s">
        <v>13</v>
      </c>
      <c r="O659" s="1" t="s">
        <v>13</v>
      </c>
      <c r="P659" s="1" t="s">
        <v>13</v>
      </c>
      <c r="Q659" s="1" t="s">
        <v>13</v>
      </c>
      <c r="R659" s="1" t="s">
        <v>13</v>
      </c>
      <c r="V659" s="40"/>
      <c r="W659" s="40" t="s">
        <v>13966</v>
      </c>
    </row>
    <row r="660" spans="1:23" ht="38.25" x14ac:dyDescent="0.25">
      <c r="A660" s="36">
        <v>659</v>
      </c>
      <c r="B660" s="4" t="s">
        <v>652</v>
      </c>
      <c r="C660" s="3" t="s">
        <v>877</v>
      </c>
      <c r="D660" s="3" t="s">
        <v>877</v>
      </c>
      <c r="E660" s="3"/>
      <c r="F660" s="4" t="s">
        <v>652</v>
      </c>
      <c r="G660" s="38"/>
      <c r="H660" s="3"/>
      <c r="I660" s="3"/>
      <c r="K660" s="3"/>
      <c r="L660" s="3"/>
      <c r="M660" s="38"/>
      <c r="N660" s="40"/>
      <c r="V660" s="40"/>
      <c r="W660" s="40" t="s">
        <v>13573</v>
      </c>
    </row>
    <row r="661" spans="1:23" x14ac:dyDescent="0.25">
      <c r="A661" s="36">
        <v>660</v>
      </c>
      <c r="B661" s="4" t="s">
        <v>653</v>
      </c>
      <c r="C661" s="3" t="s">
        <v>878</v>
      </c>
      <c r="D661" s="3" t="s">
        <v>878</v>
      </c>
      <c r="E661" s="3"/>
      <c r="F661" s="4" t="s">
        <v>653</v>
      </c>
      <c r="G661" s="38"/>
      <c r="H661" s="3"/>
      <c r="I661" s="3"/>
      <c r="K661" s="3"/>
      <c r="L661" s="3"/>
      <c r="M661" s="38"/>
      <c r="N661" s="40"/>
      <c r="V661" s="40"/>
      <c r="W661" s="40"/>
    </row>
    <row r="662" spans="1:23" x14ac:dyDescent="0.25">
      <c r="A662" s="36">
        <v>661</v>
      </c>
      <c r="B662" s="6" t="s">
        <v>654</v>
      </c>
      <c r="C662" s="5" t="s">
        <v>879</v>
      </c>
      <c r="D662" s="5" t="s">
        <v>879</v>
      </c>
      <c r="E662" s="5"/>
      <c r="F662" s="6" t="s">
        <v>654</v>
      </c>
      <c r="G662" s="39"/>
      <c r="H662" s="5"/>
      <c r="I662" s="5"/>
      <c r="K662" s="5"/>
      <c r="L662" s="5"/>
      <c r="M662" s="39"/>
      <c r="N662" s="40"/>
      <c r="V662" s="40"/>
      <c r="W662" s="40"/>
    </row>
    <row r="663" spans="1:23" ht="103.35" customHeight="1" x14ac:dyDescent="0.25">
      <c r="A663" s="36">
        <v>662</v>
      </c>
      <c r="B663" s="2" t="s">
        <v>13052</v>
      </c>
      <c r="C663" s="1" t="s">
        <v>1380</v>
      </c>
      <c r="D663" s="1" t="s">
        <v>1380</v>
      </c>
      <c r="F663" s="2" t="s">
        <v>655</v>
      </c>
      <c r="G663" s="40"/>
      <c r="K663" s="1" t="s">
        <v>13</v>
      </c>
      <c r="M663" s="40"/>
      <c r="N663" s="40" t="s">
        <v>13</v>
      </c>
      <c r="O663" s="1" t="s">
        <v>13</v>
      </c>
      <c r="P663" s="1" t="s">
        <v>13</v>
      </c>
      <c r="Q663" s="1" t="s">
        <v>13</v>
      </c>
      <c r="R663" s="1" t="s">
        <v>13</v>
      </c>
      <c r="V663" s="40"/>
      <c r="W663" s="40" t="s">
        <v>13967</v>
      </c>
    </row>
    <row r="664" spans="1:23" x14ac:dyDescent="0.25">
      <c r="A664" s="36">
        <v>663</v>
      </c>
      <c r="B664" s="4" t="s">
        <v>656</v>
      </c>
      <c r="C664" s="3" t="s">
        <v>880</v>
      </c>
      <c r="D664" s="3" t="s">
        <v>880</v>
      </c>
      <c r="E664" s="3"/>
      <c r="F664" s="4" t="s">
        <v>656</v>
      </c>
      <c r="G664" s="38"/>
      <c r="H664" s="3"/>
      <c r="I664" s="3"/>
      <c r="K664" s="3"/>
      <c r="L664" s="3"/>
      <c r="M664" s="38"/>
      <c r="N664" s="40"/>
      <c r="V664" s="40"/>
      <c r="W664" s="40"/>
    </row>
    <row r="665" spans="1:23" x14ac:dyDescent="0.25">
      <c r="A665" s="36">
        <v>664</v>
      </c>
      <c r="B665" s="6" t="s">
        <v>657</v>
      </c>
      <c r="C665" s="5" t="s">
        <v>881</v>
      </c>
      <c r="D665" s="5" t="s">
        <v>881</v>
      </c>
      <c r="E665" s="5"/>
      <c r="F665" s="6" t="s">
        <v>657</v>
      </c>
      <c r="G665" s="39"/>
      <c r="H665" s="5"/>
      <c r="I665" s="5"/>
      <c r="K665" s="5"/>
      <c r="L665" s="5"/>
      <c r="M665" s="39"/>
      <c r="N665" s="40"/>
      <c r="V665" s="40"/>
      <c r="W665" s="40"/>
    </row>
    <row r="666" spans="1:23" ht="25.5" x14ac:dyDescent="0.25">
      <c r="A666" s="36">
        <v>665</v>
      </c>
      <c r="B666" s="2" t="s">
        <v>13053</v>
      </c>
      <c r="C666" s="1" t="s">
        <v>1381</v>
      </c>
      <c r="D666" s="1" t="s">
        <v>1381</v>
      </c>
      <c r="F666" s="2" t="s">
        <v>658</v>
      </c>
      <c r="G666" s="40"/>
      <c r="K666" s="1" t="s">
        <v>13</v>
      </c>
      <c r="M666" s="40"/>
      <c r="N666" s="40" t="s">
        <v>13</v>
      </c>
      <c r="O666" s="1" t="s">
        <v>13</v>
      </c>
      <c r="P666" s="1" t="s">
        <v>13</v>
      </c>
      <c r="Q666" s="1" t="s">
        <v>13</v>
      </c>
      <c r="R666" s="1" t="s">
        <v>13</v>
      </c>
      <c r="V666" s="40"/>
      <c r="W666" s="40" t="s">
        <v>13968</v>
      </c>
    </row>
    <row r="667" spans="1:23" x14ac:dyDescent="0.25">
      <c r="A667" s="36">
        <v>666</v>
      </c>
      <c r="B667" s="4" t="s">
        <v>30</v>
      </c>
      <c r="C667" s="3" t="s">
        <v>882</v>
      </c>
      <c r="D667" s="3" t="s">
        <v>882</v>
      </c>
      <c r="E667" s="3"/>
      <c r="F667" s="4" t="s">
        <v>30</v>
      </c>
      <c r="G667" s="38"/>
      <c r="H667" s="3"/>
      <c r="I667" s="3"/>
      <c r="K667" s="3"/>
      <c r="L667" s="3"/>
      <c r="M667" s="38"/>
      <c r="N667" s="40"/>
      <c r="V667" s="40"/>
      <c r="W667" s="40">
        <v>0</v>
      </c>
    </row>
    <row r="668" spans="1:23" x14ac:dyDescent="0.25">
      <c r="A668" s="36">
        <v>667</v>
      </c>
      <c r="B668" s="4" t="s">
        <v>659</v>
      </c>
      <c r="C668" s="3" t="s">
        <v>883</v>
      </c>
      <c r="D668" s="3" t="s">
        <v>883</v>
      </c>
      <c r="E668" s="3"/>
      <c r="F668" s="4" t="s">
        <v>659</v>
      </c>
      <c r="G668" s="38"/>
      <c r="H668" s="3"/>
      <c r="I668" s="3"/>
      <c r="K668" s="3"/>
      <c r="L668" s="3"/>
      <c r="M668" s="38"/>
      <c r="N668" s="40"/>
      <c r="V668" s="40"/>
      <c r="W668" s="40">
        <v>0</v>
      </c>
    </row>
    <row r="669" spans="1:23" x14ac:dyDescent="0.25">
      <c r="A669" s="36">
        <v>668</v>
      </c>
      <c r="B669" s="6" t="s">
        <v>659</v>
      </c>
      <c r="C669" s="5" t="s">
        <v>884</v>
      </c>
      <c r="D669" s="5" t="s">
        <v>884</v>
      </c>
      <c r="E669" s="5"/>
      <c r="F669" s="6" t="s">
        <v>659</v>
      </c>
      <c r="G669" s="39"/>
      <c r="H669" s="5"/>
      <c r="I669" s="5"/>
      <c r="K669" s="5"/>
      <c r="L669" s="5"/>
      <c r="M669" s="39"/>
      <c r="N669" s="40"/>
      <c r="V669" s="40"/>
      <c r="W669" s="40">
        <v>0</v>
      </c>
    </row>
    <row r="670" spans="1:23" ht="51" x14ac:dyDescent="0.25">
      <c r="A670" s="36">
        <v>669</v>
      </c>
      <c r="B670" s="2" t="s">
        <v>13054</v>
      </c>
      <c r="C670" s="1" t="s">
        <v>1382</v>
      </c>
      <c r="D670" s="1" t="s">
        <v>1382</v>
      </c>
      <c r="F670" s="2" t="s">
        <v>660</v>
      </c>
      <c r="G670" s="40"/>
      <c r="K670" s="1" t="s">
        <v>13</v>
      </c>
      <c r="M670" s="40"/>
      <c r="N670" s="40" t="s">
        <v>13</v>
      </c>
      <c r="O670" s="1" t="s">
        <v>13</v>
      </c>
      <c r="P670" s="1" t="s">
        <v>13</v>
      </c>
      <c r="Q670" s="1" t="s">
        <v>13</v>
      </c>
      <c r="R670" s="1" t="s">
        <v>13</v>
      </c>
      <c r="V670" s="40"/>
      <c r="W670" s="40" t="s">
        <v>13969</v>
      </c>
    </row>
    <row r="671" spans="1:23" ht="63.75" x14ac:dyDescent="0.25">
      <c r="A671" s="36">
        <v>670</v>
      </c>
      <c r="B671" s="2" t="s">
        <v>13055</v>
      </c>
      <c r="C671" s="1" t="s">
        <v>1383</v>
      </c>
      <c r="D671" s="1" t="s">
        <v>1383</v>
      </c>
      <c r="F671" s="2" t="s">
        <v>661</v>
      </c>
      <c r="G671" s="40"/>
      <c r="K671" s="1" t="s">
        <v>13</v>
      </c>
      <c r="M671" s="40"/>
      <c r="N671" s="40" t="s">
        <v>13</v>
      </c>
      <c r="O671" s="1" t="s">
        <v>13</v>
      </c>
      <c r="P671" s="1" t="s">
        <v>13</v>
      </c>
      <c r="Q671" s="1" t="s">
        <v>13</v>
      </c>
      <c r="R671" s="1" t="s">
        <v>13</v>
      </c>
      <c r="V671" s="40"/>
      <c r="W671" s="40" t="s">
        <v>13970</v>
      </c>
    </row>
    <row r="672" spans="1:23" ht="76.5" x14ac:dyDescent="0.25">
      <c r="A672" s="36">
        <v>671</v>
      </c>
      <c r="B672" s="2" t="s">
        <v>13056</v>
      </c>
      <c r="C672" s="1" t="s">
        <v>1384</v>
      </c>
      <c r="D672" s="1" t="s">
        <v>1384</v>
      </c>
      <c r="F672" s="2" t="s">
        <v>662</v>
      </c>
      <c r="G672" s="40"/>
      <c r="K672" s="1" t="s">
        <v>13</v>
      </c>
      <c r="M672" s="40"/>
      <c r="N672" s="40" t="s">
        <v>13</v>
      </c>
      <c r="O672" s="1" t="s">
        <v>13</v>
      </c>
      <c r="P672" s="1" t="s">
        <v>13</v>
      </c>
      <c r="Q672" s="1" t="s">
        <v>13</v>
      </c>
      <c r="R672" s="1" t="s">
        <v>13</v>
      </c>
      <c r="V672" s="40"/>
      <c r="W672" s="40" t="s">
        <v>13971</v>
      </c>
    </row>
    <row r="673" spans="1:23" ht="51" x14ac:dyDescent="0.25">
      <c r="A673" s="36">
        <v>672</v>
      </c>
      <c r="B673" s="2" t="s">
        <v>13057</v>
      </c>
      <c r="C673" s="1" t="s">
        <v>1385</v>
      </c>
      <c r="D673" s="1" t="s">
        <v>1385</v>
      </c>
      <c r="F673" s="2" t="s">
        <v>663</v>
      </c>
      <c r="G673" s="40"/>
      <c r="K673" s="1" t="s">
        <v>13</v>
      </c>
      <c r="M673" s="40"/>
      <c r="N673" s="40" t="s">
        <v>13</v>
      </c>
      <c r="O673" s="1" t="s">
        <v>13</v>
      </c>
      <c r="P673" s="1" t="s">
        <v>13</v>
      </c>
      <c r="Q673" s="1" t="s">
        <v>13</v>
      </c>
      <c r="R673" s="1" t="s">
        <v>13</v>
      </c>
      <c r="V673" s="40"/>
      <c r="W673" s="40" t="s">
        <v>13971</v>
      </c>
    </row>
    <row r="674" spans="1:23" ht="25.5" x14ac:dyDescent="0.25">
      <c r="A674" s="36">
        <v>673</v>
      </c>
      <c r="B674" s="4" t="s">
        <v>664</v>
      </c>
      <c r="C674" s="3" t="s">
        <v>885</v>
      </c>
      <c r="D674" s="3" t="s">
        <v>885</v>
      </c>
      <c r="E674" s="3"/>
      <c r="F674" s="4" t="s">
        <v>664</v>
      </c>
      <c r="G674" s="38"/>
      <c r="H674" s="3"/>
      <c r="I674" s="3"/>
      <c r="K674" s="3"/>
      <c r="L674" s="3"/>
      <c r="M674" s="38"/>
      <c r="N674" s="40"/>
      <c r="V674" s="40"/>
      <c r="W674" s="40"/>
    </row>
    <row r="675" spans="1:23" ht="25.5" x14ac:dyDescent="0.25">
      <c r="A675" s="36">
        <v>674</v>
      </c>
      <c r="B675" s="6" t="s">
        <v>664</v>
      </c>
      <c r="C675" s="5" t="s">
        <v>886</v>
      </c>
      <c r="D675" s="5" t="s">
        <v>886</v>
      </c>
      <c r="E675" s="5"/>
      <c r="F675" s="6" t="s">
        <v>664</v>
      </c>
      <c r="G675" s="39"/>
      <c r="H675" s="5"/>
      <c r="I675" s="5"/>
      <c r="K675" s="5"/>
      <c r="L675" s="5"/>
      <c r="M675" s="39"/>
      <c r="N675" s="40"/>
      <c r="V675" s="40"/>
      <c r="W675" s="40"/>
    </row>
    <row r="676" spans="1:23" ht="51" x14ac:dyDescent="0.25">
      <c r="A676" s="36">
        <v>675</v>
      </c>
      <c r="B676" s="2" t="s">
        <v>13058</v>
      </c>
      <c r="C676" s="1" t="s">
        <v>1386</v>
      </c>
      <c r="D676" s="1" t="s">
        <v>1386</v>
      </c>
      <c r="F676" s="2" t="s">
        <v>665</v>
      </c>
      <c r="G676" s="40"/>
      <c r="K676" s="1" t="s">
        <v>13</v>
      </c>
      <c r="M676" s="40"/>
      <c r="N676" s="40" t="s">
        <v>13</v>
      </c>
      <c r="O676" s="1" t="s">
        <v>13</v>
      </c>
      <c r="P676" s="1" t="s">
        <v>13</v>
      </c>
      <c r="Q676" s="1" t="s">
        <v>13</v>
      </c>
      <c r="R676" s="1" t="s">
        <v>13</v>
      </c>
      <c r="V676" s="40"/>
      <c r="W676" s="40" t="s">
        <v>13972</v>
      </c>
    </row>
    <row r="677" spans="1:23" ht="63.75" x14ac:dyDescent="0.25">
      <c r="A677" s="36">
        <v>676</v>
      </c>
      <c r="B677" s="2" t="s">
        <v>13059</v>
      </c>
      <c r="C677" s="1" t="s">
        <v>1387</v>
      </c>
      <c r="D677" s="1" t="s">
        <v>1387</v>
      </c>
      <c r="F677" s="2" t="s">
        <v>666</v>
      </c>
      <c r="G677" s="40"/>
      <c r="K677" s="1" t="s">
        <v>13</v>
      </c>
      <c r="M677" s="40"/>
      <c r="N677" s="40" t="s">
        <v>13</v>
      </c>
      <c r="O677" s="1" t="s">
        <v>13</v>
      </c>
      <c r="P677" s="1" t="s">
        <v>13</v>
      </c>
      <c r="Q677" s="1" t="s">
        <v>13</v>
      </c>
      <c r="R677" s="1" t="s">
        <v>13</v>
      </c>
      <c r="V677" s="40"/>
      <c r="W677" s="40" t="s">
        <v>13972</v>
      </c>
    </row>
    <row r="678" spans="1:23" x14ac:dyDescent="0.25">
      <c r="A678" s="36">
        <v>677</v>
      </c>
      <c r="B678" s="4" t="s">
        <v>667</v>
      </c>
      <c r="C678" s="3" t="s">
        <v>887</v>
      </c>
      <c r="D678" s="3" t="s">
        <v>887</v>
      </c>
      <c r="E678" s="3"/>
      <c r="F678" s="4" t="s">
        <v>667</v>
      </c>
      <c r="G678" s="38"/>
      <c r="H678" s="3"/>
      <c r="I678" s="3"/>
      <c r="K678" s="3"/>
      <c r="L678" s="3"/>
      <c r="M678" s="38"/>
      <c r="N678" s="40"/>
      <c r="V678" s="40"/>
      <c r="W678" s="40"/>
    </row>
    <row r="679" spans="1:23" x14ac:dyDescent="0.25">
      <c r="A679" s="36">
        <v>678</v>
      </c>
      <c r="B679" s="6" t="s">
        <v>668</v>
      </c>
      <c r="C679" s="5" t="s">
        <v>888</v>
      </c>
      <c r="D679" s="5" t="s">
        <v>888</v>
      </c>
      <c r="E679" s="5"/>
      <c r="F679" s="6" t="s">
        <v>668</v>
      </c>
      <c r="G679" s="39"/>
      <c r="H679" s="5"/>
      <c r="I679" s="5"/>
      <c r="K679" s="5"/>
      <c r="L679" s="5"/>
      <c r="M679" s="39"/>
      <c r="N679" s="40"/>
      <c r="V679" s="40"/>
      <c r="W679" s="40"/>
    </row>
    <row r="680" spans="1:23" ht="51" x14ac:dyDescent="0.25">
      <c r="A680" s="36">
        <v>679</v>
      </c>
      <c r="B680" s="2" t="s">
        <v>13060</v>
      </c>
      <c r="C680" s="1" t="s">
        <v>1388</v>
      </c>
      <c r="D680" s="1" t="s">
        <v>1388</v>
      </c>
      <c r="F680" s="2" t="s">
        <v>669</v>
      </c>
      <c r="G680" s="40"/>
      <c r="K680" s="1" t="s">
        <v>13</v>
      </c>
      <c r="M680" s="40"/>
      <c r="N680" s="40" t="s">
        <v>13</v>
      </c>
      <c r="O680" s="1" t="s">
        <v>13</v>
      </c>
      <c r="P680" s="1" t="s">
        <v>13</v>
      </c>
      <c r="Q680" s="1" t="s">
        <v>13</v>
      </c>
      <c r="R680" s="1" t="s">
        <v>13</v>
      </c>
      <c r="V680" s="40"/>
      <c r="W680" s="40" t="s">
        <v>13973</v>
      </c>
    </row>
    <row r="681" spans="1:23" ht="38.25" x14ac:dyDescent="0.25">
      <c r="A681" s="36">
        <v>680</v>
      </c>
      <c r="B681" s="4" t="s">
        <v>670</v>
      </c>
      <c r="C681" s="3" t="s">
        <v>889</v>
      </c>
      <c r="D681" s="3" t="s">
        <v>889</v>
      </c>
      <c r="E681" s="3"/>
      <c r="F681" s="4" t="s">
        <v>670</v>
      </c>
      <c r="G681" s="38"/>
      <c r="H681" s="3"/>
      <c r="I681" s="3"/>
      <c r="K681" s="3"/>
      <c r="L681" s="3"/>
      <c r="M681" s="38"/>
      <c r="N681" s="40"/>
      <c r="V681" s="40"/>
      <c r="W681" s="40"/>
    </row>
    <row r="682" spans="1:23" ht="25.5" x14ac:dyDescent="0.25">
      <c r="A682" s="36">
        <v>681</v>
      </c>
      <c r="B682" s="6" t="s">
        <v>671</v>
      </c>
      <c r="C682" s="5" t="s">
        <v>890</v>
      </c>
      <c r="D682" s="5" t="s">
        <v>890</v>
      </c>
      <c r="E682" s="5"/>
      <c r="F682" s="6" t="s">
        <v>671</v>
      </c>
      <c r="G682" s="39"/>
      <c r="H682" s="5"/>
      <c r="I682" s="5"/>
      <c r="K682" s="5"/>
      <c r="L682" s="5"/>
      <c r="M682" s="39"/>
      <c r="N682" s="40"/>
      <c r="V682" s="40"/>
      <c r="W682" s="40"/>
    </row>
    <row r="683" spans="1:23" ht="51" x14ac:dyDescent="0.25">
      <c r="A683" s="36">
        <v>682</v>
      </c>
      <c r="B683" s="2" t="s">
        <v>13061</v>
      </c>
      <c r="C683" s="1" t="s">
        <v>1389</v>
      </c>
      <c r="D683" s="1" t="s">
        <v>1389</v>
      </c>
      <c r="F683" s="2" t="s">
        <v>672</v>
      </c>
      <c r="G683" s="40"/>
      <c r="K683" s="1" t="s">
        <v>13</v>
      </c>
      <c r="M683" s="40"/>
      <c r="N683" s="40" t="s">
        <v>13</v>
      </c>
      <c r="O683" s="1" t="s">
        <v>13</v>
      </c>
      <c r="P683" s="1" t="s">
        <v>13</v>
      </c>
      <c r="Q683" s="1" t="s">
        <v>13</v>
      </c>
      <c r="R683" s="1" t="s">
        <v>13</v>
      </c>
      <c r="V683" s="40"/>
      <c r="W683" s="40" t="s">
        <v>13974</v>
      </c>
    </row>
    <row r="684" spans="1:23" ht="89.25" x14ac:dyDescent="0.25">
      <c r="A684" s="36">
        <v>683</v>
      </c>
      <c r="B684" s="2" t="s">
        <v>13062</v>
      </c>
      <c r="C684" s="1" t="s">
        <v>1390</v>
      </c>
      <c r="D684" s="1" t="s">
        <v>1390</v>
      </c>
      <c r="F684" s="2" t="s">
        <v>673</v>
      </c>
      <c r="G684" s="40"/>
      <c r="K684" s="1" t="s">
        <v>13</v>
      </c>
      <c r="M684" s="40"/>
      <c r="N684" s="40" t="s">
        <v>13</v>
      </c>
      <c r="O684" s="1" t="s">
        <v>13</v>
      </c>
      <c r="P684" s="1" t="s">
        <v>13</v>
      </c>
      <c r="Q684" s="1" t="s">
        <v>13</v>
      </c>
      <c r="R684" s="1" t="s">
        <v>13</v>
      </c>
      <c r="V684" s="40"/>
      <c r="W684" s="40" t="s">
        <v>13974</v>
      </c>
    </row>
    <row r="685" spans="1:23" ht="143.1" customHeight="1" x14ac:dyDescent="0.25">
      <c r="A685" s="36">
        <v>684</v>
      </c>
      <c r="B685" s="2" t="s">
        <v>13063</v>
      </c>
      <c r="C685" s="1" t="s">
        <v>1391</v>
      </c>
      <c r="D685" s="1" t="s">
        <v>1391</v>
      </c>
      <c r="F685" s="2" t="s">
        <v>674</v>
      </c>
      <c r="G685" s="40"/>
      <c r="K685" s="1" t="s">
        <v>13</v>
      </c>
      <c r="M685" s="40"/>
      <c r="N685" s="40" t="s">
        <v>13</v>
      </c>
      <c r="O685" s="1" t="s">
        <v>13</v>
      </c>
      <c r="P685" s="1" t="s">
        <v>13</v>
      </c>
      <c r="Q685" s="1" t="s">
        <v>13</v>
      </c>
      <c r="R685" s="1" t="s">
        <v>13</v>
      </c>
      <c r="V685" s="40"/>
      <c r="W685" s="40" t="s">
        <v>13974</v>
      </c>
    </row>
    <row r="686" spans="1:23" ht="51" x14ac:dyDescent="0.25">
      <c r="A686" s="36">
        <v>685</v>
      </c>
      <c r="B686" s="6" t="s">
        <v>13064</v>
      </c>
      <c r="C686" s="5" t="s">
        <v>891</v>
      </c>
      <c r="D686" s="5" t="s">
        <v>891</v>
      </c>
      <c r="E686" s="5"/>
      <c r="F686" s="6" t="s">
        <v>675</v>
      </c>
      <c r="G686" s="39"/>
      <c r="H686" s="5"/>
      <c r="I686" s="5"/>
      <c r="K686" s="5"/>
      <c r="L686" s="5"/>
      <c r="M686" s="39"/>
      <c r="N686" s="40"/>
      <c r="V686" s="40"/>
      <c r="W686" s="40" t="s">
        <v>13975</v>
      </c>
    </row>
    <row r="687" spans="1:23" ht="76.5" x14ac:dyDescent="0.25">
      <c r="A687" s="36">
        <v>686</v>
      </c>
      <c r="B687" s="2" t="s">
        <v>13065</v>
      </c>
      <c r="C687" s="1" t="s">
        <v>1392</v>
      </c>
      <c r="D687" s="1" t="s">
        <v>1392</v>
      </c>
      <c r="F687" s="2" t="s">
        <v>676</v>
      </c>
      <c r="G687" s="40"/>
      <c r="K687" s="1" t="s">
        <v>13</v>
      </c>
      <c r="M687" s="40"/>
      <c r="N687" s="40" t="s">
        <v>13</v>
      </c>
      <c r="O687" s="1" t="s">
        <v>13</v>
      </c>
      <c r="P687" s="1" t="s">
        <v>13</v>
      </c>
      <c r="Q687" s="1" t="s">
        <v>13</v>
      </c>
      <c r="R687" s="1" t="s">
        <v>13</v>
      </c>
      <c r="V687" s="40"/>
      <c r="W687" s="40" t="s">
        <v>13976</v>
      </c>
    </row>
    <row r="688" spans="1:23" ht="25.5" x14ac:dyDescent="0.25">
      <c r="A688" s="36">
        <v>687</v>
      </c>
      <c r="B688" s="6" t="s">
        <v>13066</v>
      </c>
      <c r="C688" s="5" t="s">
        <v>892</v>
      </c>
      <c r="D688" s="5" t="s">
        <v>892</v>
      </c>
      <c r="E688" s="5"/>
      <c r="F688" s="6" t="s">
        <v>677</v>
      </c>
      <c r="G688" s="39"/>
      <c r="H688" s="5"/>
      <c r="I688" s="5"/>
      <c r="K688" s="5"/>
      <c r="L688" s="5"/>
      <c r="M688" s="39"/>
      <c r="N688" s="40"/>
      <c r="V688" s="40"/>
      <c r="W688" s="40" t="s">
        <v>13977</v>
      </c>
    </row>
    <row r="689" spans="1:23" ht="76.5" x14ac:dyDescent="0.25">
      <c r="A689" s="36">
        <v>688</v>
      </c>
      <c r="B689" s="2" t="s">
        <v>13067</v>
      </c>
      <c r="C689" s="1" t="s">
        <v>1393</v>
      </c>
      <c r="D689" s="1" t="s">
        <v>1393</v>
      </c>
      <c r="F689" s="2" t="s">
        <v>678</v>
      </c>
      <c r="G689" s="40"/>
      <c r="K689" s="1" t="s">
        <v>13</v>
      </c>
      <c r="M689" s="40"/>
      <c r="N689" s="40" t="s">
        <v>13</v>
      </c>
      <c r="O689" s="1" t="s">
        <v>13</v>
      </c>
      <c r="P689" s="1" t="s">
        <v>13</v>
      </c>
      <c r="Q689" s="1" t="s">
        <v>13</v>
      </c>
      <c r="R689" s="1" t="s">
        <v>13</v>
      </c>
      <c r="V689" s="40"/>
      <c r="W689" s="40" t="s">
        <v>13978</v>
      </c>
    </row>
    <row r="690" spans="1:23" x14ac:dyDescent="0.25">
      <c r="A690" s="36">
        <v>689</v>
      </c>
      <c r="B690" s="6" t="s">
        <v>346</v>
      </c>
      <c r="C690" s="5" t="s">
        <v>893</v>
      </c>
      <c r="D690" s="5" t="s">
        <v>893</v>
      </c>
      <c r="E690" s="5"/>
      <c r="F690" s="6" t="s">
        <v>346</v>
      </c>
      <c r="G690" s="39"/>
      <c r="H690" s="5"/>
      <c r="I690" s="5"/>
      <c r="K690" s="5"/>
      <c r="L690" s="5"/>
      <c r="M690" s="39"/>
      <c r="N690" s="40"/>
      <c r="V690" s="40"/>
      <c r="W690" s="40" t="s">
        <v>13572</v>
      </c>
    </row>
    <row r="691" spans="1:23" ht="76.5" x14ac:dyDescent="0.25">
      <c r="A691" s="36">
        <v>690</v>
      </c>
      <c r="B691" s="2" t="s">
        <v>13068</v>
      </c>
      <c r="C691" s="1" t="s">
        <v>1394</v>
      </c>
      <c r="D691" s="1" t="s">
        <v>1394</v>
      </c>
      <c r="F691" s="2" t="s">
        <v>679</v>
      </c>
      <c r="G691" s="40"/>
      <c r="K691" s="1" t="s">
        <v>13</v>
      </c>
      <c r="M691" s="40"/>
      <c r="N691" s="40" t="s">
        <v>13</v>
      </c>
      <c r="O691" s="1" t="s">
        <v>13</v>
      </c>
      <c r="P691" s="1" t="s">
        <v>13</v>
      </c>
      <c r="Q691" s="1" t="s">
        <v>13</v>
      </c>
      <c r="R691" s="1" t="s">
        <v>13</v>
      </c>
      <c r="V691" s="40"/>
      <c r="W691" s="40" t="s">
        <v>13979</v>
      </c>
    </row>
    <row r="692" spans="1:23" x14ac:dyDescent="0.25">
      <c r="A692" s="36">
        <v>691</v>
      </c>
      <c r="B692" s="4" t="s">
        <v>680</v>
      </c>
      <c r="C692" s="3" t="s">
        <v>894</v>
      </c>
      <c r="D692" s="3" t="s">
        <v>894</v>
      </c>
      <c r="E692" s="3"/>
      <c r="F692" s="4" t="s">
        <v>680</v>
      </c>
      <c r="G692" s="38"/>
      <c r="H692" s="3"/>
      <c r="I692" s="3"/>
      <c r="K692" s="3"/>
      <c r="L692" s="3"/>
      <c r="M692" s="38"/>
      <c r="N692" s="40"/>
      <c r="V692" s="40"/>
      <c r="W692" s="40">
        <v>0</v>
      </c>
    </row>
    <row r="693" spans="1:23" x14ac:dyDescent="0.25">
      <c r="A693" s="36">
        <v>692</v>
      </c>
      <c r="B693" s="4" t="s">
        <v>681</v>
      </c>
      <c r="C693" s="3" t="s">
        <v>895</v>
      </c>
      <c r="D693" s="3" t="s">
        <v>895</v>
      </c>
      <c r="E693" s="3"/>
      <c r="F693" s="4" t="s">
        <v>681</v>
      </c>
      <c r="G693" s="38"/>
      <c r="H693" s="3"/>
      <c r="I693" s="3"/>
      <c r="K693" s="3"/>
      <c r="L693" s="3"/>
      <c r="M693" s="38"/>
      <c r="N693" s="40"/>
      <c r="V693" s="40"/>
      <c r="W693" s="40" t="s">
        <v>13606</v>
      </c>
    </row>
    <row r="694" spans="1:23" x14ac:dyDescent="0.25">
      <c r="A694" s="36">
        <v>693</v>
      </c>
      <c r="B694" s="6" t="s">
        <v>682</v>
      </c>
      <c r="C694" s="5" t="s">
        <v>896</v>
      </c>
      <c r="D694" s="5" t="s">
        <v>896</v>
      </c>
      <c r="E694" s="5"/>
      <c r="F694" s="6" t="s">
        <v>682</v>
      </c>
      <c r="G694" s="39"/>
      <c r="H694" s="5"/>
      <c r="I694" s="5"/>
      <c r="K694" s="5"/>
      <c r="L694" s="5"/>
      <c r="M694" s="39"/>
      <c r="N694" s="40"/>
      <c r="V694" s="40"/>
      <c r="W694" s="40"/>
    </row>
    <row r="695" spans="1:23" ht="89.25" x14ac:dyDescent="0.25">
      <c r="A695" s="36">
        <v>694</v>
      </c>
      <c r="B695" s="2" t="s">
        <v>13069</v>
      </c>
      <c r="C695" s="1" t="s">
        <v>1395</v>
      </c>
      <c r="D695" s="1" t="s">
        <v>1395</v>
      </c>
      <c r="F695" s="2" t="s">
        <v>683</v>
      </c>
      <c r="G695" s="40"/>
      <c r="K695" s="1" t="s">
        <v>13</v>
      </c>
      <c r="M695" s="40"/>
      <c r="N695" s="40" t="s">
        <v>13</v>
      </c>
      <c r="O695" s="1" t="s">
        <v>13</v>
      </c>
      <c r="P695" s="1" t="s">
        <v>13</v>
      </c>
      <c r="Q695" s="1" t="s">
        <v>13</v>
      </c>
      <c r="R695" s="1" t="s">
        <v>13</v>
      </c>
      <c r="V695" s="40"/>
      <c r="W695" s="40" t="s">
        <v>13980</v>
      </c>
    </row>
    <row r="696" spans="1:23" ht="51" x14ac:dyDescent="0.25">
      <c r="A696" s="36">
        <v>695</v>
      </c>
      <c r="B696" s="2" t="s">
        <v>13070</v>
      </c>
      <c r="C696" s="1" t="s">
        <v>1396</v>
      </c>
      <c r="D696" s="1" t="s">
        <v>1396</v>
      </c>
      <c r="F696" s="2" t="s">
        <v>684</v>
      </c>
      <c r="G696" s="40"/>
      <c r="K696" s="1" t="s">
        <v>13</v>
      </c>
      <c r="M696" s="40"/>
      <c r="N696" s="40" t="s">
        <v>13</v>
      </c>
      <c r="O696" s="1" t="s">
        <v>13</v>
      </c>
      <c r="P696" s="1" t="s">
        <v>13</v>
      </c>
      <c r="Q696" s="1" t="s">
        <v>13</v>
      </c>
      <c r="R696" s="1" t="s">
        <v>13</v>
      </c>
      <c r="V696" s="40"/>
      <c r="W696" s="40" t="s">
        <v>13981</v>
      </c>
    </row>
    <row r="697" spans="1:23" ht="63.75" x14ac:dyDescent="0.25">
      <c r="A697" s="36">
        <v>696</v>
      </c>
      <c r="B697" s="2" t="s">
        <v>13071</v>
      </c>
      <c r="C697" s="1" t="s">
        <v>1397</v>
      </c>
      <c r="D697" s="1" t="s">
        <v>1397</v>
      </c>
      <c r="F697" s="2" t="s">
        <v>685</v>
      </c>
      <c r="G697" s="40"/>
      <c r="K697" s="1" t="s">
        <v>13</v>
      </c>
      <c r="M697" s="40"/>
      <c r="N697" s="40" t="s">
        <v>13</v>
      </c>
      <c r="O697" s="1" t="s">
        <v>13</v>
      </c>
      <c r="P697" s="1" t="s">
        <v>13</v>
      </c>
      <c r="Q697" s="1" t="s">
        <v>13</v>
      </c>
      <c r="R697" s="1" t="s">
        <v>13</v>
      </c>
      <c r="V697" s="40"/>
      <c r="W697" s="40" t="s">
        <v>13981</v>
      </c>
    </row>
    <row r="698" spans="1:23" ht="38.25" x14ac:dyDescent="0.25">
      <c r="A698" s="36">
        <v>697</v>
      </c>
      <c r="B698" s="2" t="s">
        <v>13072</v>
      </c>
      <c r="C698" s="1" t="s">
        <v>1398</v>
      </c>
      <c r="D698" s="1" t="s">
        <v>1398</v>
      </c>
      <c r="F698" s="2" t="s">
        <v>686</v>
      </c>
      <c r="G698" s="40"/>
      <c r="K698" s="1" t="s">
        <v>13</v>
      </c>
      <c r="M698" s="40"/>
      <c r="N698" s="40" t="s">
        <v>13</v>
      </c>
      <c r="O698" s="1" t="s">
        <v>13</v>
      </c>
      <c r="P698" s="1" t="s">
        <v>13</v>
      </c>
      <c r="Q698" s="1" t="s">
        <v>13</v>
      </c>
      <c r="R698" s="1" t="s">
        <v>13</v>
      </c>
      <c r="V698" s="40"/>
      <c r="W698" s="40" t="s">
        <v>13980</v>
      </c>
    </row>
    <row r="699" spans="1:23" ht="25.5" x14ac:dyDescent="0.25">
      <c r="A699" s="36">
        <v>698</v>
      </c>
      <c r="B699" s="4" t="s">
        <v>687</v>
      </c>
      <c r="C699" s="3" t="s">
        <v>897</v>
      </c>
      <c r="D699" s="3" t="s">
        <v>897</v>
      </c>
      <c r="E699" s="3"/>
      <c r="F699" s="4" t="s">
        <v>687</v>
      </c>
      <c r="G699" s="38"/>
      <c r="H699" s="3"/>
      <c r="I699" s="3"/>
      <c r="K699" s="3"/>
      <c r="L699" s="3"/>
      <c r="M699" s="38"/>
      <c r="N699" s="40"/>
      <c r="V699" s="40"/>
      <c r="W699" s="40">
        <v>0</v>
      </c>
    </row>
    <row r="700" spans="1:23" x14ac:dyDescent="0.25">
      <c r="A700" s="36">
        <v>699</v>
      </c>
      <c r="B700" s="6" t="s">
        <v>688</v>
      </c>
      <c r="C700" s="5" t="s">
        <v>898</v>
      </c>
      <c r="D700" s="5" t="s">
        <v>898</v>
      </c>
      <c r="E700" s="5"/>
      <c r="F700" s="6" t="s">
        <v>688</v>
      </c>
      <c r="G700" s="39"/>
      <c r="H700" s="5"/>
      <c r="I700" s="5"/>
      <c r="K700" s="5"/>
      <c r="L700" s="5"/>
      <c r="M700" s="39"/>
      <c r="N700" s="40"/>
      <c r="V700" s="40"/>
      <c r="W700" s="40">
        <v>0</v>
      </c>
    </row>
    <row r="701" spans="1:23" ht="51" x14ac:dyDescent="0.25">
      <c r="A701" s="36">
        <v>700</v>
      </c>
      <c r="B701" s="2" t="s">
        <v>13073</v>
      </c>
      <c r="C701" s="1" t="s">
        <v>1399</v>
      </c>
      <c r="D701" s="1" t="s">
        <v>1399</v>
      </c>
      <c r="F701" s="2" t="s">
        <v>689</v>
      </c>
      <c r="G701" s="40"/>
      <c r="K701" s="1" t="s">
        <v>13</v>
      </c>
      <c r="M701" s="40"/>
      <c r="N701" s="40" t="s">
        <v>13</v>
      </c>
      <c r="O701" s="1" t="s">
        <v>13</v>
      </c>
      <c r="P701" s="1" t="s">
        <v>13</v>
      </c>
      <c r="Q701" s="1" t="s">
        <v>13</v>
      </c>
      <c r="R701" s="1" t="s">
        <v>13</v>
      </c>
      <c r="V701" s="40"/>
      <c r="W701" s="40" t="s">
        <v>13982</v>
      </c>
    </row>
    <row r="702" spans="1:23" ht="63.75" customHeight="1" x14ac:dyDescent="0.25">
      <c r="A702" s="36">
        <v>701</v>
      </c>
      <c r="B702" s="2" t="s">
        <v>13074</v>
      </c>
      <c r="C702" s="1" t="s">
        <v>1400</v>
      </c>
      <c r="D702" s="1" t="s">
        <v>1400</v>
      </c>
      <c r="F702" s="2" t="s">
        <v>690</v>
      </c>
      <c r="G702" s="40"/>
      <c r="K702" s="1" t="s">
        <v>13</v>
      </c>
      <c r="M702" s="40"/>
      <c r="N702" s="40" t="s">
        <v>13</v>
      </c>
      <c r="O702" s="1" t="s">
        <v>13</v>
      </c>
      <c r="P702" s="1" t="s">
        <v>13</v>
      </c>
      <c r="Q702" s="1" t="s">
        <v>13</v>
      </c>
      <c r="R702" s="1" t="s">
        <v>13</v>
      </c>
      <c r="V702" s="40"/>
      <c r="W702" s="40" t="s">
        <v>13983</v>
      </c>
    </row>
    <row r="703" spans="1:23" ht="25.5" x14ac:dyDescent="0.25">
      <c r="A703" s="36">
        <v>702</v>
      </c>
      <c r="B703" s="4" t="s">
        <v>698</v>
      </c>
      <c r="C703" s="3" t="s">
        <v>899</v>
      </c>
      <c r="D703" s="3" t="s">
        <v>899</v>
      </c>
      <c r="E703" s="3"/>
      <c r="F703" s="4" t="s">
        <v>698</v>
      </c>
      <c r="G703" s="38"/>
      <c r="H703" s="3"/>
      <c r="I703" s="3"/>
      <c r="K703" s="3"/>
      <c r="L703" s="3"/>
      <c r="M703" s="38"/>
      <c r="N703" s="40"/>
      <c r="V703" s="40"/>
      <c r="W703" s="40" t="s">
        <v>13984</v>
      </c>
    </row>
    <row r="704" spans="1:23" x14ac:dyDescent="0.25">
      <c r="A704" s="36">
        <v>703</v>
      </c>
      <c r="B704" s="6" t="s">
        <v>13075</v>
      </c>
      <c r="C704" s="5" t="s">
        <v>900</v>
      </c>
      <c r="D704" s="5" t="s">
        <v>900</v>
      </c>
      <c r="E704" s="5"/>
      <c r="F704" s="6" t="s">
        <v>691</v>
      </c>
      <c r="G704" s="39"/>
      <c r="H704" s="5"/>
      <c r="I704" s="5"/>
      <c r="K704" s="5"/>
      <c r="L704" s="5"/>
      <c r="M704" s="39"/>
      <c r="N704" s="40"/>
      <c r="V704" s="40"/>
      <c r="W704" s="40">
        <v>0</v>
      </c>
    </row>
    <row r="705" spans="1:23" ht="159.94999999999999" customHeight="1" x14ac:dyDescent="0.25">
      <c r="A705" s="36">
        <v>704</v>
      </c>
      <c r="B705" s="2" t="s">
        <v>13076</v>
      </c>
      <c r="C705" s="1" t="s">
        <v>1401</v>
      </c>
      <c r="D705" s="1" t="s">
        <v>1401</v>
      </c>
      <c r="F705" s="2" t="s">
        <v>692</v>
      </c>
      <c r="G705" s="40"/>
      <c r="K705" s="1" t="s">
        <v>13</v>
      </c>
      <c r="M705" s="40"/>
      <c r="N705" s="40" t="s">
        <v>13</v>
      </c>
      <c r="O705" s="1" t="s">
        <v>13</v>
      </c>
      <c r="P705" s="1" t="s">
        <v>13</v>
      </c>
      <c r="Q705" s="1" t="s">
        <v>13</v>
      </c>
      <c r="R705" s="1" t="s">
        <v>13</v>
      </c>
      <c r="V705" s="40"/>
      <c r="W705" s="40" t="s">
        <v>13985</v>
      </c>
    </row>
    <row r="706" spans="1:23" ht="140.25" x14ac:dyDescent="0.25">
      <c r="A706" s="36">
        <v>705</v>
      </c>
      <c r="B706" s="2" t="s">
        <v>13077</v>
      </c>
      <c r="C706" s="1" t="s">
        <v>1402</v>
      </c>
      <c r="D706" s="1" t="s">
        <v>1402</v>
      </c>
      <c r="F706" s="2" t="s">
        <v>693</v>
      </c>
      <c r="G706" s="40"/>
      <c r="K706" s="1" t="s">
        <v>13</v>
      </c>
      <c r="M706" s="40"/>
      <c r="N706" s="40" t="s">
        <v>13</v>
      </c>
      <c r="O706" s="1" t="s">
        <v>13</v>
      </c>
      <c r="P706" s="1" t="s">
        <v>13</v>
      </c>
      <c r="Q706" s="1" t="s">
        <v>13</v>
      </c>
      <c r="R706" s="1" t="s">
        <v>13</v>
      </c>
      <c r="V706" s="40"/>
      <c r="W706" s="40" t="s">
        <v>13986</v>
      </c>
    </row>
    <row r="707" spans="1:23" ht="38.25" x14ac:dyDescent="0.25">
      <c r="A707" s="36">
        <v>706</v>
      </c>
      <c r="B707" s="2" t="s">
        <v>13078</v>
      </c>
      <c r="C707" s="1" t="s">
        <v>1403</v>
      </c>
      <c r="D707" s="1" t="s">
        <v>1403</v>
      </c>
      <c r="F707" s="2" t="s">
        <v>694</v>
      </c>
      <c r="G707" s="40"/>
      <c r="K707" s="1" t="s">
        <v>13</v>
      </c>
      <c r="M707" s="40"/>
      <c r="N707" s="40" t="s">
        <v>13</v>
      </c>
      <c r="O707" s="1" t="s">
        <v>13</v>
      </c>
      <c r="P707" s="1" t="s">
        <v>13</v>
      </c>
      <c r="Q707" s="1" t="s">
        <v>13</v>
      </c>
      <c r="R707" s="1" t="s">
        <v>13</v>
      </c>
      <c r="V707" s="40"/>
      <c r="W707" s="40" t="s">
        <v>13987</v>
      </c>
    </row>
    <row r="708" spans="1:23" ht="38.25" x14ac:dyDescent="0.25">
      <c r="A708" s="36">
        <v>707</v>
      </c>
      <c r="B708" s="2" t="s">
        <v>13079</v>
      </c>
      <c r="C708" s="1" t="s">
        <v>1404</v>
      </c>
      <c r="D708" s="1" t="s">
        <v>1404</v>
      </c>
      <c r="F708" s="2" t="s">
        <v>699</v>
      </c>
      <c r="G708" s="40"/>
      <c r="K708" s="1" t="s">
        <v>13</v>
      </c>
      <c r="M708" s="40"/>
      <c r="N708" s="40" t="s">
        <v>13</v>
      </c>
      <c r="O708" s="1" t="s">
        <v>13</v>
      </c>
      <c r="P708" s="1" t="s">
        <v>13</v>
      </c>
      <c r="Q708" s="1" t="s">
        <v>13</v>
      </c>
      <c r="R708" s="1" t="s">
        <v>13</v>
      </c>
      <c r="V708" s="40"/>
      <c r="W708" s="40" t="s">
        <v>13988</v>
      </c>
    </row>
    <row r="709" spans="1:23" ht="38.25" x14ac:dyDescent="0.25">
      <c r="A709" s="36">
        <v>708</v>
      </c>
      <c r="B709" s="2" t="s">
        <v>13080</v>
      </c>
      <c r="C709" s="1" t="s">
        <v>1405</v>
      </c>
      <c r="D709" s="1" t="s">
        <v>1405</v>
      </c>
      <c r="F709" s="2" t="s">
        <v>695</v>
      </c>
      <c r="G709" s="40"/>
      <c r="K709" s="1" t="s">
        <v>13</v>
      </c>
      <c r="M709" s="40"/>
      <c r="N709" s="40" t="s">
        <v>13</v>
      </c>
      <c r="O709" s="1" t="s">
        <v>13</v>
      </c>
      <c r="P709" s="1" t="s">
        <v>13</v>
      </c>
      <c r="Q709" s="1" t="s">
        <v>13</v>
      </c>
      <c r="R709" s="1" t="s">
        <v>13</v>
      </c>
      <c r="V709" s="40"/>
      <c r="W709" s="40" t="s">
        <v>13989</v>
      </c>
    </row>
    <row r="710" spans="1:23" ht="63.75" x14ac:dyDescent="0.25">
      <c r="A710" s="36">
        <v>709</v>
      </c>
      <c r="B710" s="2" t="s">
        <v>13081</v>
      </c>
      <c r="C710" s="1" t="s">
        <v>1406</v>
      </c>
      <c r="D710" s="1" t="s">
        <v>1406</v>
      </c>
      <c r="F710" s="2" t="s">
        <v>696</v>
      </c>
      <c r="G710" s="40"/>
      <c r="K710" s="1" t="s">
        <v>13</v>
      </c>
      <c r="M710" s="40"/>
      <c r="N710" s="40" t="s">
        <v>13</v>
      </c>
      <c r="O710" s="1" t="s">
        <v>13</v>
      </c>
      <c r="P710" s="1" t="s">
        <v>13</v>
      </c>
      <c r="Q710" s="1" t="s">
        <v>13</v>
      </c>
      <c r="R710" s="1" t="s">
        <v>13</v>
      </c>
      <c r="V710" s="40"/>
      <c r="W710" s="40" t="s">
        <v>13990</v>
      </c>
    </row>
    <row r="711" spans="1:23" ht="25.5" x14ac:dyDescent="0.25">
      <c r="A711" s="36" t="s">
        <v>14302</v>
      </c>
      <c r="B711" s="2"/>
      <c r="C711" s="1"/>
      <c r="F711" s="2"/>
      <c r="G711" s="40">
        <f>SUBTOTAL(103,Table1[Renumbered])</f>
        <v>0</v>
      </c>
      <c r="H711" s="1">
        <f>SUBTOTAL(103,Table1[New])</f>
        <v>0</v>
      </c>
      <c r="I711" s="1">
        <f>SUBTOTAL(103,Table1[Deleted])</f>
        <v>0</v>
      </c>
      <c r="J711" s="1">
        <f>SUBTOTAL(103,Table1[Text unmodified])</f>
        <v>22</v>
      </c>
      <c r="K711" s="1">
        <f>SUBTOTAL(103,Table1[Reworded, intent the same])</f>
        <v>483</v>
      </c>
      <c r="L711" s="1">
        <f>SUBTOTAL(103,Table1[Reworded, intent modified])</f>
        <v>2</v>
      </c>
      <c r="M711" s="40">
        <f>SUBTOTAL(103,Table1[BK])</f>
        <v>55</v>
      </c>
      <c r="N711" s="40">
        <f>SUBTOTAL(103,Table1[ATPL(A)])</f>
        <v>505</v>
      </c>
      <c r="O711" s="40">
        <f>SUBTOTAL(103,Table1[CPL(A)])</f>
        <v>415</v>
      </c>
      <c r="P711" s="40">
        <f>SUBTOTAL(103,Table1[ATPL(H)/IR])</f>
        <v>499</v>
      </c>
      <c r="Q711" s="1">
        <f>SUBTOTAL(103,Table1[ATPL(H)/VFR])</f>
        <v>418</v>
      </c>
      <c r="R711" s="1">
        <f>SUBTOTAL(103,Table1[CPL(H)])</f>
        <v>413</v>
      </c>
      <c r="S711" s="1">
        <f>SUBTOTAL(103,Table1[IR])</f>
        <v>371</v>
      </c>
      <c r="T711" s="1">
        <f>SUBTOTAL(103,Table1[CBIR(A)])</f>
        <v>240</v>
      </c>
      <c r="U711" s="1">
        <f>SUBTOTAL(103,Table1[BIR exam])</f>
        <v>174</v>
      </c>
      <c r="V711" s="40">
        <f>SUBTOTAL(103,Table1[BIR BK])</f>
        <v>123</v>
      </c>
    </row>
  </sheetData>
  <phoneticPr fontId="4"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F749-29D4-4911-B95A-2A796BFCC6B8}">
  <dimension ref="A1:W903"/>
  <sheetViews>
    <sheetView workbookViewId="0">
      <pane ySplit="1" topLeftCell="A2" activePane="bottomLeft" state="frozen"/>
      <selection pane="bottomLeft" activeCell="B2" sqref="B2"/>
    </sheetView>
  </sheetViews>
  <sheetFormatPr defaultColWidth="9" defaultRowHeight="15" x14ac:dyDescent="0.25"/>
  <cols>
    <col min="1" max="1" width="4.42578125" style="8" customWidth="1"/>
    <col min="2" max="2" width="41.7109375" style="8" customWidth="1"/>
    <col min="3" max="4" width="13.7109375" style="8" customWidth="1"/>
    <col min="5" max="5" width="8.7109375" style="8" customWidth="1"/>
    <col min="6" max="6" width="41.7109375" style="19" customWidth="1"/>
    <col min="7" max="12" width="3.85546875" style="8" customWidth="1"/>
    <col min="13" max="21" width="3.85546875" style="7" customWidth="1"/>
    <col min="22" max="22" width="3.85546875" style="8" customWidth="1"/>
    <col min="23" max="23" width="25.7109375" style="63" customWidth="1"/>
    <col min="24" max="16384" width="9" style="7"/>
  </cols>
  <sheetData>
    <row r="1" spans="1:23" ht="83.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ht="38.25" x14ac:dyDescent="0.25">
      <c r="A2" s="52">
        <v>1</v>
      </c>
      <c r="B2" s="4" t="s">
        <v>3183</v>
      </c>
      <c r="C2" s="14" t="s">
        <v>3184</v>
      </c>
      <c r="D2" s="14" t="s">
        <v>3184</v>
      </c>
      <c r="E2" s="13"/>
      <c r="F2" s="4" t="s">
        <v>3183</v>
      </c>
      <c r="G2" s="37"/>
      <c r="H2" s="3"/>
      <c r="I2" s="3"/>
      <c r="J2" s="1"/>
      <c r="K2" s="3"/>
      <c r="L2" s="3"/>
      <c r="M2" s="46"/>
      <c r="N2" s="51"/>
      <c r="O2" s="8"/>
      <c r="P2" s="8"/>
      <c r="Q2" s="8"/>
      <c r="R2" s="8"/>
      <c r="S2" s="8"/>
      <c r="T2" s="8"/>
      <c r="U2" s="8"/>
      <c r="V2" s="51"/>
      <c r="W2" s="40" t="s">
        <v>14303</v>
      </c>
    </row>
    <row r="3" spans="1:23" x14ac:dyDescent="0.25">
      <c r="A3" s="52">
        <v>2</v>
      </c>
      <c r="B3" s="4" t="s">
        <v>3181</v>
      </c>
      <c r="C3" s="14" t="s">
        <v>3182</v>
      </c>
      <c r="D3" s="14" t="s">
        <v>3182</v>
      </c>
      <c r="E3" s="13"/>
      <c r="F3" s="4" t="s">
        <v>3181</v>
      </c>
      <c r="G3" s="38"/>
      <c r="H3" s="3"/>
      <c r="I3" s="3"/>
      <c r="J3" s="1"/>
      <c r="K3" s="3"/>
      <c r="L3" s="3"/>
      <c r="M3" s="47"/>
      <c r="N3" s="50"/>
      <c r="O3" s="8"/>
      <c r="P3" s="8"/>
      <c r="Q3" s="8"/>
      <c r="R3" s="8"/>
      <c r="S3" s="8"/>
      <c r="T3" s="8"/>
      <c r="U3" s="8"/>
      <c r="V3" s="50"/>
      <c r="W3" s="40"/>
    </row>
    <row r="4" spans="1:23" x14ac:dyDescent="0.25">
      <c r="A4" s="52">
        <v>3</v>
      </c>
      <c r="B4" s="4" t="s">
        <v>3179</v>
      </c>
      <c r="C4" s="14" t="s">
        <v>3180</v>
      </c>
      <c r="D4" s="14" t="s">
        <v>3180</v>
      </c>
      <c r="E4" s="13"/>
      <c r="F4" s="4" t="s">
        <v>3179</v>
      </c>
      <c r="G4" s="38"/>
      <c r="H4" s="3"/>
      <c r="I4" s="3"/>
      <c r="J4" s="1"/>
      <c r="K4" s="3"/>
      <c r="L4" s="3"/>
      <c r="M4" s="47"/>
      <c r="N4" s="50"/>
      <c r="O4" s="8"/>
      <c r="P4" s="8"/>
      <c r="Q4" s="8"/>
      <c r="R4" s="8"/>
      <c r="S4" s="8"/>
      <c r="T4" s="8"/>
      <c r="U4" s="8"/>
      <c r="V4" s="50"/>
      <c r="W4" s="40"/>
    </row>
    <row r="5" spans="1:23" x14ac:dyDescent="0.25">
      <c r="A5" s="52">
        <v>4</v>
      </c>
      <c r="B5" s="6" t="s">
        <v>3177</v>
      </c>
      <c r="C5" s="12" t="s">
        <v>3178</v>
      </c>
      <c r="D5" s="12" t="s">
        <v>3178</v>
      </c>
      <c r="E5" s="11"/>
      <c r="F5" s="6" t="s">
        <v>3177</v>
      </c>
      <c r="G5" s="39"/>
      <c r="H5" s="5"/>
      <c r="I5" s="5"/>
      <c r="J5" s="1"/>
      <c r="K5" s="5"/>
      <c r="L5" s="5"/>
      <c r="M5" s="48"/>
      <c r="N5" s="50"/>
      <c r="O5" s="8"/>
      <c r="P5" s="8"/>
      <c r="Q5" s="8"/>
      <c r="R5" s="8"/>
      <c r="S5" s="8"/>
      <c r="T5" s="8"/>
      <c r="U5" s="8"/>
      <c r="V5" s="50"/>
      <c r="W5" s="40"/>
    </row>
    <row r="6" spans="1:23" ht="38.25" x14ac:dyDescent="0.25">
      <c r="A6" s="52">
        <v>5</v>
      </c>
      <c r="B6" s="2" t="s">
        <v>3175</v>
      </c>
      <c r="C6" s="10" t="s">
        <v>3176</v>
      </c>
      <c r="D6" s="10" t="s">
        <v>3176</v>
      </c>
      <c r="E6" s="10"/>
      <c r="F6" s="2" t="s">
        <v>3175</v>
      </c>
      <c r="G6" s="40"/>
      <c r="H6" s="1"/>
      <c r="I6" s="1"/>
      <c r="J6" s="1" t="s">
        <v>13</v>
      </c>
      <c r="K6" s="1"/>
      <c r="L6" s="1"/>
      <c r="M6" s="49" t="s">
        <v>13</v>
      </c>
      <c r="N6" s="49" t="s">
        <v>13</v>
      </c>
      <c r="O6" s="10" t="s">
        <v>13</v>
      </c>
      <c r="P6" s="10" t="s">
        <v>13</v>
      </c>
      <c r="Q6" s="10" t="s">
        <v>13</v>
      </c>
      <c r="R6" s="10" t="s">
        <v>13</v>
      </c>
      <c r="S6" s="8"/>
      <c r="T6" s="8"/>
      <c r="U6" s="8"/>
      <c r="V6" s="50"/>
      <c r="W6" s="40"/>
    </row>
    <row r="7" spans="1:23" ht="25.5" x14ac:dyDescent="0.25">
      <c r="A7" s="52">
        <v>6</v>
      </c>
      <c r="B7" s="2" t="s">
        <v>3173</v>
      </c>
      <c r="C7" s="10" t="s">
        <v>3174</v>
      </c>
      <c r="D7" s="10" t="s">
        <v>3174</v>
      </c>
      <c r="F7" s="2" t="s">
        <v>3173</v>
      </c>
      <c r="G7" s="40"/>
      <c r="H7" s="1"/>
      <c r="I7" s="1"/>
      <c r="J7" s="1" t="s">
        <v>13</v>
      </c>
      <c r="K7" s="1"/>
      <c r="L7" s="1"/>
      <c r="M7" s="50"/>
      <c r="N7" s="49" t="s">
        <v>13</v>
      </c>
      <c r="O7" s="10" t="s">
        <v>13</v>
      </c>
      <c r="P7" s="10" t="s">
        <v>13</v>
      </c>
      <c r="Q7" s="10" t="s">
        <v>13</v>
      </c>
      <c r="R7" s="10" t="s">
        <v>13</v>
      </c>
      <c r="S7" s="8"/>
      <c r="T7" s="8"/>
      <c r="U7" s="8"/>
      <c r="V7" s="50"/>
      <c r="W7" s="40"/>
    </row>
    <row r="8" spans="1:23" x14ac:dyDescent="0.25">
      <c r="A8" s="52">
        <v>7</v>
      </c>
      <c r="B8" s="6" t="s">
        <v>3171</v>
      </c>
      <c r="C8" s="12" t="s">
        <v>3172</v>
      </c>
      <c r="D8" s="12" t="s">
        <v>3172</v>
      </c>
      <c r="E8" s="11"/>
      <c r="F8" s="6" t="s">
        <v>3171</v>
      </c>
      <c r="G8" s="39"/>
      <c r="H8" s="5"/>
      <c r="I8" s="5"/>
      <c r="J8" s="1"/>
      <c r="K8" s="5"/>
      <c r="L8" s="5"/>
      <c r="M8" s="48"/>
      <c r="N8" s="50"/>
      <c r="O8" s="8"/>
      <c r="P8" s="8"/>
      <c r="Q8" s="8"/>
      <c r="R8" s="8"/>
      <c r="S8" s="8"/>
      <c r="T8" s="8"/>
      <c r="U8" s="8"/>
      <c r="V8" s="50"/>
      <c r="W8" s="40"/>
    </row>
    <row r="9" spans="1:23" ht="25.5" x14ac:dyDescent="0.25">
      <c r="A9" s="52">
        <v>8</v>
      </c>
      <c r="B9" s="2" t="s">
        <v>3169</v>
      </c>
      <c r="C9" s="10" t="s">
        <v>3170</v>
      </c>
      <c r="D9" s="10" t="s">
        <v>3170</v>
      </c>
      <c r="E9" s="10"/>
      <c r="F9" s="2" t="s">
        <v>3169</v>
      </c>
      <c r="G9" s="40"/>
      <c r="H9" s="1"/>
      <c r="I9" s="1"/>
      <c r="J9" s="1" t="s">
        <v>13</v>
      </c>
      <c r="K9" s="1"/>
      <c r="L9" s="1"/>
      <c r="M9" s="49" t="s">
        <v>13</v>
      </c>
      <c r="N9" s="49" t="s">
        <v>13</v>
      </c>
      <c r="O9" s="10" t="s">
        <v>13</v>
      </c>
      <c r="P9" s="10" t="s">
        <v>13</v>
      </c>
      <c r="Q9" s="10" t="s">
        <v>13</v>
      </c>
      <c r="R9" s="10" t="s">
        <v>13</v>
      </c>
      <c r="S9" s="8"/>
      <c r="T9" s="8"/>
      <c r="U9" s="8"/>
      <c r="V9" s="50"/>
      <c r="W9" s="40"/>
    </row>
    <row r="10" spans="1:23" ht="63.75" x14ac:dyDescent="0.25">
      <c r="A10" s="52">
        <v>9</v>
      </c>
      <c r="B10" s="2" t="s">
        <v>3167</v>
      </c>
      <c r="C10" s="10" t="s">
        <v>3168</v>
      </c>
      <c r="D10" s="10" t="s">
        <v>3168</v>
      </c>
      <c r="E10" s="10"/>
      <c r="F10" s="2" t="s">
        <v>3167</v>
      </c>
      <c r="G10" s="40"/>
      <c r="H10" s="1"/>
      <c r="I10" s="1"/>
      <c r="J10" s="1" t="s">
        <v>13</v>
      </c>
      <c r="K10" s="1"/>
      <c r="L10" s="1"/>
      <c r="M10" s="49" t="s">
        <v>13</v>
      </c>
      <c r="N10" s="49" t="s">
        <v>13</v>
      </c>
      <c r="O10" s="10" t="s">
        <v>13</v>
      </c>
      <c r="P10" s="10" t="s">
        <v>13</v>
      </c>
      <c r="Q10" s="10" t="s">
        <v>13</v>
      </c>
      <c r="R10" s="10" t="s">
        <v>13</v>
      </c>
      <c r="S10" s="8"/>
      <c r="T10" s="8"/>
      <c r="U10" s="8"/>
      <c r="V10" s="50"/>
      <c r="W10" s="40"/>
    </row>
    <row r="11" spans="1:23" ht="51" x14ac:dyDescent="0.25">
      <c r="A11" s="52">
        <v>10</v>
      </c>
      <c r="B11" s="2" t="s">
        <v>3165</v>
      </c>
      <c r="C11" s="10" t="s">
        <v>3166</v>
      </c>
      <c r="D11" s="10" t="s">
        <v>3166</v>
      </c>
      <c r="E11" s="10"/>
      <c r="F11" s="2" t="s">
        <v>3165</v>
      </c>
      <c r="G11" s="40"/>
      <c r="H11" s="1"/>
      <c r="I11" s="1"/>
      <c r="J11" s="1" t="s">
        <v>13</v>
      </c>
      <c r="K11" s="1"/>
      <c r="L11" s="1"/>
      <c r="M11" s="49" t="s">
        <v>13</v>
      </c>
      <c r="N11" s="49" t="s">
        <v>13</v>
      </c>
      <c r="O11" s="10" t="s">
        <v>13</v>
      </c>
      <c r="P11" s="8"/>
      <c r="Q11" s="8"/>
      <c r="R11" s="8"/>
      <c r="S11" s="8"/>
      <c r="T11" s="8"/>
      <c r="U11" s="8"/>
      <c r="V11" s="50"/>
      <c r="W11" s="40"/>
    </row>
    <row r="12" spans="1:23" ht="38.25" x14ac:dyDescent="0.25">
      <c r="A12" s="52">
        <v>11</v>
      </c>
      <c r="B12" s="2" t="s">
        <v>3163</v>
      </c>
      <c r="C12" s="10" t="s">
        <v>3164</v>
      </c>
      <c r="D12" s="10" t="s">
        <v>3164</v>
      </c>
      <c r="E12" s="10"/>
      <c r="F12" s="2" t="s">
        <v>3163</v>
      </c>
      <c r="G12" s="40"/>
      <c r="H12" s="1"/>
      <c r="I12" s="1"/>
      <c r="J12" s="1" t="s">
        <v>13</v>
      </c>
      <c r="K12" s="1"/>
      <c r="L12" s="1"/>
      <c r="M12" s="49" t="s">
        <v>13</v>
      </c>
      <c r="N12" s="50"/>
      <c r="O12" s="8"/>
      <c r="P12" s="10" t="s">
        <v>13</v>
      </c>
      <c r="Q12" s="10" t="s">
        <v>13</v>
      </c>
      <c r="R12" s="10" t="s">
        <v>13</v>
      </c>
      <c r="S12" s="8"/>
      <c r="T12" s="8"/>
      <c r="U12" s="8"/>
      <c r="V12" s="50"/>
      <c r="W12" s="40"/>
    </row>
    <row r="13" spans="1:23" x14ac:dyDescent="0.25">
      <c r="A13" s="52">
        <v>12</v>
      </c>
      <c r="B13" s="4" t="s">
        <v>3161</v>
      </c>
      <c r="C13" s="14" t="s">
        <v>3162</v>
      </c>
      <c r="D13" s="14" t="s">
        <v>3162</v>
      </c>
      <c r="E13" s="13"/>
      <c r="F13" s="4" t="s">
        <v>3161</v>
      </c>
      <c r="G13" s="38"/>
      <c r="H13" s="3"/>
      <c r="I13" s="3"/>
      <c r="J13" s="1"/>
      <c r="K13" s="3"/>
      <c r="L13" s="3"/>
      <c r="M13" s="47"/>
      <c r="N13" s="50"/>
      <c r="O13" s="8"/>
      <c r="P13" s="8"/>
      <c r="Q13" s="8"/>
      <c r="R13" s="8"/>
      <c r="S13" s="8"/>
      <c r="T13" s="8"/>
      <c r="U13" s="8"/>
      <c r="V13" s="50"/>
      <c r="W13" s="40"/>
    </row>
    <row r="14" spans="1:23" x14ac:dyDescent="0.25">
      <c r="A14" s="52">
        <v>13</v>
      </c>
      <c r="B14" s="6" t="s">
        <v>3159</v>
      </c>
      <c r="C14" s="12" t="s">
        <v>3160</v>
      </c>
      <c r="D14" s="12" t="s">
        <v>3160</v>
      </c>
      <c r="E14" s="11"/>
      <c r="F14" s="6" t="s">
        <v>3159</v>
      </c>
      <c r="G14" s="39"/>
      <c r="H14" s="5"/>
      <c r="I14" s="5"/>
      <c r="J14" s="1"/>
      <c r="K14" s="5"/>
      <c r="L14" s="5"/>
      <c r="M14" s="48"/>
      <c r="N14" s="50"/>
      <c r="O14" s="8"/>
      <c r="P14" s="8"/>
      <c r="Q14" s="8"/>
      <c r="R14" s="8"/>
      <c r="S14" s="8"/>
      <c r="T14" s="8"/>
      <c r="U14" s="8"/>
      <c r="V14" s="50"/>
      <c r="W14" s="40"/>
    </row>
    <row r="15" spans="1:23" ht="76.5" x14ac:dyDescent="0.25">
      <c r="A15" s="52">
        <v>14</v>
      </c>
      <c r="B15" s="2" t="s">
        <v>3157</v>
      </c>
      <c r="C15" s="10" t="s">
        <v>3158</v>
      </c>
      <c r="D15" s="10" t="s">
        <v>3158</v>
      </c>
      <c r="F15" s="2" t="s">
        <v>3157</v>
      </c>
      <c r="G15" s="40"/>
      <c r="H15" s="1"/>
      <c r="I15" s="1"/>
      <c r="J15" s="1" t="s">
        <v>13</v>
      </c>
      <c r="K15" s="1"/>
      <c r="L15" s="1"/>
      <c r="M15" s="50"/>
      <c r="N15" s="49" t="s">
        <v>13</v>
      </c>
      <c r="O15" s="10" t="s">
        <v>13</v>
      </c>
      <c r="P15" s="10" t="s">
        <v>13</v>
      </c>
      <c r="Q15" s="10" t="s">
        <v>13</v>
      </c>
      <c r="R15" s="10" t="s">
        <v>13</v>
      </c>
      <c r="S15" s="8"/>
      <c r="T15" s="8"/>
      <c r="U15" s="8"/>
      <c r="V15" s="50"/>
      <c r="W15" s="40"/>
    </row>
    <row r="16" spans="1:23" ht="51" x14ac:dyDescent="0.25">
      <c r="A16" s="52">
        <v>15</v>
      </c>
      <c r="B16" s="2" t="s">
        <v>3155</v>
      </c>
      <c r="C16" s="10" t="s">
        <v>3156</v>
      </c>
      <c r="D16" s="10" t="s">
        <v>3156</v>
      </c>
      <c r="F16" s="2" t="s">
        <v>3155</v>
      </c>
      <c r="G16" s="40"/>
      <c r="H16" s="1"/>
      <c r="I16" s="1"/>
      <c r="J16" s="1" t="s">
        <v>13</v>
      </c>
      <c r="K16" s="1"/>
      <c r="L16" s="1"/>
      <c r="M16" s="50"/>
      <c r="N16" s="49" t="s">
        <v>13</v>
      </c>
      <c r="O16" s="10" t="s">
        <v>13</v>
      </c>
      <c r="P16" s="10" t="s">
        <v>13</v>
      </c>
      <c r="Q16" s="10" t="s">
        <v>13</v>
      </c>
      <c r="R16" s="10" t="s">
        <v>13</v>
      </c>
      <c r="S16" s="8"/>
      <c r="T16" s="8"/>
      <c r="U16" s="8"/>
      <c r="V16" s="50"/>
      <c r="W16" s="40"/>
    </row>
    <row r="17" spans="1:23" ht="51" x14ac:dyDescent="0.25">
      <c r="A17" s="52">
        <v>16</v>
      </c>
      <c r="B17" s="2" t="s">
        <v>3153</v>
      </c>
      <c r="C17" s="10" t="s">
        <v>3154</v>
      </c>
      <c r="D17" s="10" t="s">
        <v>3154</v>
      </c>
      <c r="F17" s="2" t="s">
        <v>3153</v>
      </c>
      <c r="G17" s="40"/>
      <c r="H17" s="1"/>
      <c r="I17" s="1"/>
      <c r="J17" s="1" t="s">
        <v>13</v>
      </c>
      <c r="K17" s="1"/>
      <c r="L17" s="1"/>
      <c r="M17" s="50"/>
      <c r="N17" s="49" t="s">
        <v>13</v>
      </c>
      <c r="O17" s="10" t="s">
        <v>13</v>
      </c>
      <c r="P17" s="10" t="s">
        <v>13</v>
      </c>
      <c r="Q17" s="10" t="s">
        <v>13</v>
      </c>
      <c r="R17" s="10" t="s">
        <v>13</v>
      </c>
      <c r="S17" s="8"/>
      <c r="T17" s="8"/>
      <c r="U17" s="8"/>
      <c r="V17" s="50"/>
      <c r="W17" s="40"/>
    </row>
    <row r="18" spans="1:23" x14ac:dyDescent="0.25">
      <c r="A18" s="52">
        <v>17</v>
      </c>
      <c r="B18" s="4" t="s">
        <v>3151</v>
      </c>
      <c r="C18" s="14" t="s">
        <v>3152</v>
      </c>
      <c r="D18" s="14" t="s">
        <v>3152</v>
      </c>
      <c r="E18" s="13"/>
      <c r="F18" s="4" t="s">
        <v>3151</v>
      </c>
      <c r="G18" s="38"/>
      <c r="H18" s="3"/>
      <c r="I18" s="3"/>
      <c r="J18" s="1"/>
      <c r="K18" s="3"/>
      <c r="L18" s="3"/>
      <c r="M18" s="47"/>
      <c r="N18" s="50"/>
      <c r="O18" s="8"/>
      <c r="P18" s="8"/>
      <c r="Q18" s="8"/>
      <c r="R18" s="8"/>
      <c r="S18" s="8"/>
      <c r="T18" s="8"/>
      <c r="U18" s="8"/>
      <c r="V18" s="50"/>
      <c r="W18" s="40"/>
    </row>
    <row r="19" spans="1:23" x14ac:dyDescent="0.25">
      <c r="A19" s="52">
        <v>18</v>
      </c>
      <c r="B19" s="6" t="s">
        <v>3149</v>
      </c>
      <c r="C19" s="12" t="s">
        <v>3150</v>
      </c>
      <c r="D19" s="12" t="s">
        <v>3150</v>
      </c>
      <c r="E19" s="11"/>
      <c r="F19" s="6" t="s">
        <v>3149</v>
      </c>
      <c r="G19" s="39"/>
      <c r="H19" s="5"/>
      <c r="I19" s="5"/>
      <c r="J19" s="1"/>
      <c r="K19" s="5"/>
      <c r="L19" s="5"/>
      <c r="M19" s="48"/>
      <c r="N19" s="50"/>
      <c r="O19" s="8"/>
      <c r="P19" s="8"/>
      <c r="Q19" s="8"/>
      <c r="R19" s="8"/>
      <c r="S19" s="8"/>
      <c r="T19" s="8"/>
      <c r="U19" s="8"/>
      <c r="V19" s="50"/>
      <c r="W19" s="40"/>
    </row>
    <row r="20" spans="1:23" ht="38.25" x14ac:dyDescent="0.25">
      <c r="A20" s="52">
        <v>19</v>
      </c>
      <c r="B20" s="2" t="s">
        <v>3147</v>
      </c>
      <c r="C20" s="10" t="s">
        <v>3148</v>
      </c>
      <c r="D20" s="10" t="s">
        <v>3148</v>
      </c>
      <c r="F20" s="2" t="s">
        <v>3147</v>
      </c>
      <c r="G20" s="40"/>
      <c r="H20" s="1"/>
      <c r="I20" s="1"/>
      <c r="J20" s="1" t="s">
        <v>13</v>
      </c>
      <c r="K20" s="1"/>
      <c r="L20" s="1"/>
      <c r="M20" s="50"/>
      <c r="N20" s="49" t="s">
        <v>13</v>
      </c>
      <c r="O20" s="10" t="s">
        <v>13</v>
      </c>
      <c r="P20" s="10" t="s">
        <v>13</v>
      </c>
      <c r="Q20" s="10" t="s">
        <v>13</v>
      </c>
      <c r="R20" s="10" t="s">
        <v>13</v>
      </c>
      <c r="S20" s="8"/>
      <c r="T20" s="8"/>
      <c r="U20" s="8"/>
      <c r="V20" s="50"/>
      <c r="W20" s="40"/>
    </row>
    <row r="21" spans="1:23" ht="38.25" x14ac:dyDescent="0.25">
      <c r="A21" s="52">
        <v>20</v>
      </c>
      <c r="B21" s="2" t="s">
        <v>3145</v>
      </c>
      <c r="C21" s="10" t="s">
        <v>3146</v>
      </c>
      <c r="D21" s="10" t="s">
        <v>3146</v>
      </c>
      <c r="F21" s="2" t="s">
        <v>3145</v>
      </c>
      <c r="G21" s="40"/>
      <c r="H21" s="1"/>
      <c r="I21" s="1"/>
      <c r="J21" s="1" t="s">
        <v>13</v>
      </c>
      <c r="K21" s="1"/>
      <c r="L21" s="1"/>
      <c r="M21" s="50"/>
      <c r="N21" s="49" t="s">
        <v>13</v>
      </c>
      <c r="O21" s="10" t="s">
        <v>13</v>
      </c>
      <c r="P21" s="10" t="s">
        <v>13</v>
      </c>
      <c r="Q21" s="10" t="s">
        <v>13</v>
      </c>
      <c r="R21" s="10" t="s">
        <v>13</v>
      </c>
      <c r="S21" s="8"/>
      <c r="T21" s="8"/>
      <c r="U21" s="8"/>
      <c r="V21" s="50"/>
      <c r="W21" s="40"/>
    </row>
    <row r="22" spans="1:23" ht="25.5" x14ac:dyDescent="0.25">
      <c r="A22" s="52">
        <v>21</v>
      </c>
      <c r="B22" s="2" t="s">
        <v>3143</v>
      </c>
      <c r="C22" s="10" t="s">
        <v>3144</v>
      </c>
      <c r="D22" s="10" t="s">
        <v>3144</v>
      </c>
      <c r="F22" s="2" t="s">
        <v>3143</v>
      </c>
      <c r="G22" s="40"/>
      <c r="H22" s="1"/>
      <c r="I22" s="1"/>
      <c r="J22" s="1" t="s">
        <v>13</v>
      </c>
      <c r="K22" s="1"/>
      <c r="L22" s="1"/>
      <c r="M22" s="50"/>
      <c r="N22" s="49" t="s">
        <v>13</v>
      </c>
      <c r="O22" s="10" t="s">
        <v>13</v>
      </c>
      <c r="P22" s="10" t="s">
        <v>13</v>
      </c>
      <c r="Q22" s="10" t="s">
        <v>13</v>
      </c>
      <c r="R22" s="10" t="s">
        <v>13</v>
      </c>
      <c r="S22" s="8"/>
      <c r="T22" s="8"/>
      <c r="U22" s="8"/>
      <c r="V22" s="50"/>
      <c r="W22" s="40"/>
    </row>
    <row r="23" spans="1:23" ht="63.75" x14ac:dyDescent="0.25">
      <c r="A23" s="52">
        <v>22</v>
      </c>
      <c r="B23" s="2" t="s">
        <v>3141</v>
      </c>
      <c r="C23" s="10" t="s">
        <v>3142</v>
      </c>
      <c r="D23" s="10" t="s">
        <v>3142</v>
      </c>
      <c r="F23" s="2" t="s">
        <v>3141</v>
      </c>
      <c r="G23" s="40"/>
      <c r="H23" s="1"/>
      <c r="I23" s="1"/>
      <c r="J23" s="1" t="s">
        <v>13</v>
      </c>
      <c r="K23" s="1"/>
      <c r="L23" s="1"/>
      <c r="M23" s="50"/>
      <c r="N23" s="49" t="s">
        <v>13</v>
      </c>
      <c r="O23" s="10" t="s">
        <v>13</v>
      </c>
      <c r="P23" s="10" t="s">
        <v>13</v>
      </c>
      <c r="Q23" s="10" t="s">
        <v>13</v>
      </c>
      <c r="R23" s="10" t="s">
        <v>13</v>
      </c>
      <c r="S23" s="8"/>
      <c r="T23" s="8"/>
      <c r="U23" s="8"/>
      <c r="V23" s="50"/>
      <c r="W23" s="40"/>
    </row>
    <row r="24" spans="1:23" x14ac:dyDescent="0.25">
      <c r="A24" s="52">
        <v>23</v>
      </c>
      <c r="B24" s="4" t="s">
        <v>30</v>
      </c>
      <c r="C24" s="14" t="s">
        <v>3140</v>
      </c>
      <c r="D24" s="14" t="s">
        <v>3140</v>
      </c>
      <c r="E24" s="13"/>
      <c r="F24" s="4" t="s">
        <v>30</v>
      </c>
      <c r="G24" s="38"/>
      <c r="H24" s="3"/>
      <c r="I24" s="3"/>
      <c r="J24" s="1"/>
      <c r="K24" s="3"/>
      <c r="L24" s="3"/>
      <c r="M24" s="47"/>
      <c r="N24" s="50"/>
      <c r="O24" s="8"/>
      <c r="P24" s="8"/>
      <c r="Q24" s="8"/>
      <c r="R24" s="8"/>
      <c r="S24" s="8"/>
      <c r="T24" s="8"/>
      <c r="U24" s="8"/>
      <c r="V24" s="50"/>
      <c r="W24" s="40"/>
    </row>
    <row r="25" spans="1:23" x14ac:dyDescent="0.25">
      <c r="A25" s="52">
        <v>24</v>
      </c>
      <c r="B25" s="4" t="s">
        <v>3138</v>
      </c>
      <c r="C25" s="14" t="s">
        <v>3139</v>
      </c>
      <c r="D25" s="14" t="s">
        <v>3139</v>
      </c>
      <c r="E25" s="13"/>
      <c r="F25" s="4" t="s">
        <v>3138</v>
      </c>
      <c r="G25" s="38"/>
      <c r="H25" s="3"/>
      <c r="I25" s="3"/>
      <c r="J25" s="1"/>
      <c r="K25" s="3"/>
      <c r="L25" s="3"/>
      <c r="M25" s="47"/>
      <c r="N25" s="50"/>
      <c r="O25" s="8"/>
      <c r="P25" s="8"/>
      <c r="Q25" s="8"/>
      <c r="R25" s="8"/>
      <c r="S25" s="8"/>
      <c r="T25" s="8"/>
      <c r="U25" s="8"/>
      <c r="V25" s="50"/>
      <c r="W25" s="40"/>
    </row>
    <row r="26" spans="1:23" ht="25.5" x14ac:dyDescent="0.25">
      <c r="A26" s="52">
        <v>25</v>
      </c>
      <c r="B26" s="6" t="s">
        <v>3136</v>
      </c>
      <c r="C26" s="12" t="s">
        <v>3137</v>
      </c>
      <c r="D26" s="12" t="s">
        <v>3137</v>
      </c>
      <c r="E26" s="11"/>
      <c r="F26" s="6" t="s">
        <v>3136</v>
      </c>
      <c r="G26" s="39"/>
      <c r="H26" s="5"/>
      <c r="I26" s="5"/>
      <c r="J26" s="1"/>
      <c r="K26" s="5"/>
      <c r="L26" s="5"/>
      <c r="M26" s="48"/>
      <c r="N26" s="50"/>
      <c r="O26" s="8"/>
      <c r="P26" s="8"/>
      <c r="Q26" s="8"/>
      <c r="R26" s="8"/>
      <c r="S26" s="8"/>
      <c r="T26" s="8"/>
      <c r="U26" s="8"/>
      <c r="V26" s="50"/>
      <c r="W26" s="40"/>
    </row>
    <row r="27" spans="1:23" ht="38.25" x14ac:dyDescent="0.25">
      <c r="A27" s="52">
        <v>26</v>
      </c>
      <c r="B27" s="2" t="s">
        <v>3134</v>
      </c>
      <c r="C27" s="10" t="s">
        <v>3135</v>
      </c>
      <c r="D27" s="10" t="s">
        <v>3135</v>
      </c>
      <c r="F27" s="2" t="s">
        <v>3134</v>
      </c>
      <c r="G27" s="40"/>
      <c r="H27" s="1"/>
      <c r="I27" s="1"/>
      <c r="J27" s="1" t="s">
        <v>13</v>
      </c>
      <c r="K27" s="1"/>
      <c r="L27" s="1"/>
      <c r="M27" s="50"/>
      <c r="N27" s="49" t="s">
        <v>13</v>
      </c>
      <c r="O27" s="10" t="s">
        <v>13</v>
      </c>
      <c r="P27" s="10" t="s">
        <v>13</v>
      </c>
      <c r="Q27" s="10" t="s">
        <v>13</v>
      </c>
      <c r="R27" s="10" t="s">
        <v>13</v>
      </c>
      <c r="S27" s="8"/>
      <c r="T27" s="8"/>
      <c r="U27" s="8"/>
      <c r="V27" s="50"/>
      <c r="W27" s="40"/>
    </row>
    <row r="28" spans="1:23" x14ac:dyDescent="0.25">
      <c r="A28" s="52">
        <v>27</v>
      </c>
      <c r="B28" s="4" t="s">
        <v>3132</v>
      </c>
      <c r="C28" s="14" t="s">
        <v>3133</v>
      </c>
      <c r="D28" s="14" t="s">
        <v>3133</v>
      </c>
      <c r="E28" s="13"/>
      <c r="F28" s="4" t="s">
        <v>3132</v>
      </c>
      <c r="G28" s="38"/>
      <c r="H28" s="3"/>
      <c r="I28" s="3"/>
      <c r="J28" s="1"/>
      <c r="K28" s="3"/>
      <c r="L28" s="3"/>
      <c r="M28" s="47"/>
      <c r="N28" s="50"/>
      <c r="O28" s="8"/>
      <c r="P28" s="8"/>
      <c r="Q28" s="8"/>
      <c r="R28" s="8"/>
      <c r="S28" s="8"/>
      <c r="T28" s="8"/>
      <c r="U28" s="8"/>
      <c r="V28" s="50"/>
      <c r="W28" s="40"/>
    </row>
    <row r="29" spans="1:23" x14ac:dyDescent="0.25">
      <c r="A29" s="52">
        <v>28</v>
      </c>
      <c r="B29" s="4" t="s">
        <v>3130</v>
      </c>
      <c r="C29" s="14" t="s">
        <v>3131</v>
      </c>
      <c r="D29" s="14" t="s">
        <v>3131</v>
      </c>
      <c r="E29" s="13"/>
      <c r="F29" s="4" t="s">
        <v>3130</v>
      </c>
      <c r="G29" s="38"/>
      <c r="H29" s="3"/>
      <c r="I29" s="3"/>
      <c r="J29" s="1"/>
      <c r="K29" s="3"/>
      <c r="L29" s="3"/>
      <c r="M29" s="47"/>
      <c r="N29" s="50"/>
      <c r="O29" s="8"/>
      <c r="P29" s="8"/>
      <c r="Q29" s="8"/>
      <c r="R29" s="8"/>
      <c r="S29" s="8"/>
      <c r="T29" s="8"/>
      <c r="U29" s="8"/>
      <c r="V29" s="50"/>
      <c r="W29" s="40"/>
    </row>
    <row r="30" spans="1:23" ht="25.5" x14ac:dyDescent="0.25">
      <c r="A30" s="52">
        <v>29</v>
      </c>
      <c r="B30" s="6" t="s">
        <v>3128</v>
      </c>
      <c r="C30" s="12" t="s">
        <v>3129</v>
      </c>
      <c r="D30" s="12" t="s">
        <v>3129</v>
      </c>
      <c r="E30" s="11"/>
      <c r="F30" s="6" t="s">
        <v>3128</v>
      </c>
      <c r="G30" s="39"/>
      <c r="H30" s="5"/>
      <c r="I30" s="5"/>
      <c r="J30" s="1"/>
      <c r="K30" s="5"/>
      <c r="L30" s="5"/>
      <c r="M30" s="48"/>
      <c r="N30" s="50"/>
      <c r="O30" s="8"/>
      <c r="P30" s="8"/>
      <c r="Q30" s="8"/>
      <c r="R30" s="8"/>
      <c r="S30" s="8"/>
      <c r="T30" s="8"/>
      <c r="U30" s="8"/>
      <c r="V30" s="50"/>
      <c r="W30" s="40"/>
    </row>
    <row r="31" spans="1:23" ht="51" x14ac:dyDescent="0.25">
      <c r="A31" s="52">
        <v>30</v>
      </c>
      <c r="B31" s="2" t="s">
        <v>3126</v>
      </c>
      <c r="C31" s="10" t="s">
        <v>3127</v>
      </c>
      <c r="D31" s="10" t="s">
        <v>3127</v>
      </c>
      <c r="F31" s="2" t="s">
        <v>3126</v>
      </c>
      <c r="G31" s="40"/>
      <c r="H31" s="1"/>
      <c r="I31" s="1"/>
      <c r="J31" s="1" t="s">
        <v>13</v>
      </c>
      <c r="K31" s="1"/>
      <c r="L31" s="1"/>
      <c r="M31" s="50"/>
      <c r="N31" s="49" t="s">
        <v>13</v>
      </c>
      <c r="O31" s="10" t="s">
        <v>13</v>
      </c>
      <c r="P31" s="10" t="s">
        <v>13</v>
      </c>
      <c r="Q31" s="10" t="s">
        <v>13</v>
      </c>
      <c r="R31" s="10" t="s">
        <v>13</v>
      </c>
      <c r="S31" s="8"/>
      <c r="T31" s="8"/>
      <c r="U31" s="8"/>
      <c r="V31" s="50"/>
      <c r="W31" s="40"/>
    </row>
    <row r="32" spans="1:23" ht="51" x14ac:dyDescent="0.25">
      <c r="A32" s="52">
        <v>31</v>
      </c>
      <c r="B32" s="2" t="s">
        <v>3124</v>
      </c>
      <c r="C32" s="10" t="s">
        <v>3125</v>
      </c>
      <c r="D32" s="10" t="s">
        <v>3125</v>
      </c>
      <c r="F32" s="2" t="s">
        <v>3124</v>
      </c>
      <c r="G32" s="40"/>
      <c r="H32" s="1"/>
      <c r="I32" s="1"/>
      <c r="J32" s="1" t="s">
        <v>13</v>
      </c>
      <c r="K32" s="1"/>
      <c r="L32" s="1"/>
      <c r="M32" s="50"/>
      <c r="N32" s="49" t="s">
        <v>13</v>
      </c>
      <c r="O32" s="10" t="s">
        <v>13</v>
      </c>
      <c r="P32" s="10" t="s">
        <v>13</v>
      </c>
      <c r="Q32" s="10" t="s">
        <v>13</v>
      </c>
      <c r="R32" s="10" t="s">
        <v>13</v>
      </c>
      <c r="S32" s="8"/>
      <c r="T32" s="8"/>
      <c r="U32" s="8"/>
      <c r="V32" s="50"/>
      <c r="W32" s="40"/>
    </row>
    <row r="33" spans="1:23" x14ac:dyDescent="0.25">
      <c r="A33" s="52">
        <v>32</v>
      </c>
      <c r="B33" s="4" t="s">
        <v>3122</v>
      </c>
      <c r="C33" s="14" t="s">
        <v>3123</v>
      </c>
      <c r="D33" s="14" t="s">
        <v>3123</v>
      </c>
      <c r="E33" s="13"/>
      <c r="F33" s="4" t="s">
        <v>3122</v>
      </c>
      <c r="G33" s="38"/>
      <c r="H33" s="3"/>
      <c r="I33" s="3"/>
      <c r="J33" s="1"/>
      <c r="K33" s="3"/>
      <c r="L33" s="3"/>
      <c r="M33" s="47"/>
      <c r="N33" s="50"/>
      <c r="O33" s="8"/>
      <c r="P33" s="8"/>
      <c r="Q33" s="8"/>
      <c r="R33" s="8"/>
      <c r="S33" s="8"/>
      <c r="T33" s="8"/>
      <c r="U33" s="8"/>
      <c r="V33" s="50"/>
      <c r="W33" s="40"/>
    </row>
    <row r="34" spans="1:23" x14ac:dyDescent="0.25">
      <c r="A34" s="52">
        <v>33</v>
      </c>
      <c r="B34" s="6" t="s">
        <v>3120</v>
      </c>
      <c r="C34" s="12" t="s">
        <v>3121</v>
      </c>
      <c r="D34" s="12" t="s">
        <v>3121</v>
      </c>
      <c r="E34" s="11"/>
      <c r="F34" s="6" t="s">
        <v>3120</v>
      </c>
      <c r="G34" s="39"/>
      <c r="H34" s="5"/>
      <c r="I34" s="5"/>
      <c r="J34" s="1"/>
      <c r="K34" s="5"/>
      <c r="L34" s="5"/>
      <c r="M34" s="48"/>
      <c r="N34" s="50"/>
      <c r="O34" s="8"/>
      <c r="P34" s="8"/>
      <c r="Q34" s="8"/>
      <c r="R34" s="8"/>
      <c r="S34" s="8"/>
      <c r="T34" s="8"/>
      <c r="U34" s="8"/>
      <c r="V34" s="50"/>
      <c r="W34" s="40"/>
    </row>
    <row r="35" spans="1:23" ht="51" x14ac:dyDescent="0.25">
      <c r="A35" s="52">
        <v>34</v>
      </c>
      <c r="B35" s="2" t="s">
        <v>3118</v>
      </c>
      <c r="C35" s="10" t="s">
        <v>3119</v>
      </c>
      <c r="D35" s="10" t="s">
        <v>3119</v>
      </c>
      <c r="E35" s="10"/>
      <c r="F35" s="2" t="s">
        <v>3118</v>
      </c>
      <c r="G35" s="40"/>
      <c r="H35" s="1"/>
      <c r="I35" s="1"/>
      <c r="J35" s="1" t="s">
        <v>13</v>
      </c>
      <c r="K35" s="1"/>
      <c r="L35" s="1"/>
      <c r="M35" s="49" t="s">
        <v>13</v>
      </c>
      <c r="N35" s="49" t="s">
        <v>13</v>
      </c>
      <c r="O35" s="10" t="s">
        <v>13</v>
      </c>
      <c r="P35" s="10" t="s">
        <v>13</v>
      </c>
      <c r="Q35" s="10" t="s">
        <v>13</v>
      </c>
      <c r="R35" s="10" t="s">
        <v>13</v>
      </c>
      <c r="S35" s="8"/>
      <c r="T35" s="8"/>
      <c r="U35" s="8"/>
      <c r="V35" s="50"/>
      <c r="W35" s="40"/>
    </row>
    <row r="36" spans="1:23" ht="102" x14ac:dyDescent="0.25">
      <c r="A36" s="52">
        <v>35</v>
      </c>
      <c r="B36" s="2" t="s">
        <v>3116</v>
      </c>
      <c r="C36" s="10" t="s">
        <v>3117</v>
      </c>
      <c r="D36" s="10" t="s">
        <v>3117</v>
      </c>
      <c r="E36" s="10"/>
      <c r="F36" s="2" t="s">
        <v>3116</v>
      </c>
      <c r="G36" s="40"/>
      <c r="H36" s="1"/>
      <c r="I36" s="1"/>
      <c r="J36" s="1" t="s">
        <v>13</v>
      </c>
      <c r="K36" s="1"/>
      <c r="L36" s="1"/>
      <c r="M36" s="49" t="s">
        <v>13</v>
      </c>
      <c r="N36" s="49" t="s">
        <v>13</v>
      </c>
      <c r="O36" s="10" t="s">
        <v>13</v>
      </c>
      <c r="P36" s="10" t="s">
        <v>13</v>
      </c>
      <c r="Q36" s="10" t="s">
        <v>13</v>
      </c>
      <c r="R36" s="10" t="s">
        <v>13</v>
      </c>
      <c r="S36" s="8"/>
      <c r="T36" s="8"/>
      <c r="U36" s="8"/>
      <c r="V36" s="50"/>
      <c r="W36" s="40"/>
    </row>
    <row r="37" spans="1:23" ht="51" x14ac:dyDescent="0.25">
      <c r="A37" s="52">
        <v>36</v>
      </c>
      <c r="B37" s="2" t="s">
        <v>3114</v>
      </c>
      <c r="C37" s="10" t="s">
        <v>3115</v>
      </c>
      <c r="D37" s="10" t="s">
        <v>3115</v>
      </c>
      <c r="F37" s="2" t="s">
        <v>3114</v>
      </c>
      <c r="G37" s="40"/>
      <c r="H37" s="1"/>
      <c r="I37" s="1"/>
      <c r="J37" s="1" t="s">
        <v>13</v>
      </c>
      <c r="K37" s="1"/>
      <c r="L37" s="1"/>
      <c r="M37" s="50"/>
      <c r="N37" s="49" t="s">
        <v>13</v>
      </c>
      <c r="O37" s="10" t="s">
        <v>13</v>
      </c>
      <c r="P37" s="10" t="s">
        <v>13</v>
      </c>
      <c r="Q37" s="10" t="s">
        <v>13</v>
      </c>
      <c r="R37" s="10" t="s">
        <v>13</v>
      </c>
      <c r="S37" s="8"/>
      <c r="T37" s="8"/>
      <c r="U37" s="8"/>
      <c r="V37" s="50"/>
      <c r="W37" s="40"/>
    </row>
    <row r="38" spans="1:23" x14ac:dyDescent="0.25">
      <c r="A38" s="52">
        <v>37</v>
      </c>
      <c r="B38" s="4" t="s">
        <v>3112</v>
      </c>
      <c r="C38" s="14" t="s">
        <v>3113</v>
      </c>
      <c r="D38" s="14" t="s">
        <v>3113</v>
      </c>
      <c r="E38" s="13"/>
      <c r="F38" s="4" t="s">
        <v>3112</v>
      </c>
      <c r="G38" s="38"/>
      <c r="H38" s="3"/>
      <c r="I38" s="3"/>
      <c r="J38" s="1"/>
      <c r="K38" s="3"/>
      <c r="L38" s="3"/>
      <c r="M38" s="47"/>
      <c r="N38" s="50"/>
      <c r="O38" s="8"/>
      <c r="P38" s="8"/>
      <c r="Q38" s="8"/>
      <c r="R38" s="8"/>
      <c r="S38" s="8"/>
      <c r="T38" s="8"/>
      <c r="U38" s="8"/>
      <c r="V38" s="50"/>
      <c r="W38" s="40"/>
    </row>
    <row r="39" spans="1:23" x14ac:dyDescent="0.25">
      <c r="A39" s="52">
        <v>38</v>
      </c>
      <c r="B39" s="6" t="s">
        <v>3110</v>
      </c>
      <c r="C39" s="12" t="s">
        <v>3111</v>
      </c>
      <c r="D39" s="12" t="s">
        <v>3111</v>
      </c>
      <c r="E39" s="11"/>
      <c r="F39" s="6" t="s">
        <v>3110</v>
      </c>
      <c r="G39" s="39"/>
      <c r="H39" s="5"/>
      <c r="I39" s="5"/>
      <c r="J39" s="1"/>
      <c r="K39" s="5"/>
      <c r="L39" s="5"/>
      <c r="M39" s="48"/>
      <c r="N39" s="50"/>
      <c r="O39" s="8"/>
      <c r="P39" s="8"/>
      <c r="Q39" s="8"/>
      <c r="R39" s="8"/>
      <c r="S39" s="8"/>
      <c r="T39" s="8"/>
      <c r="U39" s="8"/>
      <c r="V39" s="50"/>
      <c r="W39" s="40"/>
    </row>
    <row r="40" spans="1:23" ht="51" x14ac:dyDescent="0.25">
      <c r="A40" s="52">
        <v>39</v>
      </c>
      <c r="B40" s="2" t="s">
        <v>3108</v>
      </c>
      <c r="C40" s="10" t="s">
        <v>3109</v>
      </c>
      <c r="D40" s="10" t="s">
        <v>3109</v>
      </c>
      <c r="F40" s="2" t="s">
        <v>3108</v>
      </c>
      <c r="G40" s="40"/>
      <c r="H40" s="1"/>
      <c r="I40" s="1"/>
      <c r="J40" s="1" t="s">
        <v>13</v>
      </c>
      <c r="K40" s="1"/>
      <c r="L40" s="1"/>
      <c r="M40" s="50"/>
      <c r="N40" s="49" t="s">
        <v>13</v>
      </c>
      <c r="O40" s="10" t="s">
        <v>13</v>
      </c>
      <c r="P40" s="8"/>
      <c r="Q40" s="8"/>
      <c r="R40" s="8"/>
      <c r="S40" s="8"/>
      <c r="T40" s="8"/>
      <c r="U40" s="8"/>
      <c r="V40" s="50"/>
      <c r="W40" s="40"/>
    </row>
    <row r="41" spans="1:23" x14ac:dyDescent="0.25">
      <c r="A41" s="52">
        <v>40</v>
      </c>
      <c r="B41" s="6" t="s">
        <v>3106</v>
      </c>
      <c r="C41" s="12" t="s">
        <v>3107</v>
      </c>
      <c r="D41" s="12" t="s">
        <v>3107</v>
      </c>
      <c r="E41" s="11"/>
      <c r="F41" s="6" t="s">
        <v>3106</v>
      </c>
      <c r="G41" s="39"/>
      <c r="H41" s="5"/>
      <c r="I41" s="5"/>
      <c r="J41" s="1"/>
      <c r="K41" s="5"/>
      <c r="L41" s="5"/>
      <c r="M41" s="48"/>
      <c r="N41" s="50"/>
      <c r="O41" s="8"/>
      <c r="P41" s="8"/>
      <c r="Q41" s="8"/>
      <c r="R41" s="8"/>
      <c r="S41" s="8"/>
      <c r="T41" s="8"/>
      <c r="U41" s="8"/>
      <c r="V41" s="50"/>
      <c r="W41" s="40"/>
    </row>
    <row r="42" spans="1:23" ht="38.25" x14ac:dyDescent="0.25">
      <c r="A42" s="52">
        <v>41</v>
      </c>
      <c r="B42" s="2" t="s">
        <v>3104</v>
      </c>
      <c r="C42" s="10" t="s">
        <v>3105</v>
      </c>
      <c r="D42" s="10" t="s">
        <v>3105</v>
      </c>
      <c r="F42" s="2" t="s">
        <v>3104</v>
      </c>
      <c r="G42" s="40"/>
      <c r="H42" s="1"/>
      <c r="I42" s="1"/>
      <c r="J42" s="1" t="s">
        <v>13</v>
      </c>
      <c r="K42" s="1"/>
      <c r="L42" s="1"/>
      <c r="M42" s="50"/>
      <c r="N42" s="49" t="s">
        <v>13</v>
      </c>
      <c r="O42" s="10" t="s">
        <v>13</v>
      </c>
      <c r="P42" s="8"/>
      <c r="Q42" s="8"/>
      <c r="R42" s="8"/>
      <c r="S42" s="8"/>
      <c r="T42" s="8"/>
      <c r="U42" s="8"/>
      <c r="V42" s="50"/>
      <c r="W42" s="40"/>
    </row>
    <row r="43" spans="1:23" x14ac:dyDescent="0.25">
      <c r="A43" s="52">
        <v>42</v>
      </c>
      <c r="B43" s="6" t="s">
        <v>3102</v>
      </c>
      <c r="C43" s="12" t="s">
        <v>3103</v>
      </c>
      <c r="D43" s="12" t="s">
        <v>3103</v>
      </c>
      <c r="E43" s="11"/>
      <c r="F43" s="6" t="s">
        <v>3102</v>
      </c>
      <c r="G43" s="39"/>
      <c r="H43" s="5"/>
      <c r="I43" s="5"/>
      <c r="J43" s="1"/>
      <c r="K43" s="5"/>
      <c r="L43" s="5"/>
      <c r="M43" s="48"/>
      <c r="N43" s="50"/>
      <c r="O43" s="8"/>
      <c r="P43" s="8"/>
      <c r="Q43" s="8"/>
      <c r="R43" s="8"/>
      <c r="S43" s="8"/>
      <c r="T43" s="8"/>
      <c r="U43" s="8"/>
      <c r="V43" s="50"/>
      <c r="W43" s="40"/>
    </row>
    <row r="44" spans="1:23" ht="25.5" x14ac:dyDescent="0.25">
      <c r="A44" s="52">
        <v>43</v>
      </c>
      <c r="B44" s="2" t="s">
        <v>3100</v>
      </c>
      <c r="C44" s="10" t="s">
        <v>3101</v>
      </c>
      <c r="D44" s="10" t="s">
        <v>3101</v>
      </c>
      <c r="F44" s="2" t="s">
        <v>3100</v>
      </c>
      <c r="G44" s="40"/>
      <c r="H44" s="1"/>
      <c r="I44" s="1"/>
      <c r="J44" s="1" t="s">
        <v>13</v>
      </c>
      <c r="K44" s="1"/>
      <c r="L44" s="1"/>
      <c r="M44" s="50"/>
      <c r="N44" s="49" t="s">
        <v>13</v>
      </c>
      <c r="O44" s="10" t="s">
        <v>13</v>
      </c>
      <c r="P44" s="8"/>
      <c r="Q44" s="8"/>
      <c r="R44" s="8"/>
      <c r="S44" s="8"/>
      <c r="T44" s="8"/>
      <c r="U44" s="8"/>
      <c r="V44" s="50"/>
      <c r="W44" s="40"/>
    </row>
    <row r="45" spans="1:23" ht="63.75" x14ac:dyDescent="0.25">
      <c r="A45" s="52">
        <v>44</v>
      </c>
      <c r="B45" s="2" t="s">
        <v>3098</v>
      </c>
      <c r="C45" s="10" t="s">
        <v>3099</v>
      </c>
      <c r="D45" s="10" t="s">
        <v>3099</v>
      </c>
      <c r="F45" s="2" t="s">
        <v>3098</v>
      </c>
      <c r="G45" s="40"/>
      <c r="H45" s="1"/>
      <c r="I45" s="1"/>
      <c r="J45" s="1" t="s">
        <v>13</v>
      </c>
      <c r="K45" s="1"/>
      <c r="L45" s="1"/>
      <c r="M45" s="50"/>
      <c r="N45" s="49" t="s">
        <v>13</v>
      </c>
      <c r="O45" s="10" t="s">
        <v>13</v>
      </c>
      <c r="P45" s="8"/>
      <c r="Q45" s="8"/>
      <c r="R45" s="8"/>
      <c r="S45" s="8"/>
      <c r="T45" s="8"/>
      <c r="U45" s="8"/>
      <c r="V45" s="50"/>
      <c r="W45" s="40"/>
    </row>
    <row r="46" spans="1:23" ht="25.5" x14ac:dyDescent="0.25">
      <c r="A46" s="52">
        <v>45</v>
      </c>
      <c r="B46" s="2" t="s">
        <v>3096</v>
      </c>
      <c r="C46" s="10" t="s">
        <v>3097</v>
      </c>
      <c r="D46" s="10" t="s">
        <v>3097</v>
      </c>
      <c r="F46" s="2" t="s">
        <v>3096</v>
      </c>
      <c r="G46" s="40"/>
      <c r="H46" s="1"/>
      <c r="I46" s="1"/>
      <c r="J46" s="1" t="s">
        <v>13</v>
      </c>
      <c r="K46" s="1"/>
      <c r="L46" s="1"/>
      <c r="M46" s="50"/>
      <c r="N46" s="49" t="s">
        <v>13</v>
      </c>
      <c r="O46" s="10" t="s">
        <v>13</v>
      </c>
      <c r="P46" s="8"/>
      <c r="Q46" s="8"/>
      <c r="R46" s="8"/>
      <c r="S46" s="8"/>
      <c r="T46" s="8"/>
      <c r="U46" s="8"/>
      <c r="V46" s="50"/>
      <c r="W46" s="40"/>
    </row>
    <row r="47" spans="1:23" ht="89.25" x14ac:dyDescent="0.25">
      <c r="A47" s="52">
        <v>46</v>
      </c>
      <c r="B47" s="2" t="s">
        <v>3094</v>
      </c>
      <c r="C47" s="10" t="s">
        <v>3095</v>
      </c>
      <c r="D47" s="10" t="s">
        <v>3095</v>
      </c>
      <c r="F47" s="2" t="s">
        <v>3094</v>
      </c>
      <c r="G47" s="40"/>
      <c r="H47" s="1"/>
      <c r="I47" s="1"/>
      <c r="J47" s="1" t="s">
        <v>13</v>
      </c>
      <c r="K47" s="1"/>
      <c r="L47" s="1"/>
      <c r="M47" s="50"/>
      <c r="N47" s="49" t="s">
        <v>13</v>
      </c>
      <c r="O47" s="10" t="s">
        <v>13</v>
      </c>
      <c r="P47" s="8"/>
      <c r="Q47" s="8"/>
      <c r="R47" s="8"/>
      <c r="S47" s="8"/>
      <c r="T47" s="8"/>
      <c r="U47" s="8"/>
      <c r="V47" s="50"/>
      <c r="W47" s="40"/>
    </row>
    <row r="48" spans="1:23" ht="25.5" x14ac:dyDescent="0.25">
      <c r="A48" s="52">
        <v>47</v>
      </c>
      <c r="B48" s="4" t="s">
        <v>3092</v>
      </c>
      <c r="C48" s="14" t="s">
        <v>3093</v>
      </c>
      <c r="D48" s="14" t="s">
        <v>3093</v>
      </c>
      <c r="E48" s="13"/>
      <c r="F48" s="4" t="s">
        <v>3092</v>
      </c>
      <c r="G48" s="38"/>
      <c r="H48" s="3"/>
      <c r="I48" s="3"/>
      <c r="J48" s="1"/>
      <c r="K48" s="3"/>
      <c r="L48" s="3"/>
      <c r="M48" s="47"/>
      <c r="N48" s="50"/>
      <c r="O48" s="8"/>
      <c r="P48" s="8"/>
      <c r="Q48" s="8"/>
      <c r="R48" s="8"/>
      <c r="S48" s="8"/>
      <c r="T48" s="8"/>
      <c r="U48" s="8"/>
      <c r="V48" s="50"/>
      <c r="W48" s="40"/>
    </row>
    <row r="49" spans="1:23" x14ac:dyDescent="0.25">
      <c r="A49" s="52">
        <v>48</v>
      </c>
      <c r="B49" s="6" t="s">
        <v>3090</v>
      </c>
      <c r="C49" s="12" t="s">
        <v>3091</v>
      </c>
      <c r="D49" s="12" t="s">
        <v>3091</v>
      </c>
      <c r="E49" s="11"/>
      <c r="F49" s="6" t="s">
        <v>3090</v>
      </c>
      <c r="G49" s="39"/>
      <c r="H49" s="5"/>
      <c r="I49" s="5"/>
      <c r="J49" s="1"/>
      <c r="K49" s="5"/>
      <c r="L49" s="5"/>
      <c r="M49" s="48"/>
      <c r="N49" s="50"/>
      <c r="O49" s="8"/>
      <c r="P49" s="8"/>
      <c r="Q49" s="8"/>
      <c r="R49" s="8"/>
      <c r="S49" s="8"/>
      <c r="T49" s="8"/>
      <c r="U49" s="8"/>
      <c r="V49" s="50"/>
      <c r="W49" s="40"/>
    </row>
    <row r="50" spans="1:23" ht="25.5" x14ac:dyDescent="0.25">
      <c r="A50" s="52">
        <v>49</v>
      </c>
      <c r="B50" s="2" t="s">
        <v>3088</v>
      </c>
      <c r="C50" s="10" t="s">
        <v>3089</v>
      </c>
      <c r="D50" s="10" t="s">
        <v>3089</v>
      </c>
      <c r="E50" s="10"/>
      <c r="F50" s="2" t="s">
        <v>3088</v>
      </c>
      <c r="G50" s="40"/>
      <c r="H50" s="1"/>
      <c r="I50" s="1"/>
      <c r="J50" s="1" t="s">
        <v>13</v>
      </c>
      <c r="K50" s="1"/>
      <c r="L50" s="1"/>
      <c r="M50" s="49" t="s">
        <v>13</v>
      </c>
      <c r="N50" s="49" t="s">
        <v>13</v>
      </c>
      <c r="O50" s="10" t="s">
        <v>13</v>
      </c>
      <c r="P50" s="10" t="s">
        <v>13</v>
      </c>
      <c r="Q50" s="10" t="s">
        <v>13</v>
      </c>
      <c r="R50" s="10" t="s">
        <v>13</v>
      </c>
      <c r="S50" s="8"/>
      <c r="T50" s="8"/>
      <c r="U50" s="8"/>
      <c r="V50" s="50"/>
      <c r="W50" s="40"/>
    </row>
    <row r="51" spans="1:23" ht="63.75" x14ac:dyDescent="0.25">
      <c r="A51" s="52">
        <v>50</v>
      </c>
      <c r="B51" s="2" t="s">
        <v>3086</v>
      </c>
      <c r="C51" s="10" t="s">
        <v>3087</v>
      </c>
      <c r="D51" s="10" t="s">
        <v>3087</v>
      </c>
      <c r="F51" s="2" t="s">
        <v>3086</v>
      </c>
      <c r="G51" s="40"/>
      <c r="H51" s="1"/>
      <c r="I51" s="1"/>
      <c r="J51" s="1" t="s">
        <v>13</v>
      </c>
      <c r="K51" s="1"/>
      <c r="L51" s="1"/>
      <c r="M51" s="50"/>
      <c r="N51" s="49" t="s">
        <v>13</v>
      </c>
      <c r="O51" s="10" t="s">
        <v>13</v>
      </c>
      <c r="P51" s="10" t="s">
        <v>13</v>
      </c>
      <c r="Q51" s="10" t="s">
        <v>13</v>
      </c>
      <c r="R51" s="10" t="s">
        <v>13</v>
      </c>
      <c r="S51" s="8"/>
      <c r="T51" s="8"/>
      <c r="U51" s="8"/>
      <c r="V51" s="50"/>
      <c r="W51" s="40"/>
    </row>
    <row r="52" spans="1:23" ht="25.5" x14ac:dyDescent="0.25">
      <c r="A52" s="52">
        <v>51</v>
      </c>
      <c r="B52" s="2" t="s">
        <v>3084</v>
      </c>
      <c r="C52" s="10" t="s">
        <v>3085</v>
      </c>
      <c r="D52" s="10" t="s">
        <v>3085</v>
      </c>
      <c r="F52" s="2" t="s">
        <v>3084</v>
      </c>
      <c r="G52" s="40"/>
      <c r="H52" s="1"/>
      <c r="I52" s="1"/>
      <c r="J52" s="1" t="s">
        <v>13</v>
      </c>
      <c r="K52" s="1"/>
      <c r="L52" s="1"/>
      <c r="M52" s="50"/>
      <c r="N52" s="49" t="s">
        <v>13</v>
      </c>
      <c r="O52" s="10" t="s">
        <v>13</v>
      </c>
      <c r="P52" s="8"/>
      <c r="Q52" s="8"/>
      <c r="R52" s="8"/>
      <c r="S52" s="8"/>
      <c r="T52" s="8"/>
      <c r="U52" s="8"/>
      <c r="V52" s="50"/>
      <c r="W52" s="40"/>
    </row>
    <row r="53" spans="1:23" ht="38.25" x14ac:dyDescent="0.25">
      <c r="A53" s="52">
        <v>52</v>
      </c>
      <c r="B53" s="2" t="s">
        <v>3082</v>
      </c>
      <c r="C53" s="10" t="s">
        <v>3083</v>
      </c>
      <c r="D53" s="10" t="s">
        <v>3083</v>
      </c>
      <c r="F53" s="2" t="s">
        <v>3082</v>
      </c>
      <c r="G53" s="40"/>
      <c r="H53" s="1"/>
      <c r="I53" s="1"/>
      <c r="J53" s="1" t="s">
        <v>13</v>
      </c>
      <c r="K53" s="1"/>
      <c r="L53" s="1"/>
      <c r="M53" s="50"/>
      <c r="N53" s="49" t="s">
        <v>13</v>
      </c>
      <c r="O53" s="10" t="s">
        <v>13</v>
      </c>
      <c r="P53" s="8"/>
      <c r="Q53" s="8"/>
      <c r="R53" s="8"/>
      <c r="S53" s="8"/>
      <c r="T53" s="8"/>
      <c r="U53" s="8"/>
      <c r="V53" s="50"/>
      <c r="W53" s="40"/>
    </row>
    <row r="54" spans="1:23" ht="38.25" x14ac:dyDescent="0.25">
      <c r="A54" s="52">
        <v>53</v>
      </c>
      <c r="B54" s="2" t="s">
        <v>3080</v>
      </c>
      <c r="C54" s="10" t="s">
        <v>3081</v>
      </c>
      <c r="D54" s="10" t="s">
        <v>3081</v>
      </c>
      <c r="F54" s="2" t="s">
        <v>3080</v>
      </c>
      <c r="G54" s="40"/>
      <c r="H54" s="1"/>
      <c r="I54" s="1"/>
      <c r="J54" s="1" t="s">
        <v>13</v>
      </c>
      <c r="K54" s="1"/>
      <c r="L54" s="1"/>
      <c r="M54" s="50"/>
      <c r="N54" s="49" t="s">
        <v>13</v>
      </c>
      <c r="O54" s="10" t="s">
        <v>13</v>
      </c>
      <c r="P54" s="8"/>
      <c r="Q54" s="8"/>
      <c r="R54" s="8"/>
      <c r="S54" s="8"/>
      <c r="T54" s="8"/>
      <c r="U54" s="8"/>
      <c r="V54" s="50"/>
      <c r="W54" s="40"/>
    </row>
    <row r="55" spans="1:23" ht="38.25" x14ac:dyDescent="0.25">
      <c r="A55" s="52">
        <v>54</v>
      </c>
      <c r="B55" s="2" t="s">
        <v>3078</v>
      </c>
      <c r="C55" s="10" t="s">
        <v>3079</v>
      </c>
      <c r="D55" s="10" t="s">
        <v>3079</v>
      </c>
      <c r="F55" s="2" t="s">
        <v>3078</v>
      </c>
      <c r="G55" s="40"/>
      <c r="H55" s="1"/>
      <c r="I55" s="1"/>
      <c r="J55" s="1" t="s">
        <v>13</v>
      </c>
      <c r="K55" s="1"/>
      <c r="L55" s="1"/>
      <c r="M55" s="50"/>
      <c r="N55" s="49" t="s">
        <v>13</v>
      </c>
      <c r="O55" s="10" t="s">
        <v>13</v>
      </c>
      <c r="P55" s="8"/>
      <c r="Q55" s="8"/>
      <c r="R55" s="8"/>
      <c r="S55" s="8"/>
      <c r="T55" s="8"/>
      <c r="U55" s="8"/>
      <c r="V55" s="50"/>
      <c r="W55" s="40"/>
    </row>
    <row r="56" spans="1:23" ht="51" x14ac:dyDescent="0.25">
      <c r="A56" s="52">
        <v>55</v>
      </c>
      <c r="B56" s="2" t="s">
        <v>3076</v>
      </c>
      <c r="C56" s="10" t="s">
        <v>3077</v>
      </c>
      <c r="D56" s="10" t="s">
        <v>3077</v>
      </c>
      <c r="F56" s="2" t="s">
        <v>3076</v>
      </c>
      <c r="G56" s="40"/>
      <c r="H56" s="1"/>
      <c r="I56" s="1"/>
      <c r="J56" s="1" t="s">
        <v>13</v>
      </c>
      <c r="K56" s="1"/>
      <c r="L56" s="1"/>
      <c r="M56" s="50"/>
      <c r="N56" s="49" t="s">
        <v>13</v>
      </c>
      <c r="O56" s="10" t="s">
        <v>13</v>
      </c>
      <c r="P56" s="8"/>
      <c r="Q56" s="8"/>
      <c r="R56" s="8"/>
      <c r="S56" s="8"/>
      <c r="T56" s="8"/>
      <c r="U56" s="8"/>
      <c r="V56" s="50"/>
      <c r="W56" s="40"/>
    </row>
    <row r="57" spans="1:23" ht="38.25" x14ac:dyDescent="0.25">
      <c r="A57" s="52">
        <v>56</v>
      </c>
      <c r="B57" s="2" t="s">
        <v>3074</v>
      </c>
      <c r="C57" s="10" t="s">
        <v>3075</v>
      </c>
      <c r="D57" s="10" t="s">
        <v>3075</v>
      </c>
      <c r="E57" s="10"/>
      <c r="F57" s="2" t="s">
        <v>3074</v>
      </c>
      <c r="G57" s="40"/>
      <c r="H57" s="1"/>
      <c r="I57" s="1"/>
      <c r="J57" s="1" t="s">
        <v>13</v>
      </c>
      <c r="K57" s="1"/>
      <c r="L57" s="1"/>
      <c r="M57" s="49" t="s">
        <v>13</v>
      </c>
      <c r="N57" s="49" t="s">
        <v>13</v>
      </c>
      <c r="O57" s="10" t="s">
        <v>13</v>
      </c>
      <c r="P57" s="8"/>
      <c r="Q57" s="8"/>
      <c r="R57" s="8"/>
      <c r="S57" s="8"/>
      <c r="T57" s="8"/>
      <c r="U57" s="8"/>
      <c r="V57" s="50"/>
      <c r="W57" s="40"/>
    </row>
    <row r="58" spans="1:23" ht="25.5" x14ac:dyDescent="0.25">
      <c r="A58" s="52">
        <v>57</v>
      </c>
      <c r="B58" s="2" t="s">
        <v>3072</v>
      </c>
      <c r="C58" s="10" t="s">
        <v>3073</v>
      </c>
      <c r="D58" s="10" t="s">
        <v>3073</v>
      </c>
      <c r="F58" s="2" t="s">
        <v>3072</v>
      </c>
      <c r="G58" s="40"/>
      <c r="H58" s="1"/>
      <c r="I58" s="1"/>
      <c r="J58" s="1" t="s">
        <v>13</v>
      </c>
      <c r="K58" s="1"/>
      <c r="L58" s="1"/>
      <c r="M58" s="50"/>
      <c r="N58" s="49" t="s">
        <v>13</v>
      </c>
      <c r="O58" s="10" t="s">
        <v>13</v>
      </c>
      <c r="P58" s="8"/>
      <c r="Q58" s="8"/>
      <c r="R58" s="8"/>
      <c r="S58" s="8"/>
      <c r="T58" s="8"/>
      <c r="U58" s="8"/>
      <c r="V58" s="50"/>
      <c r="W58" s="40"/>
    </row>
    <row r="59" spans="1:23" ht="25.5" x14ac:dyDescent="0.25">
      <c r="A59" s="52">
        <v>58</v>
      </c>
      <c r="B59" s="2" t="s">
        <v>3070</v>
      </c>
      <c r="C59" s="10" t="s">
        <v>3071</v>
      </c>
      <c r="D59" s="10" t="s">
        <v>3071</v>
      </c>
      <c r="F59" s="2" t="s">
        <v>3070</v>
      </c>
      <c r="G59" s="40"/>
      <c r="H59" s="1"/>
      <c r="I59" s="1"/>
      <c r="J59" s="1" t="s">
        <v>13</v>
      </c>
      <c r="K59" s="1"/>
      <c r="L59" s="1"/>
      <c r="M59" s="50"/>
      <c r="N59" s="49" t="s">
        <v>13</v>
      </c>
      <c r="O59" s="10" t="s">
        <v>13</v>
      </c>
      <c r="P59" s="8"/>
      <c r="Q59" s="8"/>
      <c r="R59" s="8"/>
      <c r="S59" s="8"/>
      <c r="T59" s="8"/>
      <c r="U59" s="8"/>
      <c r="V59" s="50"/>
      <c r="W59" s="40"/>
    </row>
    <row r="60" spans="1:23" ht="25.5" x14ac:dyDescent="0.25">
      <c r="A60" s="52">
        <v>59</v>
      </c>
      <c r="B60" s="2" t="s">
        <v>3068</v>
      </c>
      <c r="C60" s="10" t="s">
        <v>3069</v>
      </c>
      <c r="D60" s="10" t="s">
        <v>3069</v>
      </c>
      <c r="F60" s="2" t="s">
        <v>3068</v>
      </c>
      <c r="G60" s="40"/>
      <c r="H60" s="1"/>
      <c r="I60" s="1"/>
      <c r="J60" s="1" t="s">
        <v>13</v>
      </c>
      <c r="K60" s="1"/>
      <c r="L60" s="1"/>
      <c r="M60" s="50"/>
      <c r="N60" s="49" t="s">
        <v>13</v>
      </c>
      <c r="O60" s="10" t="s">
        <v>13</v>
      </c>
      <c r="P60" s="8"/>
      <c r="Q60" s="8"/>
      <c r="R60" s="8"/>
      <c r="S60" s="8"/>
      <c r="T60" s="8"/>
      <c r="U60" s="8"/>
      <c r="V60" s="50"/>
      <c r="W60" s="40"/>
    </row>
    <row r="61" spans="1:23" x14ac:dyDescent="0.25">
      <c r="A61" s="52">
        <v>60</v>
      </c>
      <c r="B61" s="2" t="s">
        <v>3066</v>
      </c>
      <c r="C61" s="10" t="s">
        <v>3067</v>
      </c>
      <c r="D61" s="10" t="s">
        <v>3067</v>
      </c>
      <c r="F61" s="2" t="s">
        <v>3066</v>
      </c>
      <c r="G61" s="40"/>
      <c r="H61" s="1"/>
      <c r="I61" s="1"/>
      <c r="J61" s="1" t="s">
        <v>13</v>
      </c>
      <c r="K61" s="1"/>
      <c r="L61" s="1"/>
      <c r="M61" s="50"/>
      <c r="N61" s="49" t="s">
        <v>13</v>
      </c>
      <c r="O61" s="10" t="s">
        <v>13</v>
      </c>
      <c r="P61" s="8"/>
      <c r="Q61" s="8"/>
      <c r="R61" s="8"/>
      <c r="S61" s="8"/>
      <c r="T61" s="8"/>
      <c r="U61" s="8"/>
      <c r="V61" s="50"/>
      <c r="W61" s="40"/>
    </row>
    <row r="62" spans="1:23" ht="25.5" x14ac:dyDescent="0.25">
      <c r="A62" s="52">
        <v>61</v>
      </c>
      <c r="B62" s="2" t="s">
        <v>3064</v>
      </c>
      <c r="C62" s="10" t="s">
        <v>3065</v>
      </c>
      <c r="D62" s="10" t="s">
        <v>3065</v>
      </c>
      <c r="F62" s="2" t="s">
        <v>3064</v>
      </c>
      <c r="G62" s="40"/>
      <c r="H62" s="1"/>
      <c r="I62" s="1"/>
      <c r="J62" s="1" t="s">
        <v>13</v>
      </c>
      <c r="K62" s="1"/>
      <c r="L62" s="1"/>
      <c r="M62" s="50"/>
      <c r="N62" s="49" t="s">
        <v>13</v>
      </c>
      <c r="O62" s="10" t="s">
        <v>13</v>
      </c>
      <c r="P62" s="8"/>
      <c r="Q62" s="8"/>
      <c r="R62" s="8"/>
      <c r="S62" s="8"/>
      <c r="T62" s="8"/>
      <c r="U62" s="8"/>
      <c r="V62" s="50"/>
      <c r="W62" s="40"/>
    </row>
    <row r="63" spans="1:23" ht="25.5" x14ac:dyDescent="0.25">
      <c r="A63" s="52">
        <v>62</v>
      </c>
      <c r="B63" s="2" t="s">
        <v>3062</v>
      </c>
      <c r="C63" s="10" t="s">
        <v>3063</v>
      </c>
      <c r="D63" s="10" t="s">
        <v>3063</v>
      </c>
      <c r="F63" s="2" t="s">
        <v>3062</v>
      </c>
      <c r="G63" s="40"/>
      <c r="H63" s="1"/>
      <c r="I63" s="1"/>
      <c r="J63" s="1" t="s">
        <v>13</v>
      </c>
      <c r="K63" s="1"/>
      <c r="L63" s="1"/>
      <c r="M63" s="50"/>
      <c r="N63" s="50"/>
      <c r="O63" s="8"/>
      <c r="P63" s="10" t="s">
        <v>13</v>
      </c>
      <c r="Q63" s="10" t="s">
        <v>13</v>
      </c>
      <c r="R63" s="10" t="s">
        <v>13</v>
      </c>
      <c r="S63" s="8"/>
      <c r="T63" s="8"/>
      <c r="U63" s="8"/>
      <c r="V63" s="50"/>
      <c r="W63" s="40"/>
    </row>
    <row r="64" spans="1:23" x14ac:dyDescent="0.25">
      <c r="A64" s="52">
        <v>63</v>
      </c>
      <c r="B64" s="4" t="s">
        <v>3060</v>
      </c>
      <c r="C64" s="14" t="s">
        <v>3061</v>
      </c>
      <c r="D64" s="14" t="s">
        <v>3061</v>
      </c>
      <c r="E64" s="13"/>
      <c r="F64" s="4" t="s">
        <v>3060</v>
      </c>
      <c r="G64" s="38"/>
      <c r="H64" s="3"/>
      <c r="I64" s="3"/>
      <c r="J64" s="1"/>
      <c r="K64" s="3"/>
      <c r="L64" s="3"/>
      <c r="M64" s="47"/>
      <c r="N64" s="50"/>
      <c r="O64" s="8"/>
      <c r="P64" s="8"/>
      <c r="Q64" s="8"/>
      <c r="R64" s="8"/>
      <c r="S64" s="8"/>
      <c r="T64" s="8"/>
      <c r="U64" s="8"/>
      <c r="V64" s="50"/>
      <c r="W64" s="40"/>
    </row>
    <row r="65" spans="1:23" x14ac:dyDescent="0.25">
      <c r="A65" s="52">
        <v>64</v>
      </c>
      <c r="B65" s="6" t="s">
        <v>1603</v>
      </c>
      <c r="C65" s="12" t="s">
        <v>3059</v>
      </c>
      <c r="D65" s="12" t="s">
        <v>3059</v>
      </c>
      <c r="E65" s="11"/>
      <c r="F65" s="6" t="s">
        <v>1603</v>
      </c>
      <c r="G65" s="39"/>
      <c r="H65" s="5"/>
      <c r="I65" s="5"/>
      <c r="J65" s="1"/>
      <c r="K65" s="5"/>
      <c r="L65" s="5"/>
      <c r="M65" s="48"/>
      <c r="N65" s="50"/>
      <c r="O65" s="8"/>
      <c r="P65" s="8"/>
      <c r="Q65" s="8"/>
      <c r="R65" s="8"/>
      <c r="S65" s="8"/>
      <c r="T65" s="8"/>
      <c r="U65" s="8"/>
      <c r="V65" s="50"/>
      <c r="W65" s="40"/>
    </row>
    <row r="66" spans="1:23" x14ac:dyDescent="0.25">
      <c r="A66" s="52">
        <v>65</v>
      </c>
      <c r="B66" s="2" t="s">
        <v>3057</v>
      </c>
      <c r="C66" s="10" t="s">
        <v>3058</v>
      </c>
      <c r="D66" s="10" t="s">
        <v>3058</v>
      </c>
      <c r="F66" s="2" t="s">
        <v>3057</v>
      </c>
      <c r="G66" s="40"/>
      <c r="H66" s="1"/>
      <c r="I66" s="1"/>
      <c r="J66" s="1" t="s">
        <v>13</v>
      </c>
      <c r="K66" s="1"/>
      <c r="L66" s="1"/>
      <c r="M66" s="50"/>
      <c r="N66" s="50"/>
      <c r="O66" s="8"/>
      <c r="P66" s="10" t="s">
        <v>13</v>
      </c>
      <c r="Q66" s="10" t="s">
        <v>13</v>
      </c>
      <c r="R66" s="10" t="s">
        <v>13</v>
      </c>
      <c r="S66" s="8"/>
      <c r="T66" s="8"/>
      <c r="U66" s="8"/>
      <c r="V66" s="50"/>
      <c r="W66" s="40"/>
    </row>
    <row r="67" spans="1:23" ht="25.5" x14ac:dyDescent="0.25">
      <c r="A67" s="52">
        <v>66</v>
      </c>
      <c r="B67" s="2" t="s">
        <v>3055</v>
      </c>
      <c r="C67" s="10" t="s">
        <v>3056</v>
      </c>
      <c r="D67" s="10" t="s">
        <v>3056</v>
      </c>
      <c r="F67" s="2" t="s">
        <v>3055</v>
      </c>
      <c r="G67" s="40"/>
      <c r="H67" s="1"/>
      <c r="I67" s="1"/>
      <c r="J67" s="1" t="s">
        <v>13</v>
      </c>
      <c r="K67" s="1"/>
      <c r="L67" s="1"/>
      <c r="M67" s="50"/>
      <c r="N67" s="50"/>
      <c r="O67" s="8"/>
      <c r="P67" s="10" t="s">
        <v>13</v>
      </c>
      <c r="Q67" s="10" t="s">
        <v>13</v>
      </c>
      <c r="R67" s="10" t="s">
        <v>13</v>
      </c>
      <c r="S67" s="8"/>
      <c r="T67" s="8"/>
      <c r="U67" s="8"/>
      <c r="V67" s="50"/>
      <c r="W67" s="40"/>
    </row>
    <row r="68" spans="1:23" x14ac:dyDescent="0.25">
      <c r="A68" s="52">
        <v>67</v>
      </c>
      <c r="B68" s="6" t="s">
        <v>1504</v>
      </c>
      <c r="C68" s="12" t="s">
        <v>3054</v>
      </c>
      <c r="D68" s="12" t="s">
        <v>3054</v>
      </c>
      <c r="E68" s="11"/>
      <c r="F68" s="6" t="s">
        <v>1504</v>
      </c>
      <c r="G68" s="39"/>
      <c r="H68" s="5"/>
      <c r="I68" s="5"/>
      <c r="J68" s="1"/>
      <c r="K68" s="5"/>
      <c r="L68" s="5"/>
      <c r="M68" s="48"/>
      <c r="N68" s="50"/>
      <c r="O68" s="8"/>
      <c r="P68" s="8"/>
      <c r="Q68" s="8"/>
      <c r="R68" s="8"/>
      <c r="S68" s="8"/>
      <c r="T68" s="8"/>
      <c r="U68" s="8"/>
      <c r="V68" s="50"/>
      <c r="W68" s="40"/>
    </row>
    <row r="69" spans="1:23" ht="38.25" x14ac:dyDescent="0.25">
      <c r="A69" s="52">
        <v>68</v>
      </c>
      <c r="B69" s="2" t="s">
        <v>3052</v>
      </c>
      <c r="C69" s="10" t="s">
        <v>3053</v>
      </c>
      <c r="D69" s="10" t="s">
        <v>3053</v>
      </c>
      <c r="F69" s="2" t="s">
        <v>3052</v>
      </c>
      <c r="G69" s="40"/>
      <c r="H69" s="1"/>
      <c r="I69" s="1"/>
      <c r="J69" s="1" t="s">
        <v>13</v>
      </c>
      <c r="K69" s="1"/>
      <c r="L69" s="1"/>
      <c r="M69" s="50"/>
      <c r="N69" s="50"/>
      <c r="O69" s="8"/>
      <c r="P69" s="10" t="s">
        <v>13</v>
      </c>
      <c r="Q69" s="10" t="s">
        <v>13</v>
      </c>
      <c r="R69" s="10" t="s">
        <v>13</v>
      </c>
      <c r="S69" s="8"/>
      <c r="T69" s="8"/>
      <c r="U69" s="8"/>
      <c r="V69" s="50"/>
      <c r="W69" s="40"/>
    </row>
    <row r="70" spans="1:23" x14ac:dyDescent="0.25">
      <c r="A70" s="52">
        <v>69</v>
      </c>
      <c r="B70" s="6" t="s">
        <v>3050</v>
      </c>
      <c r="C70" s="12" t="s">
        <v>3051</v>
      </c>
      <c r="D70" s="12" t="s">
        <v>3051</v>
      </c>
      <c r="E70" s="11"/>
      <c r="F70" s="6" t="s">
        <v>3050</v>
      </c>
      <c r="G70" s="39"/>
      <c r="H70" s="5"/>
      <c r="I70" s="5"/>
      <c r="J70" s="1"/>
      <c r="K70" s="5"/>
      <c r="L70" s="5"/>
      <c r="M70" s="48"/>
      <c r="N70" s="50"/>
      <c r="O70" s="8"/>
      <c r="P70" s="8"/>
      <c r="Q70" s="8"/>
      <c r="R70" s="8"/>
      <c r="S70" s="8"/>
      <c r="T70" s="8"/>
      <c r="U70" s="8"/>
      <c r="V70" s="50"/>
      <c r="W70" s="40"/>
    </row>
    <row r="71" spans="1:23" ht="38.25" x14ac:dyDescent="0.25">
      <c r="A71" s="52">
        <v>70</v>
      </c>
      <c r="B71" s="2" t="s">
        <v>3048</v>
      </c>
      <c r="C71" s="10" t="s">
        <v>3049</v>
      </c>
      <c r="D71" s="10" t="s">
        <v>3049</v>
      </c>
      <c r="F71" s="2" t="s">
        <v>3048</v>
      </c>
      <c r="G71" s="40"/>
      <c r="H71" s="1"/>
      <c r="I71" s="1"/>
      <c r="J71" s="1" t="s">
        <v>13</v>
      </c>
      <c r="K71" s="1"/>
      <c r="L71" s="1"/>
      <c r="M71" s="50"/>
      <c r="N71" s="50"/>
      <c r="O71" s="8"/>
      <c r="P71" s="10" t="s">
        <v>13</v>
      </c>
      <c r="Q71" s="10" t="s">
        <v>13</v>
      </c>
      <c r="R71" s="10" t="s">
        <v>13</v>
      </c>
      <c r="S71" s="8"/>
      <c r="T71" s="8"/>
      <c r="U71" s="8"/>
      <c r="V71" s="50"/>
      <c r="W71" s="40"/>
    </row>
    <row r="72" spans="1:23" ht="38.25" x14ac:dyDescent="0.25">
      <c r="A72" s="52">
        <v>71</v>
      </c>
      <c r="B72" s="2" t="s">
        <v>3046</v>
      </c>
      <c r="C72" s="10" t="s">
        <v>3047</v>
      </c>
      <c r="D72" s="10" t="s">
        <v>3047</v>
      </c>
      <c r="F72" s="2" t="s">
        <v>3046</v>
      </c>
      <c r="G72" s="40"/>
      <c r="H72" s="1"/>
      <c r="I72" s="1"/>
      <c r="J72" s="1" t="s">
        <v>13</v>
      </c>
      <c r="K72" s="1"/>
      <c r="L72" s="1"/>
      <c r="M72" s="50"/>
      <c r="N72" s="50"/>
      <c r="O72" s="8"/>
      <c r="P72" s="10" t="s">
        <v>13</v>
      </c>
      <c r="Q72" s="10" t="s">
        <v>13</v>
      </c>
      <c r="R72" s="10" t="s">
        <v>13</v>
      </c>
      <c r="S72" s="8"/>
      <c r="T72" s="8"/>
      <c r="U72" s="8"/>
      <c r="V72" s="50"/>
      <c r="W72" s="40"/>
    </row>
    <row r="73" spans="1:23" ht="63.75" x14ac:dyDescent="0.25">
      <c r="A73" s="52">
        <v>72</v>
      </c>
      <c r="B73" s="2" t="s">
        <v>3044</v>
      </c>
      <c r="C73" s="10" t="s">
        <v>3045</v>
      </c>
      <c r="D73" s="10" t="s">
        <v>3045</v>
      </c>
      <c r="F73" s="2" t="s">
        <v>3044</v>
      </c>
      <c r="G73" s="40"/>
      <c r="H73" s="1"/>
      <c r="I73" s="1"/>
      <c r="J73" s="1" t="s">
        <v>13</v>
      </c>
      <c r="K73" s="1"/>
      <c r="L73" s="1"/>
      <c r="M73" s="50"/>
      <c r="N73" s="50"/>
      <c r="O73" s="8"/>
      <c r="P73" s="10" t="s">
        <v>13</v>
      </c>
      <c r="Q73" s="10" t="s">
        <v>13</v>
      </c>
      <c r="R73" s="10" t="s">
        <v>13</v>
      </c>
      <c r="S73" s="8"/>
      <c r="T73" s="8"/>
      <c r="U73" s="8"/>
      <c r="V73" s="50"/>
      <c r="W73" s="40"/>
    </row>
    <row r="74" spans="1:23" ht="38.25" x14ac:dyDescent="0.25">
      <c r="A74" s="52">
        <v>73</v>
      </c>
      <c r="B74" s="2" t="s">
        <v>3042</v>
      </c>
      <c r="C74" s="10" t="s">
        <v>3043</v>
      </c>
      <c r="D74" s="10" t="s">
        <v>3043</v>
      </c>
      <c r="F74" s="2" t="s">
        <v>3042</v>
      </c>
      <c r="G74" s="40"/>
      <c r="H74" s="1"/>
      <c r="I74" s="1"/>
      <c r="J74" s="1" t="s">
        <v>13</v>
      </c>
      <c r="K74" s="1"/>
      <c r="L74" s="1"/>
      <c r="M74" s="50"/>
      <c r="N74" s="50"/>
      <c r="O74" s="8"/>
      <c r="P74" s="10" t="s">
        <v>13</v>
      </c>
      <c r="Q74" s="10" t="s">
        <v>13</v>
      </c>
      <c r="R74" s="10" t="s">
        <v>13</v>
      </c>
      <c r="S74" s="8"/>
      <c r="T74" s="8"/>
      <c r="U74" s="8"/>
      <c r="V74" s="50"/>
      <c r="W74" s="40"/>
    </row>
    <row r="75" spans="1:23" ht="25.5" x14ac:dyDescent="0.25">
      <c r="A75" s="52">
        <v>74</v>
      </c>
      <c r="B75" s="2" t="s">
        <v>3040</v>
      </c>
      <c r="C75" s="10" t="s">
        <v>3041</v>
      </c>
      <c r="D75" s="10" t="s">
        <v>3041</v>
      </c>
      <c r="F75" s="2" t="s">
        <v>3040</v>
      </c>
      <c r="G75" s="40"/>
      <c r="H75" s="1"/>
      <c r="I75" s="1"/>
      <c r="J75" s="1" t="s">
        <v>13</v>
      </c>
      <c r="K75" s="1"/>
      <c r="L75" s="1"/>
      <c r="M75" s="50"/>
      <c r="N75" s="50"/>
      <c r="O75" s="8"/>
      <c r="P75" s="10" t="s">
        <v>13</v>
      </c>
      <c r="Q75" s="10" t="s">
        <v>13</v>
      </c>
      <c r="R75" s="10" t="s">
        <v>13</v>
      </c>
      <c r="S75" s="8"/>
      <c r="T75" s="8"/>
      <c r="U75" s="8"/>
      <c r="V75" s="50"/>
      <c r="W75" s="40"/>
    </row>
    <row r="76" spans="1:23" x14ac:dyDescent="0.25">
      <c r="A76" s="52">
        <v>75</v>
      </c>
      <c r="B76" s="4" t="s">
        <v>1435</v>
      </c>
      <c r="C76" s="14" t="s">
        <v>3039</v>
      </c>
      <c r="D76" s="14" t="s">
        <v>3039</v>
      </c>
      <c r="E76" s="13"/>
      <c r="F76" s="4" t="s">
        <v>1435</v>
      </c>
      <c r="G76" s="38"/>
      <c r="H76" s="3"/>
      <c r="I76" s="3"/>
      <c r="J76" s="1"/>
      <c r="K76" s="3"/>
      <c r="L76" s="3"/>
      <c r="M76" s="47"/>
      <c r="N76" s="50"/>
      <c r="O76" s="8"/>
      <c r="P76" s="8"/>
      <c r="Q76" s="8"/>
      <c r="R76" s="8"/>
      <c r="S76" s="8"/>
      <c r="T76" s="8"/>
      <c r="U76" s="8"/>
      <c r="V76" s="50"/>
      <c r="W76" s="40"/>
    </row>
    <row r="77" spans="1:23" x14ac:dyDescent="0.25">
      <c r="A77" s="52">
        <v>76</v>
      </c>
      <c r="B77" s="6" t="s">
        <v>3037</v>
      </c>
      <c r="C77" s="12" t="s">
        <v>3038</v>
      </c>
      <c r="D77" s="12" t="s">
        <v>3038</v>
      </c>
      <c r="E77" s="11"/>
      <c r="F77" s="6" t="s">
        <v>3037</v>
      </c>
      <c r="G77" s="39"/>
      <c r="H77" s="5"/>
      <c r="I77" s="5"/>
      <c r="J77" s="1"/>
      <c r="K77" s="5"/>
      <c r="L77" s="5"/>
      <c r="M77" s="48"/>
      <c r="N77" s="50"/>
      <c r="O77" s="8"/>
      <c r="P77" s="8"/>
      <c r="Q77" s="8"/>
      <c r="R77" s="8"/>
      <c r="S77" s="8"/>
      <c r="T77" s="8"/>
      <c r="U77" s="8"/>
      <c r="V77" s="50"/>
      <c r="W77" s="40"/>
    </row>
    <row r="78" spans="1:23" ht="102" x14ac:dyDescent="0.25">
      <c r="A78" s="52">
        <v>77</v>
      </c>
      <c r="B78" s="2" t="s">
        <v>3035</v>
      </c>
      <c r="C78" s="10" t="s">
        <v>3036</v>
      </c>
      <c r="D78" s="10" t="s">
        <v>3036</v>
      </c>
      <c r="F78" s="2" t="s">
        <v>3035</v>
      </c>
      <c r="G78" s="40"/>
      <c r="H78" s="1"/>
      <c r="I78" s="1"/>
      <c r="J78" s="1" t="s">
        <v>13</v>
      </c>
      <c r="K78" s="1"/>
      <c r="L78" s="1"/>
      <c r="M78" s="50"/>
      <c r="N78" s="49" t="s">
        <v>13</v>
      </c>
      <c r="O78" s="10" t="s">
        <v>13</v>
      </c>
      <c r="P78" s="8"/>
      <c r="Q78" s="8"/>
      <c r="R78" s="8"/>
      <c r="S78" s="8"/>
      <c r="T78" s="8"/>
      <c r="U78" s="8"/>
      <c r="V78" s="50"/>
      <c r="W78" s="40"/>
    </row>
    <row r="79" spans="1:23" ht="38.25" x14ac:dyDescent="0.25">
      <c r="A79" s="52">
        <v>78</v>
      </c>
      <c r="B79" s="2" t="s">
        <v>3033</v>
      </c>
      <c r="C79" s="10" t="s">
        <v>3034</v>
      </c>
      <c r="D79" s="10" t="s">
        <v>3034</v>
      </c>
      <c r="F79" s="2" t="s">
        <v>3033</v>
      </c>
      <c r="G79" s="40"/>
      <c r="H79" s="1"/>
      <c r="I79" s="1"/>
      <c r="J79" s="1" t="s">
        <v>13</v>
      </c>
      <c r="K79" s="1"/>
      <c r="L79" s="1"/>
      <c r="M79" s="50"/>
      <c r="N79" s="49" t="s">
        <v>13</v>
      </c>
      <c r="O79" s="10" t="s">
        <v>13</v>
      </c>
      <c r="P79" s="8"/>
      <c r="Q79" s="8"/>
      <c r="R79" s="8"/>
      <c r="S79" s="8"/>
      <c r="T79" s="8"/>
      <c r="U79" s="8"/>
      <c r="V79" s="50"/>
      <c r="W79" s="40"/>
    </row>
    <row r="80" spans="1:23" ht="25.5" x14ac:dyDescent="0.25">
      <c r="A80" s="52">
        <v>79</v>
      </c>
      <c r="B80" s="2" t="s">
        <v>3031</v>
      </c>
      <c r="C80" s="10" t="s">
        <v>3032</v>
      </c>
      <c r="D80" s="10" t="s">
        <v>3032</v>
      </c>
      <c r="F80" s="2" t="s">
        <v>3031</v>
      </c>
      <c r="G80" s="40"/>
      <c r="H80" s="1"/>
      <c r="I80" s="1"/>
      <c r="J80" s="1" t="s">
        <v>13</v>
      </c>
      <c r="K80" s="1"/>
      <c r="L80" s="1"/>
      <c r="M80" s="50"/>
      <c r="N80" s="50"/>
      <c r="O80" s="8"/>
      <c r="P80" s="10" t="s">
        <v>13</v>
      </c>
      <c r="Q80" s="10" t="s">
        <v>13</v>
      </c>
      <c r="R80" s="10" t="s">
        <v>13</v>
      </c>
      <c r="S80" s="8"/>
      <c r="T80" s="8"/>
      <c r="U80" s="8"/>
      <c r="V80" s="50"/>
      <c r="W80" s="40"/>
    </row>
    <row r="81" spans="1:23" ht="25.5" x14ac:dyDescent="0.25">
      <c r="A81" s="52">
        <v>80</v>
      </c>
      <c r="B81" s="2" t="s">
        <v>3029</v>
      </c>
      <c r="C81" s="10" t="s">
        <v>3030</v>
      </c>
      <c r="D81" s="10" t="s">
        <v>3030</v>
      </c>
      <c r="F81" s="2" t="s">
        <v>3029</v>
      </c>
      <c r="G81" s="40"/>
      <c r="H81" s="1"/>
      <c r="I81" s="1"/>
      <c r="J81" s="1" t="s">
        <v>13</v>
      </c>
      <c r="K81" s="1"/>
      <c r="L81" s="1"/>
      <c r="M81" s="50"/>
      <c r="N81" s="50"/>
      <c r="O81" s="8"/>
      <c r="P81" s="10" t="s">
        <v>13</v>
      </c>
      <c r="Q81" s="10" t="s">
        <v>13</v>
      </c>
      <c r="R81" s="10" t="s">
        <v>13</v>
      </c>
      <c r="S81" s="8"/>
      <c r="T81" s="8"/>
      <c r="U81" s="8"/>
      <c r="V81" s="50"/>
      <c r="W81" s="40"/>
    </row>
    <row r="82" spans="1:23" x14ac:dyDescent="0.25">
      <c r="A82" s="52">
        <v>81</v>
      </c>
      <c r="B82" s="4" t="s">
        <v>3027</v>
      </c>
      <c r="C82" s="14" t="s">
        <v>3028</v>
      </c>
      <c r="D82" s="14" t="s">
        <v>3028</v>
      </c>
      <c r="E82" s="13"/>
      <c r="F82" s="4" t="s">
        <v>3027</v>
      </c>
      <c r="G82" s="38"/>
      <c r="H82" s="3"/>
      <c r="I82" s="3"/>
      <c r="J82" s="1"/>
      <c r="K82" s="3"/>
      <c r="L82" s="3"/>
      <c r="M82" s="47"/>
      <c r="N82" s="50"/>
      <c r="O82" s="8"/>
      <c r="P82" s="8"/>
      <c r="Q82" s="8"/>
      <c r="R82" s="8"/>
      <c r="S82" s="8"/>
      <c r="T82" s="8"/>
      <c r="U82" s="8"/>
      <c r="V82" s="50"/>
      <c r="W82" s="40"/>
    </row>
    <row r="83" spans="1:23" x14ac:dyDescent="0.25">
      <c r="A83" s="52">
        <v>82</v>
      </c>
      <c r="B83" s="4" t="s">
        <v>3025</v>
      </c>
      <c r="C83" s="14" t="s">
        <v>3026</v>
      </c>
      <c r="D83" s="14" t="s">
        <v>3026</v>
      </c>
      <c r="E83" s="13"/>
      <c r="F83" s="4" t="s">
        <v>3025</v>
      </c>
      <c r="G83" s="38"/>
      <c r="H83" s="3"/>
      <c r="I83" s="3"/>
      <c r="J83" s="1"/>
      <c r="K83" s="3"/>
      <c r="L83" s="3"/>
      <c r="M83" s="47"/>
      <c r="N83" s="50"/>
      <c r="O83" s="8"/>
      <c r="P83" s="8"/>
      <c r="Q83" s="8"/>
      <c r="R83" s="8"/>
      <c r="S83" s="8"/>
      <c r="T83" s="8"/>
      <c r="U83" s="8"/>
      <c r="V83" s="50"/>
      <c r="W83" s="40"/>
    </row>
    <row r="84" spans="1:23" x14ac:dyDescent="0.25">
      <c r="A84" s="52">
        <v>83</v>
      </c>
      <c r="B84" s="6" t="s">
        <v>3023</v>
      </c>
      <c r="C84" s="12" t="s">
        <v>3024</v>
      </c>
      <c r="D84" s="12" t="s">
        <v>3024</v>
      </c>
      <c r="E84" s="11"/>
      <c r="F84" s="6" t="s">
        <v>3023</v>
      </c>
      <c r="G84" s="39"/>
      <c r="H84" s="5"/>
      <c r="I84" s="5"/>
      <c r="J84" s="1"/>
      <c r="K84" s="5"/>
      <c r="L84" s="5"/>
      <c r="M84" s="48"/>
      <c r="N84" s="50"/>
      <c r="O84" s="8"/>
      <c r="P84" s="8"/>
      <c r="Q84" s="8"/>
      <c r="R84" s="8"/>
      <c r="S84" s="8"/>
      <c r="T84" s="8"/>
      <c r="U84" s="8"/>
      <c r="V84" s="50"/>
      <c r="W84" s="40"/>
    </row>
    <row r="85" spans="1:23" ht="63.75" x14ac:dyDescent="0.25">
      <c r="A85" s="52">
        <v>84</v>
      </c>
      <c r="B85" s="2" t="s">
        <v>3021</v>
      </c>
      <c r="C85" s="10" t="s">
        <v>3022</v>
      </c>
      <c r="D85" s="10" t="s">
        <v>3022</v>
      </c>
      <c r="E85" s="10"/>
      <c r="F85" s="2" t="s">
        <v>3021</v>
      </c>
      <c r="G85" s="40"/>
      <c r="H85" s="1"/>
      <c r="I85" s="1"/>
      <c r="J85" s="1" t="s">
        <v>13</v>
      </c>
      <c r="K85" s="1"/>
      <c r="L85" s="1"/>
      <c r="M85" s="49" t="s">
        <v>13</v>
      </c>
      <c r="N85" s="49" t="s">
        <v>13</v>
      </c>
      <c r="O85" s="10" t="s">
        <v>13</v>
      </c>
      <c r="P85" s="10" t="s">
        <v>13</v>
      </c>
      <c r="Q85" s="10" t="s">
        <v>13</v>
      </c>
      <c r="R85" s="10" t="s">
        <v>13</v>
      </c>
      <c r="S85" s="8"/>
      <c r="T85" s="8"/>
      <c r="U85" s="8"/>
      <c r="V85" s="50"/>
      <c r="W85" s="40"/>
    </row>
    <row r="86" spans="1:23" x14ac:dyDescent="0.25">
      <c r="A86" s="52">
        <v>85</v>
      </c>
      <c r="B86" s="4" t="s">
        <v>3019</v>
      </c>
      <c r="C86" s="14" t="s">
        <v>3020</v>
      </c>
      <c r="D86" s="14" t="s">
        <v>3020</v>
      </c>
      <c r="E86" s="13"/>
      <c r="F86" s="4" t="s">
        <v>3019</v>
      </c>
      <c r="G86" s="38"/>
      <c r="H86" s="3"/>
      <c r="I86" s="3"/>
      <c r="J86" s="1"/>
      <c r="K86" s="3"/>
      <c r="L86" s="3"/>
      <c r="M86" s="47"/>
      <c r="N86" s="50"/>
      <c r="O86" s="8"/>
      <c r="P86" s="8"/>
      <c r="Q86" s="8"/>
      <c r="R86" s="8"/>
      <c r="S86" s="8"/>
      <c r="T86" s="8"/>
      <c r="U86" s="8"/>
      <c r="V86" s="50"/>
      <c r="W86" s="40"/>
    </row>
    <row r="87" spans="1:23" x14ac:dyDescent="0.25">
      <c r="A87" s="52">
        <v>86</v>
      </c>
      <c r="B87" s="6" t="s">
        <v>3017</v>
      </c>
      <c r="C87" s="12" t="s">
        <v>3018</v>
      </c>
      <c r="D87" s="12" t="s">
        <v>3018</v>
      </c>
      <c r="E87" s="11"/>
      <c r="F87" s="6" t="s">
        <v>3017</v>
      </c>
      <c r="G87" s="39"/>
      <c r="H87" s="5"/>
      <c r="I87" s="5"/>
      <c r="J87" s="1"/>
      <c r="K87" s="5"/>
      <c r="L87" s="5"/>
      <c r="M87" s="48"/>
      <c r="N87" s="50"/>
      <c r="O87" s="8"/>
      <c r="P87" s="8"/>
      <c r="Q87" s="8"/>
      <c r="R87" s="8"/>
      <c r="S87" s="8"/>
      <c r="T87" s="8"/>
      <c r="U87" s="8"/>
      <c r="V87" s="50"/>
      <c r="W87" s="40"/>
    </row>
    <row r="88" spans="1:23" ht="51" x14ac:dyDescent="0.25">
      <c r="A88" s="52">
        <v>87</v>
      </c>
      <c r="B88" s="2" t="s">
        <v>3015</v>
      </c>
      <c r="C88" s="10" t="s">
        <v>3016</v>
      </c>
      <c r="D88" s="10" t="s">
        <v>3016</v>
      </c>
      <c r="E88" s="10"/>
      <c r="F88" s="2" t="s">
        <v>3015</v>
      </c>
      <c r="G88" s="40"/>
      <c r="H88" s="1"/>
      <c r="I88" s="1"/>
      <c r="J88" s="1" t="s">
        <v>13</v>
      </c>
      <c r="K88" s="1"/>
      <c r="L88" s="1"/>
      <c r="M88" s="49" t="s">
        <v>13</v>
      </c>
      <c r="N88" s="49" t="s">
        <v>13</v>
      </c>
      <c r="O88" s="10" t="s">
        <v>13</v>
      </c>
      <c r="P88" s="10" t="s">
        <v>13</v>
      </c>
      <c r="Q88" s="10" t="s">
        <v>13</v>
      </c>
      <c r="R88" s="10" t="s">
        <v>13</v>
      </c>
      <c r="S88" s="8"/>
      <c r="T88" s="8"/>
      <c r="U88" s="8"/>
      <c r="V88" s="50"/>
      <c r="W88" s="40"/>
    </row>
    <row r="89" spans="1:23" ht="25.5" x14ac:dyDescent="0.25">
      <c r="A89" s="52">
        <v>88</v>
      </c>
      <c r="B89" s="2" t="s">
        <v>3013</v>
      </c>
      <c r="C89" s="10" t="s">
        <v>3014</v>
      </c>
      <c r="D89" s="10" t="s">
        <v>3014</v>
      </c>
      <c r="E89" s="10"/>
      <c r="F89" s="2" t="s">
        <v>3013</v>
      </c>
      <c r="G89" s="40"/>
      <c r="H89" s="1"/>
      <c r="I89" s="1"/>
      <c r="J89" s="1" t="s">
        <v>13</v>
      </c>
      <c r="K89" s="1"/>
      <c r="L89" s="1"/>
      <c r="M89" s="49" t="s">
        <v>13</v>
      </c>
      <c r="N89" s="49" t="s">
        <v>13</v>
      </c>
      <c r="O89" s="10" t="s">
        <v>13</v>
      </c>
      <c r="P89" s="10" t="s">
        <v>13</v>
      </c>
      <c r="Q89" s="10" t="s">
        <v>13</v>
      </c>
      <c r="R89" s="10" t="s">
        <v>13</v>
      </c>
      <c r="S89" s="8"/>
      <c r="T89" s="8"/>
      <c r="U89" s="8"/>
      <c r="V89" s="50"/>
      <c r="W89" s="40"/>
    </row>
    <row r="90" spans="1:23" ht="25.5" x14ac:dyDescent="0.25">
      <c r="A90" s="52">
        <v>89</v>
      </c>
      <c r="B90" s="2" t="s">
        <v>3011</v>
      </c>
      <c r="C90" s="10" t="s">
        <v>3012</v>
      </c>
      <c r="D90" s="10" t="s">
        <v>3012</v>
      </c>
      <c r="F90" s="2" t="s">
        <v>3011</v>
      </c>
      <c r="G90" s="40"/>
      <c r="H90" s="1"/>
      <c r="I90" s="1"/>
      <c r="J90" s="1" t="s">
        <v>13</v>
      </c>
      <c r="K90" s="1"/>
      <c r="L90" s="1"/>
      <c r="M90" s="50"/>
      <c r="N90" s="49" t="s">
        <v>13</v>
      </c>
      <c r="O90" s="10" t="s">
        <v>13</v>
      </c>
      <c r="P90" s="10" t="s">
        <v>13</v>
      </c>
      <c r="Q90" s="10" t="s">
        <v>13</v>
      </c>
      <c r="R90" s="10" t="s">
        <v>13</v>
      </c>
      <c r="S90" s="8"/>
      <c r="T90" s="8"/>
      <c r="U90" s="8"/>
      <c r="V90" s="50"/>
      <c r="W90" s="40"/>
    </row>
    <row r="91" spans="1:23" ht="25.5" x14ac:dyDescent="0.25">
      <c r="A91" s="52">
        <v>90</v>
      </c>
      <c r="B91" s="2" t="s">
        <v>3009</v>
      </c>
      <c r="C91" s="10" t="s">
        <v>3010</v>
      </c>
      <c r="D91" s="10" t="s">
        <v>3010</v>
      </c>
      <c r="F91" s="2" t="s">
        <v>3009</v>
      </c>
      <c r="G91" s="40"/>
      <c r="H91" s="1"/>
      <c r="I91" s="1"/>
      <c r="J91" s="1" t="s">
        <v>13</v>
      </c>
      <c r="K91" s="1"/>
      <c r="L91" s="1"/>
      <c r="M91" s="50"/>
      <c r="N91" s="49" t="s">
        <v>13</v>
      </c>
      <c r="O91" s="10" t="s">
        <v>13</v>
      </c>
      <c r="P91" s="10" t="s">
        <v>13</v>
      </c>
      <c r="Q91" s="10" t="s">
        <v>13</v>
      </c>
      <c r="R91" s="10" t="s">
        <v>13</v>
      </c>
      <c r="S91" s="8"/>
      <c r="T91" s="8"/>
      <c r="U91" s="8"/>
      <c r="V91" s="50"/>
      <c r="W91" s="40"/>
    </row>
    <row r="92" spans="1:23" ht="25.5" x14ac:dyDescent="0.25">
      <c r="A92" s="52">
        <v>91</v>
      </c>
      <c r="B92" s="2" t="s">
        <v>3007</v>
      </c>
      <c r="C92" s="10" t="s">
        <v>3008</v>
      </c>
      <c r="D92" s="10" t="s">
        <v>3008</v>
      </c>
      <c r="E92" s="10"/>
      <c r="F92" s="2" t="s">
        <v>3007</v>
      </c>
      <c r="G92" s="40"/>
      <c r="H92" s="1"/>
      <c r="I92" s="1"/>
      <c r="J92" s="1" t="s">
        <v>13</v>
      </c>
      <c r="K92" s="1"/>
      <c r="L92" s="1"/>
      <c r="M92" s="49" t="s">
        <v>13</v>
      </c>
      <c r="N92" s="49" t="s">
        <v>13</v>
      </c>
      <c r="O92" s="10" t="s">
        <v>13</v>
      </c>
      <c r="P92" s="10" t="s">
        <v>13</v>
      </c>
      <c r="Q92" s="10" t="s">
        <v>13</v>
      </c>
      <c r="R92" s="10" t="s">
        <v>13</v>
      </c>
      <c r="S92" s="8"/>
      <c r="T92" s="8"/>
      <c r="U92" s="8"/>
      <c r="V92" s="50"/>
      <c r="W92" s="40"/>
    </row>
    <row r="93" spans="1:23" ht="25.5" x14ac:dyDescent="0.25">
      <c r="A93" s="52">
        <v>92</v>
      </c>
      <c r="B93" s="6" t="s">
        <v>3005</v>
      </c>
      <c r="C93" s="12" t="s">
        <v>3006</v>
      </c>
      <c r="D93" s="12" t="s">
        <v>3006</v>
      </c>
      <c r="E93" s="11"/>
      <c r="F93" s="6" t="s">
        <v>3005</v>
      </c>
      <c r="G93" s="39"/>
      <c r="H93" s="5"/>
      <c r="I93" s="5"/>
      <c r="J93" s="1"/>
      <c r="K93" s="5"/>
      <c r="L93" s="5"/>
      <c r="M93" s="48"/>
      <c r="N93" s="50"/>
      <c r="O93" s="8"/>
      <c r="P93" s="8"/>
      <c r="Q93" s="8"/>
      <c r="R93" s="8"/>
      <c r="S93" s="8"/>
      <c r="T93" s="8"/>
      <c r="U93" s="8"/>
      <c r="V93" s="50"/>
      <c r="W93" s="40"/>
    </row>
    <row r="94" spans="1:23" ht="25.5" x14ac:dyDescent="0.25">
      <c r="A94" s="52">
        <v>93</v>
      </c>
      <c r="B94" s="2" t="s">
        <v>3003</v>
      </c>
      <c r="C94" s="10" t="s">
        <v>3004</v>
      </c>
      <c r="D94" s="10" t="s">
        <v>3004</v>
      </c>
      <c r="F94" s="2" t="s">
        <v>3003</v>
      </c>
      <c r="G94" s="40"/>
      <c r="H94" s="1"/>
      <c r="I94" s="1"/>
      <c r="J94" s="1" t="s">
        <v>13</v>
      </c>
      <c r="K94" s="1"/>
      <c r="L94" s="1"/>
      <c r="M94" s="50"/>
      <c r="N94" s="49" t="s">
        <v>13</v>
      </c>
      <c r="O94" s="10" t="s">
        <v>13</v>
      </c>
      <c r="P94" s="10" t="s">
        <v>13</v>
      </c>
      <c r="Q94" s="10" t="s">
        <v>13</v>
      </c>
      <c r="R94" s="10" t="s">
        <v>13</v>
      </c>
      <c r="S94" s="8"/>
      <c r="T94" s="8"/>
      <c r="U94" s="8"/>
      <c r="V94" s="50"/>
      <c r="W94" s="40"/>
    </row>
    <row r="95" spans="1:23" ht="51" x14ac:dyDescent="0.25">
      <c r="A95" s="52">
        <v>94</v>
      </c>
      <c r="B95" s="2" t="s">
        <v>3001</v>
      </c>
      <c r="C95" s="10" t="s">
        <v>3002</v>
      </c>
      <c r="D95" s="10" t="s">
        <v>3002</v>
      </c>
      <c r="F95" s="2" t="s">
        <v>3001</v>
      </c>
      <c r="G95" s="40"/>
      <c r="H95" s="1"/>
      <c r="I95" s="1"/>
      <c r="J95" s="1" t="s">
        <v>13</v>
      </c>
      <c r="K95" s="1"/>
      <c r="L95" s="1"/>
      <c r="M95" s="50"/>
      <c r="N95" s="49" t="s">
        <v>13</v>
      </c>
      <c r="O95" s="10" t="s">
        <v>13</v>
      </c>
      <c r="P95" s="10" t="s">
        <v>13</v>
      </c>
      <c r="Q95" s="10" t="s">
        <v>13</v>
      </c>
      <c r="R95" s="10" t="s">
        <v>13</v>
      </c>
      <c r="S95" s="8"/>
      <c r="T95" s="8"/>
      <c r="U95" s="8"/>
      <c r="V95" s="50"/>
      <c r="W95" s="40"/>
    </row>
    <row r="96" spans="1:23" ht="51" x14ac:dyDescent="0.25">
      <c r="A96" s="52">
        <v>95</v>
      </c>
      <c r="B96" s="2" t="s">
        <v>2999</v>
      </c>
      <c r="C96" s="10" t="s">
        <v>3000</v>
      </c>
      <c r="D96" s="10" t="s">
        <v>3000</v>
      </c>
      <c r="F96" s="2" t="s">
        <v>2999</v>
      </c>
      <c r="G96" s="40"/>
      <c r="H96" s="1"/>
      <c r="I96" s="1"/>
      <c r="J96" s="1" t="s">
        <v>13</v>
      </c>
      <c r="K96" s="1"/>
      <c r="L96" s="1"/>
      <c r="M96" s="50"/>
      <c r="N96" s="49" t="s">
        <v>13</v>
      </c>
      <c r="O96" s="10" t="s">
        <v>13</v>
      </c>
      <c r="P96" s="10" t="s">
        <v>13</v>
      </c>
      <c r="Q96" s="10" t="s">
        <v>13</v>
      </c>
      <c r="R96" s="10" t="s">
        <v>13</v>
      </c>
      <c r="S96" s="8"/>
      <c r="T96" s="8"/>
      <c r="U96" s="8"/>
      <c r="V96" s="50"/>
      <c r="W96" s="40"/>
    </row>
    <row r="97" spans="1:23" ht="51" x14ac:dyDescent="0.25">
      <c r="A97" s="52">
        <v>96</v>
      </c>
      <c r="B97" s="2" t="s">
        <v>2997</v>
      </c>
      <c r="C97" s="10" t="s">
        <v>2998</v>
      </c>
      <c r="D97" s="10" t="s">
        <v>2998</v>
      </c>
      <c r="E97" s="10"/>
      <c r="F97" s="2" t="s">
        <v>2997</v>
      </c>
      <c r="G97" s="40"/>
      <c r="H97" s="1"/>
      <c r="I97" s="1"/>
      <c r="J97" s="1" t="s">
        <v>13</v>
      </c>
      <c r="K97" s="1"/>
      <c r="L97" s="1"/>
      <c r="M97" s="49" t="s">
        <v>13</v>
      </c>
      <c r="N97" s="49" t="s">
        <v>13</v>
      </c>
      <c r="O97" s="10" t="s">
        <v>13</v>
      </c>
      <c r="P97" s="10" t="s">
        <v>13</v>
      </c>
      <c r="Q97" s="10" t="s">
        <v>13</v>
      </c>
      <c r="R97" s="10" t="s">
        <v>13</v>
      </c>
      <c r="S97" s="8"/>
      <c r="T97" s="8"/>
      <c r="U97" s="8"/>
      <c r="V97" s="50"/>
      <c r="W97" s="40"/>
    </row>
    <row r="98" spans="1:23" x14ac:dyDescent="0.25">
      <c r="A98" s="52">
        <v>97</v>
      </c>
      <c r="B98" s="2" t="s">
        <v>2995</v>
      </c>
      <c r="C98" s="10" t="s">
        <v>2996</v>
      </c>
      <c r="D98" s="10" t="s">
        <v>2996</v>
      </c>
      <c r="F98" s="2" t="s">
        <v>2995</v>
      </c>
      <c r="G98" s="40"/>
      <c r="H98" s="1"/>
      <c r="I98" s="1"/>
      <c r="J98" s="1" t="s">
        <v>13</v>
      </c>
      <c r="K98" s="1"/>
      <c r="L98" s="1"/>
      <c r="M98" s="50"/>
      <c r="N98" s="49" t="s">
        <v>13</v>
      </c>
      <c r="O98" s="10" t="s">
        <v>13</v>
      </c>
      <c r="P98" s="10" t="s">
        <v>13</v>
      </c>
      <c r="Q98" s="10" t="s">
        <v>13</v>
      </c>
      <c r="R98" s="10" t="s">
        <v>13</v>
      </c>
      <c r="S98" s="8"/>
      <c r="T98" s="8"/>
      <c r="U98" s="8"/>
      <c r="V98" s="50"/>
      <c r="W98" s="40"/>
    </row>
    <row r="99" spans="1:23" ht="38.25" x14ac:dyDescent="0.25">
      <c r="A99" s="52">
        <v>98</v>
      </c>
      <c r="B99" s="2" t="s">
        <v>2993</v>
      </c>
      <c r="C99" s="10" t="s">
        <v>2994</v>
      </c>
      <c r="D99" s="10" t="s">
        <v>2994</v>
      </c>
      <c r="F99" s="2" t="s">
        <v>2993</v>
      </c>
      <c r="G99" s="40"/>
      <c r="H99" s="1"/>
      <c r="I99" s="1"/>
      <c r="J99" s="1" t="s">
        <v>13</v>
      </c>
      <c r="K99" s="1"/>
      <c r="L99" s="1"/>
      <c r="M99" s="50"/>
      <c r="N99" s="49" t="s">
        <v>13</v>
      </c>
      <c r="O99" s="10" t="s">
        <v>13</v>
      </c>
      <c r="P99" s="10" t="s">
        <v>13</v>
      </c>
      <c r="Q99" s="10" t="s">
        <v>13</v>
      </c>
      <c r="R99" s="10" t="s">
        <v>13</v>
      </c>
      <c r="S99" s="8"/>
      <c r="T99" s="8"/>
      <c r="U99" s="8"/>
      <c r="V99" s="50"/>
      <c r="W99" s="40"/>
    </row>
    <row r="100" spans="1:23" ht="51" x14ac:dyDescent="0.25">
      <c r="A100" s="52">
        <v>99</v>
      </c>
      <c r="B100" s="2" t="s">
        <v>2991</v>
      </c>
      <c r="C100" s="10" t="s">
        <v>2992</v>
      </c>
      <c r="D100" s="10" t="s">
        <v>2992</v>
      </c>
      <c r="F100" s="2" t="s">
        <v>2991</v>
      </c>
      <c r="G100" s="40"/>
      <c r="H100" s="1"/>
      <c r="I100" s="1"/>
      <c r="J100" s="1" t="s">
        <v>13</v>
      </c>
      <c r="K100" s="1"/>
      <c r="L100" s="1"/>
      <c r="M100" s="50"/>
      <c r="N100" s="49" t="s">
        <v>13</v>
      </c>
      <c r="O100" s="10" t="s">
        <v>13</v>
      </c>
      <c r="P100" s="10" t="s">
        <v>13</v>
      </c>
      <c r="Q100" s="10" t="s">
        <v>13</v>
      </c>
      <c r="R100" s="10" t="s">
        <v>13</v>
      </c>
      <c r="S100" s="8"/>
      <c r="T100" s="8"/>
      <c r="U100" s="8"/>
      <c r="V100" s="50"/>
      <c r="W100" s="40"/>
    </row>
    <row r="101" spans="1:23" ht="25.5" x14ac:dyDescent="0.25">
      <c r="A101" s="52">
        <v>100</v>
      </c>
      <c r="B101" s="2" t="s">
        <v>2989</v>
      </c>
      <c r="C101" s="10" t="s">
        <v>2990</v>
      </c>
      <c r="D101" s="10" t="s">
        <v>2990</v>
      </c>
      <c r="F101" s="2" t="s">
        <v>2989</v>
      </c>
      <c r="G101" s="40"/>
      <c r="H101" s="1"/>
      <c r="I101" s="1"/>
      <c r="J101" s="1" t="s">
        <v>13</v>
      </c>
      <c r="K101" s="1"/>
      <c r="L101" s="1"/>
      <c r="M101" s="50"/>
      <c r="N101" s="49" t="s">
        <v>13</v>
      </c>
      <c r="O101" s="10" t="s">
        <v>13</v>
      </c>
      <c r="P101" s="10" t="s">
        <v>13</v>
      </c>
      <c r="Q101" s="10" t="s">
        <v>13</v>
      </c>
      <c r="R101" s="10" t="s">
        <v>13</v>
      </c>
      <c r="S101" s="8"/>
      <c r="T101" s="8"/>
      <c r="U101" s="8"/>
      <c r="V101" s="50"/>
      <c r="W101" s="40"/>
    </row>
    <row r="102" spans="1:23" ht="25.5" x14ac:dyDescent="0.25">
      <c r="A102" s="52">
        <v>101</v>
      </c>
      <c r="B102" s="2" t="s">
        <v>2987</v>
      </c>
      <c r="C102" s="10" t="s">
        <v>2988</v>
      </c>
      <c r="D102" s="10" t="s">
        <v>2988</v>
      </c>
      <c r="F102" s="2" t="s">
        <v>2987</v>
      </c>
      <c r="G102" s="40"/>
      <c r="H102" s="1"/>
      <c r="I102" s="1"/>
      <c r="J102" s="1" t="s">
        <v>13</v>
      </c>
      <c r="K102" s="1"/>
      <c r="L102" s="1"/>
      <c r="M102" s="50"/>
      <c r="N102" s="49" t="s">
        <v>13</v>
      </c>
      <c r="O102" s="10" t="s">
        <v>13</v>
      </c>
      <c r="P102" s="10" t="s">
        <v>13</v>
      </c>
      <c r="Q102" s="10" t="s">
        <v>13</v>
      </c>
      <c r="R102" s="10" t="s">
        <v>13</v>
      </c>
      <c r="S102" s="8"/>
      <c r="T102" s="8"/>
      <c r="U102" s="8"/>
      <c r="V102" s="50"/>
      <c r="W102" s="40"/>
    </row>
    <row r="103" spans="1:23" ht="63.75" x14ac:dyDescent="0.25">
      <c r="A103" s="52">
        <v>102</v>
      </c>
      <c r="B103" s="2" t="s">
        <v>2985</v>
      </c>
      <c r="C103" s="10" t="s">
        <v>2986</v>
      </c>
      <c r="D103" s="10" t="s">
        <v>2986</v>
      </c>
      <c r="F103" s="2" t="s">
        <v>2985</v>
      </c>
      <c r="G103" s="40"/>
      <c r="H103" s="1"/>
      <c r="I103" s="1"/>
      <c r="J103" s="1" t="s">
        <v>13</v>
      </c>
      <c r="K103" s="1"/>
      <c r="L103" s="1"/>
      <c r="M103" s="50"/>
      <c r="N103" s="49" t="s">
        <v>13</v>
      </c>
      <c r="O103" s="10" t="s">
        <v>13</v>
      </c>
      <c r="P103" s="10" t="s">
        <v>13</v>
      </c>
      <c r="Q103" s="10" t="s">
        <v>13</v>
      </c>
      <c r="R103" s="10" t="s">
        <v>13</v>
      </c>
      <c r="S103" s="8"/>
      <c r="T103" s="8"/>
      <c r="U103" s="8"/>
      <c r="V103" s="50"/>
      <c r="W103" s="40"/>
    </row>
    <row r="104" spans="1:23" ht="76.5" x14ac:dyDescent="0.25">
      <c r="A104" s="52">
        <v>103</v>
      </c>
      <c r="B104" s="2" t="s">
        <v>2983</v>
      </c>
      <c r="C104" s="10" t="s">
        <v>2984</v>
      </c>
      <c r="D104" s="10" t="s">
        <v>2984</v>
      </c>
      <c r="F104" s="2" t="s">
        <v>2983</v>
      </c>
      <c r="G104" s="40"/>
      <c r="H104" s="1"/>
      <c r="I104" s="1"/>
      <c r="J104" s="1" t="s">
        <v>13</v>
      </c>
      <c r="K104" s="1"/>
      <c r="L104" s="1"/>
      <c r="M104" s="50"/>
      <c r="N104" s="49" t="s">
        <v>13</v>
      </c>
      <c r="O104" s="10" t="s">
        <v>13</v>
      </c>
      <c r="P104" s="8"/>
      <c r="Q104" s="8"/>
      <c r="R104" s="8"/>
      <c r="S104" s="8"/>
      <c r="T104" s="8"/>
      <c r="U104" s="8"/>
      <c r="V104" s="50"/>
      <c r="W104" s="40"/>
    </row>
    <row r="105" spans="1:23" ht="51" x14ac:dyDescent="0.25">
      <c r="A105" s="52">
        <v>104</v>
      </c>
      <c r="B105" s="2" t="s">
        <v>2981</v>
      </c>
      <c r="C105" s="10" t="s">
        <v>2982</v>
      </c>
      <c r="D105" s="10" t="s">
        <v>2982</v>
      </c>
      <c r="F105" s="2" t="s">
        <v>2981</v>
      </c>
      <c r="G105" s="40"/>
      <c r="H105" s="1"/>
      <c r="I105" s="1"/>
      <c r="J105" s="1" t="s">
        <v>13</v>
      </c>
      <c r="K105" s="1"/>
      <c r="L105" s="1"/>
      <c r="M105" s="50"/>
      <c r="N105" s="50"/>
      <c r="O105" s="8"/>
      <c r="P105" s="10" t="s">
        <v>13</v>
      </c>
      <c r="Q105" s="10" t="s">
        <v>13</v>
      </c>
      <c r="R105" s="10" t="s">
        <v>13</v>
      </c>
      <c r="S105" s="8"/>
      <c r="T105" s="8"/>
      <c r="U105" s="8"/>
      <c r="V105" s="50"/>
      <c r="W105" s="40"/>
    </row>
    <row r="106" spans="1:23" ht="140.25" x14ac:dyDescent="0.25">
      <c r="A106" s="52">
        <v>105</v>
      </c>
      <c r="B106" s="2" t="s">
        <v>2979</v>
      </c>
      <c r="C106" s="10" t="s">
        <v>2980</v>
      </c>
      <c r="D106" s="10" t="s">
        <v>2980</v>
      </c>
      <c r="F106" s="2" t="s">
        <v>2979</v>
      </c>
      <c r="G106" s="40"/>
      <c r="H106" s="1"/>
      <c r="I106" s="1"/>
      <c r="J106" s="1" t="s">
        <v>13</v>
      </c>
      <c r="K106" s="1"/>
      <c r="L106" s="1"/>
      <c r="M106" s="50"/>
      <c r="N106" s="49" t="s">
        <v>13</v>
      </c>
      <c r="O106" s="10" t="s">
        <v>13</v>
      </c>
      <c r="P106" s="10" t="s">
        <v>13</v>
      </c>
      <c r="Q106" s="10" t="s">
        <v>13</v>
      </c>
      <c r="R106" s="10" t="s">
        <v>13</v>
      </c>
      <c r="S106" s="8"/>
      <c r="T106" s="8"/>
      <c r="U106" s="8"/>
      <c r="V106" s="50"/>
      <c r="W106" s="40"/>
    </row>
    <row r="107" spans="1:23" ht="25.5" x14ac:dyDescent="0.25">
      <c r="A107" s="52">
        <v>106</v>
      </c>
      <c r="B107" s="2" t="s">
        <v>2977</v>
      </c>
      <c r="C107" s="10" t="s">
        <v>2978</v>
      </c>
      <c r="D107" s="10" t="s">
        <v>2978</v>
      </c>
      <c r="F107" s="2" t="s">
        <v>2977</v>
      </c>
      <c r="G107" s="40"/>
      <c r="H107" s="1"/>
      <c r="I107" s="1"/>
      <c r="J107" s="1" t="s">
        <v>13</v>
      </c>
      <c r="K107" s="1"/>
      <c r="L107" s="1"/>
      <c r="M107" s="50"/>
      <c r="N107" s="49" t="s">
        <v>13</v>
      </c>
      <c r="O107" s="10" t="s">
        <v>13</v>
      </c>
      <c r="P107" s="8"/>
      <c r="Q107" s="8"/>
      <c r="R107" s="8"/>
      <c r="S107" s="8"/>
      <c r="T107" s="8"/>
      <c r="U107" s="8"/>
      <c r="V107" s="50"/>
      <c r="W107" s="40"/>
    </row>
    <row r="108" spans="1:23" ht="25.5" x14ac:dyDescent="0.25">
      <c r="A108" s="52">
        <v>107</v>
      </c>
      <c r="B108" s="2" t="s">
        <v>2975</v>
      </c>
      <c r="C108" s="10" t="s">
        <v>2976</v>
      </c>
      <c r="D108" s="10" t="s">
        <v>2976</v>
      </c>
      <c r="F108" s="2" t="s">
        <v>2975</v>
      </c>
      <c r="G108" s="40"/>
      <c r="H108" s="1"/>
      <c r="I108" s="1"/>
      <c r="J108" s="1" t="s">
        <v>13</v>
      </c>
      <c r="K108" s="1"/>
      <c r="L108" s="1"/>
      <c r="M108" s="50"/>
      <c r="N108" s="49" t="s">
        <v>13</v>
      </c>
      <c r="O108" s="10" t="s">
        <v>13</v>
      </c>
      <c r="P108" s="10" t="s">
        <v>13</v>
      </c>
      <c r="Q108" s="10" t="s">
        <v>13</v>
      </c>
      <c r="R108" s="10" t="s">
        <v>13</v>
      </c>
      <c r="S108" s="8"/>
      <c r="T108" s="8"/>
      <c r="U108" s="8"/>
      <c r="V108" s="50"/>
      <c r="W108" s="40"/>
    </row>
    <row r="109" spans="1:23" ht="38.25" x14ac:dyDescent="0.25">
      <c r="A109" s="52">
        <v>108</v>
      </c>
      <c r="B109" s="2" t="s">
        <v>2973</v>
      </c>
      <c r="C109" s="10" t="s">
        <v>2974</v>
      </c>
      <c r="D109" s="10" t="s">
        <v>2974</v>
      </c>
      <c r="F109" s="2" t="s">
        <v>2973</v>
      </c>
      <c r="G109" s="40"/>
      <c r="H109" s="1"/>
      <c r="I109" s="1"/>
      <c r="J109" s="1" t="s">
        <v>13</v>
      </c>
      <c r="K109" s="1"/>
      <c r="L109" s="1"/>
      <c r="M109" s="50"/>
      <c r="N109" s="49" t="s">
        <v>13</v>
      </c>
      <c r="O109" s="10" t="s">
        <v>13</v>
      </c>
      <c r="P109" s="10" t="s">
        <v>13</v>
      </c>
      <c r="Q109" s="10" t="s">
        <v>13</v>
      </c>
      <c r="R109" s="10" t="s">
        <v>13</v>
      </c>
      <c r="S109" s="8"/>
      <c r="T109" s="8"/>
      <c r="U109" s="8"/>
      <c r="V109" s="50"/>
      <c r="W109" s="40"/>
    </row>
    <row r="110" spans="1:23" x14ac:dyDescent="0.25">
      <c r="A110" s="52">
        <v>109</v>
      </c>
      <c r="B110" s="2" t="s">
        <v>2971</v>
      </c>
      <c r="C110" s="10" t="s">
        <v>2972</v>
      </c>
      <c r="D110" s="10" t="s">
        <v>2972</v>
      </c>
      <c r="F110" s="2" t="s">
        <v>2971</v>
      </c>
      <c r="G110" s="40"/>
      <c r="H110" s="1"/>
      <c r="I110" s="1"/>
      <c r="J110" s="1" t="s">
        <v>13</v>
      </c>
      <c r="K110" s="1"/>
      <c r="L110" s="1"/>
      <c r="M110" s="50"/>
      <c r="N110" s="49" t="s">
        <v>13</v>
      </c>
      <c r="O110" s="10" t="s">
        <v>13</v>
      </c>
      <c r="P110" s="10" t="s">
        <v>13</v>
      </c>
      <c r="Q110" s="10" t="s">
        <v>13</v>
      </c>
      <c r="R110" s="10" t="s">
        <v>13</v>
      </c>
      <c r="S110" s="8"/>
      <c r="T110" s="8"/>
      <c r="U110" s="8"/>
      <c r="V110" s="50"/>
      <c r="W110" s="40"/>
    </row>
    <row r="111" spans="1:23" ht="25.5" x14ac:dyDescent="0.25">
      <c r="A111" s="52">
        <v>110</v>
      </c>
      <c r="B111" s="2" t="s">
        <v>2969</v>
      </c>
      <c r="C111" s="10" t="s">
        <v>2970</v>
      </c>
      <c r="D111" s="10" t="s">
        <v>2970</v>
      </c>
      <c r="F111" s="2" t="s">
        <v>2969</v>
      </c>
      <c r="G111" s="40"/>
      <c r="H111" s="1"/>
      <c r="I111" s="1"/>
      <c r="J111" s="1" t="s">
        <v>13</v>
      </c>
      <c r="K111" s="1"/>
      <c r="L111" s="1"/>
      <c r="M111" s="50"/>
      <c r="N111" s="49" t="s">
        <v>13</v>
      </c>
      <c r="O111" s="10" t="s">
        <v>13</v>
      </c>
      <c r="P111" s="10" t="s">
        <v>13</v>
      </c>
      <c r="Q111" s="10" t="s">
        <v>13</v>
      </c>
      <c r="R111" s="10" t="s">
        <v>13</v>
      </c>
      <c r="S111" s="8"/>
      <c r="T111" s="8"/>
      <c r="U111" s="8"/>
      <c r="V111" s="50"/>
      <c r="W111" s="40"/>
    </row>
    <row r="112" spans="1:23" ht="38.25" x14ac:dyDescent="0.25">
      <c r="A112" s="52">
        <v>111</v>
      </c>
      <c r="B112" s="2" t="s">
        <v>2967</v>
      </c>
      <c r="C112" s="10" t="s">
        <v>2968</v>
      </c>
      <c r="D112" s="10" t="s">
        <v>2968</v>
      </c>
      <c r="F112" s="2" t="s">
        <v>2967</v>
      </c>
      <c r="G112" s="40"/>
      <c r="H112" s="1"/>
      <c r="I112" s="1"/>
      <c r="J112" s="1" t="s">
        <v>13</v>
      </c>
      <c r="K112" s="1"/>
      <c r="L112" s="1"/>
      <c r="M112" s="50"/>
      <c r="N112" s="49" t="s">
        <v>13</v>
      </c>
      <c r="O112" s="10" t="s">
        <v>13</v>
      </c>
      <c r="P112" s="10" t="s">
        <v>13</v>
      </c>
      <c r="Q112" s="10" t="s">
        <v>13</v>
      </c>
      <c r="R112" s="10" t="s">
        <v>13</v>
      </c>
      <c r="S112" s="8"/>
      <c r="T112" s="8"/>
      <c r="U112" s="8"/>
      <c r="V112" s="50"/>
      <c r="W112" s="40"/>
    </row>
    <row r="113" spans="1:23" x14ac:dyDescent="0.25">
      <c r="A113" s="52">
        <v>112</v>
      </c>
      <c r="B113" s="4" t="s">
        <v>2965</v>
      </c>
      <c r="C113" s="14" t="s">
        <v>2966</v>
      </c>
      <c r="D113" s="14" t="s">
        <v>2966</v>
      </c>
      <c r="E113" s="13"/>
      <c r="F113" s="4" t="s">
        <v>2965</v>
      </c>
      <c r="G113" s="38"/>
      <c r="H113" s="3"/>
      <c r="I113" s="3"/>
      <c r="J113" s="1"/>
      <c r="K113" s="3"/>
      <c r="L113" s="3"/>
      <c r="M113" s="47"/>
      <c r="N113" s="50"/>
      <c r="O113" s="8"/>
      <c r="P113" s="8"/>
      <c r="Q113" s="8"/>
      <c r="R113" s="8"/>
      <c r="S113" s="8"/>
      <c r="T113" s="8"/>
      <c r="U113" s="8"/>
      <c r="V113" s="50"/>
      <c r="W113" s="40"/>
    </row>
    <row r="114" spans="1:23" x14ac:dyDescent="0.25">
      <c r="A114" s="52">
        <v>113</v>
      </c>
      <c r="B114" s="4" t="s">
        <v>2963</v>
      </c>
      <c r="C114" s="14" t="s">
        <v>2964</v>
      </c>
      <c r="D114" s="14" t="s">
        <v>2964</v>
      </c>
      <c r="E114" s="13"/>
      <c r="F114" s="4" t="s">
        <v>2963</v>
      </c>
      <c r="G114" s="38"/>
      <c r="H114" s="3"/>
      <c r="I114" s="3"/>
      <c r="J114" s="1"/>
      <c r="K114" s="3"/>
      <c r="L114" s="3"/>
      <c r="M114" s="47"/>
      <c r="N114" s="50"/>
      <c r="O114" s="8"/>
      <c r="P114" s="8"/>
      <c r="Q114" s="8"/>
      <c r="R114" s="8"/>
      <c r="S114" s="8"/>
      <c r="T114" s="8"/>
      <c r="U114" s="8"/>
      <c r="V114" s="50"/>
      <c r="W114" s="40"/>
    </row>
    <row r="115" spans="1:23" x14ac:dyDescent="0.25">
      <c r="A115" s="52">
        <v>114</v>
      </c>
      <c r="B115" s="6" t="s">
        <v>1621</v>
      </c>
      <c r="C115" s="12" t="s">
        <v>2962</v>
      </c>
      <c r="D115" s="12" t="s">
        <v>2962</v>
      </c>
      <c r="E115" s="11"/>
      <c r="F115" s="6" t="s">
        <v>1621</v>
      </c>
      <c r="G115" s="39"/>
      <c r="H115" s="5"/>
      <c r="I115" s="5"/>
      <c r="J115" s="1"/>
      <c r="K115" s="5"/>
      <c r="L115" s="5"/>
      <c r="M115" s="48"/>
      <c r="N115" s="50"/>
      <c r="O115" s="8"/>
      <c r="P115" s="8"/>
      <c r="Q115" s="8"/>
      <c r="R115" s="8"/>
      <c r="S115" s="8"/>
      <c r="T115" s="8"/>
      <c r="U115" s="8"/>
      <c r="V115" s="50"/>
      <c r="W115" s="40"/>
    </row>
    <row r="116" spans="1:23" ht="38.25" x14ac:dyDescent="0.25">
      <c r="A116" s="52">
        <v>115</v>
      </c>
      <c r="B116" s="2" t="s">
        <v>2960</v>
      </c>
      <c r="C116" s="10" t="s">
        <v>2961</v>
      </c>
      <c r="D116" s="10" t="s">
        <v>2961</v>
      </c>
      <c r="E116" s="10"/>
      <c r="F116" s="2" t="s">
        <v>2960</v>
      </c>
      <c r="G116" s="40"/>
      <c r="H116" s="1"/>
      <c r="I116" s="1"/>
      <c r="J116" s="1" t="s">
        <v>13</v>
      </c>
      <c r="K116" s="1"/>
      <c r="L116" s="1"/>
      <c r="M116" s="49" t="s">
        <v>13</v>
      </c>
      <c r="N116" s="49" t="s">
        <v>13</v>
      </c>
      <c r="O116" s="10" t="s">
        <v>13</v>
      </c>
      <c r="P116" s="8"/>
      <c r="Q116" s="8"/>
      <c r="R116" s="8"/>
      <c r="S116" s="8"/>
      <c r="T116" s="8"/>
      <c r="U116" s="8"/>
      <c r="V116" s="50"/>
      <c r="W116" s="40"/>
    </row>
    <row r="117" spans="1:23" ht="38.25" x14ac:dyDescent="0.25">
      <c r="A117" s="52">
        <v>116</v>
      </c>
      <c r="B117" s="2" t="s">
        <v>2958</v>
      </c>
      <c r="C117" s="10" t="s">
        <v>2959</v>
      </c>
      <c r="D117" s="10" t="s">
        <v>2959</v>
      </c>
      <c r="E117" s="10"/>
      <c r="F117" s="2" t="s">
        <v>2958</v>
      </c>
      <c r="G117" s="40"/>
      <c r="H117" s="1"/>
      <c r="I117" s="1"/>
      <c r="J117" s="1" t="s">
        <v>13</v>
      </c>
      <c r="K117" s="1"/>
      <c r="L117" s="1"/>
      <c r="M117" s="49" t="s">
        <v>13</v>
      </c>
      <c r="N117" s="50"/>
      <c r="O117" s="8"/>
      <c r="P117" s="10" t="s">
        <v>13</v>
      </c>
      <c r="Q117" s="10" t="s">
        <v>13</v>
      </c>
      <c r="R117" s="10" t="s">
        <v>13</v>
      </c>
      <c r="S117" s="8"/>
      <c r="T117" s="8"/>
      <c r="U117" s="8"/>
      <c r="V117" s="50"/>
      <c r="W117" s="40"/>
    </row>
    <row r="118" spans="1:23" ht="38.25" x14ac:dyDescent="0.25">
      <c r="A118" s="52">
        <v>117</v>
      </c>
      <c r="B118" s="6" t="s">
        <v>2956</v>
      </c>
      <c r="C118" s="12" t="s">
        <v>2957</v>
      </c>
      <c r="D118" s="12" t="s">
        <v>2957</v>
      </c>
      <c r="E118" s="11"/>
      <c r="F118" s="6" t="s">
        <v>2956</v>
      </c>
      <c r="G118" s="39"/>
      <c r="H118" s="5"/>
      <c r="I118" s="5"/>
      <c r="J118" s="1"/>
      <c r="K118" s="5"/>
      <c r="L118" s="5"/>
      <c r="M118" s="48"/>
      <c r="N118" s="50"/>
      <c r="O118" s="8"/>
      <c r="P118" s="8"/>
      <c r="Q118" s="8"/>
      <c r="R118" s="8"/>
      <c r="S118" s="8"/>
      <c r="T118" s="8"/>
      <c r="U118" s="8"/>
      <c r="V118" s="50"/>
      <c r="W118" s="40"/>
    </row>
    <row r="119" spans="1:23" ht="63.75" x14ac:dyDescent="0.25">
      <c r="A119" s="52">
        <v>118</v>
      </c>
      <c r="B119" s="2" t="s">
        <v>2954</v>
      </c>
      <c r="C119" s="10" t="s">
        <v>2955</v>
      </c>
      <c r="D119" s="10" t="s">
        <v>2955</v>
      </c>
      <c r="F119" s="2" t="s">
        <v>2954</v>
      </c>
      <c r="G119" s="40"/>
      <c r="H119" s="1"/>
      <c r="I119" s="1"/>
      <c r="J119" s="1" t="s">
        <v>13</v>
      </c>
      <c r="K119" s="1"/>
      <c r="L119" s="1"/>
      <c r="M119" s="50"/>
      <c r="N119" s="49" t="s">
        <v>13</v>
      </c>
      <c r="O119" s="10" t="s">
        <v>13</v>
      </c>
      <c r="P119" s="8"/>
      <c r="Q119" s="8"/>
      <c r="R119" s="8"/>
      <c r="S119" s="8"/>
      <c r="T119" s="8"/>
      <c r="U119" s="8"/>
      <c r="V119" s="50"/>
      <c r="W119" s="40"/>
    </row>
    <row r="120" spans="1:23" ht="51" x14ac:dyDescent="0.25">
      <c r="A120" s="52">
        <v>119</v>
      </c>
      <c r="B120" s="2" t="s">
        <v>2952</v>
      </c>
      <c r="C120" s="10" t="s">
        <v>2953</v>
      </c>
      <c r="D120" s="10" t="s">
        <v>2953</v>
      </c>
      <c r="F120" s="2" t="s">
        <v>2952</v>
      </c>
      <c r="G120" s="40"/>
      <c r="H120" s="1"/>
      <c r="I120" s="1"/>
      <c r="J120" s="1" t="s">
        <v>13</v>
      </c>
      <c r="K120" s="1"/>
      <c r="L120" s="1"/>
      <c r="M120" s="50"/>
      <c r="N120" s="50"/>
      <c r="O120" s="8"/>
      <c r="P120" s="10" t="s">
        <v>13</v>
      </c>
      <c r="Q120" s="10" t="s">
        <v>13</v>
      </c>
      <c r="R120" s="10" t="s">
        <v>13</v>
      </c>
      <c r="S120" s="8"/>
      <c r="T120" s="8"/>
      <c r="U120" s="8"/>
      <c r="V120" s="50"/>
      <c r="W120" s="40"/>
    </row>
    <row r="121" spans="1:23" ht="25.5" x14ac:dyDescent="0.25">
      <c r="A121" s="52">
        <v>120</v>
      </c>
      <c r="B121" s="2" t="s">
        <v>13090</v>
      </c>
      <c r="C121" s="10" t="s">
        <v>2951</v>
      </c>
      <c r="D121" s="10" t="s">
        <v>2951</v>
      </c>
      <c r="F121" s="2" t="s">
        <v>2950</v>
      </c>
      <c r="G121" s="40"/>
      <c r="H121" s="1"/>
      <c r="I121" s="1"/>
      <c r="J121" s="1"/>
      <c r="K121" s="1"/>
      <c r="L121" s="1" t="s">
        <v>13</v>
      </c>
      <c r="M121" s="50"/>
      <c r="N121" s="49" t="s">
        <v>13</v>
      </c>
      <c r="O121" s="10" t="s">
        <v>13</v>
      </c>
      <c r="P121" s="10" t="s">
        <v>13</v>
      </c>
      <c r="Q121" s="10" t="s">
        <v>13</v>
      </c>
      <c r="R121" s="10" t="s">
        <v>13</v>
      </c>
      <c r="S121" s="8"/>
      <c r="T121" s="8"/>
      <c r="U121" s="8"/>
      <c r="V121" s="50"/>
      <c r="W121" s="40"/>
    </row>
    <row r="122" spans="1:23" ht="25.5" x14ac:dyDescent="0.25">
      <c r="A122" s="52">
        <v>121</v>
      </c>
      <c r="B122" s="2" t="s">
        <v>2948</v>
      </c>
      <c r="C122" s="10" t="s">
        <v>2949</v>
      </c>
      <c r="D122" s="10" t="s">
        <v>2949</v>
      </c>
      <c r="F122" s="2" t="s">
        <v>2948</v>
      </c>
      <c r="G122" s="40"/>
      <c r="H122" s="1"/>
      <c r="I122" s="1"/>
      <c r="J122" s="1" t="s">
        <v>13</v>
      </c>
      <c r="K122" s="1"/>
      <c r="L122" s="1"/>
      <c r="M122" s="50"/>
      <c r="N122" s="49" t="s">
        <v>13</v>
      </c>
      <c r="O122" s="10" t="s">
        <v>13</v>
      </c>
      <c r="P122" s="10" t="s">
        <v>13</v>
      </c>
      <c r="Q122" s="10" t="s">
        <v>13</v>
      </c>
      <c r="R122" s="10" t="s">
        <v>13</v>
      </c>
      <c r="S122" s="8"/>
      <c r="T122" s="8"/>
      <c r="U122" s="8"/>
      <c r="V122" s="50"/>
      <c r="W122" s="40"/>
    </row>
    <row r="123" spans="1:23" ht="25.5" x14ac:dyDescent="0.25">
      <c r="A123" s="52">
        <v>122</v>
      </c>
      <c r="B123" s="2" t="s">
        <v>2946</v>
      </c>
      <c r="C123" s="10" t="s">
        <v>2947</v>
      </c>
      <c r="D123" s="10" t="s">
        <v>2947</v>
      </c>
      <c r="F123" s="2" t="s">
        <v>2946</v>
      </c>
      <c r="G123" s="40"/>
      <c r="H123" s="1"/>
      <c r="I123" s="1"/>
      <c r="J123" s="1" t="s">
        <v>13</v>
      </c>
      <c r="K123" s="1"/>
      <c r="L123" s="1"/>
      <c r="M123" s="50"/>
      <c r="N123" s="49" t="s">
        <v>13</v>
      </c>
      <c r="O123" s="10" t="s">
        <v>13</v>
      </c>
      <c r="P123" s="10" t="s">
        <v>13</v>
      </c>
      <c r="Q123" s="10" t="s">
        <v>13</v>
      </c>
      <c r="R123" s="10" t="s">
        <v>13</v>
      </c>
      <c r="S123" s="8"/>
      <c r="T123" s="8"/>
      <c r="U123" s="8"/>
      <c r="V123" s="50"/>
      <c r="W123" s="40"/>
    </row>
    <row r="124" spans="1:23" ht="76.5" x14ac:dyDescent="0.25">
      <c r="A124" s="52">
        <v>123</v>
      </c>
      <c r="B124" s="2" t="s">
        <v>2944</v>
      </c>
      <c r="C124" s="10" t="s">
        <v>2945</v>
      </c>
      <c r="D124" s="10" t="s">
        <v>2945</v>
      </c>
      <c r="F124" s="2" t="s">
        <v>2944</v>
      </c>
      <c r="G124" s="40"/>
      <c r="H124" s="1"/>
      <c r="I124" s="1"/>
      <c r="J124" s="1" t="s">
        <v>13</v>
      </c>
      <c r="K124" s="1"/>
      <c r="L124" s="1"/>
      <c r="M124" s="50"/>
      <c r="N124" s="49" t="s">
        <v>13</v>
      </c>
      <c r="O124" s="10" t="s">
        <v>13</v>
      </c>
      <c r="P124" s="10" t="s">
        <v>13</v>
      </c>
      <c r="Q124" s="10" t="s">
        <v>13</v>
      </c>
      <c r="R124" s="10" t="s">
        <v>13</v>
      </c>
      <c r="S124" s="8"/>
      <c r="T124" s="8"/>
      <c r="U124" s="8"/>
      <c r="V124" s="50"/>
      <c r="W124" s="40"/>
    </row>
    <row r="125" spans="1:23" ht="38.25" x14ac:dyDescent="0.25">
      <c r="A125" s="52">
        <v>124</v>
      </c>
      <c r="B125" s="2" t="s">
        <v>2942</v>
      </c>
      <c r="C125" s="10" t="s">
        <v>2943</v>
      </c>
      <c r="D125" s="10" t="s">
        <v>2943</v>
      </c>
      <c r="F125" s="2" t="s">
        <v>2942</v>
      </c>
      <c r="G125" s="40"/>
      <c r="H125" s="1"/>
      <c r="I125" s="1"/>
      <c r="J125" s="1" t="s">
        <v>13</v>
      </c>
      <c r="K125" s="1"/>
      <c r="L125" s="1"/>
      <c r="M125" s="50"/>
      <c r="N125" s="49" t="s">
        <v>13</v>
      </c>
      <c r="O125" s="10" t="s">
        <v>13</v>
      </c>
      <c r="P125" s="10" t="s">
        <v>13</v>
      </c>
      <c r="Q125" s="10" t="s">
        <v>13</v>
      </c>
      <c r="R125" s="10" t="s">
        <v>13</v>
      </c>
      <c r="S125" s="8"/>
      <c r="T125" s="8"/>
      <c r="U125" s="8"/>
      <c r="V125" s="50"/>
      <c r="W125" s="40"/>
    </row>
    <row r="126" spans="1:23" ht="25.5" x14ac:dyDescent="0.25">
      <c r="A126" s="52">
        <v>125</v>
      </c>
      <c r="B126" s="2" t="s">
        <v>2940</v>
      </c>
      <c r="C126" s="10" t="s">
        <v>2941</v>
      </c>
      <c r="D126" s="10" t="s">
        <v>2941</v>
      </c>
      <c r="F126" s="2" t="s">
        <v>2940</v>
      </c>
      <c r="G126" s="40"/>
      <c r="H126" s="1"/>
      <c r="I126" s="1"/>
      <c r="J126" s="1" t="s">
        <v>13</v>
      </c>
      <c r="K126" s="1"/>
      <c r="L126" s="1"/>
      <c r="M126" s="50"/>
      <c r="N126" s="49" t="s">
        <v>13</v>
      </c>
      <c r="O126" s="10" t="s">
        <v>13</v>
      </c>
      <c r="P126" s="10" t="s">
        <v>13</v>
      </c>
      <c r="Q126" s="10" t="s">
        <v>13</v>
      </c>
      <c r="R126" s="10" t="s">
        <v>13</v>
      </c>
      <c r="S126" s="8"/>
      <c r="T126" s="8"/>
      <c r="U126" s="8"/>
      <c r="V126" s="50"/>
      <c r="W126" s="40"/>
    </row>
    <row r="127" spans="1:23" ht="38.25" x14ac:dyDescent="0.25">
      <c r="A127" s="52">
        <v>126</v>
      </c>
      <c r="B127" s="2" t="s">
        <v>2938</v>
      </c>
      <c r="C127" s="10" t="s">
        <v>2939</v>
      </c>
      <c r="D127" s="10" t="s">
        <v>2939</v>
      </c>
      <c r="F127" s="2" t="s">
        <v>2938</v>
      </c>
      <c r="G127" s="40"/>
      <c r="H127" s="1"/>
      <c r="I127" s="1"/>
      <c r="J127" s="1" t="s">
        <v>13</v>
      </c>
      <c r="K127" s="1"/>
      <c r="L127" s="1"/>
      <c r="M127" s="50"/>
      <c r="N127" s="49" t="s">
        <v>13</v>
      </c>
      <c r="O127" s="10" t="s">
        <v>13</v>
      </c>
      <c r="P127" s="10" t="s">
        <v>13</v>
      </c>
      <c r="Q127" s="10" t="s">
        <v>13</v>
      </c>
      <c r="R127" s="10" t="s">
        <v>13</v>
      </c>
      <c r="S127" s="8"/>
      <c r="T127" s="8"/>
      <c r="U127" s="8"/>
      <c r="V127" s="50"/>
      <c r="W127" s="40"/>
    </row>
    <row r="128" spans="1:23" x14ac:dyDescent="0.25">
      <c r="A128" s="52">
        <v>127</v>
      </c>
      <c r="B128" s="4" t="s">
        <v>2936</v>
      </c>
      <c r="C128" s="14" t="s">
        <v>2937</v>
      </c>
      <c r="D128" s="14" t="s">
        <v>2937</v>
      </c>
      <c r="E128" s="13"/>
      <c r="F128" s="4" t="s">
        <v>2936</v>
      </c>
      <c r="G128" s="38"/>
      <c r="H128" s="3"/>
      <c r="I128" s="3"/>
      <c r="J128" s="1"/>
      <c r="K128" s="3"/>
      <c r="L128" s="3"/>
      <c r="M128" s="47"/>
      <c r="N128" s="50"/>
      <c r="O128" s="8"/>
      <c r="P128" s="8"/>
      <c r="Q128" s="8"/>
      <c r="R128" s="8"/>
      <c r="S128" s="8"/>
      <c r="T128" s="8"/>
      <c r="U128" s="8"/>
      <c r="V128" s="50"/>
      <c r="W128" s="40"/>
    </row>
    <row r="129" spans="1:23" x14ac:dyDescent="0.25">
      <c r="A129" s="52">
        <v>128</v>
      </c>
      <c r="B129" s="6" t="s">
        <v>2223</v>
      </c>
      <c r="C129" s="12" t="s">
        <v>2935</v>
      </c>
      <c r="D129" s="12" t="s">
        <v>2935</v>
      </c>
      <c r="E129" s="11"/>
      <c r="F129" s="6" t="s">
        <v>2223</v>
      </c>
      <c r="G129" s="39"/>
      <c r="H129" s="5"/>
      <c r="I129" s="5"/>
      <c r="J129" s="1"/>
      <c r="K129" s="5"/>
      <c r="L129" s="5"/>
      <c r="M129" s="48"/>
      <c r="N129" s="50"/>
      <c r="O129" s="8"/>
      <c r="P129" s="8"/>
      <c r="Q129" s="8"/>
      <c r="R129" s="8"/>
      <c r="S129" s="8"/>
      <c r="T129" s="8"/>
      <c r="U129" s="8"/>
      <c r="V129" s="50"/>
      <c r="W129" s="40"/>
    </row>
    <row r="130" spans="1:23" ht="25.5" x14ac:dyDescent="0.25">
      <c r="A130" s="52">
        <v>129</v>
      </c>
      <c r="B130" s="2" t="s">
        <v>2933</v>
      </c>
      <c r="C130" s="10" t="s">
        <v>2934</v>
      </c>
      <c r="D130" s="10" t="s">
        <v>2934</v>
      </c>
      <c r="F130" s="2" t="s">
        <v>2933</v>
      </c>
      <c r="G130" s="40"/>
      <c r="H130" s="1"/>
      <c r="I130" s="1"/>
      <c r="J130" s="1" t="s">
        <v>13</v>
      </c>
      <c r="K130" s="1"/>
      <c r="L130" s="1"/>
      <c r="M130" s="50"/>
      <c r="N130" s="49" t="s">
        <v>13</v>
      </c>
      <c r="O130" s="10" t="s">
        <v>13</v>
      </c>
      <c r="P130" s="10" t="s">
        <v>13</v>
      </c>
      <c r="Q130" s="10" t="s">
        <v>13</v>
      </c>
      <c r="R130" s="10" t="s">
        <v>13</v>
      </c>
      <c r="S130" s="8"/>
      <c r="T130" s="8"/>
      <c r="U130" s="8"/>
      <c r="V130" s="50"/>
      <c r="W130" s="40"/>
    </row>
    <row r="131" spans="1:23" ht="38.25" x14ac:dyDescent="0.25">
      <c r="A131" s="52">
        <v>130</v>
      </c>
      <c r="B131" s="2" t="s">
        <v>2931</v>
      </c>
      <c r="C131" s="10" t="s">
        <v>2932</v>
      </c>
      <c r="D131" s="10" t="s">
        <v>2932</v>
      </c>
      <c r="F131" s="2" t="s">
        <v>2931</v>
      </c>
      <c r="G131" s="40"/>
      <c r="H131" s="1"/>
      <c r="I131" s="1"/>
      <c r="J131" s="1" t="s">
        <v>13</v>
      </c>
      <c r="K131" s="1"/>
      <c r="L131" s="1"/>
      <c r="M131" s="50"/>
      <c r="N131" s="50"/>
      <c r="O131" s="8"/>
      <c r="P131" s="10" t="s">
        <v>13</v>
      </c>
      <c r="Q131" s="10" t="s">
        <v>13</v>
      </c>
      <c r="R131" s="10" t="s">
        <v>13</v>
      </c>
      <c r="S131" s="8"/>
      <c r="T131" s="8"/>
      <c r="U131" s="8"/>
      <c r="V131" s="50"/>
      <c r="W131" s="40"/>
    </row>
    <row r="132" spans="1:23" ht="51" x14ac:dyDescent="0.25">
      <c r="A132" s="52">
        <v>131</v>
      </c>
      <c r="B132" s="2" t="s">
        <v>2929</v>
      </c>
      <c r="C132" s="10" t="s">
        <v>2930</v>
      </c>
      <c r="D132" s="10" t="s">
        <v>2930</v>
      </c>
      <c r="F132" s="2" t="s">
        <v>2929</v>
      </c>
      <c r="G132" s="40"/>
      <c r="H132" s="1"/>
      <c r="I132" s="1"/>
      <c r="J132" s="1" t="s">
        <v>13</v>
      </c>
      <c r="K132" s="1"/>
      <c r="L132" s="1"/>
      <c r="M132" s="50"/>
      <c r="N132" s="49" t="s">
        <v>13</v>
      </c>
      <c r="O132" s="10" t="s">
        <v>13</v>
      </c>
      <c r="P132" s="8"/>
      <c r="Q132" s="8"/>
      <c r="R132" s="8"/>
      <c r="S132" s="8"/>
      <c r="T132" s="8"/>
      <c r="U132" s="8"/>
      <c r="V132" s="50"/>
      <c r="W132" s="40"/>
    </row>
    <row r="133" spans="1:23" x14ac:dyDescent="0.25">
      <c r="A133" s="52">
        <v>132</v>
      </c>
      <c r="B133" s="2" t="s">
        <v>2927</v>
      </c>
      <c r="C133" s="10" t="s">
        <v>2928</v>
      </c>
      <c r="D133" s="10" t="s">
        <v>2928</v>
      </c>
      <c r="F133" s="2" t="s">
        <v>2927</v>
      </c>
      <c r="G133" s="40"/>
      <c r="H133" s="1"/>
      <c r="I133" s="1"/>
      <c r="J133" s="1" t="s">
        <v>13</v>
      </c>
      <c r="K133" s="1"/>
      <c r="L133" s="1"/>
      <c r="M133" s="50"/>
      <c r="N133" s="49" t="s">
        <v>13</v>
      </c>
      <c r="O133" s="10" t="s">
        <v>13</v>
      </c>
      <c r="P133" s="10" t="s">
        <v>13</v>
      </c>
      <c r="Q133" s="10" t="s">
        <v>13</v>
      </c>
      <c r="R133" s="10" t="s">
        <v>13</v>
      </c>
      <c r="S133" s="8"/>
      <c r="T133" s="8"/>
      <c r="U133" s="8"/>
      <c r="V133" s="50"/>
      <c r="W133" s="40"/>
    </row>
    <row r="134" spans="1:23" ht="51" x14ac:dyDescent="0.25">
      <c r="A134" s="52">
        <v>133</v>
      </c>
      <c r="B134" s="2" t="s">
        <v>2925</v>
      </c>
      <c r="C134" s="10" t="s">
        <v>2926</v>
      </c>
      <c r="D134" s="10" t="s">
        <v>2926</v>
      </c>
      <c r="F134" s="2" t="s">
        <v>2925</v>
      </c>
      <c r="G134" s="40"/>
      <c r="H134" s="1"/>
      <c r="I134" s="1"/>
      <c r="J134" s="1" t="s">
        <v>13</v>
      </c>
      <c r="K134" s="1"/>
      <c r="L134" s="1"/>
      <c r="M134" s="50"/>
      <c r="N134" s="49" t="s">
        <v>13</v>
      </c>
      <c r="O134" s="10" t="s">
        <v>13</v>
      </c>
      <c r="P134" s="8"/>
      <c r="Q134" s="8"/>
      <c r="R134" s="8"/>
      <c r="S134" s="8"/>
      <c r="T134" s="8"/>
      <c r="U134" s="8"/>
      <c r="V134" s="50"/>
      <c r="W134" s="40"/>
    </row>
    <row r="135" spans="1:23" x14ac:dyDescent="0.25">
      <c r="A135" s="52">
        <v>134</v>
      </c>
      <c r="B135" s="2" t="s">
        <v>2923</v>
      </c>
      <c r="C135" s="10" t="s">
        <v>2924</v>
      </c>
      <c r="D135" s="10" t="s">
        <v>2924</v>
      </c>
      <c r="F135" s="2" t="s">
        <v>2923</v>
      </c>
      <c r="G135" s="40"/>
      <c r="H135" s="1"/>
      <c r="I135" s="1"/>
      <c r="J135" s="1" t="s">
        <v>13</v>
      </c>
      <c r="K135" s="1"/>
      <c r="L135" s="1"/>
      <c r="M135" s="50"/>
      <c r="N135" s="49" t="s">
        <v>13</v>
      </c>
      <c r="O135" s="10" t="s">
        <v>13</v>
      </c>
      <c r="P135" s="8"/>
      <c r="Q135" s="8"/>
      <c r="R135" s="8"/>
      <c r="S135" s="8"/>
      <c r="T135" s="8"/>
      <c r="U135" s="8"/>
      <c r="V135" s="50"/>
      <c r="W135" s="40"/>
    </row>
    <row r="136" spans="1:23" x14ac:dyDescent="0.25">
      <c r="A136" s="52">
        <v>135</v>
      </c>
      <c r="B136" s="4" t="s">
        <v>2921</v>
      </c>
      <c r="C136" s="14" t="s">
        <v>2922</v>
      </c>
      <c r="D136" s="14" t="s">
        <v>2922</v>
      </c>
      <c r="E136" s="13"/>
      <c r="F136" s="4" t="s">
        <v>2921</v>
      </c>
      <c r="G136" s="38"/>
      <c r="H136" s="3"/>
      <c r="I136" s="3"/>
      <c r="J136" s="1"/>
      <c r="K136" s="3"/>
      <c r="L136" s="3"/>
      <c r="M136" s="47"/>
      <c r="N136" s="50"/>
      <c r="O136" s="8"/>
      <c r="P136" s="8"/>
      <c r="Q136" s="8"/>
      <c r="R136" s="8"/>
      <c r="S136" s="8"/>
      <c r="T136" s="8"/>
      <c r="U136" s="8"/>
      <c r="V136" s="50"/>
      <c r="W136" s="40"/>
    </row>
    <row r="137" spans="1:23" x14ac:dyDescent="0.25">
      <c r="A137" s="52">
        <v>136</v>
      </c>
      <c r="B137" s="6" t="s">
        <v>2919</v>
      </c>
      <c r="C137" s="12" t="s">
        <v>2920</v>
      </c>
      <c r="D137" s="12" t="s">
        <v>2920</v>
      </c>
      <c r="E137" s="11"/>
      <c r="F137" s="6" t="s">
        <v>2919</v>
      </c>
      <c r="G137" s="39"/>
      <c r="H137" s="5"/>
      <c r="I137" s="5"/>
      <c r="J137" s="1"/>
      <c r="K137" s="5"/>
      <c r="L137" s="5"/>
      <c r="M137" s="48"/>
      <c r="N137" s="50"/>
      <c r="O137" s="8"/>
      <c r="P137" s="8"/>
      <c r="Q137" s="8"/>
      <c r="R137" s="8"/>
      <c r="S137" s="8"/>
      <c r="T137" s="8"/>
      <c r="U137" s="8"/>
      <c r="V137" s="50"/>
      <c r="W137" s="40"/>
    </row>
    <row r="138" spans="1:23" ht="25.5" x14ac:dyDescent="0.25">
      <c r="A138" s="52">
        <v>137</v>
      </c>
      <c r="B138" s="2" t="s">
        <v>2917</v>
      </c>
      <c r="C138" s="10" t="s">
        <v>2918</v>
      </c>
      <c r="D138" s="10" t="s">
        <v>2918</v>
      </c>
      <c r="F138" s="2" t="s">
        <v>2917</v>
      </c>
      <c r="G138" s="40"/>
      <c r="H138" s="1"/>
      <c r="I138" s="1"/>
      <c r="J138" s="1" t="s">
        <v>13</v>
      </c>
      <c r="K138" s="1"/>
      <c r="L138" s="1"/>
      <c r="M138" s="50"/>
      <c r="N138" s="49" t="s">
        <v>13</v>
      </c>
      <c r="O138" s="10" t="s">
        <v>13</v>
      </c>
      <c r="P138" s="10" t="s">
        <v>13</v>
      </c>
      <c r="Q138" s="10" t="s">
        <v>13</v>
      </c>
      <c r="R138" s="10" t="s">
        <v>13</v>
      </c>
      <c r="S138" s="8"/>
      <c r="T138" s="8"/>
      <c r="U138" s="8"/>
      <c r="V138" s="50"/>
      <c r="W138" s="40"/>
    </row>
    <row r="139" spans="1:23" ht="25.5" x14ac:dyDescent="0.25">
      <c r="A139" s="52">
        <v>138</v>
      </c>
      <c r="B139" s="2" t="s">
        <v>2915</v>
      </c>
      <c r="C139" s="10" t="s">
        <v>2916</v>
      </c>
      <c r="D139" s="10" t="s">
        <v>2916</v>
      </c>
      <c r="F139" s="2" t="s">
        <v>2915</v>
      </c>
      <c r="G139" s="40"/>
      <c r="H139" s="1"/>
      <c r="I139" s="1"/>
      <c r="J139" s="1" t="s">
        <v>13</v>
      </c>
      <c r="K139" s="1"/>
      <c r="L139" s="1"/>
      <c r="M139" s="50"/>
      <c r="N139" s="49" t="s">
        <v>13</v>
      </c>
      <c r="O139" s="10" t="s">
        <v>13</v>
      </c>
      <c r="P139" s="10" t="s">
        <v>13</v>
      </c>
      <c r="Q139" s="10" t="s">
        <v>13</v>
      </c>
      <c r="R139" s="10" t="s">
        <v>13</v>
      </c>
      <c r="S139" s="8"/>
      <c r="T139" s="8"/>
      <c r="U139" s="8"/>
      <c r="V139" s="50"/>
      <c r="W139" s="40"/>
    </row>
    <row r="140" spans="1:23" ht="51" x14ac:dyDescent="0.25">
      <c r="A140" s="52">
        <v>139</v>
      </c>
      <c r="B140" s="2" t="s">
        <v>2913</v>
      </c>
      <c r="C140" s="10" t="s">
        <v>2914</v>
      </c>
      <c r="D140" s="10" t="s">
        <v>2914</v>
      </c>
      <c r="F140" s="2" t="s">
        <v>2913</v>
      </c>
      <c r="G140" s="40"/>
      <c r="H140" s="1"/>
      <c r="I140" s="1"/>
      <c r="J140" s="1" t="s">
        <v>13</v>
      </c>
      <c r="K140" s="1"/>
      <c r="L140" s="1"/>
      <c r="M140" s="50"/>
      <c r="N140" s="49" t="s">
        <v>13</v>
      </c>
      <c r="O140" s="10" t="s">
        <v>13</v>
      </c>
      <c r="P140" s="10" t="s">
        <v>13</v>
      </c>
      <c r="Q140" s="10" t="s">
        <v>13</v>
      </c>
      <c r="R140" s="10" t="s">
        <v>13</v>
      </c>
      <c r="S140" s="8"/>
      <c r="T140" s="8"/>
      <c r="U140" s="8"/>
      <c r="V140" s="50"/>
      <c r="W140" s="40"/>
    </row>
    <row r="141" spans="1:23" ht="25.5" x14ac:dyDescent="0.25">
      <c r="A141" s="52">
        <v>140</v>
      </c>
      <c r="B141" s="6" t="s">
        <v>2911</v>
      </c>
      <c r="C141" s="12" t="s">
        <v>2912</v>
      </c>
      <c r="D141" s="12" t="s">
        <v>2912</v>
      </c>
      <c r="E141" s="11"/>
      <c r="F141" s="6" t="s">
        <v>2911</v>
      </c>
      <c r="G141" s="39"/>
      <c r="H141" s="5"/>
      <c r="I141" s="5"/>
      <c r="J141" s="1"/>
      <c r="K141" s="5"/>
      <c r="L141" s="5"/>
      <c r="M141" s="48"/>
      <c r="N141" s="50"/>
      <c r="O141" s="8"/>
      <c r="P141" s="8"/>
      <c r="Q141" s="8"/>
      <c r="R141" s="8"/>
      <c r="S141" s="8"/>
      <c r="T141" s="8"/>
      <c r="U141" s="8"/>
      <c r="V141" s="50"/>
      <c r="W141" s="40"/>
    </row>
    <row r="142" spans="1:23" ht="25.5" x14ac:dyDescent="0.25">
      <c r="A142" s="52">
        <v>141</v>
      </c>
      <c r="B142" s="2" t="s">
        <v>2909</v>
      </c>
      <c r="C142" s="10" t="s">
        <v>2910</v>
      </c>
      <c r="D142" s="10" t="s">
        <v>2910</v>
      </c>
      <c r="F142" s="2" t="s">
        <v>2909</v>
      </c>
      <c r="G142" s="40"/>
      <c r="H142" s="1"/>
      <c r="I142" s="1"/>
      <c r="J142" s="1" t="s">
        <v>13</v>
      </c>
      <c r="K142" s="1"/>
      <c r="L142" s="1"/>
      <c r="M142" s="50"/>
      <c r="N142" s="49" t="s">
        <v>13</v>
      </c>
      <c r="O142" s="10" t="s">
        <v>13</v>
      </c>
      <c r="P142" s="8"/>
      <c r="Q142" s="8"/>
      <c r="R142" s="8"/>
      <c r="S142" s="8"/>
      <c r="T142" s="8"/>
      <c r="U142" s="8"/>
      <c r="V142" s="50"/>
      <c r="W142" s="40"/>
    </row>
    <row r="143" spans="1:23" ht="25.5" x14ac:dyDescent="0.25">
      <c r="A143" s="52">
        <v>142</v>
      </c>
      <c r="B143" s="2" t="s">
        <v>2907</v>
      </c>
      <c r="C143" s="10" t="s">
        <v>2908</v>
      </c>
      <c r="D143" s="10" t="s">
        <v>2908</v>
      </c>
      <c r="F143" s="2" t="s">
        <v>2907</v>
      </c>
      <c r="G143" s="40"/>
      <c r="H143" s="1"/>
      <c r="I143" s="1"/>
      <c r="J143" s="1" t="s">
        <v>13</v>
      </c>
      <c r="K143" s="1"/>
      <c r="L143" s="1"/>
      <c r="M143" s="50"/>
      <c r="N143" s="49" t="s">
        <v>13</v>
      </c>
      <c r="O143" s="10" t="s">
        <v>13</v>
      </c>
      <c r="P143" s="10" t="s">
        <v>13</v>
      </c>
      <c r="Q143" s="10" t="s">
        <v>13</v>
      </c>
      <c r="R143" s="10" t="s">
        <v>13</v>
      </c>
      <c r="S143" s="8"/>
      <c r="T143" s="8"/>
      <c r="U143" s="8"/>
      <c r="V143" s="50"/>
      <c r="W143" s="40"/>
    </row>
    <row r="144" spans="1:23" ht="25.5" x14ac:dyDescent="0.25">
      <c r="A144" s="52">
        <v>143</v>
      </c>
      <c r="B144" s="2" t="s">
        <v>2905</v>
      </c>
      <c r="C144" s="10" t="s">
        <v>2906</v>
      </c>
      <c r="D144" s="10" t="s">
        <v>2906</v>
      </c>
      <c r="F144" s="2" t="s">
        <v>2905</v>
      </c>
      <c r="G144" s="40"/>
      <c r="H144" s="1"/>
      <c r="I144" s="1"/>
      <c r="J144" s="1" t="s">
        <v>13</v>
      </c>
      <c r="K144" s="1"/>
      <c r="L144" s="1"/>
      <c r="M144" s="50"/>
      <c r="N144" s="49" t="s">
        <v>13</v>
      </c>
      <c r="O144" s="10" t="s">
        <v>13</v>
      </c>
      <c r="P144" s="8"/>
      <c r="Q144" s="8"/>
      <c r="R144" s="8"/>
      <c r="S144" s="8"/>
      <c r="T144" s="8"/>
      <c r="U144" s="8"/>
      <c r="V144" s="50"/>
      <c r="W144" s="40"/>
    </row>
    <row r="145" spans="1:23" x14ac:dyDescent="0.25">
      <c r="A145" s="52">
        <v>144</v>
      </c>
      <c r="B145" s="2" t="s">
        <v>2903</v>
      </c>
      <c r="C145" s="10" t="s">
        <v>2904</v>
      </c>
      <c r="D145" s="10" t="s">
        <v>2904</v>
      </c>
      <c r="F145" s="2" t="s">
        <v>2903</v>
      </c>
      <c r="G145" s="40"/>
      <c r="H145" s="1"/>
      <c r="I145" s="1"/>
      <c r="J145" s="1" t="s">
        <v>13</v>
      </c>
      <c r="K145" s="1"/>
      <c r="L145" s="1"/>
      <c r="M145" s="50"/>
      <c r="N145" s="49" t="s">
        <v>13</v>
      </c>
      <c r="O145" s="10" t="s">
        <v>13</v>
      </c>
      <c r="P145" s="10" t="s">
        <v>13</v>
      </c>
      <c r="Q145" s="10" t="s">
        <v>13</v>
      </c>
      <c r="R145" s="10" t="s">
        <v>13</v>
      </c>
      <c r="S145" s="8"/>
      <c r="T145" s="8"/>
      <c r="U145" s="8"/>
      <c r="V145" s="50"/>
      <c r="W145" s="40"/>
    </row>
    <row r="146" spans="1:23" x14ac:dyDescent="0.25">
      <c r="A146" s="52">
        <v>145</v>
      </c>
      <c r="B146" s="2" t="s">
        <v>2901</v>
      </c>
      <c r="C146" s="10" t="s">
        <v>2902</v>
      </c>
      <c r="D146" s="10" t="s">
        <v>2902</v>
      </c>
      <c r="F146" s="2" t="s">
        <v>2901</v>
      </c>
      <c r="G146" s="40"/>
      <c r="H146" s="1"/>
      <c r="I146" s="1"/>
      <c r="J146" s="1" t="s">
        <v>13</v>
      </c>
      <c r="K146" s="1"/>
      <c r="L146" s="1"/>
      <c r="M146" s="50"/>
      <c r="N146" s="49" t="s">
        <v>13</v>
      </c>
      <c r="O146" s="10" t="s">
        <v>13</v>
      </c>
      <c r="P146" s="10" t="s">
        <v>13</v>
      </c>
      <c r="Q146" s="10" t="s">
        <v>13</v>
      </c>
      <c r="R146" s="10" t="s">
        <v>13</v>
      </c>
      <c r="S146" s="8"/>
      <c r="T146" s="8"/>
      <c r="U146" s="8"/>
      <c r="V146" s="50"/>
      <c r="W146" s="40"/>
    </row>
    <row r="147" spans="1:23" x14ac:dyDescent="0.25">
      <c r="A147" s="52">
        <v>146</v>
      </c>
      <c r="B147" s="2" t="s">
        <v>2899</v>
      </c>
      <c r="C147" s="10" t="s">
        <v>2900</v>
      </c>
      <c r="D147" s="10" t="s">
        <v>2900</v>
      </c>
      <c r="F147" s="2" t="s">
        <v>2899</v>
      </c>
      <c r="G147" s="40"/>
      <c r="H147" s="1"/>
      <c r="I147" s="1"/>
      <c r="J147" s="1" t="s">
        <v>13</v>
      </c>
      <c r="K147" s="1"/>
      <c r="L147" s="1"/>
      <c r="M147" s="50"/>
      <c r="N147" s="49" t="s">
        <v>13</v>
      </c>
      <c r="O147" s="10" t="s">
        <v>13</v>
      </c>
      <c r="P147" s="8"/>
      <c r="Q147" s="8"/>
      <c r="R147" s="8"/>
      <c r="S147" s="8"/>
      <c r="T147" s="8"/>
      <c r="U147" s="8"/>
      <c r="V147" s="50"/>
      <c r="W147" s="40"/>
    </row>
    <row r="148" spans="1:23" ht="25.5" x14ac:dyDescent="0.25">
      <c r="A148" s="52">
        <v>147</v>
      </c>
      <c r="B148" s="2" t="s">
        <v>2897</v>
      </c>
      <c r="C148" s="10" t="s">
        <v>2898</v>
      </c>
      <c r="D148" s="10" t="s">
        <v>2898</v>
      </c>
      <c r="F148" s="2" t="s">
        <v>2897</v>
      </c>
      <c r="G148" s="40"/>
      <c r="H148" s="1"/>
      <c r="I148" s="1"/>
      <c r="J148" s="1" t="s">
        <v>13</v>
      </c>
      <c r="K148" s="1"/>
      <c r="L148" s="1"/>
      <c r="M148" s="50"/>
      <c r="N148" s="49" t="s">
        <v>13</v>
      </c>
      <c r="O148" s="10" t="s">
        <v>13</v>
      </c>
      <c r="P148" s="8"/>
      <c r="Q148" s="8"/>
      <c r="R148" s="8"/>
      <c r="S148" s="8"/>
      <c r="T148" s="8"/>
      <c r="U148" s="8"/>
      <c r="V148" s="50"/>
      <c r="W148" s="40"/>
    </row>
    <row r="149" spans="1:23" x14ac:dyDescent="0.25">
      <c r="A149" s="52">
        <v>148</v>
      </c>
      <c r="B149" s="6" t="s">
        <v>2895</v>
      </c>
      <c r="C149" s="12" t="s">
        <v>2896</v>
      </c>
      <c r="D149" s="12" t="s">
        <v>2896</v>
      </c>
      <c r="E149" s="11"/>
      <c r="F149" s="6" t="s">
        <v>2895</v>
      </c>
      <c r="G149" s="39"/>
      <c r="H149" s="5"/>
      <c r="I149" s="5"/>
      <c r="J149" s="1"/>
      <c r="K149" s="5"/>
      <c r="L149" s="5"/>
      <c r="M149" s="48"/>
      <c r="N149" s="50"/>
      <c r="O149" s="8"/>
      <c r="P149" s="8"/>
      <c r="Q149" s="8"/>
      <c r="R149" s="8"/>
      <c r="S149" s="8"/>
      <c r="T149" s="8"/>
      <c r="U149" s="8"/>
      <c r="V149" s="50"/>
      <c r="W149" s="40"/>
    </row>
    <row r="150" spans="1:23" ht="51" x14ac:dyDescent="0.25">
      <c r="A150" s="52">
        <v>149</v>
      </c>
      <c r="B150" s="2" t="s">
        <v>2893</v>
      </c>
      <c r="C150" s="10" t="s">
        <v>2894</v>
      </c>
      <c r="D150" s="10" t="s">
        <v>2894</v>
      </c>
      <c r="F150" s="2" t="s">
        <v>2893</v>
      </c>
      <c r="G150" s="40"/>
      <c r="H150" s="1"/>
      <c r="I150" s="1"/>
      <c r="J150" s="1" t="s">
        <v>13</v>
      </c>
      <c r="K150" s="1"/>
      <c r="L150" s="1"/>
      <c r="M150" s="50"/>
      <c r="N150" s="49" t="s">
        <v>13</v>
      </c>
      <c r="O150" s="10" t="s">
        <v>13</v>
      </c>
      <c r="P150" s="8"/>
      <c r="Q150" s="8"/>
      <c r="R150" s="8"/>
      <c r="S150" s="8"/>
      <c r="T150" s="8"/>
      <c r="U150" s="8"/>
      <c r="V150" s="50"/>
      <c r="W150" s="40"/>
    </row>
    <row r="151" spans="1:23" ht="102" x14ac:dyDescent="0.25">
      <c r="A151" s="52">
        <v>150</v>
      </c>
      <c r="B151" s="2" t="s">
        <v>2891</v>
      </c>
      <c r="C151" s="10" t="s">
        <v>2892</v>
      </c>
      <c r="D151" s="10" t="s">
        <v>2892</v>
      </c>
      <c r="F151" s="2" t="s">
        <v>2891</v>
      </c>
      <c r="G151" s="40"/>
      <c r="H151" s="1"/>
      <c r="I151" s="1"/>
      <c r="J151" s="1" t="s">
        <v>13</v>
      </c>
      <c r="K151" s="1"/>
      <c r="L151" s="1"/>
      <c r="M151" s="50"/>
      <c r="N151" s="49" t="s">
        <v>13</v>
      </c>
      <c r="O151" s="10" t="s">
        <v>13</v>
      </c>
      <c r="P151" s="8"/>
      <c r="Q151" s="8"/>
      <c r="R151" s="8"/>
      <c r="S151" s="8"/>
      <c r="T151" s="8"/>
      <c r="U151" s="8"/>
      <c r="V151" s="50"/>
      <c r="W151" s="40"/>
    </row>
    <row r="152" spans="1:23" ht="38.25" x14ac:dyDescent="0.25">
      <c r="A152" s="52">
        <v>151</v>
      </c>
      <c r="B152" s="2" t="s">
        <v>2889</v>
      </c>
      <c r="C152" s="10" t="s">
        <v>2890</v>
      </c>
      <c r="D152" s="10" t="s">
        <v>2890</v>
      </c>
      <c r="F152" s="2" t="s">
        <v>2889</v>
      </c>
      <c r="G152" s="40"/>
      <c r="H152" s="1"/>
      <c r="I152" s="1"/>
      <c r="J152" s="1" t="s">
        <v>13</v>
      </c>
      <c r="K152" s="1"/>
      <c r="L152" s="1"/>
      <c r="M152" s="50"/>
      <c r="N152" s="49" t="s">
        <v>13</v>
      </c>
      <c r="O152" s="10" t="s">
        <v>13</v>
      </c>
      <c r="P152" s="8"/>
      <c r="Q152" s="8"/>
      <c r="R152" s="8"/>
      <c r="S152" s="8"/>
      <c r="T152" s="8"/>
      <c r="U152" s="8"/>
      <c r="V152" s="50"/>
      <c r="W152" s="40"/>
    </row>
    <row r="153" spans="1:23" x14ac:dyDescent="0.25">
      <c r="A153" s="52">
        <v>152</v>
      </c>
      <c r="B153" s="6" t="s">
        <v>2887</v>
      </c>
      <c r="C153" s="12" t="s">
        <v>2888</v>
      </c>
      <c r="D153" s="12" t="s">
        <v>2888</v>
      </c>
      <c r="E153" s="11"/>
      <c r="F153" s="6" t="s">
        <v>2887</v>
      </c>
      <c r="G153" s="39"/>
      <c r="H153" s="5"/>
      <c r="I153" s="5"/>
      <c r="J153" s="1"/>
      <c r="K153" s="5"/>
      <c r="L153" s="5"/>
      <c r="M153" s="48"/>
      <c r="N153" s="50"/>
      <c r="O153" s="8"/>
      <c r="P153" s="8"/>
      <c r="Q153" s="8"/>
      <c r="R153" s="8"/>
      <c r="S153" s="8"/>
      <c r="T153" s="8"/>
      <c r="U153" s="8"/>
      <c r="V153" s="50"/>
      <c r="W153" s="40"/>
    </row>
    <row r="154" spans="1:23" ht="25.5" x14ac:dyDescent="0.25">
      <c r="A154" s="52">
        <v>153</v>
      </c>
      <c r="B154" s="2" t="s">
        <v>2885</v>
      </c>
      <c r="C154" s="10" t="s">
        <v>2886</v>
      </c>
      <c r="D154" s="10" t="s">
        <v>2886</v>
      </c>
      <c r="F154" s="2" t="s">
        <v>2885</v>
      </c>
      <c r="G154" s="40"/>
      <c r="H154" s="1"/>
      <c r="I154" s="1"/>
      <c r="J154" s="1" t="s">
        <v>13</v>
      </c>
      <c r="K154" s="1"/>
      <c r="L154" s="1"/>
      <c r="M154" s="50"/>
      <c r="N154" s="49" t="s">
        <v>13</v>
      </c>
      <c r="O154" s="10" t="s">
        <v>13</v>
      </c>
      <c r="P154" s="8"/>
      <c r="Q154" s="8"/>
      <c r="R154" s="8"/>
      <c r="S154" s="8"/>
      <c r="T154" s="8"/>
      <c r="U154" s="8"/>
      <c r="V154" s="50"/>
      <c r="W154" s="40"/>
    </row>
    <row r="155" spans="1:23" ht="25.5" x14ac:dyDescent="0.25">
      <c r="A155" s="52">
        <v>154</v>
      </c>
      <c r="B155" s="2" t="s">
        <v>2883</v>
      </c>
      <c r="C155" s="10" t="s">
        <v>2884</v>
      </c>
      <c r="D155" s="10" t="s">
        <v>2884</v>
      </c>
      <c r="F155" s="2" t="s">
        <v>2883</v>
      </c>
      <c r="G155" s="40"/>
      <c r="H155" s="1"/>
      <c r="I155" s="1"/>
      <c r="J155" s="1" t="s">
        <v>13</v>
      </c>
      <c r="K155" s="1"/>
      <c r="L155" s="1"/>
      <c r="M155" s="50"/>
      <c r="N155" s="49" t="s">
        <v>13</v>
      </c>
      <c r="O155" s="10" t="s">
        <v>13</v>
      </c>
      <c r="P155" s="8"/>
      <c r="Q155" s="8"/>
      <c r="R155" s="8"/>
      <c r="S155" s="8"/>
      <c r="T155" s="8"/>
      <c r="U155" s="8"/>
      <c r="V155" s="50"/>
      <c r="W155" s="40"/>
    </row>
    <row r="156" spans="1:23" ht="63.75" x14ac:dyDescent="0.25">
      <c r="A156" s="52">
        <v>155</v>
      </c>
      <c r="B156" s="2" t="s">
        <v>2881</v>
      </c>
      <c r="C156" s="10" t="s">
        <v>2882</v>
      </c>
      <c r="D156" s="10" t="s">
        <v>2882</v>
      </c>
      <c r="F156" s="2" t="s">
        <v>2881</v>
      </c>
      <c r="G156" s="40"/>
      <c r="H156" s="1"/>
      <c r="I156" s="1"/>
      <c r="J156" s="1" t="s">
        <v>13</v>
      </c>
      <c r="K156" s="1"/>
      <c r="L156" s="1"/>
      <c r="M156" s="50"/>
      <c r="N156" s="49" t="s">
        <v>13</v>
      </c>
      <c r="O156" s="10" t="s">
        <v>13</v>
      </c>
      <c r="P156" s="8"/>
      <c r="Q156" s="8"/>
      <c r="R156" s="8"/>
      <c r="S156" s="8"/>
      <c r="T156" s="8"/>
      <c r="U156" s="8"/>
      <c r="V156" s="50"/>
      <c r="W156" s="40"/>
    </row>
    <row r="157" spans="1:23" ht="63.75" x14ac:dyDescent="0.25">
      <c r="A157" s="52">
        <v>156</v>
      </c>
      <c r="B157" s="2" t="s">
        <v>2879</v>
      </c>
      <c r="C157" s="10" t="s">
        <v>2880</v>
      </c>
      <c r="D157" s="10" t="s">
        <v>2880</v>
      </c>
      <c r="F157" s="2" t="s">
        <v>2879</v>
      </c>
      <c r="G157" s="40"/>
      <c r="H157" s="1"/>
      <c r="I157" s="1"/>
      <c r="J157" s="1" t="s">
        <v>13</v>
      </c>
      <c r="K157" s="1"/>
      <c r="L157" s="1"/>
      <c r="M157" s="50"/>
      <c r="N157" s="49" t="s">
        <v>13</v>
      </c>
      <c r="O157" s="10" t="s">
        <v>13</v>
      </c>
      <c r="P157" s="8"/>
      <c r="Q157" s="8"/>
      <c r="R157" s="8"/>
      <c r="S157" s="8"/>
      <c r="T157" s="8"/>
      <c r="U157" s="8"/>
      <c r="V157" s="50"/>
      <c r="W157" s="40"/>
    </row>
    <row r="158" spans="1:23" x14ac:dyDescent="0.25">
      <c r="A158" s="52">
        <v>157</v>
      </c>
      <c r="B158" s="4" t="s">
        <v>2877</v>
      </c>
      <c r="C158" s="14" t="s">
        <v>2878</v>
      </c>
      <c r="D158" s="14" t="s">
        <v>2878</v>
      </c>
      <c r="E158" s="13"/>
      <c r="F158" s="4" t="s">
        <v>2877</v>
      </c>
      <c r="G158" s="38"/>
      <c r="H158" s="3"/>
      <c r="I158" s="3"/>
      <c r="J158" s="1"/>
      <c r="K158" s="3"/>
      <c r="L158" s="3"/>
      <c r="M158" s="47"/>
      <c r="N158" s="50"/>
      <c r="O158" s="8"/>
      <c r="P158" s="8"/>
      <c r="Q158" s="8"/>
      <c r="R158" s="8"/>
      <c r="S158" s="8"/>
      <c r="T158" s="8"/>
      <c r="U158" s="8"/>
      <c r="V158" s="50"/>
      <c r="W158" s="40"/>
    </row>
    <row r="159" spans="1:23" ht="25.5" x14ac:dyDescent="0.25">
      <c r="A159" s="52">
        <v>158</v>
      </c>
      <c r="B159" s="6" t="s">
        <v>2875</v>
      </c>
      <c r="C159" s="12" t="s">
        <v>2876</v>
      </c>
      <c r="D159" s="12" t="s">
        <v>2876</v>
      </c>
      <c r="E159" s="11"/>
      <c r="F159" s="6" t="s">
        <v>2875</v>
      </c>
      <c r="G159" s="39"/>
      <c r="H159" s="5"/>
      <c r="I159" s="5"/>
      <c r="J159" s="1"/>
      <c r="K159" s="5"/>
      <c r="L159" s="5"/>
      <c r="M159" s="48"/>
      <c r="N159" s="50"/>
      <c r="O159" s="8"/>
      <c r="P159" s="8"/>
      <c r="Q159" s="8"/>
      <c r="R159" s="8"/>
      <c r="S159" s="8"/>
      <c r="T159" s="8"/>
      <c r="U159" s="8"/>
      <c r="V159" s="50"/>
      <c r="W159" s="40"/>
    </row>
    <row r="160" spans="1:23" ht="38.25" x14ac:dyDescent="0.25">
      <c r="A160" s="52">
        <v>159</v>
      </c>
      <c r="B160" s="2" t="s">
        <v>2873</v>
      </c>
      <c r="C160" s="10" t="s">
        <v>2874</v>
      </c>
      <c r="D160" s="10" t="s">
        <v>2874</v>
      </c>
      <c r="E160" s="10"/>
      <c r="F160" s="2" t="s">
        <v>2873</v>
      </c>
      <c r="G160" s="40"/>
      <c r="H160" s="1"/>
      <c r="I160" s="1"/>
      <c r="J160" s="1" t="s">
        <v>13</v>
      </c>
      <c r="K160" s="1"/>
      <c r="L160" s="1"/>
      <c r="M160" s="49" t="s">
        <v>13</v>
      </c>
      <c r="N160" s="49" t="s">
        <v>13</v>
      </c>
      <c r="O160" s="10" t="s">
        <v>13</v>
      </c>
      <c r="P160" s="10" t="s">
        <v>13</v>
      </c>
      <c r="Q160" s="10" t="s">
        <v>13</v>
      </c>
      <c r="R160" s="10" t="s">
        <v>13</v>
      </c>
      <c r="S160" s="8"/>
      <c r="T160" s="8"/>
      <c r="U160" s="8"/>
      <c r="V160" s="50"/>
      <c r="W160" s="40"/>
    </row>
    <row r="161" spans="1:23" ht="25.5" x14ac:dyDescent="0.25">
      <c r="A161" s="52">
        <v>160</v>
      </c>
      <c r="B161" s="2" t="s">
        <v>2871</v>
      </c>
      <c r="C161" s="10" t="s">
        <v>2872</v>
      </c>
      <c r="D161" s="10" t="s">
        <v>2872</v>
      </c>
      <c r="E161" s="10"/>
      <c r="F161" s="2" t="s">
        <v>2871</v>
      </c>
      <c r="G161" s="40"/>
      <c r="H161" s="1"/>
      <c r="I161" s="1"/>
      <c r="J161" s="1" t="s">
        <v>13</v>
      </c>
      <c r="K161" s="1"/>
      <c r="L161" s="1"/>
      <c r="M161" s="49" t="s">
        <v>13</v>
      </c>
      <c r="N161" s="49" t="s">
        <v>13</v>
      </c>
      <c r="O161" s="10" t="s">
        <v>13</v>
      </c>
      <c r="P161" s="10" t="s">
        <v>13</v>
      </c>
      <c r="Q161" s="10" t="s">
        <v>13</v>
      </c>
      <c r="R161" s="10" t="s">
        <v>13</v>
      </c>
      <c r="S161" s="8"/>
      <c r="T161" s="8"/>
      <c r="U161" s="8"/>
      <c r="V161" s="50"/>
      <c r="W161" s="40"/>
    </row>
    <row r="162" spans="1:23" x14ac:dyDescent="0.25">
      <c r="A162" s="52">
        <v>161</v>
      </c>
      <c r="B162" s="2" t="s">
        <v>2869</v>
      </c>
      <c r="C162" s="10" t="s">
        <v>2870</v>
      </c>
      <c r="D162" s="10" t="s">
        <v>2870</v>
      </c>
      <c r="F162" s="2" t="s">
        <v>2869</v>
      </c>
      <c r="G162" s="40"/>
      <c r="H162" s="1"/>
      <c r="I162" s="1"/>
      <c r="J162" s="1" t="s">
        <v>13</v>
      </c>
      <c r="K162" s="1"/>
      <c r="L162" s="1"/>
      <c r="M162" s="50"/>
      <c r="N162" s="49" t="s">
        <v>13</v>
      </c>
      <c r="O162" s="10" t="s">
        <v>13</v>
      </c>
      <c r="P162" s="8"/>
      <c r="Q162" s="8"/>
      <c r="R162" s="8"/>
      <c r="S162" s="8"/>
      <c r="T162" s="8"/>
      <c r="U162" s="8"/>
      <c r="V162" s="50"/>
      <c r="W162" s="40"/>
    </row>
    <row r="163" spans="1:23" ht="38.25" x14ac:dyDescent="0.25">
      <c r="A163" s="52">
        <v>162</v>
      </c>
      <c r="B163" s="2" t="s">
        <v>2867</v>
      </c>
      <c r="C163" s="10" t="s">
        <v>2868</v>
      </c>
      <c r="D163" s="10" t="s">
        <v>2868</v>
      </c>
      <c r="F163" s="2" t="s">
        <v>2867</v>
      </c>
      <c r="G163" s="40"/>
      <c r="H163" s="1"/>
      <c r="I163" s="1"/>
      <c r="J163" s="1" t="s">
        <v>13</v>
      </c>
      <c r="K163" s="1"/>
      <c r="L163" s="1"/>
      <c r="M163" s="50"/>
      <c r="N163" s="49" t="s">
        <v>13</v>
      </c>
      <c r="O163" s="10" t="s">
        <v>13</v>
      </c>
      <c r="P163" s="8"/>
      <c r="Q163" s="8"/>
      <c r="R163" s="8"/>
      <c r="S163" s="8"/>
      <c r="T163" s="8"/>
      <c r="U163" s="8"/>
      <c r="V163" s="50"/>
      <c r="W163" s="40"/>
    </row>
    <row r="164" spans="1:23" x14ac:dyDescent="0.25">
      <c r="A164" s="52">
        <v>163</v>
      </c>
      <c r="B164" s="2" t="s">
        <v>2865</v>
      </c>
      <c r="C164" s="10" t="s">
        <v>2866</v>
      </c>
      <c r="D164" s="10" t="s">
        <v>2866</v>
      </c>
      <c r="F164" s="2" t="s">
        <v>2865</v>
      </c>
      <c r="G164" s="40"/>
      <c r="H164" s="1"/>
      <c r="I164" s="1"/>
      <c r="J164" s="1" t="s">
        <v>13</v>
      </c>
      <c r="K164" s="1"/>
      <c r="L164" s="1"/>
      <c r="M164" s="50"/>
      <c r="N164" s="49" t="s">
        <v>13</v>
      </c>
      <c r="O164" s="10" t="s">
        <v>13</v>
      </c>
      <c r="P164" s="8"/>
      <c r="Q164" s="8"/>
      <c r="R164" s="8"/>
      <c r="S164" s="8"/>
      <c r="T164" s="8"/>
      <c r="U164" s="8"/>
      <c r="V164" s="50"/>
      <c r="W164" s="40"/>
    </row>
    <row r="165" spans="1:23" ht="51" x14ac:dyDescent="0.25">
      <c r="A165" s="52">
        <v>164</v>
      </c>
      <c r="B165" s="2" t="s">
        <v>2863</v>
      </c>
      <c r="C165" s="10" t="s">
        <v>2864</v>
      </c>
      <c r="D165" s="10" t="s">
        <v>2864</v>
      </c>
      <c r="F165" s="2" t="s">
        <v>2863</v>
      </c>
      <c r="G165" s="40"/>
      <c r="H165" s="1"/>
      <c r="I165" s="1"/>
      <c r="J165" s="1" t="s">
        <v>13</v>
      </c>
      <c r="K165" s="1"/>
      <c r="L165" s="1"/>
      <c r="M165" s="50"/>
      <c r="N165" s="49" t="s">
        <v>13</v>
      </c>
      <c r="O165" s="10" t="s">
        <v>13</v>
      </c>
      <c r="P165" s="8"/>
      <c r="Q165" s="8"/>
      <c r="R165" s="8"/>
      <c r="S165" s="8"/>
      <c r="T165" s="8"/>
      <c r="U165" s="8"/>
      <c r="V165" s="50"/>
      <c r="W165" s="40"/>
    </row>
    <row r="166" spans="1:23" x14ac:dyDescent="0.25">
      <c r="A166" s="52">
        <v>165</v>
      </c>
      <c r="B166" s="4" t="s">
        <v>2861</v>
      </c>
      <c r="C166" s="14" t="s">
        <v>2862</v>
      </c>
      <c r="D166" s="14" t="s">
        <v>2862</v>
      </c>
      <c r="E166" s="13"/>
      <c r="F166" s="4" t="s">
        <v>2861</v>
      </c>
      <c r="G166" s="38"/>
      <c r="H166" s="3"/>
      <c r="I166" s="3"/>
      <c r="J166" s="1"/>
      <c r="K166" s="3"/>
      <c r="L166" s="3"/>
      <c r="M166" s="47"/>
      <c r="N166" s="50"/>
      <c r="O166" s="8"/>
      <c r="P166" s="8"/>
      <c r="Q166" s="8"/>
      <c r="R166" s="8"/>
      <c r="S166" s="8"/>
      <c r="T166" s="8"/>
      <c r="U166" s="8"/>
      <c r="V166" s="50"/>
      <c r="W166" s="40"/>
    </row>
    <row r="167" spans="1:23" x14ac:dyDescent="0.25">
      <c r="A167" s="52">
        <v>166</v>
      </c>
      <c r="B167" s="6" t="s">
        <v>2859</v>
      </c>
      <c r="C167" s="12" t="s">
        <v>2860</v>
      </c>
      <c r="D167" s="12" t="s">
        <v>2860</v>
      </c>
      <c r="E167" s="11"/>
      <c r="F167" s="6" t="s">
        <v>2859</v>
      </c>
      <c r="G167" s="39"/>
      <c r="H167" s="5"/>
      <c r="I167" s="5"/>
      <c r="J167" s="1"/>
      <c r="K167" s="5"/>
      <c r="L167" s="5"/>
      <c r="M167" s="48"/>
      <c r="N167" s="50"/>
      <c r="O167" s="8"/>
      <c r="P167" s="8"/>
      <c r="Q167" s="8"/>
      <c r="R167" s="8"/>
      <c r="S167" s="8"/>
      <c r="T167" s="8"/>
      <c r="U167" s="8"/>
      <c r="V167" s="50"/>
      <c r="W167" s="40"/>
    </row>
    <row r="168" spans="1:23" ht="25.5" x14ac:dyDescent="0.25">
      <c r="A168" s="52">
        <v>167</v>
      </c>
      <c r="B168" s="2" t="s">
        <v>2857</v>
      </c>
      <c r="C168" s="10" t="s">
        <v>2858</v>
      </c>
      <c r="D168" s="10" t="s">
        <v>2858</v>
      </c>
      <c r="F168" s="2" t="s">
        <v>2857</v>
      </c>
      <c r="G168" s="40"/>
      <c r="H168" s="1"/>
      <c r="I168" s="1"/>
      <c r="J168" s="1" t="s">
        <v>13</v>
      </c>
      <c r="K168" s="1"/>
      <c r="L168" s="1"/>
      <c r="M168" s="50"/>
      <c r="N168" s="50"/>
      <c r="O168" s="8"/>
      <c r="P168" s="10" t="s">
        <v>13</v>
      </c>
      <c r="Q168" s="10" t="s">
        <v>13</v>
      </c>
      <c r="R168" s="10" t="s">
        <v>13</v>
      </c>
      <c r="S168" s="8"/>
      <c r="T168" s="8"/>
      <c r="U168" s="8"/>
      <c r="V168" s="50"/>
      <c r="W168" s="40"/>
    </row>
    <row r="169" spans="1:23" ht="38.25" x14ac:dyDescent="0.25">
      <c r="A169" s="52">
        <v>168</v>
      </c>
      <c r="B169" s="2" t="s">
        <v>2855</v>
      </c>
      <c r="C169" s="10" t="s">
        <v>2856</v>
      </c>
      <c r="D169" s="10" t="s">
        <v>2856</v>
      </c>
      <c r="F169" s="2" t="s">
        <v>2855</v>
      </c>
      <c r="G169" s="40"/>
      <c r="H169" s="1"/>
      <c r="I169" s="1"/>
      <c r="J169" s="1" t="s">
        <v>13</v>
      </c>
      <c r="K169" s="1"/>
      <c r="L169" s="1"/>
      <c r="M169" s="50"/>
      <c r="N169" s="50"/>
      <c r="O169" s="8"/>
      <c r="P169" s="10" t="s">
        <v>13</v>
      </c>
      <c r="Q169" s="10" t="s">
        <v>13</v>
      </c>
      <c r="R169" s="10" t="s">
        <v>13</v>
      </c>
      <c r="S169" s="8"/>
      <c r="T169" s="8"/>
      <c r="U169" s="8"/>
      <c r="V169" s="50"/>
      <c r="W169" s="40"/>
    </row>
    <row r="170" spans="1:23" x14ac:dyDescent="0.25">
      <c r="A170" s="52">
        <v>169</v>
      </c>
      <c r="B170" s="4" t="s">
        <v>2853</v>
      </c>
      <c r="C170" s="14" t="s">
        <v>2854</v>
      </c>
      <c r="D170" s="14" t="s">
        <v>2854</v>
      </c>
      <c r="E170" s="13"/>
      <c r="F170" s="4" t="s">
        <v>2853</v>
      </c>
      <c r="G170" s="38"/>
      <c r="H170" s="3"/>
      <c r="I170" s="3"/>
      <c r="J170" s="1"/>
      <c r="K170" s="3"/>
      <c r="L170" s="3"/>
      <c r="M170" s="47"/>
      <c r="N170" s="50"/>
      <c r="O170" s="8"/>
      <c r="P170" s="8"/>
      <c r="Q170" s="8"/>
      <c r="R170" s="8"/>
      <c r="S170" s="8"/>
      <c r="T170" s="8"/>
      <c r="U170" s="8"/>
      <c r="V170" s="50"/>
      <c r="W170" s="40"/>
    </row>
    <row r="171" spans="1:23" x14ac:dyDescent="0.25">
      <c r="A171" s="52">
        <v>170</v>
      </c>
      <c r="B171" s="4" t="s">
        <v>2851</v>
      </c>
      <c r="C171" s="14" t="s">
        <v>2852</v>
      </c>
      <c r="D171" s="14" t="s">
        <v>2852</v>
      </c>
      <c r="E171" s="13"/>
      <c r="F171" s="4" t="s">
        <v>2851</v>
      </c>
      <c r="G171" s="38"/>
      <c r="H171" s="3"/>
      <c r="I171" s="3"/>
      <c r="J171" s="1"/>
      <c r="K171" s="3"/>
      <c r="L171" s="3"/>
      <c r="M171" s="47"/>
      <c r="N171" s="50"/>
      <c r="O171" s="8"/>
      <c r="P171" s="8"/>
      <c r="Q171" s="8"/>
      <c r="R171" s="8"/>
      <c r="S171" s="8"/>
      <c r="T171" s="8"/>
      <c r="U171" s="8"/>
      <c r="V171" s="50"/>
      <c r="W171" s="40"/>
    </row>
    <row r="172" spans="1:23" x14ac:dyDescent="0.25">
      <c r="A172" s="52">
        <v>171</v>
      </c>
      <c r="B172" s="6" t="s">
        <v>2849</v>
      </c>
      <c r="C172" s="12" t="s">
        <v>2850</v>
      </c>
      <c r="D172" s="12" t="s">
        <v>2850</v>
      </c>
      <c r="E172" s="11"/>
      <c r="F172" s="6" t="s">
        <v>2849</v>
      </c>
      <c r="G172" s="39"/>
      <c r="H172" s="5"/>
      <c r="I172" s="5"/>
      <c r="J172" s="1"/>
      <c r="K172" s="5"/>
      <c r="L172" s="5"/>
      <c r="M172" s="48"/>
      <c r="N172" s="50"/>
      <c r="O172" s="8"/>
      <c r="P172" s="8"/>
      <c r="Q172" s="8"/>
      <c r="R172" s="8"/>
      <c r="S172" s="8"/>
      <c r="T172" s="8"/>
      <c r="U172" s="8"/>
      <c r="V172" s="50"/>
      <c r="W172" s="40"/>
    </row>
    <row r="173" spans="1:23" x14ac:dyDescent="0.25">
      <c r="A173" s="52">
        <v>172</v>
      </c>
      <c r="B173" s="2" t="s">
        <v>2847</v>
      </c>
      <c r="C173" s="10" t="s">
        <v>2848</v>
      </c>
      <c r="D173" s="10" t="s">
        <v>2848</v>
      </c>
      <c r="F173" s="2" t="s">
        <v>2847</v>
      </c>
      <c r="G173" s="40"/>
      <c r="H173" s="1"/>
      <c r="I173" s="1"/>
      <c r="J173" s="1" t="s">
        <v>13</v>
      </c>
      <c r="K173" s="1"/>
      <c r="L173" s="1"/>
      <c r="M173" s="50"/>
      <c r="N173" s="49" t="s">
        <v>13</v>
      </c>
      <c r="O173" s="10" t="s">
        <v>13</v>
      </c>
      <c r="P173" s="8"/>
      <c r="Q173" s="8"/>
      <c r="R173" s="8"/>
      <c r="S173" s="8"/>
      <c r="T173" s="8"/>
      <c r="U173" s="8"/>
      <c r="V173" s="50"/>
      <c r="W173" s="40"/>
    </row>
    <row r="174" spans="1:23" ht="25.5" x14ac:dyDescent="0.25">
      <c r="A174" s="52">
        <v>173</v>
      </c>
      <c r="B174" s="2" t="s">
        <v>2845</v>
      </c>
      <c r="C174" s="10" t="s">
        <v>2846</v>
      </c>
      <c r="D174" s="10" t="s">
        <v>2846</v>
      </c>
      <c r="F174" s="2" t="s">
        <v>2845</v>
      </c>
      <c r="G174" s="40"/>
      <c r="H174" s="1"/>
      <c r="I174" s="1"/>
      <c r="J174" s="1" t="s">
        <v>13</v>
      </c>
      <c r="K174" s="1"/>
      <c r="L174" s="1"/>
      <c r="M174" s="50"/>
      <c r="N174" s="49" t="s">
        <v>13</v>
      </c>
      <c r="O174" s="10" t="s">
        <v>13</v>
      </c>
      <c r="P174" s="8"/>
      <c r="Q174" s="8"/>
      <c r="R174" s="8"/>
      <c r="S174" s="8"/>
      <c r="T174" s="8"/>
      <c r="U174" s="8"/>
      <c r="V174" s="50"/>
      <c r="W174" s="40"/>
    </row>
    <row r="175" spans="1:23" ht="38.25" x14ac:dyDescent="0.25">
      <c r="A175" s="52">
        <v>174</v>
      </c>
      <c r="B175" s="2" t="s">
        <v>2843</v>
      </c>
      <c r="C175" s="10" t="s">
        <v>2844</v>
      </c>
      <c r="D175" s="10" t="s">
        <v>2844</v>
      </c>
      <c r="F175" s="2" t="s">
        <v>2843</v>
      </c>
      <c r="G175" s="40"/>
      <c r="H175" s="1"/>
      <c r="I175" s="1"/>
      <c r="J175" s="1" t="s">
        <v>13</v>
      </c>
      <c r="K175" s="1"/>
      <c r="L175" s="1"/>
      <c r="M175" s="50"/>
      <c r="N175" s="49" t="s">
        <v>13</v>
      </c>
      <c r="O175" s="10" t="s">
        <v>13</v>
      </c>
      <c r="P175" s="8"/>
      <c r="Q175" s="8"/>
      <c r="R175" s="8"/>
      <c r="S175" s="8"/>
      <c r="T175" s="8"/>
      <c r="U175" s="8"/>
      <c r="V175" s="50"/>
      <c r="W175" s="40"/>
    </row>
    <row r="176" spans="1:23" x14ac:dyDescent="0.25">
      <c r="A176" s="52">
        <v>175</v>
      </c>
      <c r="B176" s="6" t="s">
        <v>2841</v>
      </c>
      <c r="C176" s="12" t="s">
        <v>2842</v>
      </c>
      <c r="D176" s="12" t="s">
        <v>2842</v>
      </c>
      <c r="E176" s="11"/>
      <c r="F176" s="6" t="s">
        <v>2841</v>
      </c>
      <c r="G176" s="39"/>
      <c r="H176" s="5"/>
      <c r="I176" s="5"/>
      <c r="J176" s="1"/>
      <c r="K176" s="5"/>
      <c r="L176" s="5"/>
      <c r="M176" s="48"/>
      <c r="N176" s="50"/>
      <c r="O176" s="8"/>
      <c r="P176" s="8"/>
      <c r="Q176" s="8"/>
      <c r="R176" s="8"/>
      <c r="S176" s="8"/>
      <c r="T176" s="8"/>
      <c r="U176" s="8"/>
      <c r="V176" s="50"/>
      <c r="W176" s="40"/>
    </row>
    <row r="177" spans="1:23" ht="25.5" x14ac:dyDescent="0.25">
      <c r="A177" s="52">
        <v>176</v>
      </c>
      <c r="B177" s="2" t="s">
        <v>2839</v>
      </c>
      <c r="C177" s="10" t="s">
        <v>2840</v>
      </c>
      <c r="D177" s="10" t="s">
        <v>2840</v>
      </c>
      <c r="F177" s="2" t="s">
        <v>2839</v>
      </c>
      <c r="G177" s="40"/>
      <c r="H177" s="1"/>
      <c r="I177" s="1"/>
      <c r="J177" s="1" t="s">
        <v>13</v>
      </c>
      <c r="K177" s="1"/>
      <c r="L177" s="1"/>
      <c r="M177" s="50"/>
      <c r="N177" s="49" t="s">
        <v>13</v>
      </c>
      <c r="O177" s="10" t="s">
        <v>13</v>
      </c>
      <c r="P177" s="8"/>
      <c r="Q177" s="8"/>
      <c r="R177" s="8"/>
      <c r="S177" s="8"/>
      <c r="T177" s="8"/>
      <c r="U177" s="8"/>
      <c r="V177" s="50"/>
      <c r="W177" s="40"/>
    </row>
    <row r="178" spans="1:23" x14ac:dyDescent="0.25">
      <c r="A178" s="52">
        <v>177</v>
      </c>
      <c r="B178" s="6" t="s">
        <v>2837</v>
      </c>
      <c r="C178" s="12" t="s">
        <v>2838</v>
      </c>
      <c r="D178" s="12" t="s">
        <v>2838</v>
      </c>
      <c r="E178" s="11"/>
      <c r="F178" s="6" t="s">
        <v>2837</v>
      </c>
      <c r="G178" s="39"/>
      <c r="H178" s="5"/>
      <c r="I178" s="5"/>
      <c r="J178" s="1"/>
      <c r="K178" s="5"/>
      <c r="L178" s="5"/>
      <c r="M178" s="48"/>
      <c r="N178" s="50"/>
      <c r="O178" s="8"/>
      <c r="P178" s="8"/>
      <c r="Q178" s="8"/>
      <c r="R178" s="8"/>
      <c r="S178" s="8"/>
      <c r="T178" s="8"/>
      <c r="U178" s="8"/>
      <c r="V178" s="50"/>
      <c r="W178" s="40"/>
    </row>
    <row r="179" spans="1:23" ht="25.5" x14ac:dyDescent="0.25">
      <c r="A179" s="52">
        <v>178</v>
      </c>
      <c r="B179" s="2" t="s">
        <v>2835</v>
      </c>
      <c r="C179" s="10" t="s">
        <v>2836</v>
      </c>
      <c r="D179" s="10" t="s">
        <v>2836</v>
      </c>
      <c r="F179" s="2" t="s">
        <v>2835</v>
      </c>
      <c r="G179" s="40"/>
      <c r="H179" s="1"/>
      <c r="I179" s="1"/>
      <c r="J179" s="1" t="s">
        <v>13</v>
      </c>
      <c r="K179" s="1"/>
      <c r="L179" s="1"/>
      <c r="M179" s="50"/>
      <c r="N179" s="49" t="s">
        <v>13</v>
      </c>
      <c r="O179" s="10" t="s">
        <v>13</v>
      </c>
      <c r="P179" s="8"/>
      <c r="Q179" s="8"/>
      <c r="R179" s="8"/>
      <c r="S179" s="8"/>
      <c r="T179" s="8"/>
      <c r="U179" s="8"/>
      <c r="V179" s="50"/>
      <c r="W179" s="40"/>
    </row>
    <row r="180" spans="1:23" ht="25.5" x14ac:dyDescent="0.25">
      <c r="A180" s="52">
        <v>179</v>
      </c>
      <c r="B180" s="2" t="s">
        <v>2833</v>
      </c>
      <c r="C180" s="10" t="s">
        <v>2834</v>
      </c>
      <c r="D180" s="10" t="s">
        <v>2834</v>
      </c>
      <c r="F180" s="2" t="s">
        <v>2833</v>
      </c>
      <c r="G180" s="40"/>
      <c r="H180" s="1"/>
      <c r="I180" s="1"/>
      <c r="J180" s="1" t="s">
        <v>13</v>
      </c>
      <c r="K180" s="1"/>
      <c r="L180" s="1"/>
      <c r="M180" s="50"/>
      <c r="N180" s="49" t="s">
        <v>13</v>
      </c>
      <c r="O180" s="10" t="s">
        <v>13</v>
      </c>
      <c r="P180" s="8"/>
      <c r="Q180" s="8"/>
      <c r="R180" s="8"/>
      <c r="S180" s="8"/>
      <c r="T180" s="8"/>
      <c r="U180" s="8"/>
      <c r="V180" s="50"/>
      <c r="W180" s="40"/>
    </row>
    <row r="181" spans="1:23" ht="25.5" x14ac:dyDescent="0.25">
      <c r="A181" s="52">
        <v>180</v>
      </c>
      <c r="B181" s="2" t="s">
        <v>2831</v>
      </c>
      <c r="C181" s="10" t="s">
        <v>2832</v>
      </c>
      <c r="D181" s="10" t="s">
        <v>2832</v>
      </c>
      <c r="F181" s="2" t="s">
        <v>2831</v>
      </c>
      <c r="G181" s="40"/>
      <c r="H181" s="1"/>
      <c r="I181" s="1"/>
      <c r="J181" s="1" t="s">
        <v>13</v>
      </c>
      <c r="K181" s="1"/>
      <c r="L181" s="1"/>
      <c r="M181" s="50"/>
      <c r="N181" s="49" t="s">
        <v>13</v>
      </c>
      <c r="O181" s="10" t="s">
        <v>13</v>
      </c>
      <c r="P181" s="8"/>
      <c r="Q181" s="8"/>
      <c r="R181" s="8"/>
      <c r="S181" s="8"/>
      <c r="T181" s="8"/>
      <c r="U181" s="8"/>
      <c r="V181" s="50"/>
      <c r="W181" s="40"/>
    </row>
    <row r="182" spans="1:23" ht="25.5" x14ac:dyDescent="0.25">
      <c r="A182" s="52">
        <v>181</v>
      </c>
      <c r="B182" s="2" t="s">
        <v>2829</v>
      </c>
      <c r="C182" s="10" t="s">
        <v>2830</v>
      </c>
      <c r="D182" s="10" t="s">
        <v>2830</v>
      </c>
      <c r="F182" s="2" t="s">
        <v>2829</v>
      </c>
      <c r="G182" s="40"/>
      <c r="H182" s="1"/>
      <c r="I182" s="1"/>
      <c r="J182" s="1" t="s">
        <v>13</v>
      </c>
      <c r="K182" s="1"/>
      <c r="L182" s="1"/>
      <c r="M182" s="50"/>
      <c r="N182" s="49" t="s">
        <v>13</v>
      </c>
      <c r="O182" s="10" t="s">
        <v>13</v>
      </c>
      <c r="P182" s="8"/>
      <c r="Q182" s="8"/>
      <c r="R182" s="8"/>
      <c r="S182" s="8"/>
      <c r="T182" s="8"/>
      <c r="U182" s="8"/>
      <c r="V182" s="50"/>
      <c r="W182" s="40"/>
    </row>
    <row r="183" spans="1:23" ht="25.5" x14ac:dyDescent="0.25">
      <c r="A183" s="52">
        <v>182</v>
      </c>
      <c r="B183" s="2" t="s">
        <v>2827</v>
      </c>
      <c r="C183" s="10" t="s">
        <v>2828</v>
      </c>
      <c r="D183" s="10" t="s">
        <v>2828</v>
      </c>
      <c r="F183" s="2" t="s">
        <v>2827</v>
      </c>
      <c r="G183" s="40"/>
      <c r="H183" s="1"/>
      <c r="I183" s="1"/>
      <c r="J183" s="1" t="s">
        <v>13</v>
      </c>
      <c r="K183" s="1"/>
      <c r="L183" s="1"/>
      <c r="M183" s="50"/>
      <c r="N183" s="49" t="s">
        <v>13</v>
      </c>
      <c r="O183" s="10" t="s">
        <v>13</v>
      </c>
      <c r="P183" s="8"/>
      <c r="Q183" s="8"/>
      <c r="R183" s="8"/>
      <c r="S183" s="8"/>
      <c r="T183" s="8"/>
      <c r="U183" s="8"/>
      <c r="V183" s="50"/>
      <c r="W183" s="40"/>
    </row>
    <row r="184" spans="1:23" x14ac:dyDescent="0.25">
      <c r="A184" s="52">
        <v>183</v>
      </c>
      <c r="B184" s="6" t="s">
        <v>2825</v>
      </c>
      <c r="C184" s="12" t="s">
        <v>2826</v>
      </c>
      <c r="D184" s="12" t="s">
        <v>2826</v>
      </c>
      <c r="E184" s="11"/>
      <c r="F184" s="6" t="s">
        <v>2825</v>
      </c>
      <c r="G184" s="39"/>
      <c r="H184" s="5"/>
      <c r="I184" s="5"/>
      <c r="J184" s="1"/>
      <c r="K184" s="5"/>
      <c r="L184" s="5"/>
      <c r="M184" s="48"/>
      <c r="N184" s="50"/>
      <c r="O184" s="8"/>
      <c r="P184" s="8"/>
      <c r="Q184" s="8"/>
      <c r="R184" s="8"/>
      <c r="S184" s="8"/>
      <c r="T184" s="8"/>
      <c r="U184" s="8"/>
      <c r="V184" s="50"/>
      <c r="W184" s="40"/>
    </row>
    <row r="185" spans="1:23" ht="25.5" x14ac:dyDescent="0.25">
      <c r="A185" s="52">
        <v>184</v>
      </c>
      <c r="B185" s="2" t="s">
        <v>2823</v>
      </c>
      <c r="C185" s="10" t="s">
        <v>2824</v>
      </c>
      <c r="D185" s="10" t="s">
        <v>2824</v>
      </c>
      <c r="F185" s="2" t="s">
        <v>2823</v>
      </c>
      <c r="G185" s="40"/>
      <c r="H185" s="1"/>
      <c r="I185" s="1"/>
      <c r="J185" s="1" t="s">
        <v>13</v>
      </c>
      <c r="K185" s="1"/>
      <c r="L185" s="1"/>
      <c r="M185" s="50"/>
      <c r="N185" s="49" t="s">
        <v>13</v>
      </c>
      <c r="O185" s="10" t="s">
        <v>13</v>
      </c>
      <c r="P185" s="8"/>
      <c r="Q185" s="8"/>
      <c r="R185" s="8"/>
      <c r="S185" s="8"/>
      <c r="T185" s="8"/>
      <c r="U185" s="8"/>
      <c r="V185" s="50"/>
      <c r="W185" s="40"/>
    </row>
    <row r="186" spans="1:23" ht="25.5" x14ac:dyDescent="0.25">
      <c r="A186" s="52">
        <v>185</v>
      </c>
      <c r="B186" s="2" t="s">
        <v>2821</v>
      </c>
      <c r="C186" s="10" t="s">
        <v>2822</v>
      </c>
      <c r="D186" s="10" t="s">
        <v>2822</v>
      </c>
      <c r="F186" s="2" t="s">
        <v>2821</v>
      </c>
      <c r="G186" s="40"/>
      <c r="H186" s="1"/>
      <c r="I186" s="1"/>
      <c r="J186" s="1" t="s">
        <v>13</v>
      </c>
      <c r="K186" s="1"/>
      <c r="L186" s="1"/>
      <c r="M186" s="50"/>
      <c r="N186" s="49" t="s">
        <v>13</v>
      </c>
      <c r="O186" s="10" t="s">
        <v>13</v>
      </c>
      <c r="P186" s="8"/>
      <c r="Q186" s="8"/>
      <c r="R186" s="8"/>
      <c r="S186" s="8"/>
      <c r="T186" s="8"/>
      <c r="U186" s="8"/>
      <c r="V186" s="50"/>
      <c r="W186" s="40"/>
    </row>
    <row r="187" spans="1:23" ht="38.25" x14ac:dyDescent="0.25">
      <c r="A187" s="52">
        <v>186</v>
      </c>
      <c r="B187" s="6" t="s">
        <v>2819</v>
      </c>
      <c r="C187" s="12" t="s">
        <v>2820</v>
      </c>
      <c r="D187" s="12" t="s">
        <v>2820</v>
      </c>
      <c r="E187" s="11"/>
      <c r="F187" s="6" t="s">
        <v>2819</v>
      </c>
      <c r="G187" s="39"/>
      <c r="H187" s="5"/>
      <c r="I187" s="5"/>
      <c r="J187" s="1"/>
      <c r="K187" s="5"/>
      <c r="L187" s="5"/>
      <c r="M187" s="48"/>
      <c r="N187" s="50"/>
      <c r="O187" s="8"/>
      <c r="P187" s="8"/>
      <c r="Q187" s="8"/>
      <c r="R187" s="8"/>
      <c r="S187" s="8"/>
      <c r="T187" s="8"/>
      <c r="U187" s="8"/>
      <c r="V187" s="50"/>
      <c r="W187" s="40"/>
    </row>
    <row r="188" spans="1:23" ht="51" x14ac:dyDescent="0.25">
      <c r="A188" s="52">
        <v>187</v>
      </c>
      <c r="B188" s="2" t="s">
        <v>2817</v>
      </c>
      <c r="C188" s="10" t="s">
        <v>2818</v>
      </c>
      <c r="D188" s="10" t="s">
        <v>2818</v>
      </c>
      <c r="F188" s="2" t="s">
        <v>2817</v>
      </c>
      <c r="G188" s="40"/>
      <c r="H188" s="1"/>
      <c r="I188" s="1"/>
      <c r="J188" s="1" t="s">
        <v>13</v>
      </c>
      <c r="K188" s="1"/>
      <c r="L188" s="1"/>
      <c r="M188" s="50"/>
      <c r="N188" s="49" t="s">
        <v>13</v>
      </c>
      <c r="O188" s="10" t="s">
        <v>13</v>
      </c>
      <c r="P188" s="8"/>
      <c r="Q188" s="8"/>
      <c r="R188" s="8"/>
      <c r="S188" s="8"/>
      <c r="T188" s="8"/>
      <c r="U188" s="8"/>
      <c r="V188" s="50"/>
      <c r="W188" s="40"/>
    </row>
    <row r="189" spans="1:23" ht="38.25" x14ac:dyDescent="0.25">
      <c r="A189" s="52">
        <v>188</v>
      </c>
      <c r="B189" s="2" t="s">
        <v>2815</v>
      </c>
      <c r="C189" s="10" t="s">
        <v>2816</v>
      </c>
      <c r="D189" s="10" t="s">
        <v>2816</v>
      </c>
      <c r="F189" s="2" t="s">
        <v>2815</v>
      </c>
      <c r="G189" s="40"/>
      <c r="H189" s="1"/>
      <c r="I189" s="1"/>
      <c r="J189" s="1" t="s">
        <v>13</v>
      </c>
      <c r="K189" s="1"/>
      <c r="L189" s="1"/>
      <c r="M189" s="50"/>
      <c r="N189" s="49" t="s">
        <v>13</v>
      </c>
      <c r="O189" s="10" t="s">
        <v>13</v>
      </c>
      <c r="P189" s="8"/>
      <c r="Q189" s="8"/>
      <c r="R189" s="8"/>
      <c r="S189" s="8"/>
      <c r="T189" s="8"/>
      <c r="U189" s="8"/>
      <c r="V189" s="50"/>
      <c r="W189" s="40"/>
    </row>
    <row r="190" spans="1:23" ht="25.5" x14ac:dyDescent="0.25">
      <c r="A190" s="52">
        <v>189</v>
      </c>
      <c r="B190" s="2" t="s">
        <v>2813</v>
      </c>
      <c r="C190" s="10" t="s">
        <v>2814</v>
      </c>
      <c r="D190" s="10" t="s">
        <v>2814</v>
      </c>
      <c r="F190" s="2" t="s">
        <v>2813</v>
      </c>
      <c r="G190" s="40"/>
      <c r="H190" s="1"/>
      <c r="I190" s="1"/>
      <c r="J190" s="1" t="s">
        <v>13</v>
      </c>
      <c r="K190" s="1"/>
      <c r="L190" s="1"/>
      <c r="M190" s="50"/>
      <c r="N190" s="49" t="s">
        <v>13</v>
      </c>
      <c r="O190" s="10" t="s">
        <v>13</v>
      </c>
      <c r="P190" s="8"/>
      <c r="Q190" s="8"/>
      <c r="R190" s="8"/>
      <c r="S190" s="8"/>
      <c r="T190" s="8"/>
      <c r="U190" s="8"/>
      <c r="V190" s="50"/>
      <c r="W190" s="40"/>
    </row>
    <row r="191" spans="1:23" ht="38.25" x14ac:dyDescent="0.25">
      <c r="A191" s="52">
        <v>190</v>
      </c>
      <c r="B191" s="2" t="s">
        <v>2811</v>
      </c>
      <c r="C191" s="10" t="s">
        <v>2812</v>
      </c>
      <c r="D191" s="10" t="s">
        <v>2812</v>
      </c>
      <c r="F191" s="2" t="s">
        <v>2811</v>
      </c>
      <c r="G191" s="40"/>
      <c r="H191" s="1"/>
      <c r="I191" s="1"/>
      <c r="J191" s="1" t="s">
        <v>13</v>
      </c>
      <c r="K191" s="1"/>
      <c r="L191" s="1"/>
      <c r="M191" s="50"/>
      <c r="N191" s="49" t="s">
        <v>13</v>
      </c>
      <c r="O191" s="10" t="s">
        <v>13</v>
      </c>
      <c r="P191" s="8"/>
      <c r="Q191" s="8"/>
      <c r="R191" s="8"/>
      <c r="S191" s="8"/>
      <c r="T191" s="8"/>
      <c r="U191" s="8"/>
      <c r="V191" s="50"/>
      <c r="W191" s="40"/>
    </row>
    <row r="192" spans="1:23" ht="51" x14ac:dyDescent="0.25">
      <c r="A192" s="52">
        <v>191</v>
      </c>
      <c r="B192" s="2" t="s">
        <v>2809</v>
      </c>
      <c r="C192" s="10" t="s">
        <v>2810</v>
      </c>
      <c r="D192" s="10" t="s">
        <v>2810</v>
      </c>
      <c r="F192" s="2" t="s">
        <v>2809</v>
      </c>
      <c r="G192" s="40"/>
      <c r="H192" s="1"/>
      <c r="I192" s="1"/>
      <c r="J192" s="1" t="s">
        <v>13</v>
      </c>
      <c r="K192" s="1"/>
      <c r="L192" s="1"/>
      <c r="M192" s="50"/>
      <c r="N192" s="49" t="s">
        <v>13</v>
      </c>
      <c r="O192" s="10" t="s">
        <v>13</v>
      </c>
      <c r="P192" s="8"/>
      <c r="Q192" s="8"/>
      <c r="R192" s="8"/>
      <c r="S192" s="8"/>
      <c r="T192" s="8"/>
      <c r="U192" s="8"/>
      <c r="V192" s="50"/>
      <c r="W192" s="40"/>
    </row>
    <row r="193" spans="1:23" x14ac:dyDescent="0.25">
      <c r="A193" s="52">
        <v>192</v>
      </c>
      <c r="B193" s="4" t="s">
        <v>2807</v>
      </c>
      <c r="C193" s="14" t="s">
        <v>2808</v>
      </c>
      <c r="D193" s="14" t="s">
        <v>2808</v>
      </c>
      <c r="E193" s="13"/>
      <c r="F193" s="4" t="s">
        <v>2807</v>
      </c>
      <c r="G193" s="38"/>
      <c r="H193" s="3"/>
      <c r="I193" s="3"/>
      <c r="J193" s="1"/>
      <c r="K193" s="3"/>
      <c r="L193" s="3"/>
      <c r="M193" s="47"/>
      <c r="N193" s="50"/>
      <c r="O193" s="8"/>
      <c r="P193" s="8"/>
      <c r="Q193" s="8"/>
      <c r="R193" s="8"/>
      <c r="S193" s="8"/>
      <c r="T193" s="8"/>
      <c r="U193" s="8"/>
      <c r="V193" s="50"/>
      <c r="W193" s="40"/>
    </row>
    <row r="194" spans="1:23" ht="25.5" x14ac:dyDescent="0.25">
      <c r="A194" s="52">
        <v>193</v>
      </c>
      <c r="B194" s="6" t="s">
        <v>2692</v>
      </c>
      <c r="C194" s="12" t="s">
        <v>2806</v>
      </c>
      <c r="D194" s="12" t="s">
        <v>2806</v>
      </c>
      <c r="E194" s="11"/>
      <c r="F194" s="6" t="s">
        <v>2692</v>
      </c>
      <c r="G194" s="39"/>
      <c r="H194" s="5"/>
      <c r="I194" s="5"/>
      <c r="J194" s="1"/>
      <c r="K194" s="5"/>
      <c r="L194" s="5"/>
      <c r="M194" s="48"/>
      <c r="N194" s="50"/>
      <c r="O194" s="8"/>
      <c r="P194" s="8"/>
      <c r="Q194" s="8"/>
      <c r="R194" s="8"/>
      <c r="S194" s="8"/>
      <c r="T194" s="8"/>
      <c r="U194" s="8"/>
      <c r="V194" s="50"/>
      <c r="W194" s="40"/>
    </row>
    <row r="195" spans="1:23" x14ac:dyDescent="0.25">
      <c r="A195" s="52">
        <v>194</v>
      </c>
      <c r="B195" s="2" t="s">
        <v>2804</v>
      </c>
      <c r="C195" s="10" t="s">
        <v>2805</v>
      </c>
      <c r="D195" s="10" t="s">
        <v>2805</v>
      </c>
      <c r="F195" s="2" t="s">
        <v>2804</v>
      </c>
      <c r="G195" s="40"/>
      <c r="H195" s="1"/>
      <c r="I195" s="1"/>
      <c r="J195" s="1" t="s">
        <v>13</v>
      </c>
      <c r="K195" s="1"/>
      <c r="L195" s="1"/>
      <c r="M195" s="50"/>
      <c r="N195" s="49" t="s">
        <v>13</v>
      </c>
      <c r="O195" s="10" t="s">
        <v>13</v>
      </c>
      <c r="P195" s="8"/>
      <c r="Q195" s="8"/>
      <c r="R195" s="8"/>
      <c r="S195" s="8"/>
      <c r="T195" s="8"/>
      <c r="U195" s="8"/>
      <c r="V195" s="50"/>
      <c r="W195" s="40"/>
    </row>
    <row r="196" spans="1:23" ht="63.75" x14ac:dyDescent="0.25">
      <c r="A196" s="52">
        <v>195</v>
      </c>
      <c r="B196" s="2" t="s">
        <v>2802</v>
      </c>
      <c r="C196" s="10" t="s">
        <v>2803</v>
      </c>
      <c r="D196" s="10" t="s">
        <v>2803</v>
      </c>
      <c r="F196" s="2" t="s">
        <v>2802</v>
      </c>
      <c r="G196" s="40"/>
      <c r="H196" s="1"/>
      <c r="I196" s="1"/>
      <c r="J196" s="1" t="s">
        <v>13</v>
      </c>
      <c r="K196" s="1"/>
      <c r="L196" s="1"/>
      <c r="M196" s="50"/>
      <c r="N196" s="49" t="s">
        <v>13</v>
      </c>
      <c r="O196" s="10" t="s">
        <v>13</v>
      </c>
      <c r="P196" s="8"/>
      <c r="Q196" s="8"/>
      <c r="R196" s="8"/>
      <c r="S196" s="8"/>
      <c r="T196" s="8"/>
      <c r="U196" s="8"/>
      <c r="V196" s="50"/>
      <c r="W196" s="40"/>
    </row>
    <row r="197" spans="1:23" ht="25.5" x14ac:dyDescent="0.25">
      <c r="A197" s="52">
        <v>196</v>
      </c>
      <c r="B197" s="2" t="s">
        <v>2800</v>
      </c>
      <c r="C197" s="10" t="s">
        <v>2801</v>
      </c>
      <c r="D197" s="10" t="s">
        <v>2801</v>
      </c>
      <c r="F197" s="2" t="s">
        <v>2800</v>
      </c>
      <c r="G197" s="40"/>
      <c r="H197" s="1"/>
      <c r="I197" s="1"/>
      <c r="J197" s="1" t="s">
        <v>13</v>
      </c>
      <c r="K197" s="1"/>
      <c r="L197" s="1"/>
      <c r="M197" s="50"/>
      <c r="N197" s="49" t="s">
        <v>13</v>
      </c>
      <c r="O197" s="10" t="s">
        <v>13</v>
      </c>
      <c r="P197" s="8"/>
      <c r="Q197" s="8"/>
      <c r="R197" s="8"/>
      <c r="S197" s="8"/>
      <c r="T197" s="8"/>
      <c r="U197" s="8"/>
      <c r="V197" s="50"/>
      <c r="W197" s="40"/>
    </row>
    <row r="198" spans="1:23" ht="25.5" x14ac:dyDescent="0.25">
      <c r="A198" s="52">
        <v>197</v>
      </c>
      <c r="B198" s="2" t="s">
        <v>2798</v>
      </c>
      <c r="C198" s="10" t="s">
        <v>2799</v>
      </c>
      <c r="D198" s="10" t="s">
        <v>2799</v>
      </c>
      <c r="F198" s="2" t="s">
        <v>2798</v>
      </c>
      <c r="G198" s="40"/>
      <c r="H198" s="1"/>
      <c r="I198" s="1"/>
      <c r="J198" s="1" t="s">
        <v>13</v>
      </c>
      <c r="K198" s="1"/>
      <c r="L198" s="1"/>
      <c r="M198" s="50"/>
      <c r="N198" s="49" t="s">
        <v>13</v>
      </c>
      <c r="O198" s="10" t="s">
        <v>13</v>
      </c>
      <c r="P198" s="8"/>
      <c r="Q198" s="8"/>
      <c r="R198" s="8"/>
      <c r="S198" s="8"/>
      <c r="T198" s="8"/>
      <c r="U198" s="8"/>
      <c r="V198" s="50"/>
      <c r="W198" s="40"/>
    </row>
    <row r="199" spans="1:23" ht="25.5" x14ac:dyDescent="0.25">
      <c r="A199" s="52">
        <v>198</v>
      </c>
      <c r="B199" s="2" t="s">
        <v>2796</v>
      </c>
      <c r="C199" s="10" t="s">
        <v>2797</v>
      </c>
      <c r="D199" s="10" t="s">
        <v>2797</v>
      </c>
      <c r="F199" s="2" t="s">
        <v>2796</v>
      </c>
      <c r="G199" s="40"/>
      <c r="H199" s="1"/>
      <c r="I199" s="1"/>
      <c r="J199" s="1" t="s">
        <v>13</v>
      </c>
      <c r="K199" s="1"/>
      <c r="L199" s="1"/>
      <c r="M199" s="50"/>
      <c r="N199" s="49" t="s">
        <v>13</v>
      </c>
      <c r="O199" s="10" t="s">
        <v>13</v>
      </c>
      <c r="P199" s="8"/>
      <c r="Q199" s="8"/>
      <c r="R199" s="8"/>
      <c r="S199" s="8"/>
      <c r="T199" s="8"/>
      <c r="U199" s="8"/>
      <c r="V199" s="50"/>
      <c r="W199" s="40"/>
    </row>
    <row r="200" spans="1:23" ht="38.25" x14ac:dyDescent="0.25">
      <c r="A200" s="52">
        <v>199</v>
      </c>
      <c r="B200" s="2" t="s">
        <v>2794</v>
      </c>
      <c r="C200" s="10" t="s">
        <v>2795</v>
      </c>
      <c r="D200" s="10" t="s">
        <v>2795</v>
      </c>
      <c r="F200" s="2" t="s">
        <v>2794</v>
      </c>
      <c r="G200" s="40"/>
      <c r="H200" s="1"/>
      <c r="I200" s="1"/>
      <c r="J200" s="1" t="s">
        <v>13</v>
      </c>
      <c r="K200" s="1"/>
      <c r="L200" s="1"/>
      <c r="M200" s="50"/>
      <c r="N200" s="49" t="s">
        <v>13</v>
      </c>
      <c r="O200" s="10" t="s">
        <v>13</v>
      </c>
      <c r="P200" s="8"/>
      <c r="Q200" s="8"/>
      <c r="R200" s="8"/>
      <c r="S200" s="8"/>
      <c r="T200" s="8"/>
      <c r="U200" s="8"/>
      <c r="V200" s="50"/>
      <c r="W200" s="40"/>
    </row>
    <row r="201" spans="1:23" ht="38.25" x14ac:dyDescent="0.25">
      <c r="A201" s="52">
        <v>200</v>
      </c>
      <c r="B201" s="2" t="s">
        <v>2792</v>
      </c>
      <c r="C201" s="10" t="s">
        <v>2793</v>
      </c>
      <c r="D201" s="10" t="s">
        <v>2793</v>
      </c>
      <c r="F201" s="2" t="s">
        <v>2792</v>
      </c>
      <c r="G201" s="40"/>
      <c r="H201" s="1"/>
      <c r="I201" s="1"/>
      <c r="J201" s="1" t="s">
        <v>13</v>
      </c>
      <c r="K201" s="1"/>
      <c r="L201" s="1"/>
      <c r="M201" s="50"/>
      <c r="N201" s="49" t="s">
        <v>13</v>
      </c>
      <c r="O201" s="10" t="s">
        <v>13</v>
      </c>
      <c r="P201" s="8"/>
      <c r="Q201" s="8"/>
      <c r="R201" s="8"/>
      <c r="S201" s="8"/>
      <c r="T201" s="8"/>
      <c r="U201" s="8"/>
      <c r="V201" s="50"/>
      <c r="W201" s="40"/>
    </row>
    <row r="202" spans="1:23" x14ac:dyDescent="0.25">
      <c r="A202" s="52">
        <v>201</v>
      </c>
      <c r="B202" s="2" t="s">
        <v>2790</v>
      </c>
      <c r="C202" s="10" t="s">
        <v>2791</v>
      </c>
      <c r="D202" s="10" t="s">
        <v>2791</v>
      </c>
      <c r="F202" s="2" t="s">
        <v>2790</v>
      </c>
      <c r="G202" s="40"/>
      <c r="H202" s="1"/>
      <c r="I202" s="1"/>
      <c r="J202" s="1" t="s">
        <v>13</v>
      </c>
      <c r="K202" s="1"/>
      <c r="L202" s="1"/>
      <c r="M202" s="50"/>
      <c r="N202" s="49" t="s">
        <v>13</v>
      </c>
      <c r="O202" s="10" t="s">
        <v>13</v>
      </c>
      <c r="P202" s="8"/>
      <c r="Q202" s="8"/>
      <c r="R202" s="8"/>
      <c r="S202" s="8"/>
      <c r="T202" s="8"/>
      <c r="U202" s="8"/>
      <c r="V202" s="50"/>
      <c r="W202" s="40"/>
    </row>
    <row r="203" spans="1:23" ht="25.5" x14ac:dyDescent="0.25">
      <c r="A203" s="52">
        <v>202</v>
      </c>
      <c r="B203" s="2" t="s">
        <v>2788</v>
      </c>
      <c r="C203" s="10" t="s">
        <v>2789</v>
      </c>
      <c r="D203" s="10" t="s">
        <v>2789</v>
      </c>
      <c r="F203" s="2" t="s">
        <v>2788</v>
      </c>
      <c r="G203" s="40"/>
      <c r="H203" s="1"/>
      <c r="I203" s="1"/>
      <c r="J203" s="1" t="s">
        <v>13</v>
      </c>
      <c r="K203" s="1"/>
      <c r="L203" s="1"/>
      <c r="M203" s="50"/>
      <c r="N203" s="49" t="s">
        <v>13</v>
      </c>
      <c r="O203" s="10" t="s">
        <v>13</v>
      </c>
      <c r="P203" s="8"/>
      <c r="Q203" s="8"/>
      <c r="R203" s="8"/>
      <c r="S203" s="8"/>
      <c r="T203" s="8"/>
      <c r="U203" s="8"/>
      <c r="V203" s="50"/>
      <c r="W203" s="40"/>
    </row>
    <row r="204" spans="1:23" x14ac:dyDescent="0.25">
      <c r="A204" s="52">
        <v>203</v>
      </c>
      <c r="B204" s="4" t="s">
        <v>2786</v>
      </c>
      <c r="C204" s="14" t="s">
        <v>2787</v>
      </c>
      <c r="D204" s="14" t="s">
        <v>2787</v>
      </c>
      <c r="E204" s="13"/>
      <c r="F204" s="4" t="s">
        <v>2786</v>
      </c>
      <c r="G204" s="38"/>
      <c r="H204" s="3"/>
      <c r="I204" s="3"/>
      <c r="J204" s="1"/>
      <c r="K204" s="3"/>
      <c r="L204" s="3"/>
      <c r="M204" s="47"/>
      <c r="N204" s="50"/>
      <c r="O204" s="8"/>
      <c r="P204" s="8"/>
      <c r="Q204" s="8"/>
      <c r="R204" s="8"/>
      <c r="S204" s="8"/>
      <c r="T204" s="8"/>
      <c r="U204" s="8"/>
      <c r="V204" s="50"/>
      <c r="W204" s="40"/>
    </row>
    <row r="205" spans="1:23" ht="25.5" x14ac:dyDescent="0.25">
      <c r="A205" s="52">
        <v>204</v>
      </c>
      <c r="B205" s="6" t="s">
        <v>2784</v>
      </c>
      <c r="C205" s="12" t="s">
        <v>2785</v>
      </c>
      <c r="D205" s="12" t="s">
        <v>2785</v>
      </c>
      <c r="E205" s="11"/>
      <c r="F205" s="6" t="s">
        <v>2784</v>
      </c>
      <c r="G205" s="39"/>
      <c r="H205" s="5"/>
      <c r="I205" s="5"/>
      <c r="J205" s="1"/>
      <c r="K205" s="5"/>
      <c r="L205" s="5"/>
      <c r="M205" s="48"/>
      <c r="N205" s="50"/>
      <c r="O205" s="8"/>
      <c r="P205" s="8"/>
      <c r="Q205" s="8"/>
      <c r="R205" s="8"/>
      <c r="S205" s="8"/>
      <c r="T205" s="8"/>
      <c r="U205" s="8"/>
      <c r="V205" s="50"/>
      <c r="W205" s="40"/>
    </row>
    <row r="206" spans="1:23" ht="25.5" x14ac:dyDescent="0.25">
      <c r="A206" s="52">
        <v>205</v>
      </c>
      <c r="B206" s="2" t="s">
        <v>2782</v>
      </c>
      <c r="C206" s="10" t="s">
        <v>2783</v>
      </c>
      <c r="D206" s="10" t="s">
        <v>2783</v>
      </c>
      <c r="F206" s="2" t="s">
        <v>2782</v>
      </c>
      <c r="G206" s="40"/>
      <c r="H206" s="1"/>
      <c r="I206" s="1"/>
      <c r="J206" s="1" t="s">
        <v>13</v>
      </c>
      <c r="K206" s="1"/>
      <c r="L206" s="1"/>
      <c r="M206" s="50"/>
      <c r="N206" s="50"/>
      <c r="O206" s="8"/>
      <c r="P206" s="10" t="s">
        <v>13</v>
      </c>
      <c r="Q206" s="10" t="s">
        <v>13</v>
      </c>
      <c r="R206" s="10" t="s">
        <v>13</v>
      </c>
      <c r="S206" s="8"/>
      <c r="T206" s="8"/>
      <c r="U206" s="8"/>
      <c r="V206" s="50"/>
      <c r="W206" s="40"/>
    </row>
    <row r="207" spans="1:23" ht="25.5" x14ac:dyDescent="0.25">
      <c r="A207" s="52">
        <v>206</v>
      </c>
      <c r="B207" s="2" t="s">
        <v>2780</v>
      </c>
      <c r="C207" s="10" t="s">
        <v>2781</v>
      </c>
      <c r="D207" s="10" t="s">
        <v>2781</v>
      </c>
      <c r="F207" s="2" t="s">
        <v>2780</v>
      </c>
      <c r="G207" s="40"/>
      <c r="H207" s="1"/>
      <c r="I207" s="1"/>
      <c r="J207" s="1" t="s">
        <v>13</v>
      </c>
      <c r="K207" s="1"/>
      <c r="L207" s="1"/>
      <c r="M207" s="50"/>
      <c r="N207" s="50"/>
      <c r="O207" s="8"/>
      <c r="P207" s="10" t="s">
        <v>13</v>
      </c>
      <c r="Q207" s="10" t="s">
        <v>13</v>
      </c>
      <c r="R207" s="10" t="s">
        <v>13</v>
      </c>
      <c r="S207" s="8"/>
      <c r="T207" s="8"/>
      <c r="U207" s="8"/>
      <c r="V207" s="50"/>
      <c r="W207" s="40"/>
    </row>
    <row r="208" spans="1:23" ht="25.5" x14ac:dyDescent="0.25">
      <c r="A208" s="52">
        <v>207</v>
      </c>
      <c r="B208" s="2" t="s">
        <v>2778</v>
      </c>
      <c r="C208" s="10" t="s">
        <v>2779</v>
      </c>
      <c r="D208" s="10" t="s">
        <v>2779</v>
      </c>
      <c r="F208" s="2" t="s">
        <v>2778</v>
      </c>
      <c r="G208" s="40"/>
      <c r="H208" s="1"/>
      <c r="I208" s="1"/>
      <c r="J208" s="1" t="s">
        <v>13</v>
      </c>
      <c r="K208" s="1"/>
      <c r="L208" s="1"/>
      <c r="M208" s="50"/>
      <c r="N208" s="50"/>
      <c r="O208" s="8"/>
      <c r="P208" s="10" t="s">
        <v>13</v>
      </c>
      <c r="Q208" s="10" t="s">
        <v>13</v>
      </c>
      <c r="R208" s="10" t="s">
        <v>13</v>
      </c>
      <c r="S208" s="8"/>
      <c r="T208" s="8"/>
      <c r="U208" s="8"/>
      <c r="V208" s="50"/>
      <c r="W208" s="40"/>
    </row>
    <row r="209" spans="1:23" ht="63.75" x14ac:dyDescent="0.25">
      <c r="A209" s="52">
        <v>208</v>
      </c>
      <c r="B209" s="2" t="s">
        <v>2776</v>
      </c>
      <c r="C209" s="10" t="s">
        <v>2777</v>
      </c>
      <c r="D209" s="10" t="s">
        <v>2777</v>
      </c>
      <c r="F209" s="2" t="s">
        <v>2776</v>
      </c>
      <c r="G209" s="40"/>
      <c r="H209" s="1"/>
      <c r="I209" s="1"/>
      <c r="J209" s="1" t="s">
        <v>13</v>
      </c>
      <c r="K209" s="1"/>
      <c r="L209" s="1"/>
      <c r="M209" s="50"/>
      <c r="N209" s="50"/>
      <c r="O209" s="8"/>
      <c r="P209" s="10" t="s">
        <v>13</v>
      </c>
      <c r="Q209" s="10" t="s">
        <v>13</v>
      </c>
      <c r="R209" s="10" t="s">
        <v>13</v>
      </c>
      <c r="S209" s="8"/>
      <c r="T209" s="8"/>
      <c r="U209" s="8"/>
      <c r="V209" s="50"/>
      <c r="W209" s="40"/>
    </row>
    <row r="210" spans="1:23" ht="102" x14ac:dyDescent="0.25">
      <c r="A210" s="52">
        <v>209</v>
      </c>
      <c r="B210" s="2" t="s">
        <v>2774</v>
      </c>
      <c r="C210" s="10" t="s">
        <v>2775</v>
      </c>
      <c r="D210" s="10" t="s">
        <v>2775</v>
      </c>
      <c r="F210" s="2" t="s">
        <v>2774</v>
      </c>
      <c r="G210" s="40"/>
      <c r="H210" s="1"/>
      <c r="I210" s="1"/>
      <c r="J210" s="1" t="s">
        <v>13</v>
      </c>
      <c r="K210" s="1"/>
      <c r="L210" s="1"/>
      <c r="M210" s="50"/>
      <c r="N210" s="50"/>
      <c r="O210" s="8"/>
      <c r="P210" s="10" t="s">
        <v>13</v>
      </c>
      <c r="Q210" s="10" t="s">
        <v>13</v>
      </c>
      <c r="R210" s="10" t="s">
        <v>13</v>
      </c>
      <c r="S210" s="8"/>
      <c r="T210" s="8"/>
      <c r="U210" s="8"/>
      <c r="V210" s="50"/>
      <c r="W210" s="40"/>
    </row>
    <row r="211" spans="1:23" ht="25.5" x14ac:dyDescent="0.25">
      <c r="A211" s="52">
        <v>210</v>
      </c>
      <c r="B211" s="2" t="s">
        <v>2772</v>
      </c>
      <c r="C211" s="10" t="s">
        <v>2773</v>
      </c>
      <c r="D211" s="10" t="s">
        <v>2773</v>
      </c>
      <c r="F211" s="2" t="s">
        <v>2772</v>
      </c>
      <c r="G211" s="40"/>
      <c r="H211" s="1"/>
      <c r="I211" s="1"/>
      <c r="J211" s="1" t="s">
        <v>13</v>
      </c>
      <c r="K211" s="1"/>
      <c r="L211" s="1"/>
      <c r="M211" s="50"/>
      <c r="N211" s="50"/>
      <c r="O211" s="8"/>
      <c r="P211" s="10" t="s">
        <v>13</v>
      </c>
      <c r="Q211" s="10" t="s">
        <v>13</v>
      </c>
      <c r="R211" s="10" t="s">
        <v>13</v>
      </c>
      <c r="S211" s="8"/>
      <c r="T211" s="8"/>
      <c r="U211" s="8"/>
      <c r="V211" s="50"/>
      <c r="W211" s="40"/>
    </row>
    <row r="212" spans="1:23" ht="25.5" x14ac:dyDescent="0.25">
      <c r="A212" s="52">
        <v>211</v>
      </c>
      <c r="B212" s="2" t="s">
        <v>2770</v>
      </c>
      <c r="C212" s="10" t="s">
        <v>2771</v>
      </c>
      <c r="D212" s="10" t="s">
        <v>2771</v>
      </c>
      <c r="F212" s="2" t="s">
        <v>2770</v>
      </c>
      <c r="G212" s="40"/>
      <c r="H212" s="1"/>
      <c r="I212" s="1"/>
      <c r="J212" s="1" t="s">
        <v>13</v>
      </c>
      <c r="K212" s="1"/>
      <c r="L212" s="1"/>
      <c r="M212" s="50"/>
      <c r="N212" s="50"/>
      <c r="O212" s="8"/>
      <c r="P212" s="10" t="s">
        <v>13</v>
      </c>
      <c r="Q212" s="10" t="s">
        <v>13</v>
      </c>
      <c r="R212" s="10" t="s">
        <v>13</v>
      </c>
      <c r="S212" s="8"/>
      <c r="T212" s="8"/>
      <c r="U212" s="8"/>
      <c r="V212" s="50"/>
      <c r="W212" s="40"/>
    </row>
    <row r="213" spans="1:23" ht="76.5" x14ac:dyDescent="0.25">
      <c r="A213" s="52">
        <v>212</v>
      </c>
      <c r="B213" s="2" t="s">
        <v>2768</v>
      </c>
      <c r="C213" s="10" t="s">
        <v>2769</v>
      </c>
      <c r="D213" s="10" t="s">
        <v>2769</v>
      </c>
      <c r="F213" s="2" t="s">
        <v>2768</v>
      </c>
      <c r="G213" s="40"/>
      <c r="H213" s="1"/>
      <c r="I213" s="1"/>
      <c r="J213" s="1" t="s">
        <v>13</v>
      </c>
      <c r="K213" s="1"/>
      <c r="L213" s="1"/>
      <c r="M213" s="50"/>
      <c r="N213" s="50"/>
      <c r="O213" s="8"/>
      <c r="P213" s="10" t="s">
        <v>13</v>
      </c>
      <c r="Q213" s="10" t="s">
        <v>13</v>
      </c>
      <c r="R213" s="10" t="s">
        <v>13</v>
      </c>
      <c r="S213" s="8"/>
      <c r="T213" s="8"/>
      <c r="U213" s="8"/>
      <c r="V213" s="50"/>
      <c r="W213" s="40"/>
    </row>
    <row r="214" spans="1:23" x14ac:dyDescent="0.25">
      <c r="A214" s="52">
        <v>213</v>
      </c>
      <c r="B214" s="2" t="s">
        <v>2766</v>
      </c>
      <c r="C214" s="10" t="s">
        <v>2767</v>
      </c>
      <c r="D214" s="10" t="s">
        <v>2767</v>
      </c>
      <c r="F214" s="2" t="s">
        <v>2766</v>
      </c>
      <c r="G214" s="40"/>
      <c r="H214" s="1"/>
      <c r="I214" s="1"/>
      <c r="J214" s="1" t="s">
        <v>13</v>
      </c>
      <c r="K214" s="1"/>
      <c r="L214" s="1"/>
      <c r="M214" s="50"/>
      <c r="N214" s="50"/>
      <c r="O214" s="8"/>
      <c r="P214" s="10" t="s">
        <v>13</v>
      </c>
      <c r="Q214" s="10" t="s">
        <v>13</v>
      </c>
      <c r="R214" s="10" t="s">
        <v>13</v>
      </c>
      <c r="S214" s="8"/>
      <c r="T214" s="8"/>
      <c r="U214" s="8"/>
      <c r="V214" s="50"/>
      <c r="W214" s="40"/>
    </row>
    <row r="215" spans="1:23" x14ac:dyDescent="0.25">
      <c r="A215" s="52">
        <v>214</v>
      </c>
      <c r="B215" s="2" t="s">
        <v>2764</v>
      </c>
      <c r="C215" s="10" t="s">
        <v>2765</v>
      </c>
      <c r="D215" s="10" t="s">
        <v>2765</v>
      </c>
      <c r="F215" s="2" t="s">
        <v>2764</v>
      </c>
      <c r="G215" s="40"/>
      <c r="H215" s="1"/>
      <c r="I215" s="1"/>
      <c r="J215" s="1" t="s">
        <v>13</v>
      </c>
      <c r="K215" s="1"/>
      <c r="L215" s="1"/>
      <c r="M215" s="50"/>
      <c r="N215" s="50"/>
      <c r="O215" s="8"/>
      <c r="P215" s="10" t="s">
        <v>13</v>
      </c>
      <c r="Q215" s="10" t="s">
        <v>13</v>
      </c>
      <c r="R215" s="10" t="s">
        <v>13</v>
      </c>
      <c r="S215" s="8"/>
      <c r="T215" s="8"/>
      <c r="U215" s="8"/>
      <c r="V215" s="50"/>
      <c r="W215" s="40"/>
    </row>
    <row r="216" spans="1:23" x14ac:dyDescent="0.25">
      <c r="A216" s="52">
        <v>215</v>
      </c>
      <c r="B216" s="4" t="s">
        <v>2762</v>
      </c>
      <c r="C216" s="14" t="s">
        <v>2763</v>
      </c>
      <c r="D216" s="14" t="s">
        <v>2763</v>
      </c>
      <c r="E216" s="13"/>
      <c r="F216" s="4" t="s">
        <v>2762</v>
      </c>
      <c r="G216" s="38"/>
      <c r="H216" s="3"/>
      <c r="I216" s="3"/>
      <c r="J216" s="1"/>
      <c r="K216" s="3"/>
      <c r="L216" s="3"/>
      <c r="M216" s="47"/>
      <c r="N216" s="50"/>
      <c r="O216" s="8"/>
      <c r="P216" s="8"/>
      <c r="Q216" s="8"/>
      <c r="R216" s="8"/>
      <c r="S216" s="8"/>
      <c r="T216" s="8"/>
      <c r="U216" s="8"/>
      <c r="V216" s="50"/>
      <c r="W216" s="40"/>
    </row>
    <row r="217" spans="1:23" ht="25.5" x14ac:dyDescent="0.25">
      <c r="A217" s="52">
        <v>216</v>
      </c>
      <c r="B217" s="6" t="s">
        <v>2760</v>
      </c>
      <c r="C217" s="12" t="s">
        <v>2761</v>
      </c>
      <c r="D217" s="12" t="s">
        <v>2761</v>
      </c>
      <c r="E217" s="11"/>
      <c r="F217" s="6" t="s">
        <v>2760</v>
      </c>
      <c r="G217" s="39"/>
      <c r="H217" s="5"/>
      <c r="I217" s="5"/>
      <c r="J217" s="1"/>
      <c r="K217" s="5"/>
      <c r="L217" s="5"/>
      <c r="M217" s="48"/>
      <c r="N217" s="50"/>
      <c r="O217" s="8"/>
      <c r="P217" s="8"/>
      <c r="Q217" s="8"/>
      <c r="R217" s="8"/>
      <c r="S217" s="8"/>
      <c r="T217" s="8"/>
      <c r="U217" s="8"/>
      <c r="V217" s="50"/>
      <c r="W217" s="40"/>
    </row>
    <row r="218" spans="1:23" ht="102" x14ac:dyDescent="0.25">
      <c r="A218" s="52">
        <v>217</v>
      </c>
      <c r="B218" s="2" t="s">
        <v>2758</v>
      </c>
      <c r="C218" s="10" t="s">
        <v>2759</v>
      </c>
      <c r="D218" s="10" t="s">
        <v>2759</v>
      </c>
      <c r="F218" s="2" t="s">
        <v>2758</v>
      </c>
      <c r="G218" s="40"/>
      <c r="H218" s="1"/>
      <c r="I218" s="1"/>
      <c r="J218" s="1" t="s">
        <v>13</v>
      </c>
      <c r="K218" s="1"/>
      <c r="L218" s="1"/>
      <c r="M218" s="50"/>
      <c r="N218" s="49" t="s">
        <v>13</v>
      </c>
      <c r="O218" s="10" t="s">
        <v>13</v>
      </c>
      <c r="P218" s="8"/>
      <c r="Q218" s="8"/>
      <c r="R218" s="8"/>
      <c r="S218" s="8"/>
      <c r="T218" s="8"/>
      <c r="U218" s="8"/>
      <c r="V218" s="50"/>
      <c r="W218" s="40"/>
    </row>
    <row r="219" spans="1:23" ht="51" x14ac:dyDescent="0.25">
      <c r="A219" s="52">
        <v>218</v>
      </c>
      <c r="B219" s="2" t="s">
        <v>2756</v>
      </c>
      <c r="C219" s="10" t="s">
        <v>2757</v>
      </c>
      <c r="D219" s="10" t="s">
        <v>2757</v>
      </c>
      <c r="F219" s="2" t="s">
        <v>2756</v>
      </c>
      <c r="G219" s="40"/>
      <c r="H219" s="1"/>
      <c r="I219" s="1"/>
      <c r="J219" s="1" t="s">
        <v>13</v>
      </c>
      <c r="K219" s="1"/>
      <c r="L219" s="1"/>
      <c r="M219" s="50"/>
      <c r="N219" s="49" t="s">
        <v>13</v>
      </c>
      <c r="O219" s="10" t="s">
        <v>13</v>
      </c>
      <c r="P219" s="8"/>
      <c r="Q219" s="8"/>
      <c r="R219" s="8"/>
      <c r="S219" s="8"/>
      <c r="T219" s="8"/>
      <c r="U219" s="8"/>
      <c r="V219" s="50"/>
      <c r="W219" s="40"/>
    </row>
    <row r="220" spans="1:23" x14ac:dyDescent="0.25">
      <c r="A220" s="52">
        <v>219</v>
      </c>
      <c r="B220" s="2" t="s">
        <v>2754</v>
      </c>
      <c r="C220" s="10" t="s">
        <v>2755</v>
      </c>
      <c r="D220" s="10" t="s">
        <v>2755</v>
      </c>
      <c r="F220" s="2" t="s">
        <v>2754</v>
      </c>
      <c r="G220" s="40"/>
      <c r="H220" s="1"/>
      <c r="I220" s="1"/>
      <c r="J220" s="1" t="s">
        <v>13</v>
      </c>
      <c r="K220" s="1"/>
      <c r="L220" s="1"/>
      <c r="M220" s="50"/>
      <c r="N220" s="49" t="s">
        <v>13</v>
      </c>
      <c r="O220" s="10" t="s">
        <v>13</v>
      </c>
      <c r="P220" s="8"/>
      <c r="Q220" s="8"/>
      <c r="R220" s="8"/>
      <c r="S220" s="8"/>
      <c r="T220" s="8"/>
      <c r="U220" s="8"/>
      <c r="V220" s="50"/>
      <c r="W220" s="40"/>
    </row>
    <row r="221" spans="1:23" ht="51" x14ac:dyDescent="0.25">
      <c r="A221" s="52">
        <v>220</v>
      </c>
      <c r="B221" s="2" t="s">
        <v>2752</v>
      </c>
      <c r="C221" s="10" t="s">
        <v>2753</v>
      </c>
      <c r="D221" s="10" t="s">
        <v>2753</v>
      </c>
      <c r="F221" s="2" t="s">
        <v>2752</v>
      </c>
      <c r="G221" s="40"/>
      <c r="H221" s="1"/>
      <c r="I221" s="1"/>
      <c r="J221" s="1" t="s">
        <v>13</v>
      </c>
      <c r="K221" s="1"/>
      <c r="L221" s="1"/>
      <c r="M221" s="50"/>
      <c r="N221" s="49" t="s">
        <v>13</v>
      </c>
      <c r="O221" s="10" t="s">
        <v>13</v>
      </c>
      <c r="P221" s="8"/>
      <c r="Q221" s="8"/>
      <c r="R221" s="8"/>
      <c r="S221" s="8"/>
      <c r="T221" s="8"/>
      <c r="U221" s="8"/>
      <c r="V221" s="50"/>
      <c r="W221" s="40"/>
    </row>
    <row r="222" spans="1:23" ht="38.25" x14ac:dyDescent="0.25">
      <c r="A222" s="52">
        <v>221</v>
      </c>
      <c r="B222" s="2" t="s">
        <v>2750</v>
      </c>
      <c r="C222" s="10" t="s">
        <v>2751</v>
      </c>
      <c r="D222" s="10" t="s">
        <v>2751</v>
      </c>
      <c r="F222" s="2" t="s">
        <v>2750</v>
      </c>
      <c r="G222" s="40"/>
      <c r="H222" s="1"/>
      <c r="I222" s="1"/>
      <c r="J222" s="1" t="s">
        <v>13</v>
      </c>
      <c r="K222" s="1"/>
      <c r="L222" s="1"/>
      <c r="M222" s="50"/>
      <c r="N222" s="49" t="s">
        <v>13</v>
      </c>
      <c r="O222" s="10" t="s">
        <v>13</v>
      </c>
      <c r="P222" s="8"/>
      <c r="Q222" s="8"/>
      <c r="R222" s="8"/>
      <c r="S222" s="8"/>
      <c r="T222" s="8"/>
      <c r="U222" s="8"/>
      <c r="V222" s="50"/>
      <c r="W222" s="40"/>
    </row>
    <row r="223" spans="1:23" x14ac:dyDescent="0.25">
      <c r="A223" s="52">
        <v>222</v>
      </c>
      <c r="B223" s="2" t="s">
        <v>30</v>
      </c>
      <c r="C223" s="10" t="s">
        <v>2749</v>
      </c>
      <c r="D223" s="10" t="s">
        <v>2749</v>
      </c>
      <c r="F223" s="2" t="s">
        <v>30</v>
      </c>
      <c r="G223" s="40"/>
      <c r="H223" s="1"/>
      <c r="I223" s="1"/>
      <c r="J223" s="1" t="s">
        <v>13</v>
      </c>
      <c r="K223" s="1"/>
      <c r="L223" s="1"/>
      <c r="M223" s="50"/>
      <c r="N223" s="50"/>
      <c r="O223" s="8"/>
      <c r="P223" s="8"/>
      <c r="Q223" s="8"/>
      <c r="R223" s="8"/>
      <c r="S223" s="8"/>
      <c r="T223" s="8"/>
      <c r="U223" s="8"/>
      <c r="V223" s="50"/>
      <c r="W223" s="40"/>
    </row>
    <row r="224" spans="1:23" ht="51" x14ac:dyDescent="0.25">
      <c r="A224" s="52">
        <v>223</v>
      </c>
      <c r="B224" s="2" t="s">
        <v>2747</v>
      </c>
      <c r="C224" s="10" t="s">
        <v>2748</v>
      </c>
      <c r="D224" s="10" t="s">
        <v>2748</v>
      </c>
      <c r="F224" s="2" t="s">
        <v>2747</v>
      </c>
      <c r="G224" s="40"/>
      <c r="H224" s="1"/>
      <c r="I224" s="1"/>
      <c r="J224" s="1" t="s">
        <v>13</v>
      </c>
      <c r="K224" s="1"/>
      <c r="L224" s="1"/>
      <c r="M224" s="50"/>
      <c r="N224" s="49" t="s">
        <v>13</v>
      </c>
      <c r="O224" s="10" t="s">
        <v>13</v>
      </c>
      <c r="P224" s="8"/>
      <c r="Q224" s="8"/>
      <c r="R224" s="8"/>
      <c r="S224" s="8"/>
      <c r="T224" s="8"/>
      <c r="U224" s="8"/>
      <c r="V224" s="50"/>
      <c r="W224" s="40"/>
    </row>
    <row r="225" spans="1:23" x14ac:dyDescent="0.25">
      <c r="A225" s="52">
        <v>224</v>
      </c>
      <c r="B225" s="2" t="s">
        <v>30</v>
      </c>
      <c r="C225" s="10" t="s">
        <v>2746</v>
      </c>
      <c r="D225" s="10" t="s">
        <v>2746</v>
      </c>
      <c r="F225" s="2" t="s">
        <v>30</v>
      </c>
      <c r="G225" s="40"/>
      <c r="H225" s="1"/>
      <c r="I225" s="1"/>
      <c r="J225" s="1" t="s">
        <v>13</v>
      </c>
      <c r="K225" s="1"/>
      <c r="L225" s="1"/>
      <c r="M225" s="50"/>
      <c r="N225" s="50"/>
      <c r="O225" s="8"/>
      <c r="P225" s="8"/>
      <c r="Q225" s="8"/>
      <c r="R225" s="8"/>
      <c r="S225" s="8"/>
      <c r="T225" s="8"/>
      <c r="U225" s="8"/>
      <c r="V225" s="50"/>
      <c r="W225" s="40"/>
    </row>
    <row r="226" spans="1:23" ht="25.5" x14ac:dyDescent="0.25">
      <c r="A226" s="52">
        <v>225</v>
      </c>
      <c r="B226" s="2" t="s">
        <v>2744</v>
      </c>
      <c r="C226" s="10" t="s">
        <v>2745</v>
      </c>
      <c r="D226" s="10" t="s">
        <v>2745</v>
      </c>
      <c r="F226" s="2" t="s">
        <v>2744</v>
      </c>
      <c r="G226" s="40"/>
      <c r="H226" s="1"/>
      <c r="I226" s="1"/>
      <c r="J226" s="1" t="s">
        <v>13</v>
      </c>
      <c r="K226" s="1"/>
      <c r="L226" s="1"/>
      <c r="M226" s="50"/>
      <c r="N226" s="49" t="s">
        <v>13</v>
      </c>
      <c r="O226" s="10" t="s">
        <v>13</v>
      </c>
      <c r="P226" s="8"/>
      <c r="Q226" s="8"/>
      <c r="R226" s="8"/>
      <c r="S226" s="8"/>
      <c r="T226" s="8"/>
      <c r="U226" s="8"/>
      <c r="V226" s="50"/>
      <c r="W226" s="40"/>
    </row>
    <row r="227" spans="1:23" ht="25.5" x14ac:dyDescent="0.25">
      <c r="A227" s="52">
        <v>226</v>
      </c>
      <c r="B227" s="2" t="s">
        <v>2742</v>
      </c>
      <c r="C227" s="10" t="s">
        <v>2743</v>
      </c>
      <c r="D227" s="10" t="s">
        <v>2743</v>
      </c>
      <c r="F227" s="2" t="s">
        <v>2742</v>
      </c>
      <c r="G227" s="40"/>
      <c r="H227" s="1"/>
      <c r="I227" s="1"/>
      <c r="J227" s="1" t="s">
        <v>13</v>
      </c>
      <c r="K227" s="1"/>
      <c r="L227" s="1"/>
      <c r="M227" s="50"/>
      <c r="N227" s="49" t="s">
        <v>13</v>
      </c>
      <c r="O227" s="10" t="s">
        <v>13</v>
      </c>
      <c r="P227" s="8"/>
      <c r="Q227" s="8"/>
      <c r="R227" s="8"/>
      <c r="S227" s="8"/>
      <c r="T227" s="8"/>
      <c r="U227" s="8"/>
      <c r="V227" s="50"/>
      <c r="W227" s="40"/>
    </row>
    <row r="228" spans="1:23" ht="25.5" x14ac:dyDescent="0.25">
      <c r="A228" s="52">
        <v>227</v>
      </c>
      <c r="B228" s="2" t="s">
        <v>2740</v>
      </c>
      <c r="C228" s="10" t="s">
        <v>2741</v>
      </c>
      <c r="D228" s="10" t="s">
        <v>2741</v>
      </c>
      <c r="F228" s="2" t="s">
        <v>2740</v>
      </c>
      <c r="G228" s="40"/>
      <c r="H228" s="1"/>
      <c r="I228" s="1"/>
      <c r="J228" s="1" t="s">
        <v>13</v>
      </c>
      <c r="K228" s="1"/>
      <c r="L228" s="1"/>
      <c r="M228" s="50"/>
      <c r="N228" s="49" t="s">
        <v>13</v>
      </c>
      <c r="O228" s="10" t="s">
        <v>13</v>
      </c>
      <c r="P228" s="8"/>
      <c r="Q228" s="8"/>
      <c r="R228" s="8"/>
      <c r="S228" s="8"/>
      <c r="T228" s="8"/>
      <c r="U228" s="8"/>
      <c r="V228" s="50"/>
      <c r="W228" s="40"/>
    </row>
    <row r="229" spans="1:23" ht="25.5" x14ac:dyDescent="0.25">
      <c r="A229" s="52">
        <v>228</v>
      </c>
      <c r="B229" s="4" t="s">
        <v>2738</v>
      </c>
      <c r="C229" s="14" t="s">
        <v>2739</v>
      </c>
      <c r="D229" s="14" t="s">
        <v>2739</v>
      </c>
      <c r="E229" s="13"/>
      <c r="F229" s="4" t="s">
        <v>2738</v>
      </c>
      <c r="G229" s="38"/>
      <c r="H229" s="3"/>
      <c r="I229" s="3"/>
      <c r="J229" s="1"/>
      <c r="K229" s="3"/>
      <c r="L229" s="3"/>
      <c r="M229" s="47"/>
      <c r="N229" s="50"/>
      <c r="O229" s="8"/>
      <c r="P229" s="10" t="s">
        <v>13</v>
      </c>
      <c r="Q229" s="10" t="s">
        <v>13</v>
      </c>
      <c r="R229" s="10" t="s">
        <v>13</v>
      </c>
      <c r="S229" s="8"/>
      <c r="T229" s="8"/>
      <c r="U229" s="8"/>
      <c r="V229" s="50"/>
      <c r="W229" s="40"/>
    </row>
    <row r="230" spans="1:23" ht="25.5" x14ac:dyDescent="0.25">
      <c r="A230" s="52">
        <v>229</v>
      </c>
      <c r="B230" s="4" t="s">
        <v>2736</v>
      </c>
      <c r="C230" s="14" t="s">
        <v>2737</v>
      </c>
      <c r="D230" s="14" t="s">
        <v>2737</v>
      </c>
      <c r="E230" s="13"/>
      <c r="F230" s="4" t="s">
        <v>2736</v>
      </c>
      <c r="G230" s="38"/>
      <c r="H230" s="3"/>
      <c r="I230" s="3"/>
      <c r="J230" s="1"/>
      <c r="K230" s="3"/>
      <c r="L230" s="3"/>
      <c r="M230" s="47"/>
      <c r="N230" s="50"/>
      <c r="O230" s="8"/>
      <c r="P230" s="8"/>
      <c r="Q230" s="8"/>
      <c r="R230" s="8"/>
      <c r="S230" s="8"/>
      <c r="T230" s="8"/>
      <c r="U230" s="8"/>
      <c r="V230" s="50"/>
      <c r="W230" s="40"/>
    </row>
    <row r="231" spans="1:23" x14ac:dyDescent="0.25">
      <c r="A231" s="52">
        <v>230</v>
      </c>
      <c r="B231" s="4" t="s">
        <v>2734</v>
      </c>
      <c r="C231" s="14" t="s">
        <v>2735</v>
      </c>
      <c r="D231" s="14" t="s">
        <v>2735</v>
      </c>
      <c r="E231" s="13"/>
      <c r="F231" s="4" t="s">
        <v>2734</v>
      </c>
      <c r="G231" s="38"/>
      <c r="H231" s="3"/>
      <c r="I231" s="3"/>
      <c r="J231" s="1"/>
      <c r="K231" s="3"/>
      <c r="L231" s="3"/>
      <c r="M231" s="47"/>
      <c r="N231" s="50"/>
      <c r="O231" s="8"/>
      <c r="P231" s="8"/>
      <c r="Q231" s="8"/>
      <c r="R231" s="8"/>
      <c r="S231" s="8"/>
      <c r="T231" s="8"/>
      <c r="U231" s="8"/>
      <c r="V231" s="50"/>
      <c r="W231" s="40"/>
    </row>
    <row r="232" spans="1:23" x14ac:dyDescent="0.25">
      <c r="A232" s="52">
        <v>231</v>
      </c>
      <c r="B232" s="6" t="s">
        <v>2732</v>
      </c>
      <c r="C232" s="12" t="s">
        <v>2733</v>
      </c>
      <c r="D232" s="12" t="s">
        <v>2733</v>
      </c>
      <c r="E232" s="11"/>
      <c r="F232" s="6" t="s">
        <v>2732</v>
      </c>
      <c r="G232" s="39"/>
      <c r="H232" s="5"/>
      <c r="I232" s="5"/>
      <c r="J232" s="1"/>
      <c r="K232" s="5"/>
      <c r="L232" s="5"/>
      <c r="M232" s="48"/>
      <c r="N232" s="50"/>
      <c r="O232" s="8"/>
      <c r="P232" s="8"/>
      <c r="Q232" s="8"/>
      <c r="R232" s="8"/>
      <c r="S232" s="8"/>
      <c r="T232" s="8"/>
      <c r="U232" s="8"/>
      <c r="V232" s="50"/>
      <c r="W232" s="40"/>
    </row>
    <row r="233" spans="1:23" ht="38.25" x14ac:dyDescent="0.25">
      <c r="A233" s="52">
        <v>232</v>
      </c>
      <c r="B233" s="2" t="s">
        <v>2730</v>
      </c>
      <c r="C233" s="10" t="s">
        <v>2731</v>
      </c>
      <c r="D233" s="10" t="s">
        <v>2731</v>
      </c>
      <c r="F233" s="2" t="s">
        <v>2730</v>
      </c>
      <c r="G233" s="40"/>
      <c r="H233" s="1"/>
      <c r="I233" s="1"/>
      <c r="J233" s="1" t="s">
        <v>13</v>
      </c>
      <c r="K233" s="1"/>
      <c r="L233" s="1"/>
      <c r="M233" s="50"/>
      <c r="N233" s="49" t="s">
        <v>13</v>
      </c>
      <c r="O233" s="10" t="s">
        <v>13</v>
      </c>
      <c r="P233" s="10" t="s">
        <v>13</v>
      </c>
      <c r="Q233" s="10" t="s">
        <v>13</v>
      </c>
      <c r="R233" s="10" t="s">
        <v>13</v>
      </c>
      <c r="S233" s="8"/>
      <c r="T233" s="8"/>
      <c r="U233" s="8"/>
      <c r="V233" s="50"/>
      <c r="W233" s="40"/>
    </row>
    <row r="234" spans="1:23" ht="38.25" x14ac:dyDescent="0.25">
      <c r="A234" s="52">
        <v>233</v>
      </c>
      <c r="B234" s="2" t="s">
        <v>2728</v>
      </c>
      <c r="C234" s="10" t="s">
        <v>2729</v>
      </c>
      <c r="D234" s="10" t="s">
        <v>2729</v>
      </c>
      <c r="F234" s="2" t="s">
        <v>2728</v>
      </c>
      <c r="G234" s="40"/>
      <c r="H234" s="1"/>
      <c r="I234" s="1"/>
      <c r="J234" s="1" t="s">
        <v>13</v>
      </c>
      <c r="K234" s="1"/>
      <c r="L234" s="1"/>
      <c r="M234" s="50"/>
      <c r="N234" s="49" t="s">
        <v>13</v>
      </c>
      <c r="O234" s="10" t="s">
        <v>13</v>
      </c>
      <c r="P234" s="10" t="s">
        <v>13</v>
      </c>
      <c r="Q234" s="10" t="s">
        <v>13</v>
      </c>
      <c r="R234" s="10" t="s">
        <v>13</v>
      </c>
      <c r="S234" s="8"/>
      <c r="T234" s="8"/>
      <c r="U234" s="8"/>
      <c r="V234" s="50"/>
      <c r="W234" s="40"/>
    </row>
    <row r="235" spans="1:23" x14ac:dyDescent="0.25">
      <c r="A235" s="52">
        <v>234</v>
      </c>
      <c r="B235" s="6" t="s">
        <v>2726</v>
      </c>
      <c r="C235" s="12" t="s">
        <v>2727</v>
      </c>
      <c r="D235" s="12" t="s">
        <v>2727</v>
      </c>
      <c r="E235" s="11"/>
      <c r="F235" s="6" t="s">
        <v>2726</v>
      </c>
      <c r="G235" s="39"/>
      <c r="H235" s="5"/>
      <c r="I235" s="5"/>
      <c r="J235" s="1"/>
      <c r="K235" s="5"/>
      <c r="L235" s="5"/>
      <c r="M235" s="48"/>
      <c r="N235" s="50"/>
      <c r="O235" s="8"/>
      <c r="P235" s="8"/>
      <c r="Q235" s="8"/>
      <c r="R235" s="8"/>
      <c r="S235" s="8"/>
      <c r="T235" s="8"/>
      <c r="U235" s="8"/>
      <c r="V235" s="50"/>
      <c r="W235" s="40"/>
    </row>
    <row r="236" spans="1:23" ht="38.25" x14ac:dyDescent="0.25">
      <c r="A236" s="52">
        <v>235</v>
      </c>
      <c r="B236" s="2" t="s">
        <v>2724</v>
      </c>
      <c r="C236" s="10" t="s">
        <v>2725</v>
      </c>
      <c r="D236" s="10" t="s">
        <v>2725</v>
      </c>
      <c r="F236" s="2" t="s">
        <v>2724</v>
      </c>
      <c r="G236" s="40"/>
      <c r="H236" s="1"/>
      <c r="I236" s="1"/>
      <c r="J236" s="1" t="s">
        <v>13</v>
      </c>
      <c r="K236" s="1"/>
      <c r="L236" s="1"/>
      <c r="M236" s="50"/>
      <c r="N236" s="49" t="s">
        <v>13</v>
      </c>
      <c r="O236" s="10" t="s">
        <v>13</v>
      </c>
      <c r="P236" s="10" t="s">
        <v>13</v>
      </c>
      <c r="Q236" s="10" t="s">
        <v>13</v>
      </c>
      <c r="R236" s="10" t="s">
        <v>13</v>
      </c>
      <c r="S236" s="8"/>
      <c r="T236" s="8"/>
      <c r="U236" s="8"/>
      <c r="V236" s="50"/>
      <c r="W236" s="40"/>
    </row>
    <row r="237" spans="1:23" ht="63.75" x14ac:dyDescent="0.25">
      <c r="A237" s="52">
        <v>236</v>
      </c>
      <c r="B237" s="2" t="s">
        <v>2722</v>
      </c>
      <c r="C237" s="10" t="s">
        <v>2723</v>
      </c>
      <c r="D237" s="10" t="s">
        <v>2723</v>
      </c>
      <c r="F237" s="2" t="s">
        <v>2722</v>
      </c>
      <c r="G237" s="40"/>
      <c r="H237" s="1"/>
      <c r="I237" s="1"/>
      <c r="J237" s="1" t="s">
        <v>13</v>
      </c>
      <c r="K237" s="1"/>
      <c r="L237" s="1"/>
      <c r="M237" s="50"/>
      <c r="N237" s="49" t="s">
        <v>13</v>
      </c>
      <c r="O237" s="10" t="s">
        <v>13</v>
      </c>
      <c r="P237" s="8"/>
      <c r="Q237" s="8"/>
      <c r="R237" s="8"/>
      <c r="S237" s="8"/>
      <c r="T237" s="8"/>
      <c r="U237" s="8"/>
      <c r="V237" s="50"/>
      <c r="W237" s="40"/>
    </row>
    <row r="238" spans="1:23" ht="51" x14ac:dyDescent="0.25">
      <c r="A238" s="52">
        <v>237</v>
      </c>
      <c r="B238" s="2" t="s">
        <v>2720</v>
      </c>
      <c r="C238" s="10" t="s">
        <v>2721</v>
      </c>
      <c r="D238" s="10" t="s">
        <v>2721</v>
      </c>
      <c r="F238" s="2" t="s">
        <v>2720</v>
      </c>
      <c r="G238" s="40"/>
      <c r="H238" s="1"/>
      <c r="I238" s="1"/>
      <c r="J238" s="1" t="s">
        <v>13</v>
      </c>
      <c r="K238" s="1"/>
      <c r="L238" s="1"/>
      <c r="M238" s="50"/>
      <c r="N238" s="50"/>
      <c r="O238" s="8"/>
      <c r="P238" s="10" t="s">
        <v>13</v>
      </c>
      <c r="Q238" s="10" t="s">
        <v>13</v>
      </c>
      <c r="R238" s="10" t="s">
        <v>13</v>
      </c>
      <c r="S238" s="8"/>
      <c r="T238" s="8"/>
      <c r="U238" s="8"/>
      <c r="V238" s="50"/>
      <c r="W238" s="40"/>
    </row>
    <row r="239" spans="1:23" ht="63.75" x14ac:dyDescent="0.25">
      <c r="A239" s="52">
        <v>238</v>
      </c>
      <c r="B239" s="2" t="s">
        <v>2718</v>
      </c>
      <c r="C239" s="10" t="s">
        <v>2719</v>
      </c>
      <c r="D239" s="10" t="s">
        <v>2719</v>
      </c>
      <c r="F239" s="2" t="s">
        <v>2718</v>
      </c>
      <c r="G239" s="40"/>
      <c r="H239" s="1"/>
      <c r="I239" s="1"/>
      <c r="J239" s="1" t="s">
        <v>13</v>
      </c>
      <c r="K239" s="1"/>
      <c r="L239" s="1"/>
      <c r="M239" s="50"/>
      <c r="N239" s="49" t="s">
        <v>13</v>
      </c>
      <c r="O239" s="10" t="s">
        <v>13</v>
      </c>
      <c r="P239" s="10" t="s">
        <v>13</v>
      </c>
      <c r="Q239" s="10" t="s">
        <v>13</v>
      </c>
      <c r="R239" s="10" t="s">
        <v>13</v>
      </c>
      <c r="S239" s="8"/>
      <c r="T239" s="8"/>
      <c r="U239" s="8"/>
      <c r="V239" s="50"/>
      <c r="W239" s="40"/>
    </row>
    <row r="240" spans="1:23" ht="25.5" x14ac:dyDescent="0.25">
      <c r="A240" s="52">
        <v>239</v>
      </c>
      <c r="B240" s="2" t="s">
        <v>2716</v>
      </c>
      <c r="C240" s="10" t="s">
        <v>2717</v>
      </c>
      <c r="D240" s="10" t="s">
        <v>2717</v>
      </c>
      <c r="F240" s="2" t="s">
        <v>2716</v>
      </c>
      <c r="G240" s="40"/>
      <c r="H240" s="1"/>
      <c r="I240" s="1"/>
      <c r="J240" s="1" t="s">
        <v>13</v>
      </c>
      <c r="K240" s="1"/>
      <c r="L240" s="1"/>
      <c r="M240" s="50"/>
      <c r="N240" s="49" t="s">
        <v>13</v>
      </c>
      <c r="O240" s="10" t="s">
        <v>13</v>
      </c>
      <c r="P240" s="10" t="s">
        <v>13</v>
      </c>
      <c r="Q240" s="10" t="s">
        <v>13</v>
      </c>
      <c r="R240" s="10" t="s">
        <v>13</v>
      </c>
      <c r="S240" s="8"/>
      <c r="T240" s="8"/>
      <c r="U240" s="8"/>
      <c r="V240" s="50"/>
      <c r="W240" s="40"/>
    </row>
    <row r="241" spans="1:23" ht="25.5" x14ac:dyDescent="0.25">
      <c r="A241" s="52">
        <v>240</v>
      </c>
      <c r="B241" s="2" t="s">
        <v>2714</v>
      </c>
      <c r="C241" s="10" t="s">
        <v>2715</v>
      </c>
      <c r="D241" s="10" t="s">
        <v>2715</v>
      </c>
      <c r="F241" s="2" t="s">
        <v>2714</v>
      </c>
      <c r="G241" s="40"/>
      <c r="H241" s="1"/>
      <c r="I241" s="1"/>
      <c r="J241" s="1" t="s">
        <v>13</v>
      </c>
      <c r="K241" s="1"/>
      <c r="L241" s="1"/>
      <c r="M241" s="50"/>
      <c r="N241" s="49" t="s">
        <v>13</v>
      </c>
      <c r="O241" s="10" t="s">
        <v>13</v>
      </c>
      <c r="P241" s="10" t="s">
        <v>13</v>
      </c>
      <c r="Q241" s="10" t="s">
        <v>13</v>
      </c>
      <c r="R241" s="10" t="s">
        <v>13</v>
      </c>
      <c r="S241" s="8"/>
      <c r="T241" s="8"/>
      <c r="U241" s="8"/>
      <c r="V241" s="50"/>
      <c r="W241" s="40"/>
    </row>
    <row r="242" spans="1:23" ht="25.5" x14ac:dyDescent="0.25">
      <c r="A242" s="52">
        <v>241</v>
      </c>
      <c r="B242" s="2" t="s">
        <v>2712</v>
      </c>
      <c r="C242" s="10" t="s">
        <v>2713</v>
      </c>
      <c r="D242" s="10" t="s">
        <v>2713</v>
      </c>
      <c r="F242" s="2" t="s">
        <v>2712</v>
      </c>
      <c r="G242" s="40"/>
      <c r="H242" s="1"/>
      <c r="I242" s="1"/>
      <c r="J242" s="1" t="s">
        <v>13</v>
      </c>
      <c r="K242" s="1"/>
      <c r="L242" s="1"/>
      <c r="M242" s="50"/>
      <c r="N242" s="49" t="s">
        <v>13</v>
      </c>
      <c r="O242" s="10" t="s">
        <v>13</v>
      </c>
      <c r="P242" s="10" t="s">
        <v>13</v>
      </c>
      <c r="Q242" s="10" t="s">
        <v>13</v>
      </c>
      <c r="R242" s="10" t="s">
        <v>13</v>
      </c>
      <c r="S242" s="8"/>
      <c r="T242" s="8"/>
      <c r="U242" s="8"/>
      <c r="V242" s="50"/>
      <c r="W242" s="40"/>
    </row>
    <row r="243" spans="1:23" ht="51" x14ac:dyDescent="0.25">
      <c r="A243" s="52">
        <v>242</v>
      </c>
      <c r="B243" s="2" t="s">
        <v>2710</v>
      </c>
      <c r="C243" s="10" t="s">
        <v>2711</v>
      </c>
      <c r="D243" s="10" t="s">
        <v>2711</v>
      </c>
      <c r="F243" s="2" t="s">
        <v>2710</v>
      </c>
      <c r="G243" s="40"/>
      <c r="H243" s="1"/>
      <c r="I243" s="1"/>
      <c r="J243" s="1" t="s">
        <v>13</v>
      </c>
      <c r="K243" s="1"/>
      <c r="L243" s="1"/>
      <c r="M243" s="50"/>
      <c r="N243" s="49" t="s">
        <v>13</v>
      </c>
      <c r="O243" s="10" t="s">
        <v>13</v>
      </c>
      <c r="P243" s="10" t="s">
        <v>13</v>
      </c>
      <c r="Q243" s="10" t="s">
        <v>13</v>
      </c>
      <c r="R243" s="10" t="s">
        <v>13</v>
      </c>
      <c r="S243" s="8"/>
      <c r="T243" s="8"/>
      <c r="U243" s="8"/>
      <c r="V243" s="50"/>
      <c r="W243" s="40"/>
    </row>
    <row r="244" spans="1:23" x14ac:dyDescent="0.25">
      <c r="A244" s="52">
        <v>243</v>
      </c>
      <c r="B244" s="4" t="s">
        <v>2708</v>
      </c>
      <c r="C244" s="14" t="s">
        <v>2709</v>
      </c>
      <c r="D244" s="14" t="s">
        <v>2709</v>
      </c>
      <c r="E244" s="13"/>
      <c r="F244" s="4" t="s">
        <v>2708</v>
      </c>
      <c r="G244" s="38"/>
      <c r="H244" s="3"/>
      <c r="I244" s="3"/>
      <c r="J244" s="1"/>
      <c r="K244" s="3"/>
      <c r="L244" s="3"/>
      <c r="M244" s="47"/>
      <c r="N244" s="50"/>
      <c r="O244" s="8"/>
      <c r="P244" s="8"/>
      <c r="Q244" s="8"/>
      <c r="R244" s="8"/>
      <c r="S244" s="8"/>
      <c r="T244" s="8"/>
      <c r="U244" s="8"/>
      <c r="V244" s="50"/>
      <c r="W244" s="40"/>
    </row>
    <row r="245" spans="1:23" ht="38.25" x14ac:dyDescent="0.25">
      <c r="A245" s="52">
        <v>244</v>
      </c>
      <c r="B245" s="6" t="s">
        <v>2706</v>
      </c>
      <c r="C245" s="12" t="s">
        <v>2707</v>
      </c>
      <c r="D245" s="12" t="s">
        <v>2707</v>
      </c>
      <c r="E245" s="11"/>
      <c r="F245" s="6" t="s">
        <v>2706</v>
      </c>
      <c r="G245" s="39"/>
      <c r="H245" s="5"/>
      <c r="I245" s="5"/>
      <c r="J245" s="1"/>
      <c r="K245" s="5"/>
      <c r="L245" s="5"/>
      <c r="M245" s="48"/>
      <c r="N245" s="50"/>
      <c r="O245" s="8"/>
      <c r="P245" s="8"/>
      <c r="Q245" s="8"/>
      <c r="R245" s="8"/>
      <c r="S245" s="8"/>
      <c r="T245" s="8"/>
      <c r="U245" s="8"/>
      <c r="V245" s="50"/>
      <c r="W245" s="40"/>
    </row>
    <row r="246" spans="1:23" ht="25.5" x14ac:dyDescent="0.25">
      <c r="A246" s="52">
        <v>245</v>
      </c>
      <c r="B246" s="2" t="s">
        <v>2704</v>
      </c>
      <c r="C246" s="10" t="s">
        <v>2705</v>
      </c>
      <c r="D246" s="10" t="s">
        <v>2705</v>
      </c>
      <c r="F246" s="2" t="s">
        <v>2704</v>
      </c>
      <c r="G246" s="40"/>
      <c r="H246" s="1"/>
      <c r="I246" s="1"/>
      <c r="J246" s="1" t="s">
        <v>13</v>
      </c>
      <c r="K246" s="1"/>
      <c r="L246" s="1"/>
      <c r="M246" s="50"/>
      <c r="N246" s="50"/>
      <c r="O246" s="8"/>
      <c r="P246" s="10" t="s">
        <v>13</v>
      </c>
      <c r="Q246" s="10" t="s">
        <v>13</v>
      </c>
      <c r="R246" s="10" t="s">
        <v>13</v>
      </c>
      <c r="S246" s="8"/>
      <c r="T246" s="8"/>
      <c r="U246" s="8"/>
      <c r="V246" s="50"/>
      <c r="W246" s="40"/>
    </row>
    <row r="247" spans="1:23" ht="25.5" x14ac:dyDescent="0.25">
      <c r="A247" s="52">
        <v>246</v>
      </c>
      <c r="B247" s="2" t="s">
        <v>2702</v>
      </c>
      <c r="C247" s="10" t="s">
        <v>2703</v>
      </c>
      <c r="D247" s="10" t="s">
        <v>2703</v>
      </c>
      <c r="F247" s="2" t="s">
        <v>2702</v>
      </c>
      <c r="G247" s="40"/>
      <c r="H247" s="1"/>
      <c r="I247" s="1"/>
      <c r="J247" s="1" t="s">
        <v>13</v>
      </c>
      <c r="K247" s="1"/>
      <c r="L247" s="1"/>
      <c r="M247" s="50"/>
      <c r="N247" s="50"/>
      <c r="O247" s="8"/>
      <c r="P247" s="10" t="s">
        <v>13</v>
      </c>
      <c r="Q247" s="10" t="s">
        <v>13</v>
      </c>
      <c r="R247" s="10" t="s">
        <v>13</v>
      </c>
      <c r="S247" s="8"/>
      <c r="T247" s="8"/>
      <c r="U247" s="8"/>
      <c r="V247" s="50"/>
      <c r="W247" s="40"/>
    </row>
    <row r="248" spans="1:23" ht="51" x14ac:dyDescent="0.25">
      <c r="A248" s="52">
        <v>247</v>
      </c>
      <c r="B248" s="2" t="s">
        <v>2700</v>
      </c>
      <c r="C248" s="10" t="s">
        <v>2701</v>
      </c>
      <c r="D248" s="10" t="s">
        <v>2701</v>
      </c>
      <c r="F248" s="2" t="s">
        <v>2700</v>
      </c>
      <c r="G248" s="40"/>
      <c r="H248" s="1"/>
      <c r="I248" s="1"/>
      <c r="J248" s="1" t="s">
        <v>13</v>
      </c>
      <c r="K248" s="1"/>
      <c r="L248" s="1"/>
      <c r="M248" s="50"/>
      <c r="N248" s="50"/>
      <c r="O248" s="8"/>
      <c r="P248" s="10" t="s">
        <v>13</v>
      </c>
      <c r="Q248" s="10" t="s">
        <v>13</v>
      </c>
      <c r="R248" s="10" t="s">
        <v>13</v>
      </c>
      <c r="S248" s="8"/>
      <c r="T248" s="8"/>
      <c r="U248" s="8"/>
      <c r="V248" s="50"/>
      <c r="W248" s="40"/>
    </row>
    <row r="249" spans="1:23" ht="89.25" x14ac:dyDescent="0.25">
      <c r="A249" s="52">
        <v>248</v>
      </c>
      <c r="B249" s="2" t="s">
        <v>2698</v>
      </c>
      <c r="C249" s="10" t="s">
        <v>2699</v>
      </c>
      <c r="D249" s="10" t="s">
        <v>2699</v>
      </c>
      <c r="F249" s="2" t="s">
        <v>2698</v>
      </c>
      <c r="G249" s="40"/>
      <c r="H249" s="1"/>
      <c r="I249" s="1"/>
      <c r="J249" s="1" t="s">
        <v>13</v>
      </c>
      <c r="K249" s="1"/>
      <c r="L249" s="1"/>
      <c r="M249" s="50"/>
      <c r="N249" s="50"/>
      <c r="O249" s="8"/>
      <c r="P249" s="10" t="s">
        <v>13</v>
      </c>
      <c r="Q249" s="10" t="s">
        <v>13</v>
      </c>
      <c r="R249" s="10" t="s">
        <v>13</v>
      </c>
      <c r="S249" s="8"/>
      <c r="T249" s="8"/>
      <c r="U249" s="8"/>
      <c r="V249" s="50"/>
      <c r="W249" s="40"/>
    </row>
    <row r="250" spans="1:23" ht="25.5" x14ac:dyDescent="0.25">
      <c r="A250" s="52">
        <v>249</v>
      </c>
      <c r="B250" s="2" t="s">
        <v>2696</v>
      </c>
      <c r="C250" s="10" t="s">
        <v>2697</v>
      </c>
      <c r="D250" s="10" t="s">
        <v>2697</v>
      </c>
      <c r="F250" s="2" t="s">
        <v>2696</v>
      </c>
      <c r="G250" s="40"/>
      <c r="H250" s="1"/>
      <c r="I250" s="1"/>
      <c r="J250" s="1" t="s">
        <v>13</v>
      </c>
      <c r="K250" s="1"/>
      <c r="L250" s="1"/>
      <c r="M250" s="50"/>
      <c r="N250" s="50"/>
      <c r="O250" s="8"/>
      <c r="P250" s="10" t="s">
        <v>13</v>
      </c>
      <c r="Q250" s="10" t="s">
        <v>13</v>
      </c>
      <c r="R250" s="10" t="s">
        <v>13</v>
      </c>
      <c r="S250" s="8"/>
      <c r="T250" s="8"/>
      <c r="U250" s="8"/>
      <c r="V250" s="50"/>
      <c r="W250" s="40"/>
    </row>
    <row r="251" spans="1:23" ht="25.5" x14ac:dyDescent="0.25">
      <c r="A251" s="52">
        <v>250</v>
      </c>
      <c r="B251" s="4" t="s">
        <v>2694</v>
      </c>
      <c r="C251" s="14" t="s">
        <v>2695</v>
      </c>
      <c r="D251" s="14" t="s">
        <v>2695</v>
      </c>
      <c r="E251" s="13"/>
      <c r="F251" s="4" t="s">
        <v>2694</v>
      </c>
      <c r="G251" s="38"/>
      <c r="H251" s="3"/>
      <c r="I251" s="3"/>
      <c r="J251" s="1"/>
      <c r="K251" s="3"/>
      <c r="L251" s="3"/>
      <c r="M251" s="47"/>
      <c r="N251" s="50"/>
      <c r="O251" s="8"/>
      <c r="P251" s="8"/>
      <c r="Q251" s="8"/>
      <c r="R251" s="8"/>
      <c r="S251" s="8"/>
      <c r="T251" s="8"/>
      <c r="U251" s="8"/>
      <c r="V251" s="50"/>
      <c r="W251" s="40"/>
    </row>
    <row r="252" spans="1:23" ht="25.5" x14ac:dyDescent="0.25">
      <c r="A252" s="52">
        <v>251</v>
      </c>
      <c r="B252" s="6" t="s">
        <v>2692</v>
      </c>
      <c r="C252" s="12" t="s">
        <v>2693</v>
      </c>
      <c r="D252" s="12" t="s">
        <v>2693</v>
      </c>
      <c r="E252" s="11"/>
      <c r="F252" s="6" t="s">
        <v>2692</v>
      </c>
      <c r="G252" s="39"/>
      <c r="H252" s="5"/>
      <c r="I252" s="5"/>
      <c r="J252" s="1"/>
      <c r="K252" s="5"/>
      <c r="L252" s="5"/>
      <c r="M252" s="48"/>
      <c r="N252" s="50"/>
      <c r="O252" s="8"/>
      <c r="P252" s="8"/>
      <c r="Q252" s="8"/>
      <c r="R252" s="8"/>
      <c r="S252" s="8"/>
      <c r="T252" s="8"/>
      <c r="U252" s="8"/>
      <c r="V252" s="50"/>
      <c r="W252" s="40"/>
    </row>
    <row r="253" spans="1:23" ht="38.25" x14ac:dyDescent="0.25">
      <c r="A253" s="52">
        <v>252</v>
      </c>
      <c r="B253" s="2" t="s">
        <v>2690</v>
      </c>
      <c r="C253" s="10" t="s">
        <v>2691</v>
      </c>
      <c r="D253" s="10" t="s">
        <v>2691</v>
      </c>
      <c r="F253" s="2" t="s">
        <v>2690</v>
      </c>
      <c r="G253" s="40"/>
      <c r="H253" s="1"/>
      <c r="I253" s="1"/>
      <c r="J253" s="1" t="s">
        <v>13</v>
      </c>
      <c r="K253" s="1"/>
      <c r="L253" s="1"/>
      <c r="M253" s="50"/>
      <c r="N253" s="49" t="s">
        <v>13</v>
      </c>
      <c r="O253" s="10" t="s">
        <v>13</v>
      </c>
      <c r="P253" s="8"/>
      <c r="Q253" s="8"/>
      <c r="R253" s="8"/>
      <c r="S253" s="8"/>
      <c r="T253" s="8"/>
      <c r="U253" s="8"/>
      <c r="V253" s="50"/>
      <c r="W253" s="40"/>
    </row>
    <row r="254" spans="1:23" x14ac:dyDescent="0.25">
      <c r="A254" s="52">
        <v>253</v>
      </c>
      <c r="B254" s="2" t="s">
        <v>2688</v>
      </c>
      <c r="C254" s="10" t="s">
        <v>2689</v>
      </c>
      <c r="D254" s="10" t="s">
        <v>2689</v>
      </c>
      <c r="F254" s="2" t="s">
        <v>2688</v>
      </c>
      <c r="G254" s="40"/>
      <c r="H254" s="1"/>
      <c r="I254" s="1"/>
      <c r="J254" s="1" t="s">
        <v>13</v>
      </c>
      <c r="K254" s="1"/>
      <c r="L254" s="1"/>
      <c r="M254" s="50"/>
      <c r="N254" s="49" t="s">
        <v>13</v>
      </c>
      <c r="O254" s="10" t="s">
        <v>13</v>
      </c>
      <c r="P254" s="8"/>
      <c r="Q254" s="8"/>
      <c r="R254" s="8"/>
      <c r="S254" s="8"/>
      <c r="T254" s="8"/>
      <c r="U254" s="8"/>
      <c r="V254" s="50"/>
      <c r="W254" s="40"/>
    </row>
    <row r="255" spans="1:23" ht="76.5" x14ac:dyDescent="0.25">
      <c r="A255" s="52">
        <v>254</v>
      </c>
      <c r="B255" s="2" t="s">
        <v>2686</v>
      </c>
      <c r="C255" s="10" t="s">
        <v>2687</v>
      </c>
      <c r="D255" s="10" t="s">
        <v>2687</v>
      </c>
      <c r="F255" s="2" t="s">
        <v>2686</v>
      </c>
      <c r="G255" s="40"/>
      <c r="H255" s="1"/>
      <c r="I255" s="1"/>
      <c r="J255" s="1" t="s">
        <v>13</v>
      </c>
      <c r="K255" s="1"/>
      <c r="L255" s="1"/>
      <c r="M255" s="50"/>
      <c r="N255" s="49" t="s">
        <v>13</v>
      </c>
      <c r="O255" s="10" t="s">
        <v>13</v>
      </c>
      <c r="P255" s="8"/>
      <c r="Q255" s="8"/>
      <c r="R255" s="8"/>
      <c r="S255" s="8"/>
      <c r="T255" s="8"/>
      <c r="U255" s="8"/>
      <c r="V255" s="50"/>
      <c r="W255" s="40"/>
    </row>
    <row r="256" spans="1:23" ht="127.5" x14ac:dyDescent="0.25">
      <c r="A256" s="52">
        <v>255</v>
      </c>
      <c r="B256" s="2" t="s">
        <v>2684</v>
      </c>
      <c r="C256" s="10" t="s">
        <v>2685</v>
      </c>
      <c r="D256" s="10" t="s">
        <v>2685</v>
      </c>
      <c r="F256" s="2" t="s">
        <v>2684</v>
      </c>
      <c r="G256" s="40"/>
      <c r="H256" s="1"/>
      <c r="I256" s="1"/>
      <c r="J256" s="1" t="s">
        <v>13</v>
      </c>
      <c r="K256" s="1"/>
      <c r="L256" s="1"/>
      <c r="M256" s="50"/>
      <c r="N256" s="49" t="s">
        <v>13</v>
      </c>
      <c r="O256" s="10" t="s">
        <v>13</v>
      </c>
      <c r="P256" s="8"/>
      <c r="Q256" s="8"/>
      <c r="R256" s="8"/>
      <c r="S256" s="8"/>
      <c r="T256" s="8"/>
      <c r="U256" s="8"/>
      <c r="V256" s="50"/>
      <c r="W256" s="40"/>
    </row>
    <row r="257" spans="1:23" x14ac:dyDescent="0.25">
      <c r="A257" s="52">
        <v>256</v>
      </c>
      <c r="B257" s="2" t="s">
        <v>2682</v>
      </c>
      <c r="C257" s="10" t="s">
        <v>2683</v>
      </c>
      <c r="D257" s="10" t="s">
        <v>2683</v>
      </c>
      <c r="F257" s="2" t="s">
        <v>2682</v>
      </c>
      <c r="G257" s="40"/>
      <c r="H257" s="1"/>
      <c r="I257" s="1"/>
      <c r="J257" s="1" t="s">
        <v>13</v>
      </c>
      <c r="K257" s="1"/>
      <c r="L257" s="1"/>
      <c r="M257" s="50"/>
      <c r="N257" s="49" t="s">
        <v>13</v>
      </c>
      <c r="O257" s="10" t="s">
        <v>13</v>
      </c>
      <c r="P257" s="8"/>
      <c r="Q257" s="8"/>
      <c r="R257" s="8"/>
      <c r="S257" s="8"/>
      <c r="T257" s="8"/>
      <c r="U257" s="8"/>
      <c r="V257" s="50"/>
      <c r="W257" s="40"/>
    </row>
    <row r="258" spans="1:23" ht="38.25" x14ac:dyDescent="0.25">
      <c r="A258" s="52">
        <v>257</v>
      </c>
      <c r="B258" s="2" t="s">
        <v>2680</v>
      </c>
      <c r="C258" s="10" t="s">
        <v>2681</v>
      </c>
      <c r="D258" s="10" t="s">
        <v>2681</v>
      </c>
      <c r="F258" s="2" t="s">
        <v>2680</v>
      </c>
      <c r="G258" s="40"/>
      <c r="H258" s="1"/>
      <c r="I258" s="1"/>
      <c r="J258" s="1" t="s">
        <v>13</v>
      </c>
      <c r="K258" s="1"/>
      <c r="L258" s="1"/>
      <c r="M258" s="50"/>
      <c r="N258" s="49" t="s">
        <v>13</v>
      </c>
      <c r="O258" s="10" t="s">
        <v>13</v>
      </c>
      <c r="P258" s="8"/>
      <c r="Q258" s="8"/>
      <c r="R258" s="8"/>
      <c r="S258" s="8"/>
      <c r="T258" s="8"/>
      <c r="U258" s="8"/>
      <c r="V258" s="50"/>
      <c r="W258" s="40"/>
    </row>
    <row r="259" spans="1:23" ht="25.5" x14ac:dyDescent="0.25">
      <c r="A259" s="52">
        <v>258</v>
      </c>
      <c r="B259" s="2" t="s">
        <v>2678</v>
      </c>
      <c r="C259" s="10" t="s">
        <v>2679</v>
      </c>
      <c r="D259" s="10" t="s">
        <v>2679</v>
      </c>
      <c r="F259" s="2" t="s">
        <v>2678</v>
      </c>
      <c r="G259" s="40"/>
      <c r="H259" s="1"/>
      <c r="I259" s="1"/>
      <c r="J259" s="1" t="s">
        <v>13</v>
      </c>
      <c r="K259" s="1"/>
      <c r="L259" s="1"/>
      <c r="M259" s="50"/>
      <c r="N259" s="49" t="s">
        <v>13</v>
      </c>
      <c r="O259" s="10" t="s">
        <v>13</v>
      </c>
      <c r="P259" s="8"/>
      <c r="Q259" s="8"/>
      <c r="R259" s="8"/>
      <c r="S259" s="8"/>
      <c r="T259" s="8"/>
      <c r="U259" s="8"/>
      <c r="V259" s="50"/>
      <c r="W259" s="40"/>
    </row>
    <row r="260" spans="1:23" ht="25.5" x14ac:dyDescent="0.25">
      <c r="A260" s="52">
        <v>259</v>
      </c>
      <c r="B260" s="2" t="s">
        <v>2676</v>
      </c>
      <c r="C260" s="10" t="s">
        <v>2677</v>
      </c>
      <c r="D260" s="10" t="s">
        <v>2677</v>
      </c>
      <c r="F260" s="2" t="s">
        <v>2676</v>
      </c>
      <c r="G260" s="40"/>
      <c r="H260" s="1"/>
      <c r="I260" s="1"/>
      <c r="J260" s="1" t="s">
        <v>13</v>
      </c>
      <c r="K260" s="1"/>
      <c r="L260" s="1"/>
      <c r="M260" s="50"/>
      <c r="N260" s="49" t="s">
        <v>13</v>
      </c>
      <c r="O260" s="10" t="s">
        <v>13</v>
      </c>
      <c r="P260" s="8"/>
      <c r="Q260" s="8"/>
      <c r="R260" s="8"/>
      <c r="S260" s="8"/>
      <c r="T260" s="8"/>
      <c r="U260" s="8"/>
      <c r="V260" s="50"/>
      <c r="W260" s="40"/>
    </row>
    <row r="261" spans="1:23" ht="25.5" x14ac:dyDescent="0.25">
      <c r="A261" s="52">
        <v>260</v>
      </c>
      <c r="B261" s="2" t="s">
        <v>2674</v>
      </c>
      <c r="C261" s="10" t="s">
        <v>2675</v>
      </c>
      <c r="D261" s="10" t="s">
        <v>2675</v>
      </c>
      <c r="F261" s="2" t="s">
        <v>2674</v>
      </c>
      <c r="G261" s="40"/>
      <c r="H261" s="1"/>
      <c r="I261" s="1"/>
      <c r="J261" s="1" t="s">
        <v>13</v>
      </c>
      <c r="K261" s="1"/>
      <c r="L261" s="1"/>
      <c r="M261" s="50"/>
      <c r="N261" s="49" t="s">
        <v>13</v>
      </c>
      <c r="O261" s="10" t="s">
        <v>13</v>
      </c>
      <c r="P261" s="8"/>
      <c r="Q261" s="8"/>
      <c r="R261" s="8"/>
      <c r="S261" s="8"/>
      <c r="T261" s="8"/>
      <c r="U261" s="8"/>
      <c r="V261" s="50"/>
      <c r="W261" s="40"/>
    </row>
    <row r="262" spans="1:23" ht="25.5" x14ac:dyDescent="0.25">
      <c r="A262" s="52">
        <v>261</v>
      </c>
      <c r="B262" s="2" t="s">
        <v>2672</v>
      </c>
      <c r="C262" s="10" t="s">
        <v>2673</v>
      </c>
      <c r="D262" s="10" t="s">
        <v>2673</v>
      </c>
      <c r="F262" s="2" t="s">
        <v>2672</v>
      </c>
      <c r="G262" s="40"/>
      <c r="H262" s="1"/>
      <c r="I262" s="1"/>
      <c r="J262" s="1" t="s">
        <v>13</v>
      </c>
      <c r="K262" s="1"/>
      <c r="L262" s="1"/>
      <c r="M262" s="50"/>
      <c r="N262" s="49" t="s">
        <v>13</v>
      </c>
      <c r="O262" s="10" t="s">
        <v>13</v>
      </c>
      <c r="P262" s="8"/>
      <c r="Q262" s="8"/>
      <c r="R262" s="8"/>
      <c r="S262" s="8"/>
      <c r="T262" s="8"/>
      <c r="U262" s="8"/>
      <c r="V262" s="50"/>
      <c r="W262" s="40"/>
    </row>
    <row r="263" spans="1:23" ht="76.5" x14ac:dyDescent="0.25">
      <c r="A263" s="52">
        <v>262</v>
      </c>
      <c r="B263" s="2" t="s">
        <v>2670</v>
      </c>
      <c r="C263" s="10" t="s">
        <v>2671</v>
      </c>
      <c r="D263" s="10" t="s">
        <v>2671</v>
      </c>
      <c r="F263" s="2" t="s">
        <v>2670</v>
      </c>
      <c r="G263" s="40"/>
      <c r="H263" s="1"/>
      <c r="I263" s="1"/>
      <c r="J263" s="1" t="s">
        <v>13</v>
      </c>
      <c r="K263" s="1"/>
      <c r="L263" s="1"/>
      <c r="M263" s="50"/>
      <c r="N263" s="49" t="s">
        <v>13</v>
      </c>
      <c r="O263" s="10" t="s">
        <v>13</v>
      </c>
      <c r="P263" s="8"/>
      <c r="Q263" s="8"/>
      <c r="R263" s="8"/>
      <c r="S263" s="8"/>
      <c r="T263" s="8"/>
      <c r="U263" s="8"/>
      <c r="V263" s="50"/>
      <c r="W263" s="40"/>
    </row>
    <row r="264" spans="1:23" ht="38.25" x14ac:dyDescent="0.25">
      <c r="A264" s="52">
        <v>263</v>
      </c>
      <c r="B264" s="2" t="s">
        <v>2668</v>
      </c>
      <c r="C264" s="10" t="s">
        <v>2669</v>
      </c>
      <c r="D264" s="10" t="s">
        <v>2669</v>
      </c>
      <c r="F264" s="2" t="s">
        <v>2668</v>
      </c>
      <c r="G264" s="40"/>
      <c r="H264" s="1"/>
      <c r="I264" s="1"/>
      <c r="J264" s="1" t="s">
        <v>13</v>
      </c>
      <c r="K264" s="1"/>
      <c r="L264" s="1"/>
      <c r="M264" s="50"/>
      <c r="N264" s="49" t="s">
        <v>13</v>
      </c>
      <c r="O264" s="10" t="s">
        <v>13</v>
      </c>
      <c r="P264" s="8"/>
      <c r="Q264" s="8"/>
      <c r="R264" s="8"/>
      <c r="S264" s="8"/>
      <c r="T264" s="8"/>
      <c r="U264" s="8"/>
      <c r="V264" s="50"/>
      <c r="W264" s="40"/>
    </row>
    <row r="265" spans="1:23" ht="25.5" x14ac:dyDescent="0.25">
      <c r="A265" s="52">
        <v>264</v>
      </c>
      <c r="B265" s="2" t="s">
        <v>2666</v>
      </c>
      <c r="C265" s="10" t="s">
        <v>2667</v>
      </c>
      <c r="D265" s="10" t="s">
        <v>2667</v>
      </c>
      <c r="F265" s="2" t="s">
        <v>2666</v>
      </c>
      <c r="G265" s="40"/>
      <c r="H265" s="1"/>
      <c r="I265" s="1"/>
      <c r="J265" s="1" t="s">
        <v>13</v>
      </c>
      <c r="K265" s="1"/>
      <c r="L265" s="1"/>
      <c r="M265" s="50"/>
      <c r="N265" s="49" t="s">
        <v>13</v>
      </c>
      <c r="O265" s="10" t="s">
        <v>13</v>
      </c>
      <c r="P265" s="8"/>
      <c r="Q265" s="8"/>
      <c r="R265" s="8"/>
      <c r="S265" s="8"/>
      <c r="T265" s="8"/>
      <c r="U265" s="8"/>
      <c r="V265" s="50"/>
      <c r="W265" s="40"/>
    </row>
    <row r="266" spans="1:23" ht="63.75" x14ac:dyDescent="0.25">
      <c r="A266" s="52">
        <v>265</v>
      </c>
      <c r="B266" s="2" t="s">
        <v>2664</v>
      </c>
      <c r="C266" s="10" t="s">
        <v>2665</v>
      </c>
      <c r="D266" s="10" t="s">
        <v>2665</v>
      </c>
      <c r="F266" s="2" t="s">
        <v>2664</v>
      </c>
      <c r="G266" s="40"/>
      <c r="H266" s="1"/>
      <c r="I266" s="1"/>
      <c r="J266" s="1" t="s">
        <v>13</v>
      </c>
      <c r="K266" s="1"/>
      <c r="L266" s="1"/>
      <c r="M266" s="50"/>
      <c r="N266" s="49" t="s">
        <v>13</v>
      </c>
      <c r="O266" s="10" t="s">
        <v>13</v>
      </c>
      <c r="P266" s="8"/>
      <c r="Q266" s="8"/>
      <c r="R266" s="8"/>
      <c r="S266" s="8"/>
      <c r="T266" s="8"/>
      <c r="U266" s="8"/>
      <c r="V266" s="50"/>
      <c r="W266" s="40"/>
    </row>
    <row r="267" spans="1:23" x14ac:dyDescent="0.25">
      <c r="A267" s="52">
        <v>266</v>
      </c>
      <c r="B267" s="4" t="s">
        <v>2662</v>
      </c>
      <c r="C267" s="14" t="s">
        <v>2663</v>
      </c>
      <c r="D267" s="14" t="s">
        <v>2663</v>
      </c>
      <c r="E267" s="13"/>
      <c r="F267" s="4" t="s">
        <v>2662</v>
      </c>
      <c r="G267" s="38"/>
      <c r="H267" s="3"/>
      <c r="I267" s="3"/>
      <c r="J267" s="1"/>
      <c r="K267" s="3"/>
      <c r="L267" s="3"/>
      <c r="M267" s="47"/>
      <c r="N267" s="50"/>
      <c r="O267" s="8"/>
      <c r="P267" s="8"/>
      <c r="Q267" s="8"/>
      <c r="R267" s="8"/>
      <c r="S267" s="8"/>
      <c r="T267" s="8"/>
      <c r="U267" s="8"/>
      <c r="V267" s="50"/>
      <c r="W267" s="40"/>
    </row>
    <row r="268" spans="1:23" x14ac:dyDescent="0.25">
      <c r="A268" s="52">
        <v>267</v>
      </c>
      <c r="B268" s="4" t="s">
        <v>2660</v>
      </c>
      <c r="C268" s="14" t="s">
        <v>2661</v>
      </c>
      <c r="D268" s="14" t="s">
        <v>2661</v>
      </c>
      <c r="E268" s="13"/>
      <c r="F268" s="4" t="s">
        <v>2660</v>
      </c>
      <c r="G268" s="38"/>
      <c r="H268" s="3"/>
      <c r="I268" s="3"/>
      <c r="J268" s="1"/>
      <c r="K268" s="3"/>
      <c r="L268" s="3"/>
      <c r="M268" s="47"/>
      <c r="N268" s="50"/>
      <c r="O268" s="8"/>
      <c r="P268" s="8"/>
      <c r="Q268" s="8"/>
      <c r="R268" s="8"/>
      <c r="S268" s="8"/>
      <c r="T268" s="8"/>
      <c r="U268" s="8"/>
      <c r="V268" s="50"/>
      <c r="W268" s="40"/>
    </row>
    <row r="269" spans="1:23" ht="25.5" x14ac:dyDescent="0.25">
      <c r="A269" s="52">
        <v>268</v>
      </c>
      <c r="B269" s="6" t="s">
        <v>2658</v>
      </c>
      <c r="C269" s="12" t="s">
        <v>2659</v>
      </c>
      <c r="D269" s="12" t="s">
        <v>2659</v>
      </c>
      <c r="E269" s="11"/>
      <c r="F269" s="6" t="s">
        <v>2658</v>
      </c>
      <c r="G269" s="39"/>
      <c r="H269" s="5"/>
      <c r="I269" s="5"/>
      <c r="J269" s="1"/>
      <c r="K269" s="5"/>
      <c r="L269" s="5"/>
      <c r="M269" s="48"/>
      <c r="N269" s="50"/>
      <c r="O269" s="8"/>
      <c r="P269" s="8"/>
      <c r="Q269" s="8"/>
      <c r="R269" s="8"/>
      <c r="S269" s="8"/>
      <c r="T269" s="8"/>
      <c r="U269" s="8"/>
      <c r="V269" s="50"/>
      <c r="W269" s="40"/>
    </row>
    <row r="270" spans="1:23" x14ac:dyDescent="0.25">
      <c r="A270" s="52">
        <v>269</v>
      </c>
      <c r="B270" s="2" t="s">
        <v>2656</v>
      </c>
      <c r="C270" s="10" t="s">
        <v>2657</v>
      </c>
      <c r="D270" s="10" t="s">
        <v>2657</v>
      </c>
      <c r="F270" s="2" t="s">
        <v>2656</v>
      </c>
      <c r="G270" s="40"/>
      <c r="H270" s="1"/>
      <c r="I270" s="1"/>
      <c r="J270" s="1" t="s">
        <v>13</v>
      </c>
      <c r="K270" s="1"/>
      <c r="L270" s="1"/>
      <c r="M270" s="50"/>
      <c r="N270" s="49" t="s">
        <v>13</v>
      </c>
      <c r="O270" s="10" t="s">
        <v>13</v>
      </c>
      <c r="P270" s="10" t="s">
        <v>13</v>
      </c>
      <c r="Q270" s="10" t="s">
        <v>13</v>
      </c>
      <c r="R270" s="10" t="s">
        <v>13</v>
      </c>
      <c r="S270" s="8"/>
      <c r="T270" s="8"/>
      <c r="U270" s="8"/>
      <c r="V270" s="50"/>
      <c r="W270" s="40"/>
    </row>
    <row r="271" spans="1:23" ht="25.5" x14ac:dyDescent="0.25">
      <c r="A271" s="52">
        <v>270</v>
      </c>
      <c r="B271" s="2" t="s">
        <v>2654</v>
      </c>
      <c r="C271" s="10" t="s">
        <v>2655</v>
      </c>
      <c r="D271" s="10" t="s">
        <v>2655</v>
      </c>
      <c r="F271" s="2" t="s">
        <v>2654</v>
      </c>
      <c r="G271" s="40"/>
      <c r="H271" s="1"/>
      <c r="I271" s="1"/>
      <c r="J271" s="1" t="s">
        <v>13</v>
      </c>
      <c r="K271" s="1"/>
      <c r="L271" s="1"/>
      <c r="M271" s="50"/>
      <c r="N271" s="49" t="s">
        <v>13</v>
      </c>
      <c r="O271" s="10" t="s">
        <v>13</v>
      </c>
      <c r="P271" s="10" t="s">
        <v>13</v>
      </c>
      <c r="Q271" s="10" t="s">
        <v>13</v>
      </c>
      <c r="R271" s="10" t="s">
        <v>13</v>
      </c>
      <c r="S271" s="8"/>
      <c r="T271" s="8"/>
      <c r="U271" s="8"/>
      <c r="V271" s="50"/>
      <c r="W271" s="40"/>
    </row>
    <row r="272" spans="1:23" ht="25.5" x14ac:dyDescent="0.25">
      <c r="A272" s="52">
        <v>271</v>
      </c>
      <c r="B272" s="2" t="s">
        <v>2652</v>
      </c>
      <c r="C272" s="10" t="s">
        <v>2653</v>
      </c>
      <c r="D272" s="10" t="s">
        <v>2653</v>
      </c>
      <c r="F272" s="2" t="s">
        <v>2652</v>
      </c>
      <c r="G272" s="40"/>
      <c r="H272" s="1"/>
      <c r="I272" s="1"/>
      <c r="J272" s="1" t="s">
        <v>13</v>
      </c>
      <c r="K272" s="1"/>
      <c r="L272" s="1"/>
      <c r="M272" s="50"/>
      <c r="N272" s="49" t="s">
        <v>13</v>
      </c>
      <c r="O272" s="10" t="s">
        <v>13</v>
      </c>
      <c r="P272" s="8"/>
      <c r="Q272" s="8"/>
      <c r="R272" s="8"/>
      <c r="S272" s="8"/>
      <c r="T272" s="8"/>
      <c r="U272" s="8"/>
      <c r="V272" s="50"/>
      <c r="W272" s="40"/>
    </row>
    <row r="273" spans="1:23" ht="38.25" x14ac:dyDescent="0.25">
      <c r="A273" s="52">
        <v>272</v>
      </c>
      <c r="B273" s="2" t="s">
        <v>2650</v>
      </c>
      <c r="C273" s="10" t="s">
        <v>2651</v>
      </c>
      <c r="D273" s="10" t="s">
        <v>2651</v>
      </c>
      <c r="F273" s="2" t="s">
        <v>2650</v>
      </c>
      <c r="G273" s="40"/>
      <c r="H273" s="1"/>
      <c r="I273" s="1"/>
      <c r="J273" s="1" t="s">
        <v>13</v>
      </c>
      <c r="K273" s="1"/>
      <c r="L273" s="1"/>
      <c r="M273" s="50"/>
      <c r="N273" s="49" t="s">
        <v>13</v>
      </c>
      <c r="O273" s="10" t="s">
        <v>13</v>
      </c>
      <c r="P273" s="10" t="s">
        <v>13</v>
      </c>
      <c r="Q273" s="10" t="s">
        <v>13</v>
      </c>
      <c r="R273" s="10" t="s">
        <v>13</v>
      </c>
      <c r="S273" s="8"/>
      <c r="T273" s="8"/>
      <c r="U273" s="8"/>
      <c r="V273" s="50"/>
      <c r="W273" s="40"/>
    </row>
    <row r="274" spans="1:23" ht="25.5" x14ac:dyDescent="0.25">
      <c r="A274" s="52">
        <v>273</v>
      </c>
      <c r="B274" s="2" t="s">
        <v>2648</v>
      </c>
      <c r="C274" s="10" t="s">
        <v>2649</v>
      </c>
      <c r="D274" s="10" t="s">
        <v>2649</v>
      </c>
      <c r="F274" s="2" t="s">
        <v>2648</v>
      </c>
      <c r="G274" s="40"/>
      <c r="H274" s="1"/>
      <c r="I274" s="1"/>
      <c r="J274" s="1" t="s">
        <v>13</v>
      </c>
      <c r="K274" s="1"/>
      <c r="L274" s="1"/>
      <c r="M274" s="50"/>
      <c r="N274" s="49" t="s">
        <v>13</v>
      </c>
      <c r="O274" s="10" t="s">
        <v>13</v>
      </c>
      <c r="P274" s="8"/>
      <c r="Q274" s="8"/>
      <c r="R274" s="8"/>
      <c r="S274" s="8"/>
      <c r="T274" s="8"/>
      <c r="U274" s="8"/>
      <c r="V274" s="50"/>
      <c r="W274" s="40"/>
    </row>
    <row r="275" spans="1:23" x14ac:dyDescent="0.25">
      <c r="A275" s="52">
        <v>274</v>
      </c>
      <c r="B275" s="4" t="s">
        <v>2646</v>
      </c>
      <c r="C275" s="14" t="s">
        <v>2647</v>
      </c>
      <c r="D275" s="14" t="s">
        <v>2647</v>
      </c>
      <c r="E275" s="13"/>
      <c r="F275" s="4" t="s">
        <v>2646</v>
      </c>
      <c r="G275" s="38"/>
      <c r="H275" s="3"/>
      <c r="I275" s="3"/>
      <c r="J275" s="1"/>
      <c r="K275" s="3"/>
      <c r="L275" s="3"/>
      <c r="M275" s="47"/>
      <c r="N275" s="50"/>
      <c r="O275" s="8"/>
      <c r="P275" s="8"/>
      <c r="Q275" s="8"/>
      <c r="R275" s="8"/>
      <c r="S275" s="8"/>
      <c r="T275" s="8"/>
      <c r="U275" s="8"/>
      <c r="V275" s="50"/>
      <c r="W275" s="40"/>
    </row>
    <row r="276" spans="1:23" x14ac:dyDescent="0.25">
      <c r="A276" s="52">
        <v>275</v>
      </c>
      <c r="B276" s="6" t="s">
        <v>2644</v>
      </c>
      <c r="C276" s="12" t="s">
        <v>2645</v>
      </c>
      <c r="D276" s="12" t="s">
        <v>2645</v>
      </c>
      <c r="E276" s="11"/>
      <c r="F276" s="6" t="s">
        <v>2644</v>
      </c>
      <c r="G276" s="39"/>
      <c r="H276" s="5"/>
      <c r="I276" s="5"/>
      <c r="J276" s="1"/>
      <c r="K276" s="5"/>
      <c r="L276" s="5"/>
      <c r="M276" s="48"/>
      <c r="N276" s="50"/>
      <c r="O276" s="8"/>
      <c r="P276" s="8"/>
      <c r="Q276" s="8"/>
      <c r="R276" s="8"/>
      <c r="S276" s="8"/>
      <c r="T276" s="8"/>
      <c r="U276" s="8"/>
      <c r="V276" s="50"/>
      <c r="W276" s="40"/>
    </row>
    <row r="277" spans="1:23" ht="51" x14ac:dyDescent="0.25">
      <c r="A277" s="52">
        <v>276</v>
      </c>
      <c r="B277" s="2" t="s">
        <v>2642</v>
      </c>
      <c r="C277" s="10" t="s">
        <v>2643</v>
      </c>
      <c r="D277" s="10" t="s">
        <v>2643</v>
      </c>
      <c r="F277" s="2" t="s">
        <v>2642</v>
      </c>
      <c r="G277" s="40"/>
      <c r="H277" s="1"/>
      <c r="I277" s="1"/>
      <c r="J277" s="1" t="s">
        <v>13</v>
      </c>
      <c r="K277" s="1"/>
      <c r="L277" s="1"/>
      <c r="M277" s="50"/>
      <c r="N277" s="49" t="s">
        <v>13</v>
      </c>
      <c r="O277" s="10" t="s">
        <v>13</v>
      </c>
      <c r="P277" s="8"/>
      <c r="Q277" s="8"/>
      <c r="R277" s="8"/>
      <c r="S277" s="8"/>
      <c r="T277" s="8"/>
      <c r="U277" s="8"/>
      <c r="V277" s="50"/>
      <c r="W277" s="40"/>
    </row>
    <row r="278" spans="1:23" ht="25.5" x14ac:dyDescent="0.25">
      <c r="A278" s="52">
        <v>277</v>
      </c>
      <c r="B278" s="2" t="s">
        <v>2640</v>
      </c>
      <c r="C278" s="10" t="s">
        <v>2641</v>
      </c>
      <c r="D278" s="10" t="s">
        <v>2641</v>
      </c>
      <c r="F278" s="2" t="s">
        <v>2640</v>
      </c>
      <c r="G278" s="40"/>
      <c r="H278" s="1"/>
      <c r="I278" s="1"/>
      <c r="J278" s="1" t="s">
        <v>13</v>
      </c>
      <c r="K278" s="1"/>
      <c r="L278" s="1"/>
      <c r="M278" s="50"/>
      <c r="N278" s="49" t="s">
        <v>13</v>
      </c>
      <c r="O278" s="10" t="s">
        <v>13</v>
      </c>
      <c r="P278" s="8"/>
      <c r="Q278" s="8"/>
      <c r="R278" s="8"/>
      <c r="S278" s="8"/>
      <c r="T278" s="8"/>
      <c r="U278" s="8"/>
      <c r="V278" s="50"/>
      <c r="W278" s="40"/>
    </row>
    <row r="279" spans="1:23" x14ac:dyDescent="0.25">
      <c r="A279" s="52">
        <v>278</v>
      </c>
      <c r="B279" s="4" t="s">
        <v>2638</v>
      </c>
      <c r="C279" s="14" t="s">
        <v>2639</v>
      </c>
      <c r="D279" s="14" t="s">
        <v>2639</v>
      </c>
      <c r="E279" s="13"/>
      <c r="F279" s="4" t="s">
        <v>2638</v>
      </c>
      <c r="G279" s="38"/>
      <c r="H279" s="3"/>
      <c r="I279" s="3"/>
      <c r="J279" s="1"/>
      <c r="K279" s="3"/>
      <c r="L279" s="3"/>
      <c r="M279" s="47"/>
      <c r="N279" s="50"/>
      <c r="O279" s="8"/>
      <c r="P279" s="8"/>
      <c r="Q279" s="8"/>
      <c r="R279" s="8"/>
      <c r="S279" s="8"/>
      <c r="T279" s="8"/>
      <c r="U279" s="8"/>
      <c r="V279" s="50"/>
      <c r="W279" s="40"/>
    </row>
    <row r="280" spans="1:23" x14ac:dyDescent="0.25">
      <c r="A280" s="52">
        <v>279</v>
      </c>
      <c r="B280" s="6" t="s">
        <v>2636</v>
      </c>
      <c r="C280" s="12" t="s">
        <v>2637</v>
      </c>
      <c r="D280" s="12" t="s">
        <v>2637</v>
      </c>
      <c r="E280" s="11"/>
      <c r="F280" s="6" t="s">
        <v>2636</v>
      </c>
      <c r="G280" s="39"/>
      <c r="H280" s="5"/>
      <c r="I280" s="5"/>
      <c r="J280" s="1"/>
      <c r="K280" s="5"/>
      <c r="L280" s="5"/>
      <c r="M280" s="48"/>
      <c r="N280" s="50"/>
      <c r="O280" s="8"/>
      <c r="P280" s="8"/>
      <c r="Q280" s="8"/>
      <c r="R280" s="8"/>
      <c r="S280" s="8"/>
      <c r="T280" s="8"/>
      <c r="U280" s="8"/>
      <c r="V280" s="50"/>
      <c r="W280" s="40"/>
    </row>
    <row r="281" spans="1:23" ht="38.25" x14ac:dyDescent="0.25">
      <c r="A281" s="52">
        <v>280</v>
      </c>
      <c r="B281" s="2" t="s">
        <v>2634</v>
      </c>
      <c r="C281" s="10" t="s">
        <v>2635</v>
      </c>
      <c r="D281" s="10" t="s">
        <v>2635</v>
      </c>
      <c r="F281" s="2" t="s">
        <v>2634</v>
      </c>
      <c r="G281" s="40"/>
      <c r="H281" s="1"/>
      <c r="I281" s="1"/>
      <c r="J281" s="1" t="s">
        <v>13</v>
      </c>
      <c r="K281" s="1"/>
      <c r="L281" s="1"/>
      <c r="M281" s="50"/>
      <c r="N281" s="50"/>
      <c r="O281" s="8"/>
      <c r="P281" s="10" t="s">
        <v>13</v>
      </c>
      <c r="Q281" s="10" t="s">
        <v>13</v>
      </c>
      <c r="R281" s="10" t="s">
        <v>13</v>
      </c>
      <c r="S281" s="8"/>
      <c r="T281" s="8"/>
      <c r="U281" s="8"/>
      <c r="V281" s="50"/>
      <c r="W281" s="40"/>
    </row>
    <row r="282" spans="1:23" x14ac:dyDescent="0.25">
      <c r="A282" s="52">
        <v>281</v>
      </c>
      <c r="B282" s="4" t="s">
        <v>2632</v>
      </c>
      <c r="C282" s="14" t="s">
        <v>2633</v>
      </c>
      <c r="D282" s="14" t="s">
        <v>2633</v>
      </c>
      <c r="E282" s="13"/>
      <c r="F282" s="4" t="s">
        <v>2632</v>
      </c>
      <c r="G282" s="38"/>
      <c r="H282" s="3"/>
      <c r="I282" s="3"/>
      <c r="J282" s="1"/>
      <c r="K282" s="3"/>
      <c r="L282" s="3"/>
      <c r="M282" s="47"/>
      <c r="N282" s="50"/>
      <c r="O282" s="8"/>
      <c r="P282" s="8"/>
      <c r="Q282" s="8"/>
      <c r="R282" s="8"/>
      <c r="S282" s="8"/>
      <c r="T282" s="8"/>
      <c r="U282" s="8"/>
      <c r="V282" s="50"/>
      <c r="W282" s="40"/>
    </row>
    <row r="283" spans="1:23" x14ac:dyDescent="0.25">
      <c r="A283" s="52">
        <v>282</v>
      </c>
      <c r="B283" s="4" t="s">
        <v>2630</v>
      </c>
      <c r="C283" s="14" t="s">
        <v>2631</v>
      </c>
      <c r="D283" s="14" t="s">
        <v>2631</v>
      </c>
      <c r="E283" s="13"/>
      <c r="F283" s="4" t="s">
        <v>2630</v>
      </c>
      <c r="G283" s="38"/>
      <c r="H283" s="3"/>
      <c r="I283" s="3"/>
      <c r="J283" s="1"/>
      <c r="K283" s="3"/>
      <c r="L283" s="3"/>
      <c r="M283" s="47"/>
      <c r="N283" s="50"/>
      <c r="O283" s="8"/>
      <c r="P283" s="8"/>
      <c r="Q283" s="8"/>
      <c r="R283" s="8"/>
      <c r="S283" s="8"/>
      <c r="T283" s="8"/>
      <c r="U283" s="8"/>
      <c r="V283" s="50"/>
      <c r="W283" s="40"/>
    </row>
    <row r="284" spans="1:23" x14ac:dyDescent="0.25">
      <c r="A284" s="52">
        <v>283</v>
      </c>
      <c r="B284" s="6" t="s">
        <v>2607</v>
      </c>
      <c r="C284" s="12" t="s">
        <v>2629</v>
      </c>
      <c r="D284" s="12" t="s">
        <v>2629</v>
      </c>
      <c r="E284" s="11"/>
      <c r="F284" s="6" t="s">
        <v>2607</v>
      </c>
      <c r="G284" s="39"/>
      <c r="H284" s="5"/>
      <c r="I284" s="5"/>
      <c r="J284" s="1"/>
      <c r="K284" s="5"/>
      <c r="L284" s="5"/>
      <c r="M284" s="48"/>
      <c r="N284" s="50"/>
      <c r="O284" s="8"/>
      <c r="P284" s="8"/>
      <c r="Q284" s="8"/>
      <c r="R284" s="8"/>
      <c r="S284" s="8"/>
      <c r="T284" s="8"/>
      <c r="U284" s="8"/>
      <c r="V284" s="50"/>
      <c r="W284" s="40"/>
    </row>
    <row r="285" spans="1:23" ht="38.25" x14ac:dyDescent="0.25">
      <c r="A285" s="52">
        <v>284</v>
      </c>
      <c r="B285" s="2" t="s">
        <v>2627</v>
      </c>
      <c r="C285" s="10" t="s">
        <v>2628</v>
      </c>
      <c r="D285" s="10" t="s">
        <v>2628</v>
      </c>
      <c r="F285" s="2" t="s">
        <v>2627</v>
      </c>
      <c r="G285" s="40"/>
      <c r="H285" s="1"/>
      <c r="I285" s="1"/>
      <c r="J285" s="1" t="s">
        <v>13</v>
      </c>
      <c r="K285" s="1"/>
      <c r="L285" s="1"/>
      <c r="M285" s="50"/>
      <c r="N285" s="49" t="s">
        <v>13</v>
      </c>
      <c r="O285" s="10" t="s">
        <v>13</v>
      </c>
      <c r="P285" s="10" t="s">
        <v>13</v>
      </c>
      <c r="Q285" s="10" t="s">
        <v>13</v>
      </c>
      <c r="R285" s="10" t="s">
        <v>13</v>
      </c>
      <c r="S285" s="8"/>
      <c r="T285" s="8"/>
      <c r="U285" s="8"/>
      <c r="V285" s="50"/>
      <c r="W285" s="40"/>
    </row>
    <row r="286" spans="1:23" ht="38.25" x14ac:dyDescent="0.25">
      <c r="A286" s="52">
        <v>285</v>
      </c>
      <c r="B286" s="2" t="s">
        <v>2603</v>
      </c>
      <c r="C286" s="10" t="s">
        <v>2626</v>
      </c>
      <c r="D286" s="10" t="s">
        <v>2626</v>
      </c>
      <c r="F286" s="2" t="s">
        <v>2603</v>
      </c>
      <c r="G286" s="40"/>
      <c r="H286" s="1"/>
      <c r="I286" s="1"/>
      <c r="J286" s="1" t="s">
        <v>13</v>
      </c>
      <c r="K286" s="1"/>
      <c r="L286" s="1"/>
      <c r="M286" s="50"/>
      <c r="N286" s="49" t="s">
        <v>13</v>
      </c>
      <c r="O286" s="10" t="s">
        <v>13</v>
      </c>
      <c r="P286" s="10" t="s">
        <v>13</v>
      </c>
      <c r="Q286" s="10" t="s">
        <v>13</v>
      </c>
      <c r="R286" s="10" t="s">
        <v>13</v>
      </c>
      <c r="S286" s="8"/>
      <c r="T286" s="8"/>
      <c r="U286" s="8"/>
      <c r="V286" s="50"/>
      <c r="W286" s="40"/>
    </row>
    <row r="287" spans="1:23" x14ac:dyDescent="0.25">
      <c r="A287" s="52">
        <v>286</v>
      </c>
      <c r="B287" s="6" t="s">
        <v>2599</v>
      </c>
      <c r="C287" s="12" t="s">
        <v>2625</v>
      </c>
      <c r="D287" s="12" t="s">
        <v>2625</v>
      </c>
      <c r="E287" s="11"/>
      <c r="F287" s="6" t="s">
        <v>2599</v>
      </c>
      <c r="G287" s="39"/>
      <c r="H287" s="5"/>
      <c r="I287" s="5"/>
      <c r="J287" s="1"/>
      <c r="K287" s="5"/>
      <c r="L287" s="5"/>
      <c r="M287" s="48"/>
      <c r="N287" s="50"/>
      <c r="O287" s="8"/>
      <c r="P287" s="8"/>
      <c r="Q287" s="8"/>
      <c r="R287" s="8"/>
      <c r="S287" s="8"/>
      <c r="T287" s="8"/>
      <c r="U287" s="8"/>
      <c r="V287" s="50"/>
      <c r="W287" s="40"/>
    </row>
    <row r="288" spans="1:23" x14ac:dyDescent="0.25">
      <c r="A288" s="52">
        <v>287</v>
      </c>
      <c r="B288" s="2" t="s">
        <v>2623</v>
      </c>
      <c r="C288" s="10" t="s">
        <v>2624</v>
      </c>
      <c r="D288" s="10" t="s">
        <v>2624</v>
      </c>
      <c r="F288" s="2" t="s">
        <v>2623</v>
      </c>
      <c r="G288" s="40"/>
      <c r="H288" s="1"/>
      <c r="I288" s="1"/>
      <c r="J288" s="1" t="s">
        <v>13</v>
      </c>
      <c r="K288" s="1"/>
      <c r="L288" s="1"/>
      <c r="M288" s="50"/>
      <c r="N288" s="49" t="s">
        <v>13</v>
      </c>
      <c r="O288" s="10" t="s">
        <v>13</v>
      </c>
      <c r="P288" s="10" t="s">
        <v>13</v>
      </c>
      <c r="Q288" s="10" t="s">
        <v>13</v>
      </c>
      <c r="R288" s="10" t="s">
        <v>13</v>
      </c>
      <c r="S288" s="8"/>
      <c r="T288" s="8"/>
      <c r="U288" s="8"/>
      <c r="V288" s="50"/>
      <c r="W288" s="40"/>
    </row>
    <row r="289" spans="1:23" ht="76.5" x14ac:dyDescent="0.25">
      <c r="A289" s="52">
        <v>288</v>
      </c>
      <c r="B289" s="2" t="s">
        <v>2621</v>
      </c>
      <c r="C289" s="10" t="s">
        <v>2622</v>
      </c>
      <c r="D289" s="10" t="s">
        <v>2622</v>
      </c>
      <c r="F289" s="2" t="s">
        <v>2621</v>
      </c>
      <c r="G289" s="40"/>
      <c r="H289" s="1"/>
      <c r="I289" s="1"/>
      <c r="J289" s="1" t="s">
        <v>13</v>
      </c>
      <c r="K289" s="1"/>
      <c r="L289" s="1"/>
      <c r="M289" s="50"/>
      <c r="N289" s="49" t="s">
        <v>13</v>
      </c>
      <c r="O289" s="10" t="s">
        <v>13</v>
      </c>
      <c r="P289" s="10" t="s">
        <v>13</v>
      </c>
      <c r="Q289" s="10" t="s">
        <v>13</v>
      </c>
      <c r="R289" s="10" t="s">
        <v>13</v>
      </c>
      <c r="S289" s="8"/>
      <c r="T289" s="8"/>
      <c r="U289" s="8"/>
      <c r="V289" s="50"/>
      <c r="W289" s="40"/>
    </row>
    <row r="290" spans="1:23" ht="25.5" x14ac:dyDescent="0.25">
      <c r="A290" s="52">
        <v>289</v>
      </c>
      <c r="B290" s="2" t="s">
        <v>2619</v>
      </c>
      <c r="C290" s="10" t="s">
        <v>2620</v>
      </c>
      <c r="D290" s="10" t="s">
        <v>2620</v>
      </c>
      <c r="F290" s="2" t="s">
        <v>2619</v>
      </c>
      <c r="G290" s="40"/>
      <c r="H290" s="1"/>
      <c r="I290" s="1"/>
      <c r="J290" s="1" t="s">
        <v>13</v>
      </c>
      <c r="K290" s="1"/>
      <c r="L290" s="1"/>
      <c r="M290" s="50"/>
      <c r="N290" s="49" t="s">
        <v>13</v>
      </c>
      <c r="O290" s="10" t="s">
        <v>13</v>
      </c>
      <c r="P290" s="10" t="s">
        <v>13</v>
      </c>
      <c r="Q290" s="10" t="s">
        <v>13</v>
      </c>
      <c r="R290" s="10" t="s">
        <v>13</v>
      </c>
      <c r="S290" s="8"/>
      <c r="T290" s="8"/>
      <c r="U290" s="8"/>
      <c r="V290" s="50"/>
      <c r="W290" s="40"/>
    </row>
    <row r="291" spans="1:23" ht="51" x14ac:dyDescent="0.25">
      <c r="A291" s="52">
        <v>290</v>
      </c>
      <c r="B291" s="2" t="s">
        <v>2617</v>
      </c>
      <c r="C291" s="10" t="s">
        <v>2618</v>
      </c>
      <c r="D291" s="10" t="s">
        <v>2618</v>
      </c>
      <c r="F291" s="2" t="s">
        <v>2617</v>
      </c>
      <c r="G291" s="40"/>
      <c r="H291" s="1"/>
      <c r="I291" s="1"/>
      <c r="J291" s="1" t="s">
        <v>13</v>
      </c>
      <c r="K291" s="1"/>
      <c r="L291" s="1"/>
      <c r="M291" s="50"/>
      <c r="N291" s="49" t="s">
        <v>13</v>
      </c>
      <c r="O291" s="10" t="s">
        <v>13</v>
      </c>
      <c r="P291" s="10" t="s">
        <v>13</v>
      </c>
      <c r="Q291" s="10" t="s">
        <v>13</v>
      </c>
      <c r="R291" s="10" t="s">
        <v>13</v>
      </c>
      <c r="S291" s="8"/>
      <c r="T291" s="8"/>
      <c r="U291" s="8"/>
      <c r="V291" s="50"/>
      <c r="W291" s="40"/>
    </row>
    <row r="292" spans="1:23" x14ac:dyDescent="0.25">
      <c r="A292" s="52">
        <v>291</v>
      </c>
      <c r="B292" s="2" t="s">
        <v>2615</v>
      </c>
      <c r="C292" s="10" t="s">
        <v>2616</v>
      </c>
      <c r="D292" s="10" t="s">
        <v>2616</v>
      </c>
      <c r="F292" s="2" t="s">
        <v>2615</v>
      </c>
      <c r="G292" s="40"/>
      <c r="H292" s="1"/>
      <c r="I292" s="1"/>
      <c r="J292" s="1" t="s">
        <v>13</v>
      </c>
      <c r="K292" s="1"/>
      <c r="L292" s="1"/>
      <c r="M292" s="50"/>
      <c r="N292" s="49" t="s">
        <v>13</v>
      </c>
      <c r="O292" s="10" t="s">
        <v>13</v>
      </c>
      <c r="P292" s="10" t="s">
        <v>13</v>
      </c>
      <c r="Q292" s="10" t="s">
        <v>13</v>
      </c>
      <c r="R292" s="10" t="s">
        <v>13</v>
      </c>
      <c r="S292" s="8"/>
      <c r="T292" s="8"/>
      <c r="U292" s="8"/>
      <c r="V292" s="50"/>
      <c r="W292" s="40"/>
    </row>
    <row r="293" spans="1:23" x14ac:dyDescent="0.25">
      <c r="A293" s="52">
        <v>292</v>
      </c>
      <c r="B293" s="2" t="s">
        <v>2613</v>
      </c>
      <c r="C293" s="10" t="s">
        <v>2614</v>
      </c>
      <c r="D293" s="10" t="s">
        <v>2614</v>
      </c>
      <c r="F293" s="2" t="s">
        <v>2613</v>
      </c>
      <c r="G293" s="40"/>
      <c r="H293" s="1"/>
      <c r="I293" s="1"/>
      <c r="J293" s="1" t="s">
        <v>13</v>
      </c>
      <c r="K293" s="1"/>
      <c r="L293" s="1"/>
      <c r="M293" s="50"/>
      <c r="N293" s="49" t="s">
        <v>13</v>
      </c>
      <c r="O293" s="10" t="s">
        <v>13</v>
      </c>
      <c r="P293" s="10" t="s">
        <v>13</v>
      </c>
      <c r="Q293" s="10" t="s">
        <v>13</v>
      </c>
      <c r="R293" s="10" t="s">
        <v>13</v>
      </c>
      <c r="S293" s="8"/>
      <c r="T293" s="8"/>
      <c r="U293" s="8"/>
      <c r="V293" s="50"/>
      <c r="W293" s="40"/>
    </row>
    <row r="294" spans="1:23" ht="38.25" x14ac:dyDescent="0.25">
      <c r="A294" s="52">
        <v>293</v>
      </c>
      <c r="B294" s="2" t="s">
        <v>2611</v>
      </c>
      <c r="C294" s="10" t="s">
        <v>2612</v>
      </c>
      <c r="D294" s="10" t="s">
        <v>2612</v>
      </c>
      <c r="F294" s="2" t="s">
        <v>2611</v>
      </c>
      <c r="G294" s="40"/>
      <c r="H294" s="1"/>
      <c r="I294" s="1"/>
      <c r="J294" s="1" t="s">
        <v>13</v>
      </c>
      <c r="K294" s="1"/>
      <c r="L294" s="1"/>
      <c r="M294" s="50"/>
      <c r="N294" s="49" t="s">
        <v>13</v>
      </c>
      <c r="O294" s="10" t="s">
        <v>13</v>
      </c>
      <c r="P294" s="10" t="s">
        <v>13</v>
      </c>
      <c r="Q294" s="10" t="s">
        <v>13</v>
      </c>
      <c r="R294" s="10" t="s">
        <v>13</v>
      </c>
      <c r="S294" s="8"/>
      <c r="T294" s="8"/>
      <c r="U294" s="8"/>
      <c r="V294" s="50"/>
      <c r="W294" s="40"/>
    </row>
    <row r="295" spans="1:23" x14ac:dyDescent="0.25">
      <c r="A295" s="52">
        <v>294</v>
      </c>
      <c r="B295" s="4" t="s">
        <v>2609</v>
      </c>
      <c r="C295" s="14" t="s">
        <v>2610</v>
      </c>
      <c r="D295" s="14" t="s">
        <v>2610</v>
      </c>
      <c r="E295" s="13"/>
      <c r="F295" s="4" t="s">
        <v>2609</v>
      </c>
      <c r="G295" s="38"/>
      <c r="H295" s="3"/>
      <c r="I295" s="3"/>
      <c r="J295" s="1"/>
      <c r="K295" s="3"/>
      <c r="L295" s="3"/>
      <c r="M295" s="47"/>
      <c r="N295" s="50"/>
      <c r="O295" s="8"/>
      <c r="P295" s="8"/>
      <c r="Q295" s="8"/>
      <c r="R295" s="8"/>
      <c r="S295" s="8"/>
      <c r="T295" s="8"/>
      <c r="U295" s="8"/>
      <c r="V295" s="50"/>
      <c r="W295" s="40"/>
    </row>
    <row r="296" spans="1:23" x14ac:dyDescent="0.25">
      <c r="A296" s="52">
        <v>295</v>
      </c>
      <c r="B296" s="6" t="s">
        <v>2607</v>
      </c>
      <c r="C296" s="12" t="s">
        <v>2608</v>
      </c>
      <c r="D296" s="12" t="s">
        <v>2608</v>
      </c>
      <c r="E296" s="11"/>
      <c r="F296" s="6" t="s">
        <v>2607</v>
      </c>
      <c r="G296" s="39"/>
      <c r="H296" s="5"/>
      <c r="I296" s="5"/>
      <c r="J296" s="1"/>
      <c r="K296" s="5"/>
      <c r="L296" s="5"/>
      <c r="M296" s="48"/>
      <c r="N296" s="50"/>
      <c r="O296" s="8"/>
      <c r="P296" s="8"/>
      <c r="Q296" s="8"/>
      <c r="R296" s="8"/>
      <c r="S296" s="8"/>
      <c r="T296" s="8"/>
      <c r="U296" s="8"/>
      <c r="V296" s="50"/>
      <c r="W296" s="40"/>
    </row>
    <row r="297" spans="1:23" ht="25.5" x14ac:dyDescent="0.25">
      <c r="A297" s="52">
        <v>296</v>
      </c>
      <c r="B297" s="2" t="s">
        <v>2605</v>
      </c>
      <c r="C297" s="10" t="s">
        <v>2606</v>
      </c>
      <c r="D297" s="10" t="s">
        <v>2606</v>
      </c>
      <c r="F297" s="2" t="s">
        <v>2605</v>
      </c>
      <c r="G297" s="40"/>
      <c r="H297" s="1"/>
      <c r="I297" s="1"/>
      <c r="J297" s="1" t="s">
        <v>13</v>
      </c>
      <c r="K297" s="1"/>
      <c r="L297" s="1"/>
      <c r="M297" s="50"/>
      <c r="N297" s="49" t="s">
        <v>13</v>
      </c>
      <c r="O297" s="10" t="s">
        <v>13</v>
      </c>
      <c r="P297" s="10" t="s">
        <v>13</v>
      </c>
      <c r="Q297" s="10" t="s">
        <v>13</v>
      </c>
      <c r="R297" s="10" t="s">
        <v>13</v>
      </c>
      <c r="S297" s="8"/>
      <c r="T297" s="8"/>
      <c r="U297" s="8"/>
      <c r="V297" s="50"/>
      <c r="W297" s="40"/>
    </row>
    <row r="298" spans="1:23" ht="38.25" x14ac:dyDescent="0.25">
      <c r="A298" s="52">
        <v>297</v>
      </c>
      <c r="B298" s="2" t="s">
        <v>2603</v>
      </c>
      <c r="C298" s="10" t="s">
        <v>2604</v>
      </c>
      <c r="D298" s="10" t="s">
        <v>2604</v>
      </c>
      <c r="F298" s="2" t="s">
        <v>2603</v>
      </c>
      <c r="G298" s="40"/>
      <c r="H298" s="1"/>
      <c r="I298" s="1"/>
      <c r="J298" s="1" t="s">
        <v>13</v>
      </c>
      <c r="K298" s="1"/>
      <c r="L298" s="1"/>
      <c r="M298" s="50"/>
      <c r="N298" s="49" t="s">
        <v>13</v>
      </c>
      <c r="O298" s="10" t="s">
        <v>13</v>
      </c>
      <c r="P298" s="10" t="s">
        <v>13</v>
      </c>
      <c r="Q298" s="10" t="s">
        <v>13</v>
      </c>
      <c r="R298" s="10" t="s">
        <v>13</v>
      </c>
      <c r="S298" s="8"/>
      <c r="T298" s="8"/>
      <c r="U298" s="8"/>
      <c r="V298" s="50"/>
      <c r="W298" s="40"/>
    </row>
    <row r="299" spans="1:23" x14ac:dyDescent="0.25">
      <c r="A299" s="52">
        <v>298</v>
      </c>
      <c r="B299" s="2" t="s">
        <v>2601</v>
      </c>
      <c r="C299" s="10" t="s">
        <v>2602</v>
      </c>
      <c r="D299" s="10" t="s">
        <v>2602</v>
      </c>
      <c r="F299" s="2" t="s">
        <v>2601</v>
      </c>
      <c r="G299" s="40"/>
      <c r="H299" s="1"/>
      <c r="I299" s="1"/>
      <c r="J299" s="1" t="s">
        <v>13</v>
      </c>
      <c r="K299" s="1"/>
      <c r="L299" s="1"/>
      <c r="M299" s="50"/>
      <c r="N299" s="49" t="s">
        <v>13</v>
      </c>
      <c r="O299" s="10" t="s">
        <v>13</v>
      </c>
      <c r="P299" s="10" t="s">
        <v>13</v>
      </c>
      <c r="Q299" s="10" t="s">
        <v>13</v>
      </c>
      <c r="R299" s="10" t="s">
        <v>13</v>
      </c>
      <c r="S299" s="8"/>
      <c r="T299" s="8"/>
      <c r="U299" s="8"/>
      <c r="V299" s="50"/>
      <c r="W299" s="40"/>
    </row>
    <row r="300" spans="1:23" x14ac:dyDescent="0.25">
      <c r="A300" s="52">
        <v>299</v>
      </c>
      <c r="B300" s="6" t="s">
        <v>2599</v>
      </c>
      <c r="C300" s="12" t="s">
        <v>2600</v>
      </c>
      <c r="D300" s="12" t="s">
        <v>2600</v>
      </c>
      <c r="E300" s="11"/>
      <c r="F300" s="6" t="s">
        <v>2599</v>
      </c>
      <c r="G300" s="39"/>
      <c r="H300" s="5"/>
      <c r="I300" s="5"/>
      <c r="J300" s="1"/>
      <c r="K300" s="5"/>
      <c r="L300" s="5"/>
      <c r="M300" s="48"/>
      <c r="N300" s="50"/>
      <c r="O300" s="8"/>
      <c r="P300" s="8"/>
      <c r="Q300" s="8"/>
      <c r="R300" s="8"/>
      <c r="S300" s="8"/>
      <c r="T300" s="8"/>
      <c r="U300" s="8"/>
      <c r="V300" s="50"/>
      <c r="W300" s="40"/>
    </row>
    <row r="301" spans="1:23" ht="89.25" x14ac:dyDescent="0.25">
      <c r="A301" s="52">
        <v>300</v>
      </c>
      <c r="B301" s="2" t="s">
        <v>2597</v>
      </c>
      <c r="C301" s="10" t="s">
        <v>2598</v>
      </c>
      <c r="D301" s="10" t="s">
        <v>2598</v>
      </c>
      <c r="F301" s="2" t="s">
        <v>2597</v>
      </c>
      <c r="G301" s="40"/>
      <c r="H301" s="1"/>
      <c r="I301" s="1"/>
      <c r="J301" s="1" t="s">
        <v>13</v>
      </c>
      <c r="K301" s="1"/>
      <c r="L301" s="1"/>
      <c r="M301" s="50"/>
      <c r="N301" s="49" t="s">
        <v>13</v>
      </c>
      <c r="O301" s="10" t="s">
        <v>13</v>
      </c>
      <c r="P301" s="10" t="s">
        <v>13</v>
      </c>
      <c r="Q301" s="10" t="s">
        <v>13</v>
      </c>
      <c r="R301" s="10" t="s">
        <v>13</v>
      </c>
      <c r="S301" s="8"/>
      <c r="T301" s="8"/>
      <c r="U301" s="8"/>
      <c r="V301" s="50"/>
      <c r="W301" s="40"/>
    </row>
    <row r="302" spans="1:23" ht="63.75" x14ac:dyDescent="0.25">
      <c r="A302" s="52">
        <v>301</v>
      </c>
      <c r="B302" s="2" t="s">
        <v>2595</v>
      </c>
      <c r="C302" s="10" t="s">
        <v>2596</v>
      </c>
      <c r="D302" s="10" t="s">
        <v>2596</v>
      </c>
      <c r="F302" s="2" t="s">
        <v>2595</v>
      </c>
      <c r="G302" s="40"/>
      <c r="H302" s="1"/>
      <c r="I302" s="1"/>
      <c r="J302" s="1" t="s">
        <v>13</v>
      </c>
      <c r="K302" s="1"/>
      <c r="L302" s="1"/>
      <c r="M302" s="50"/>
      <c r="N302" s="49" t="s">
        <v>13</v>
      </c>
      <c r="O302" s="10" t="s">
        <v>13</v>
      </c>
      <c r="P302" s="10" t="s">
        <v>13</v>
      </c>
      <c r="Q302" s="10" t="s">
        <v>13</v>
      </c>
      <c r="R302" s="10" t="s">
        <v>13</v>
      </c>
      <c r="S302" s="8"/>
      <c r="T302" s="8"/>
      <c r="U302" s="8"/>
      <c r="V302" s="50"/>
      <c r="W302" s="40"/>
    </row>
    <row r="303" spans="1:23" ht="25.5" x14ac:dyDescent="0.25">
      <c r="A303" s="52">
        <v>302</v>
      </c>
      <c r="B303" s="2" t="s">
        <v>2593</v>
      </c>
      <c r="C303" s="10" t="s">
        <v>2594</v>
      </c>
      <c r="D303" s="10" t="s">
        <v>2594</v>
      </c>
      <c r="F303" s="2" t="s">
        <v>2593</v>
      </c>
      <c r="G303" s="40"/>
      <c r="H303" s="1"/>
      <c r="I303" s="1"/>
      <c r="J303" s="1" t="s">
        <v>13</v>
      </c>
      <c r="K303" s="1"/>
      <c r="L303" s="1"/>
      <c r="M303" s="50"/>
      <c r="N303" s="49" t="s">
        <v>13</v>
      </c>
      <c r="O303" s="10" t="s">
        <v>13</v>
      </c>
      <c r="P303" s="10" t="s">
        <v>13</v>
      </c>
      <c r="Q303" s="10" t="s">
        <v>13</v>
      </c>
      <c r="R303" s="10" t="s">
        <v>13</v>
      </c>
      <c r="S303" s="8"/>
      <c r="T303" s="8"/>
      <c r="U303" s="8"/>
      <c r="V303" s="50"/>
      <c r="W303" s="40"/>
    </row>
    <row r="304" spans="1:23" ht="25.5" x14ac:dyDescent="0.25">
      <c r="A304" s="52">
        <v>303</v>
      </c>
      <c r="B304" s="2" t="s">
        <v>2591</v>
      </c>
      <c r="C304" s="10" t="s">
        <v>2592</v>
      </c>
      <c r="D304" s="10" t="s">
        <v>2592</v>
      </c>
      <c r="F304" s="2" t="s">
        <v>2591</v>
      </c>
      <c r="G304" s="40"/>
      <c r="H304" s="1"/>
      <c r="I304" s="1"/>
      <c r="J304" s="1" t="s">
        <v>13</v>
      </c>
      <c r="K304" s="1"/>
      <c r="L304" s="1"/>
      <c r="M304" s="50"/>
      <c r="N304" s="49" t="s">
        <v>13</v>
      </c>
      <c r="O304" s="10" t="s">
        <v>13</v>
      </c>
      <c r="P304" s="10" t="s">
        <v>13</v>
      </c>
      <c r="Q304" s="10" t="s">
        <v>13</v>
      </c>
      <c r="R304" s="10" t="s">
        <v>13</v>
      </c>
      <c r="S304" s="8"/>
      <c r="T304" s="8"/>
      <c r="U304" s="8"/>
      <c r="V304" s="50"/>
      <c r="W304" s="40"/>
    </row>
    <row r="305" spans="1:23" ht="38.25" x14ac:dyDescent="0.25">
      <c r="A305" s="52">
        <v>304</v>
      </c>
      <c r="B305" s="2" t="s">
        <v>2589</v>
      </c>
      <c r="C305" s="10" t="s">
        <v>2590</v>
      </c>
      <c r="D305" s="10" t="s">
        <v>2590</v>
      </c>
      <c r="F305" s="2" t="s">
        <v>2589</v>
      </c>
      <c r="G305" s="40"/>
      <c r="H305" s="1"/>
      <c r="I305" s="1"/>
      <c r="J305" s="1" t="s">
        <v>13</v>
      </c>
      <c r="K305" s="1"/>
      <c r="L305" s="1"/>
      <c r="M305" s="50"/>
      <c r="N305" s="49" t="s">
        <v>13</v>
      </c>
      <c r="O305" s="10" t="s">
        <v>13</v>
      </c>
      <c r="P305" s="8"/>
      <c r="Q305" s="8"/>
      <c r="R305" s="8"/>
      <c r="S305" s="8"/>
      <c r="T305" s="8"/>
      <c r="U305" s="8"/>
      <c r="V305" s="50"/>
      <c r="W305" s="40"/>
    </row>
    <row r="306" spans="1:23" ht="25.5" x14ac:dyDescent="0.25">
      <c r="A306" s="52">
        <v>305</v>
      </c>
      <c r="B306" s="2" t="s">
        <v>2587</v>
      </c>
      <c r="C306" s="10" t="s">
        <v>2588</v>
      </c>
      <c r="D306" s="10" t="s">
        <v>2588</v>
      </c>
      <c r="F306" s="2" t="s">
        <v>2587</v>
      </c>
      <c r="G306" s="40"/>
      <c r="H306" s="1"/>
      <c r="I306" s="1"/>
      <c r="J306" s="1" t="s">
        <v>13</v>
      </c>
      <c r="K306" s="1"/>
      <c r="L306" s="1"/>
      <c r="M306" s="50"/>
      <c r="N306" s="49" t="s">
        <v>13</v>
      </c>
      <c r="O306" s="10" t="s">
        <v>13</v>
      </c>
      <c r="P306" s="10" t="s">
        <v>13</v>
      </c>
      <c r="Q306" s="10" t="s">
        <v>13</v>
      </c>
      <c r="R306" s="10" t="s">
        <v>13</v>
      </c>
      <c r="S306" s="8"/>
      <c r="T306" s="8"/>
      <c r="U306" s="8"/>
      <c r="V306" s="50"/>
      <c r="W306" s="40"/>
    </row>
    <row r="307" spans="1:23" ht="38.25" x14ac:dyDescent="0.25">
      <c r="A307" s="52">
        <v>306</v>
      </c>
      <c r="B307" s="4" t="s">
        <v>2585</v>
      </c>
      <c r="C307" s="14" t="s">
        <v>2586</v>
      </c>
      <c r="D307" s="14" t="s">
        <v>2586</v>
      </c>
      <c r="E307" s="13"/>
      <c r="F307" s="4" t="s">
        <v>2585</v>
      </c>
      <c r="G307" s="38"/>
      <c r="H307" s="3"/>
      <c r="I307" s="3"/>
      <c r="J307" s="1"/>
      <c r="K307" s="3"/>
      <c r="L307" s="3"/>
      <c r="M307" s="47"/>
      <c r="N307" s="50"/>
      <c r="O307" s="8"/>
      <c r="P307" s="8"/>
      <c r="Q307" s="8"/>
      <c r="R307" s="8"/>
      <c r="S307" s="8"/>
      <c r="T307" s="8"/>
      <c r="U307" s="8"/>
      <c r="V307" s="50"/>
      <c r="W307" s="40"/>
    </row>
    <row r="308" spans="1:23" ht="25.5" x14ac:dyDescent="0.25">
      <c r="A308" s="52">
        <v>307</v>
      </c>
      <c r="B308" s="4" t="s">
        <v>2583</v>
      </c>
      <c r="C308" s="14" t="s">
        <v>2584</v>
      </c>
      <c r="D308" s="14" t="s">
        <v>2584</v>
      </c>
      <c r="E308" s="13"/>
      <c r="F308" s="4" t="s">
        <v>2583</v>
      </c>
      <c r="G308" s="38"/>
      <c r="H308" s="3"/>
      <c r="I308" s="3"/>
      <c r="J308" s="1"/>
      <c r="K308" s="3"/>
      <c r="L308" s="3"/>
      <c r="M308" s="47"/>
      <c r="N308" s="50"/>
      <c r="O308" s="8"/>
      <c r="P308" s="8"/>
      <c r="Q308" s="8"/>
      <c r="R308" s="8"/>
      <c r="S308" s="8"/>
      <c r="T308" s="8"/>
      <c r="U308" s="8"/>
      <c r="V308" s="50"/>
      <c r="W308" s="40"/>
    </row>
    <row r="309" spans="1:23" x14ac:dyDescent="0.25">
      <c r="A309" s="52">
        <v>308</v>
      </c>
      <c r="B309" s="6" t="s">
        <v>2581</v>
      </c>
      <c r="C309" s="12" t="s">
        <v>2582</v>
      </c>
      <c r="D309" s="12" t="s">
        <v>2582</v>
      </c>
      <c r="E309" s="11"/>
      <c r="F309" s="6" t="s">
        <v>2581</v>
      </c>
      <c r="G309" s="39"/>
      <c r="H309" s="5"/>
      <c r="I309" s="5"/>
      <c r="J309" s="1"/>
      <c r="K309" s="5"/>
      <c r="L309" s="5"/>
      <c r="M309" s="48"/>
      <c r="N309" s="50"/>
      <c r="O309" s="8"/>
      <c r="P309" s="8"/>
      <c r="Q309" s="8"/>
      <c r="R309" s="8"/>
      <c r="S309" s="8"/>
      <c r="T309" s="8"/>
      <c r="U309" s="8"/>
      <c r="V309" s="50"/>
      <c r="W309" s="40"/>
    </row>
    <row r="310" spans="1:23" ht="38.25" x14ac:dyDescent="0.25">
      <c r="A310" s="52">
        <v>309</v>
      </c>
      <c r="B310" s="2" t="s">
        <v>2579</v>
      </c>
      <c r="C310" s="10" t="s">
        <v>2580</v>
      </c>
      <c r="D310" s="10" t="s">
        <v>2580</v>
      </c>
      <c r="F310" s="2" t="s">
        <v>2579</v>
      </c>
      <c r="G310" s="40"/>
      <c r="H310" s="1"/>
      <c r="I310" s="1"/>
      <c r="J310" s="1" t="s">
        <v>13</v>
      </c>
      <c r="K310" s="1"/>
      <c r="L310" s="1"/>
      <c r="M310" s="50"/>
      <c r="N310" s="49" t="s">
        <v>13</v>
      </c>
      <c r="O310" s="10" t="s">
        <v>13</v>
      </c>
      <c r="P310" s="10" t="s">
        <v>13</v>
      </c>
      <c r="Q310" s="10" t="s">
        <v>13</v>
      </c>
      <c r="R310" s="10" t="s">
        <v>13</v>
      </c>
      <c r="S310" s="8"/>
      <c r="T310" s="8"/>
      <c r="U310" s="8"/>
      <c r="V310" s="50"/>
      <c r="W310" s="40"/>
    </row>
    <row r="311" spans="1:23" ht="38.25" x14ac:dyDescent="0.25">
      <c r="A311" s="52">
        <v>310</v>
      </c>
      <c r="B311" s="2" t="s">
        <v>2577</v>
      </c>
      <c r="C311" s="10" t="s">
        <v>2578</v>
      </c>
      <c r="D311" s="10" t="s">
        <v>2578</v>
      </c>
      <c r="F311" s="2" t="s">
        <v>2577</v>
      </c>
      <c r="G311" s="40"/>
      <c r="H311" s="1"/>
      <c r="I311" s="1"/>
      <c r="J311" s="1" t="s">
        <v>13</v>
      </c>
      <c r="K311" s="1"/>
      <c r="L311" s="1"/>
      <c r="M311" s="50"/>
      <c r="N311" s="49" t="s">
        <v>13</v>
      </c>
      <c r="O311" s="10" t="s">
        <v>13</v>
      </c>
      <c r="P311" s="10" t="s">
        <v>13</v>
      </c>
      <c r="Q311" s="10" t="s">
        <v>13</v>
      </c>
      <c r="R311" s="10" t="s">
        <v>13</v>
      </c>
      <c r="S311" s="8"/>
      <c r="T311" s="8"/>
      <c r="U311" s="8"/>
      <c r="V311" s="50"/>
      <c r="W311" s="40"/>
    </row>
    <row r="312" spans="1:23" ht="25.5" x14ac:dyDescent="0.25">
      <c r="A312" s="52">
        <v>311</v>
      </c>
      <c r="B312" s="2" t="s">
        <v>2575</v>
      </c>
      <c r="C312" s="10" t="s">
        <v>2576</v>
      </c>
      <c r="D312" s="10" t="s">
        <v>2576</v>
      </c>
      <c r="F312" s="2" t="s">
        <v>2575</v>
      </c>
      <c r="G312" s="40"/>
      <c r="H312" s="1"/>
      <c r="I312" s="1"/>
      <c r="J312" s="1" t="s">
        <v>13</v>
      </c>
      <c r="K312" s="1"/>
      <c r="L312" s="1"/>
      <c r="M312" s="50"/>
      <c r="N312" s="49" t="s">
        <v>13</v>
      </c>
      <c r="O312" s="10" t="s">
        <v>13</v>
      </c>
      <c r="P312" s="10" t="s">
        <v>13</v>
      </c>
      <c r="Q312" s="10" t="s">
        <v>13</v>
      </c>
      <c r="R312" s="10" t="s">
        <v>13</v>
      </c>
      <c r="S312" s="8"/>
      <c r="T312" s="8"/>
      <c r="U312" s="8"/>
      <c r="V312" s="50"/>
      <c r="W312" s="40"/>
    </row>
    <row r="313" spans="1:23" x14ac:dyDescent="0.25">
      <c r="A313" s="52">
        <v>312</v>
      </c>
      <c r="B313" s="2" t="s">
        <v>2573</v>
      </c>
      <c r="C313" s="10" t="s">
        <v>2574</v>
      </c>
      <c r="D313" s="10" t="s">
        <v>2574</v>
      </c>
      <c r="F313" s="2" t="s">
        <v>2573</v>
      </c>
      <c r="G313" s="40"/>
      <c r="H313" s="1"/>
      <c r="I313" s="1"/>
      <c r="J313" s="1" t="s">
        <v>13</v>
      </c>
      <c r="K313" s="1"/>
      <c r="L313" s="1"/>
      <c r="M313" s="50"/>
      <c r="N313" s="49" t="s">
        <v>13</v>
      </c>
      <c r="O313" s="10" t="s">
        <v>13</v>
      </c>
      <c r="P313" s="10" t="s">
        <v>13</v>
      </c>
      <c r="Q313" s="10" t="s">
        <v>13</v>
      </c>
      <c r="R313" s="10" t="s">
        <v>13</v>
      </c>
      <c r="S313" s="8"/>
      <c r="T313" s="8"/>
      <c r="U313" s="8"/>
      <c r="V313" s="50"/>
      <c r="W313" s="40"/>
    </row>
    <row r="314" spans="1:23" x14ac:dyDescent="0.25">
      <c r="A314" s="52">
        <v>313</v>
      </c>
      <c r="B314" s="6" t="s">
        <v>2571</v>
      </c>
      <c r="C314" s="12" t="s">
        <v>2572</v>
      </c>
      <c r="D314" s="12" t="s">
        <v>2572</v>
      </c>
      <c r="E314" s="11"/>
      <c r="F314" s="6" t="s">
        <v>2571</v>
      </c>
      <c r="G314" s="39"/>
      <c r="H314" s="5"/>
      <c r="I314" s="5"/>
      <c r="J314" s="1"/>
      <c r="K314" s="5"/>
      <c r="L314" s="5"/>
      <c r="M314" s="48"/>
      <c r="N314" s="50"/>
      <c r="O314" s="8"/>
      <c r="P314" s="8"/>
      <c r="Q314" s="8"/>
      <c r="R314" s="8"/>
      <c r="S314" s="8"/>
      <c r="T314" s="8"/>
      <c r="U314" s="8"/>
      <c r="V314" s="50"/>
      <c r="W314" s="40"/>
    </row>
    <row r="315" spans="1:23" ht="25.5" x14ac:dyDescent="0.25">
      <c r="A315" s="52">
        <v>314</v>
      </c>
      <c r="B315" s="2" t="s">
        <v>2569</v>
      </c>
      <c r="C315" s="10" t="s">
        <v>2570</v>
      </c>
      <c r="D315" s="10" t="s">
        <v>2570</v>
      </c>
      <c r="F315" s="2" t="s">
        <v>2569</v>
      </c>
      <c r="G315" s="40"/>
      <c r="H315" s="1"/>
      <c r="I315" s="1"/>
      <c r="J315" s="1" t="s">
        <v>13</v>
      </c>
      <c r="K315" s="1"/>
      <c r="L315" s="1"/>
      <c r="M315" s="50"/>
      <c r="N315" s="49" t="s">
        <v>13</v>
      </c>
      <c r="O315" s="10" t="s">
        <v>13</v>
      </c>
      <c r="P315" s="10" t="s">
        <v>13</v>
      </c>
      <c r="Q315" s="10" t="s">
        <v>13</v>
      </c>
      <c r="R315" s="10" t="s">
        <v>13</v>
      </c>
      <c r="S315" s="8"/>
      <c r="T315" s="8"/>
      <c r="U315" s="8"/>
      <c r="V315" s="50"/>
      <c r="W315" s="40"/>
    </row>
    <row r="316" spans="1:23" ht="38.25" x14ac:dyDescent="0.25">
      <c r="A316" s="52">
        <v>315</v>
      </c>
      <c r="B316" s="2" t="s">
        <v>2567</v>
      </c>
      <c r="C316" s="10" t="s">
        <v>2568</v>
      </c>
      <c r="D316" s="10" t="s">
        <v>2568</v>
      </c>
      <c r="E316" s="10"/>
      <c r="F316" s="2" t="s">
        <v>2567</v>
      </c>
      <c r="G316" s="40"/>
      <c r="H316" s="1"/>
      <c r="I316" s="1"/>
      <c r="J316" s="1" t="s">
        <v>13</v>
      </c>
      <c r="K316" s="1"/>
      <c r="L316" s="1"/>
      <c r="M316" s="49" t="s">
        <v>13</v>
      </c>
      <c r="N316" s="49" t="s">
        <v>13</v>
      </c>
      <c r="O316" s="10" t="s">
        <v>13</v>
      </c>
      <c r="P316" s="10" t="s">
        <v>13</v>
      </c>
      <c r="Q316" s="10" t="s">
        <v>13</v>
      </c>
      <c r="R316" s="10" t="s">
        <v>13</v>
      </c>
      <c r="S316" s="8"/>
      <c r="T316" s="8"/>
      <c r="U316" s="8"/>
      <c r="V316" s="50"/>
      <c r="W316" s="40"/>
    </row>
    <row r="317" spans="1:23" ht="89.25" x14ac:dyDescent="0.25">
      <c r="A317" s="52">
        <v>316</v>
      </c>
      <c r="B317" s="2" t="s">
        <v>2565</v>
      </c>
      <c r="C317" s="10" t="s">
        <v>2566</v>
      </c>
      <c r="D317" s="10" t="s">
        <v>2566</v>
      </c>
      <c r="F317" s="2" t="s">
        <v>2565</v>
      </c>
      <c r="G317" s="40"/>
      <c r="H317" s="1"/>
      <c r="I317" s="1"/>
      <c r="J317" s="1" t="s">
        <v>13</v>
      </c>
      <c r="K317" s="1"/>
      <c r="L317" s="1"/>
      <c r="M317" s="50"/>
      <c r="N317" s="49" t="s">
        <v>13</v>
      </c>
      <c r="O317" s="10" t="s">
        <v>13</v>
      </c>
      <c r="P317" s="10" t="s">
        <v>13</v>
      </c>
      <c r="Q317" s="10" t="s">
        <v>13</v>
      </c>
      <c r="R317" s="10" t="s">
        <v>13</v>
      </c>
      <c r="S317" s="8"/>
      <c r="T317" s="8"/>
      <c r="U317" s="8"/>
      <c r="V317" s="50"/>
      <c r="W317" s="40"/>
    </row>
    <row r="318" spans="1:23" ht="25.5" x14ac:dyDescent="0.25">
      <c r="A318" s="52">
        <v>317</v>
      </c>
      <c r="B318" s="2" t="s">
        <v>2563</v>
      </c>
      <c r="C318" s="10" t="s">
        <v>2564</v>
      </c>
      <c r="D318" s="10" t="s">
        <v>2564</v>
      </c>
      <c r="F318" s="2" t="s">
        <v>2563</v>
      </c>
      <c r="G318" s="40"/>
      <c r="H318" s="1"/>
      <c r="I318" s="1"/>
      <c r="J318" s="1" t="s">
        <v>13</v>
      </c>
      <c r="K318" s="1"/>
      <c r="L318" s="1"/>
      <c r="M318" s="50"/>
      <c r="N318" s="49" t="s">
        <v>13</v>
      </c>
      <c r="O318" s="10" t="s">
        <v>13</v>
      </c>
      <c r="P318" s="10" t="s">
        <v>13</v>
      </c>
      <c r="Q318" s="10" t="s">
        <v>13</v>
      </c>
      <c r="R318" s="10" t="s">
        <v>13</v>
      </c>
      <c r="S318" s="8"/>
      <c r="T318" s="8"/>
      <c r="U318" s="8"/>
      <c r="V318" s="50"/>
      <c r="W318" s="40"/>
    </row>
    <row r="319" spans="1:23" x14ac:dyDescent="0.25">
      <c r="A319" s="52">
        <v>318</v>
      </c>
      <c r="B319" s="2" t="s">
        <v>2561</v>
      </c>
      <c r="C319" s="10" t="s">
        <v>2562</v>
      </c>
      <c r="D319" s="10" t="s">
        <v>2562</v>
      </c>
      <c r="E319" s="10"/>
      <c r="F319" s="2" t="s">
        <v>2561</v>
      </c>
      <c r="G319" s="40"/>
      <c r="H319" s="1"/>
      <c r="I319" s="1"/>
      <c r="J319" s="1" t="s">
        <v>13</v>
      </c>
      <c r="K319" s="1"/>
      <c r="L319" s="1"/>
      <c r="M319" s="49" t="s">
        <v>13</v>
      </c>
      <c r="N319" s="49" t="s">
        <v>13</v>
      </c>
      <c r="O319" s="10" t="s">
        <v>13</v>
      </c>
      <c r="P319" s="10" t="s">
        <v>13</v>
      </c>
      <c r="Q319" s="10" t="s">
        <v>13</v>
      </c>
      <c r="R319" s="10" t="s">
        <v>13</v>
      </c>
      <c r="S319" s="8"/>
      <c r="T319" s="8"/>
      <c r="U319" s="8"/>
      <c r="V319" s="50"/>
      <c r="W319" s="40"/>
    </row>
    <row r="320" spans="1:23" ht="25.5" x14ac:dyDescent="0.25">
      <c r="A320" s="52">
        <v>319</v>
      </c>
      <c r="B320" s="2" t="s">
        <v>2559</v>
      </c>
      <c r="C320" s="10" t="s">
        <v>2560</v>
      </c>
      <c r="D320" s="10" t="s">
        <v>2560</v>
      </c>
      <c r="E320" s="10"/>
      <c r="F320" s="2" t="s">
        <v>2559</v>
      </c>
      <c r="G320" s="40"/>
      <c r="H320" s="1"/>
      <c r="I320" s="1"/>
      <c r="J320" s="1" t="s">
        <v>13</v>
      </c>
      <c r="K320" s="1"/>
      <c r="L320" s="1"/>
      <c r="M320" s="49" t="s">
        <v>13</v>
      </c>
      <c r="N320" s="49" t="s">
        <v>13</v>
      </c>
      <c r="O320" s="10" t="s">
        <v>13</v>
      </c>
      <c r="P320" s="10" t="s">
        <v>13</v>
      </c>
      <c r="Q320" s="10" t="s">
        <v>13</v>
      </c>
      <c r="R320" s="10" t="s">
        <v>13</v>
      </c>
      <c r="S320" s="8"/>
      <c r="T320" s="8"/>
      <c r="U320" s="8"/>
      <c r="V320" s="50"/>
      <c r="W320" s="40"/>
    </row>
    <row r="321" spans="1:23" ht="38.25" x14ac:dyDescent="0.25">
      <c r="A321" s="52">
        <v>320</v>
      </c>
      <c r="B321" s="2" t="s">
        <v>2557</v>
      </c>
      <c r="C321" s="10" t="s">
        <v>2558</v>
      </c>
      <c r="D321" s="10" t="s">
        <v>2558</v>
      </c>
      <c r="E321" s="10"/>
      <c r="F321" s="2" t="s">
        <v>2557</v>
      </c>
      <c r="G321" s="40"/>
      <c r="H321" s="1"/>
      <c r="I321" s="1"/>
      <c r="J321" s="1" t="s">
        <v>13</v>
      </c>
      <c r="K321" s="1"/>
      <c r="L321" s="1"/>
      <c r="M321" s="49" t="s">
        <v>13</v>
      </c>
      <c r="N321" s="49" t="s">
        <v>13</v>
      </c>
      <c r="O321" s="10" t="s">
        <v>13</v>
      </c>
      <c r="P321" s="10" t="s">
        <v>13</v>
      </c>
      <c r="Q321" s="10" t="s">
        <v>13</v>
      </c>
      <c r="R321" s="10" t="s">
        <v>13</v>
      </c>
      <c r="S321" s="8"/>
      <c r="T321" s="8"/>
      <c r="U321" s="8"/>
      <c r="V321" s="50"/>
      <c r="W321" s="40"/>
    </row>
    <row r="322" spans="1:23" ht="25.5" x14ac:dyDescent="0.25">
      <c r="A322" s="52">
        <v>321</v>
      </c>
      <c r="B322" s="2" t="s">
        <v>2555</v>
      </c>
      <c r="C322" s="10" t="s">
        <v>2556</v>
      </c>
      <c r="D322" s="10" t="s">
        <v>2556</v>
      </c>
      <c r="F322" s="2" t="s">
        <v>2555</v>
      </c>
      <c r="G322" s="40"/>
      <c r="H322" s="1"/>
      <c r="I322" s="1"/>
      <c r="J322" s="1" t="s">
        <v>13</v>
      </c>
      <c r="K322" s="1"/>
      <c r="L322" s="1"/>
      <c r="M322" s="50"/>
      <c r="N322" s="49" t="s">
        <v>13</v>
      </c>
      <c r="O322" s="10" t="s">
        <v>13</v>
      </c>
      <c r="P322" s="10" t="s">
        <v>13</v>
      </c>
      <c r="Q322" s="10" t="s">
        <v>13</v>
      </c>
      <c r="R322" s="10" t="s">
        <v>13</v>
      </c>
      <c r="S322" s="8"/>
      <c r="T322" s="8"/>
      <c r="U322" s="8"/>
      <c r="V322" s="50"/>
      <c r="W322" s="40"/>
    </row>
    <row r="323" spans="1:23" x14ac:dyDescent="0.25">
      <c r="A323" s="52">
        <v>322</v>
      </c>
      <c r="B323" s="6" t="s">
        <v>2553</v>
      </c>
      <c r="C323" s="12" t="s">
        <v>2554</v>
      </c>
      <c r="D323" s="12" t="s">
        <v>2554</v>
      </c>
      <c r="E323" s="11"/>
      <c r="F323" s="6" t="s">
        <v>2553</v>
      </c>
      <c r="G323" s="39"/>
      <c r="H323" s="5"/>
      <c r="I323" s="5"/>
      <c r="J323" s="1"/>
      <c r="K323" s="5"/>
      <c r="L323" s="5"/>
      <c r="M323" s="48"/>
      <c r="N323" s="50"/>
      <c r="O323" s="8"/>
      <c r="P323" s="8"/>
      <c r="Q323" s="8"/>
      <c r="R323" s="8"/>
      <c r="S323" s="8"/>
      <c r="T323" s="8"/>
      <c r="U323" s="8"/>
      <c r="V323" s="50"/>
      <c r="W323" s="40"/>
    </row>
    <row r="324" spans="1:23" ht="25.5" x14ac:dyDescent="0.25">
      <c r="A324" s="52">
        <v>323</v>
      </c>
      <c r="B324" s="2" t="s">
        <v>2551</v>
      </c>
      <c r="C324" s="10" t="s">
        <v>2552</v>
      </c>
      <c r="D324" s="10" t="s">
        <v>2552</v>
      </c>
      <c r="E324" s="10"/>
      <c r="F324" s="2" t="s">
        <v>2551</v>
      </c>
      <c r="G324" s="40"/>
      <c r="H324" s="1"/>
      <c r="I324" s="1"/>
      <c r="J324" s="1" t="s">
        <v>13</v>
      </c>
      <c r="K324" s="1"/>
      <c r="L324" s="1"/>
      <c r="M324" s="49" t="s">
        <v>13</v>
      </c>
      <c r="N324" s="49" t="s">
        <v>13</v>
      </c>
      <c r="O324" s="10" t="s">
        <v>13</v>
      </c>
      <c r="P324" s="10" t="s">
        <v>13</v>
      </c>
      <c r="Q324" s="10" t="s">
        <v>13</v>
      </c>
      <c r="R324" s="10" t="s">
        <v>13</v>
      </c>
      <c r="S324" s="8"/>
      <c r="T324" s="8"/>
      <c r="U324" s="8"/>
      <c r="V324" s="50"/>
      <c r="W324" s="40"/>
    </row>
    <row r="325" spans="1:23" ht="25.5" x14ac:dyDescent="0.25">
      <c r="A325" s="52">
        <v>324</v>
      </c>
      <c r="B325" s="2" t="s">
        <v>2549</v>
      </c>
      <c r="C325" s="10" t="s">
        <v>2550</v>
      </c>
      <c r="D325" s="10" t="s">
        <v>2550</v>
      </c>
      <c r="F325" s="2" t="s">
        <v>2549</v>
      </c>
      <c r="G325" s="40"/>
      <c r="H325" s="1"/>
      <c r="I325" s="1"/>
      <c r="J325" s="1" t="s">
        <v>13</v>
      </c>
      <c r="K325" s="1"/>
      <c r="L325" s="1"/>
      <c r="M325" s="50"/>
      <c r="N325" s="49" t="s">
        <v>13</v>
      </c>
      <c r="O325" s="10" t="s">
        <v>13</v>
      </c>
      <c r="P325" s="10" t="s">
        <v>13</v>
      </c>
      <c r="Q325" s="10" t="s">
        <v>13</v>
      </c>
      <c r="R325" s="10" t="s">
        <v>13</v>
      </c>
      <c r="S325" s="8"/>
      <c r="T325" s="8"/>
      <c r="U325" s="8"/>
      <c r="V325" s="50"/>
      <c r="W325" s="40"/>
    </row>
    <row r="326" spans="1:23" ht="25.5" x14ac:dyDescent="0.25">
      <c r="A326" s="52">
        <v>325</v>
      </c>
      <c r="B326" s="2" t="s">
        <v>2547</v>
      </c>
      <c r="C326" s="10" t="s">
        <v>2548</v>
      </c>
      <c r="D326" s="10" t="s">
        <v>2548</v>
      </c>
      <c r="F326" s="2" t="s">
        <v>2547</v>
      </c>
      <c r="G326" s="40"/>
      <c r="H326" s="1"/>
      <c r="I326" s="1"/>
      <c r="J326" s="1" t="s">
        <v>13</v>
      </c>
      <c r="K326" s="1"/>
      <c r="L326" s="1"/>
      <c r="M326" s="50"/>
      <c r="N326" s="49" t="s">
        <v>13</v>
      </c>
      <c r="O326" s="10" t="s">
        <v>13</v>
      </c>
      <c r="P326" s="10" t="s">
        <v>13</v>
      </c>
      <c r="Q326" s="10" t="s">
        <v>13</v>
      </c>
      <c r="R326" s="10" t="s">
        <v>13</v>
      </c>
      <c r="S326" s="8"/>
      <c r="T326" s="8"/>
      <c r="U326" s="8"/>
      <c r="V326" s="50"/>
      <c r="W326" s="40"/>
    </row>
    <row r="327" spans="1:23" ht="25.5" x14ac:dyDescent="0.25">
      <c r="A327" s="52">
        <v>326</v>
      </c>
      <c r="B327" s="2" t="s">
        <v>2545</v>
      </c>
      <c r="C327" s="10" t="s">
        <v>2546</v>
      </c>
      <c r="D327" s="10" t="s">
        <v>2546</v>
      </c>
      <c r="F327" s="2" t="s">
        <v>2545</v>
      </c>
      <c r="G327" s="40"/>
      <c r="H327" s="1"/>
      <c r="I327" s="1"/>
      <c r="J327" s="1" t="s">
        <v>13</v>
      </c>
      <c r="K327" s="1"/>
      <c r="L327" s="1"/>
      <c r="M327" s="50"/>
      <c r="N327" s="49" t="s">
        <v>13</v>
      </c>
      <c r="O327" s="10" t="s">
        <v>13</v>
      </c>
      <c r="P327" s="10" t="s">
        <v>13</v>
      </c>
      <c r="Q327" s="10" t="s">
        <v>13</v>
      </c>
      <c r="R327" s="10" t="s">
        <v>13</v>
      </c>
      <c r="S327" s="8"/>
      <c r="T327" s="8"/>
      <c r="U327" s="8"/>
      <c r="V327" s="50"/>
      <c r="W327" s="40"/>
    </row>
    <row r="328" spans="1:23" x14ac:dyDescent="0.25">
      <c r="A328" s="52">
        <v>327</v>
      </c>
      <c r="B328" s="2" t="s">
        <v>2543</v>
      </c>
      <c r="C328" s="10" t="s">
        <v>2544</v>
      </c>
      <c r="D328" s="10" t="s">
        <v>2544</v>
      </c>
      <c r="E328" s="10"/>
      <c r="F328" s="2" t="s">
        <v>2543</v>
      </c>
      <c r="G328" s="40"/>
      <c r="H328" s="1"/>
      <c r="I328" s="1"/>
      <c r="J328" s="1" t="s">
        <v>13</v>
      </c>
      <c r="K328" s="1"/>
      <c r="L328" s="1"/>
      <c r="M328" s="49" t="s">
        <v>13</v>
      </c>
      <c r="N328" s="49" t="s">
        <v>13</v>
      </c>
      <c r="O328" s="10" t="s">
        <v>13</v>
      </c>
      <c r="P328" s="10" t="s">
        <v>13</v>
      </c>
      <c r="Q328" s="10" t="s">
        <v>13</v>
      </c>
      <c r="R328" s="10" t="s">
        <v>13</v>
      </c>
      <c r="S328" s="8"/>
      <c r="T328" s="8"/>
      <c r="U328" s="8"/>
      <c r="V328" s="50"/>
      <c r="W328" s="40"/>
    </row>
    <row r="329" spans="1:23" x14ac:dyDescent="0.25">
      <c r="A329" s="52">
        <v>328</v>
      </c>
      <c r="B329" s="6" t="s">
        <v>30</v>
      </c>
      <c r="C329" s="12" t="s">
        <v>2542</v>
      </c>
      <c r="D329" s="12" t="s">
        <v>2542</v>
      </c>
      <c r="E329" s="11"/>
      <c r="F329" s="6" t="s">
        <v>30</v>
      </c>
      <c r="G329" s="39"/>
      <c r="H329" s="5"/>
      <c r="I329" s="5"/>
      <c r="J329" s="1"/>
      <c r="K329" s="5"/>
      <c r="L329" s="5"/>
      <c r="M329" s="48"/>
      <c r="N329" s="50"/>
      <c r="O329" s="8"/>
      <c r="P329" s="8"/>
      <c r="Q329" s="8"/>
      <c r="R329" s="8"/>
      <c r="S329" s="8"/>
      <c r="T329" s="8"/>
      <c r="U329" s="8"/>
      <c r="V329" s="50"/>
      <c r="W329" s="40"/>
    </row>
    <row r="330" spans="1:23" x14ac:dyDescent="0.25">
      <c r="A330" s="52">
        <v>329</v>
      </c>
      <c r="B330" s="6" t="s">
        <v>30</v>
      </c>
      <c r="C330" s="12" t="s">
        <v>2541</v>
      </c>
      <c r="D330" s="12" t="s">
        <v>2541</v>
      </c>
      <c r="E330" s="11"/>
      <c r="F330" s="6" t="s">
        <v>30</v>
      </c>
      <c r="G330" s="39"/>
      <c r="H330" s="5"/>
      <c r="I330" s="5"/>
      <c r="J330" s="1"/>
      <c r="K330" s="5"/>
      <c r="L330" s="5"/>
      <c r="M330" s="48"/>
      <c r="N330" s="50"/>
      <c r="O330" s="8"/>
      <c r="P330" s="8"/>
      <c r="Q330" s="8"/>
      <c r="R330" s="8"/>
      <c r="S330" s="8"/>
      <c r="T330" s="8"/>
      <c r="U330" s="8"/>
      <c r="V330" s="50"/>
      <c r="W330" s="40"/>
    </row>
    <row r="331" spans="1:23" x14ac:dyDescent="0.25">
      <c r="A331" s="52">
        <v>330</v>
      </c>
      <c r="B331" s="6" t="s">
        <v>2539</v>
      </c>
      <c r="C331" s="12" t="s">
        <v>2540</v>
      </c>
      <c r="D331" s="12" t="s">
        <v>2540</v>
      </c>
      <c r="E331" s="11"/>
      <c r="F331" s="6" t="s">
        <v>2539</v>
      </c>
      <c r="G331" s="39"/>
      <c r="H331" s="5"/>
      <c r="I331" s="5"/>
      <c r="J331" s="1"/>
      <c r="K331" s="5"/>
      <c r="L331" s="5"/>
      <c r="M331" s="48"/>
      <c r="N331" s="50"/>
      <c r="O331" s="8"/>
      <c r="P331" s="8"/>
      <c r="Q331" s="8"/>
      <c r="R331" s="8"/>
      <c r="S331" s="8"/>
      <c r="T331" s="8"/>
      <c r="U331" s="8"/>
      <c r="V331" s="50"/>
      <c r="W331" s="40"/>
    </row>
    <row r="332" spans="1:23" ht="25.5" x14ac:dyDescent="0.25">
      <c r="A332" s="52">
        <v>331</v>
      </c>
      <c r="B332" s="2" t="s">
        <v>2537</v>
      </c>
      <c r="C332" s="10" t="s">
        <v>2538</v>
      </c>
      <c r="D332" s="10" t="s">
        <v>2538</v>
      </c>
      <c r="F332" s="2" t="s">
        <v>2537</v>
      </c>
      <c r="G332" s="40"/>
      <c r="H332" s="1"/>
      <c r="I332" s="1"/>
      <c r="J332" s="1" t="s">
        <v>13</v>
      </c>
      <c r="K332" s="1"/>
      <c r="L332" s="1"/>
      <c r="M332" s="50"/>
      <c r="N332" s="49" t="s">
        <v>13</v>
      </c>
      <c r="O332" s="10" t="s">
        <v>13</v>
      </c>
      <c r="P332" s="10" t="s">
        <v>13</v>
      </c>
      <c r="Q332" s="10" t="s">
        <v>13</v>
      </c>
      <c r="R332" s="10" t="s">
        <v>13</v>
      </c>
      <c r="S332" s="8"/>
      <c r="T332" s="8"/>
      <c r="U332" s="8"/>
      <c r="V332" s="50"/>
      <c r="W332" s="40"/>
    </row>
    <row r="333" spans="1:23" ht="25.5" x14ac:dyDescent="0.25">
      <c r="A333" s="52">
        <v>332</v>
      </c>
      <c r="B333" s="2" t="s">
        <v>2535</v>
      </c>
      <c r="C333" s="10" t="s">
        <v>2536</v>
      </c>
      <c r="D333" s="10" t="s">
        <v>2536</v>
      </c>
      <c r="F333" s="2" t="s">
        <v>2535</v>
      </c>
      <c r="G333" s="40"/>
      <c r="H333" s="1"/>
      <c r="I333" s="1"/>
      <c r="J333" s="1" t="s">
        <v>13</v>
      </c>
      <c r="K333" s="1"/>
      <c r="L333" s="1"/>
      <c r="M333" s="50"/>
      <c r="N333" s="49" t="s">
        <v>13</v>
      </c>
      <c r="O333" s="10" t="s">
        <v>13</v>
      </c>
      <c r="P333" s="10" t="s">
        <v>13</v>
      </c>
      <c r="Q333" s="10" t="s">
        <v>13</v>
      </c>
      <c r="R333" s="10" t="s">
        <v>13</v>
      </c>
      <c r="S333" s="8"/>
      <c r="T333" s="8"/>
      <c r="U333" s="8"/>
      <c r="V333" s="50"/>
      <c r="W333" s="40"/>
    </row>
    <row r="334" spans="1:23" ht="25.5" x14ac:dyDescent="0.25">
      <c r="A334" s="52">
        <v>333</v>
      </c>
      <c r="B334" s="2" t="s">
        <v>2533</v>
      </c>
      <c r="C334" s="10" t="s">
        <v>2534</v>
      </c>
      <c r="D334" s="10" t="s">
        <v>2534</v>
      </c>
      <c r="F334" s="2" t="s">
        <v>2533</v>
      </c>
      <c r="G334" s="40"/>
      <c r="H334" s="1"/>
      <c r="I334" s="1"/>
      <c r="J334" s="1" t="s">
        <v>13</v>
      </c>
      <c r="K334" s="1"/>
      <c r="L334" s="1"/>
      <c r="M334" s="50"/>
      <c r="N334" s="49" t="s">
        <v>13</v>
      </c>
      <c r="O334" s="10" t="s">
        <v>13</v>
      </c>
      <c r="P334" s="10" t="s">
        <v>13</v>
      </c>
      <c r="Q334" s="10" t="s">
        <v>13</v>
      </c>
      <c r="R334" s="10" t="s">
        <v>13</v>
      </c>
      <c r="S334" s="8"/>
      <c r="T334" s="8"/>
      <c r="U334" s="8"/>
      <c r="V334" s="50"/>
      <c r="W334" s="40"/>
    </row>
    <row r="335" spans="1:23" ht="25.5" x14ac:dyDescent="0.25">
      <c r="A335" s="52">
        <v>334</v>
      </c>
      <c r="B335" s="2" t="s">
        <v>2531</v>
      </c>
      <c r="C335" s="10" t="s">
        <v>2532</v>
      </c>
      <c r="D335" s="10" t="s">
        <v>2532</v>
      </c>
      <c r="F335" s="2" t="s">
        <v>2531</v>
      </c>
      <c r="G335" s="40"/>
      <c r="H335" s="1"/>
      <c r="I335" s="1"/>
      <c r="J335" s="1" t="s">
        <v>13</v>
      </c>
      <c r="K335" s="1"/>
      <c r="L335" s="1"/>
      <c r="M335" s="50"/>
      <c r="N335" s="49" t="s">
        <v>13</v>
      </c>
      <c r="O335" s="10" t="s">
        <v>13</v>
      </c>
      <c r="P335" s="10" t="s">
        <v>13</v>
      </c>
      <c r="Q335" s="10" t="s">
        <v>13</v>
      </c>
      <c r="R335" s="10" t="s">
        <v>13</v>
      </c>
      <c r="S335" s="8"/>
      <c r="T335" s="8"/>
      <c r="U335" s="8"/>
      <c r="V335" s="50"/>
      <c r="W335" s="40"/>
    </row>
    <row r="336" spans="1:23" ht="38.25" x14ac:dyDescent="0.25">
      <c r="A336" s="52">
        <v>335</v>
      </c>
      <c r="B336" s="2" t="s">
        <v>2529</v>
      </c>
      <c r="C336" s="10" t="s">
        <v>2530</v>
      </c>
      <c r="D336" s="10" t="s">
        <v>2530</v>
      </c>
      <c r="F336" s="2" t="s">
        <v>2529</v>
      </c>
      <c r="G336" s="40"/>
      <c r="H336" s="1"/>
      <c r="I336" s="1"/>
      <c r="J336" s="1" t="s">
        <v>13</v>
      </c>
      <c r="K336" s="1"/>
      <c r="L336" s="1"/>
      <c r="M336" s="50"/>
      <c r="N336" s="49" t="s">
        <v>13</v>
      </c>
      <c r="O336" s="10" t="s">
        <v>13</v>
      </c>
      <c r="P336" s="10" t="s">
        <v>13</v>
      </c>
      <c r="Q336" s="10" t="s">
        <v>13</v>
      </c>
      <c r="R336" s="10" t="s">
        <v>13</v>
      </c>
      <c r="S336" s="8"/>
      <c r="T336" s="8"/>
      <c r="U336" s="8"/>
      <c r="V336" s="50"/>
      <c r="W336" s="40"/>
    </row>
    <row r="337" spans="1:23" x14ac:dyDescent="0.25">
      <c r="A337" s="52">
        <v>336</v>
      </c>
      <c r="B337" s="6" t="s">
        <v>2527</v>
      </c>
      <c r="C337" s="12" t="s">
        <v>2528</v>
      </c>
      <c r="D337" s="12" t="s">
        <v>2528</v>
      </c>
      <c r="E337" s="11"/>
      <c r="F337" s="6" t="s">
        <v>2527</v>
      </c>
      <c r="G337" s="39"/>
      <c r="H337" s="5"/>
      <c r="I337" s="5"/>
      <c r="J337" s="1"/>
      <c r="K337" s="5"/>
      <c r="L337" s="5"/>
      <c r="M337" s="48"/>
      <c r="N337" s="50"/>
      <c r="O337" s="8"/>
      <c r="P337" s="8"/>
      <c r="Q337" s="8"/>
      <c r="R337" s="8"/>
      <c r="S337" s="8"/>
      <c r="T337" s="8"/>
      <c r="U337" s="8"/>
      <c r="V337" s="50"/>
      <c r="W337" s="40"/>
    </row>
    <row r="338" spans="1:23" ht="25.5" x14ac:dyDescent="0.25">
      <c r="A338" s="52">
        <v>337</v>
      </c>
      <c r="B338" s="2" t="s">
        <v>2525</v>
      </c>
      <c r="C338" s="10" t="s">
        <v>2526</v>
      </c>
      <c r="D338" s="10" t="s">
        <v>2526</v>
      </c>
      <c r="F338" s="2" t="s">
        <v>2525</v>
      </c>
      <c r="G338" s="40"/>
      <c r="H338" s="1"/>
      <c r="I338" s="1"/>
      <c r="J338" s="1" t="s">
        <v>13</v>
      </c>
      <c r="K338" s="1"/>
      <c r="L338" s="1"/>
      <c r="M338" s="50"/>
      <c r="N338" s="49" t="s">
        <v>13</v>
      </c>
      <c r="O338" s="10" t="s">
        <v>13</v>
      </c>
      <c r="P338" s="10" t="s">
        <v>13</v>
      </c>
      <c r="Q338" s="10" t="s">
        <v>13</v>
      </c>
      <c r="R338" s="10" t="s">
        <v>13</v>
      </c>
      <c r="S338" s="8"/>
      <c r="T338" s="8"/>
      <c r="U338" s="8"/>
      <c r="V338" s="50"/>
      <c r="W338" s="40"/>
    </row>
    <row r="339" spans="1:23" x14ac:dyDescent="0.25">
      <c r="A339" s="52">
        <v>338</v>
      </c>
      <c r="B339" s="2" t="s">
        <v>2523</v>
      </c>
      <c r="C339" s="10" t="s">
        <v>2524</v>
      </c>
      <c r="D339" s="10" t="s">
        <v>2524</v>
      </c>
      <c r="F339" s="2" t="s">
        <v>2523</v>
      </c>
      <c r="G339" s="40"/>
      <c r="H339" s="1"/>
      <c r="I339" s="1"/>
      <c r="J339" s="1" t="s">
        <v>13</v>
      </c>
      <c r="K339" s="1"/>
      <c r="L339" s="1"/>
      <c r="M339" s="50"/>
      <c r="N339" s="49" t="s">
        <v>13</v>
      </c>
      <c r="O339" s="10" t="s">
        <v>13</v>
      </c>
      <c r="P339" s="10" t="s">
        <v>13</v>
      </c>
      <c r="Q339" s="10" t="s">
        <v>13</v>
      </c>
      <c r="R339" s="10" t="s">
        <v>13</v>
      </c>
      <c r="S339" s="8"/>
      <c r="T339" s="8"/>
      <c r="U339" s="8"/>
      <c r="V339" s="50"/>
      <c r="W339" s="40"/>
    </row>
    <row r="340" spans="1:23" ht="51" x14ac:dyDescent="0.25">
      <c r="A340" s="52">
        <v>339</v>
      </c>
      <c r="B340" s="2" t="s">
        <v>2521</v>
      </c>
      <c r="C340" s="10" t="s">
        <v>2522</v>
      </c>
      <c r="D340" s="10" t="s">
        <v>2522</v>
      </c>
      <c r="F340" s="2" t="s">
        <v>2521</v>
      </c>
      <c r="G340" s="40"/>
      <c r="H340" s="1"/>
      <c r="I340" s="1"/>
      <c r="J340" s="1" t="s">
        <v>13</v>
      </c>
      <c r="K340" s="1"/>
      <c r="L340" s="1"/>
      <c r="M340" s="50"/>
      <c r="N340" s="49" t="s">
        <v>13</v>
      </c>
      <c r="O340" s="10" t="s">
        <v>13</v>
      </c>
      <c r="P340" s="10" t="s">
        <v>13</v>
      </c>
      <c r="Q340" s="10" t="s">
        <v>13</v>
      </c>
      <c r="R340" s="10" t="s">
        <v>13</v>
      </c>
      <c r="S340" s="8"/>
      <c r="T340" s="8"/>
      <c r="U340" s="8"/>
      <c r="V340" s="50"/>
      <c r="W340" s="40"/>
    </row>
    <row r="341" spans="1:23" ht="51" x14ac:dyDescent="0.25">
      <c r="A341" s="52">
        <v>340</v>
      </c>
      <c r="B341" s="2" t="s">
        <v>2519</v>
      </c>
      <c r="C341" s="10" t="s">
        <v>2520</v>
      </c>
      <c r="D341" s="10" t="s">
        <v>2520</v>
      </c>
      <c r="F341" s="2" t="s">
        <v>2519</v>
      </c>
      <c r="G341" s="40"/>
      <c r="H341" s="1"/>
      <c r="I341" s="1"/>
      <c r="J341" s="1" t="s">
        <v>13</v>
      </c>
      <c r="K341" s="1"/>
      <c r="L341" s="1"/>
      <c r="M341" s="50"/>
      <c r="N341" s="49" t="s">
        <v>13</v>
      </c>
      <c r="O341" s="10" t="s">
        <v>13</v>
      </c>
      <c r="P341" s="10" t="s">
        <v>13</v>
      </c>
      <c r="Q341" s="10" t="s">
        <v>13</v>
      </c>
      <c r="R341" s="10" t="s">
        <v>13</v>
      </c>
      <c r="S341" s="8"/>
      <c r="T341" s="8"/>
      <c r="U341" s="8"/>
      <c r="V341" s="50"/>
      <c r="W341" s="40"/>
    </row>
    <row r="342" spans="1:23" ht="51" x14ac:dyDescent="0.25">
      <c r="A342" s="52">
        <v>341</v>
      </c>
      <c r="B342" s="2" t="s">
        <v>2517</v>
      </c>
      <c r="C342" s="10" t="s">
        <v>2518</v>
      </c>
      <c r="D342" s="10" t="s">
        <v>2518</v>
      </c>
      <c r="F342" s="2" t="s">
        <v>2517</v>
      </c>
      <c r="G342" s="40"/>
      <c r="H342" s="1"/>
      <c r="I342" s="1"/>
      <c r="J342" s="1" t="s">
        <v>13</v>
      </c>
      <c r="K342" s="1"/>
      <c r="L342" s="1"/>
      <c r="M342" s="50"/>
      <c r="N342" s="49" t="s">
        <v>13</v>
      </c>
      <c r="O342" s="10" t="s">
        <v>13</v>
      </c>
      <c r="P342" s="10" t="s">
        <v>13</v>
      </c>
      <c r="Q342" s="10" t="s">
        <v>13</v>
      </c>
      <c r="R342" s="10" t="s">
        <v>13</v>
      </c>
      <c r="S342" s="8"/>
      <c r="T342" s="8"/>
      <c r="U342" s="8"/>
      <c r="V342" s="50"/>
      <c r="W342" s="40"/>
    </row>
    <row r="343" spans="1:23" ht="25.5" x14ac:dyDescent="0.25">
      <c r="A343" s="52">
        <v>342</v>
      </c>
      <c r="B343" s="2" t="s">
        <v>2515</v>
      </c>
      <c r="C343" s="10" t="s">
        <v>2516</v>
      </c>
      <c r="D343" s="10" t="s">
        <v>2516</v>
      </c>
      <c r="F343" s="2" t="s">
        <v>2515</v>
      </c>
      <c r="G343" s="40"/>
      <c r="H343" s="1"/>
      <c r="I343" s="1"/>
      <c r="J343" s="1" t="s">
        <v>13</v>
      </c>
      <c r="K343" s="1"/>
      <c r="L343" s="1"/>
      <c r="M343" s="50"/>
      <c r="N343" s="49" t="s">
        <v>13</v>
      </c>
      <c r="O343" s="10" t="s">
        <v>13</v>
      </c>
      <c r="P343" s="10" t="s">
        <v>13</v>
      </c>
      <c r="Q343" s="10" t="s">
        <v>13</v>
      </c>
      <c r="R343" s="10" t="s">
        <v>13</v>
      </c>
      <c r="S343" s="8"/>
      <c r="T343" s="8"/>
      <c r="U343" s="8"/>
      <c r="V343" s="50"/>
      <c r="W343" s="40"/>
    </row>
    <row r="344" spans="1:23" ht="25.5" x14ac:dyDescent="0.25">
      <c r="A344" s="52">
        <v>343</v>
      </c>
      <c r="B344" s="2" t="s">
        <v>2513</v>
      </c>
      <c r="C344" s="10" t="s">
        <v>2514</v>
      </c>
      <c r="D344" s="10" t="s">
        <v>2514</v>
      </c>
      <c r="F344" s="2" t="s">
        <v>2513</v>
      </c>
      <c r="G344" s="40"/>
      <c r="H344" s="1"/>
      <c r="I344" s="1"/>
      <c r="J344" s="1" t="s">
        <v>13</v>
      </c>
      <c r="K344" s="1"/>
      <c r="L344" s="1"/>
      <c r="M344" s="50"/>
      <c r="N344" s="49" t="s">
        <v>13</v>
      </c>
      <c r="O344" s="10" t="s">
        <v>13</v>
      </c>
      <c r="P344" s="10" t="s">
        <v>13</v>
      </c>
      <c r="Q344" s="10" t="s">
        <v>13</v>
      </c>
      <c r="R344" s="10" t="s">
        <v>13</v>
      </c>
      <c r="S344" s="8"/>
      <c r="T344" s="8"/>
      <c r="U344" s="8"/>
      <c r="V344" s="50"/>
      <c r="W344" s="40"/>
    </row>
    <row r="345" spans="1:23" ht="38.25" x14ac:dyDescent="0.25">
      <c r="A345" s="52">
        <v>344</v>
      </c>
      <c r="B345" s="2" t="s">
        <v>2511</v>
      </c>
      <c r="C345" s="10" t="s">
        <v>2512</v>
      </c>
      <c r="D345" s="10" t="s">
        <v>2512</v>
      </c>
      <c r="F345" s="2" t="s">
        <v>2511</v>
      </c>
      <c r="G345" s="40"/>
      <c r="H345" s="1"/>
      <c r="I345" s="1"/>
      <c r="J345" s="1" t="s">
        <v>13</v>
      </c>
      <c r="K345" s="1"/>
      <c r="L345" s="1"/>
      <c r="M345" s="50"/>
      <c r="N345" s="49" t="s">
        <v>13</v>
      </c>
      <c r="O345" s="10" t="s">
        <v>13</v>
      </c>
      <c r="P345" s="10" t="s">
        <v>13</v>
      </c>
      <c r="Q345" s="10" t="s">
        <v>13</v>
      </c>
      <c r="R345" s="10" t="s">
        <v>13</v>
      </c>
      <c r="S345" s="8"/>
      <c r="T345" s="8"/>
      <c r="U345" s="8"/>
      <c r="V345" s="50"/>
      <c r="W345" s="40"/>
    </row>
    <row r="346" spans="1:23" x14ac:dyDescent="0.25">
      <c r="A346" s="52">
        <v>345</v>
      </c>
      <c r="B346" s="6" t="s">
        <v>2509</v>
      </c>
      <c r="C346" s="12" t="s">
        <v>2510</v>
      </c>
      <c r="D346" s="12" t="s">
        <v>2510</v>
      </c>
      <c r="E346" s="11"/>
      <c r="F346" s="6" t="s">
        <v>2509</v>
      </c>
      <c r="G346" s="39"/>
      <c r="H346" s="5"/>
      <c r="I346" s="5"/>
      <c r="J346" s="1"/>
      <c r="K346" s="5"/>
      <c r="L346" s="5"/>
      <c r="M346" s="48"/>
      <c r="N346" s="50"/>
      <c r="O346" s="8"/>
      <c r="P346" s="8"/>
      <c r="Q346" s="8"/>
      <c r="R346" s="8"/>
      <c r="S346" s="8"/>
      <c r="T346" s="8"/>
      <c r="U346" s="8"/>
      <c r="V346" s="50"/>
      <c r="W346" s="40"/>
    </row>
    <row r="347" spans="1:23" ht="38.25" x14ac:dyDescent="0.25">
      <c r="A347" s="52">
        <v>346</v>
      </c>
      <c r="B347" s="2" t="s">
        <v>2507</v>
      </c>
      <c r="C347" s="10" t="s">
        <v>2508</v>
      </c>
      <c r="D347" s="10" t="s">
        <v>2508</v>
      </c>
      <c r="F347" s="2" t="s">
        <v>2507</v>
      </c>
      <c r="G347" s="40"/>
      <c r="H347" s="1"/>
      <c r="I347" s="1"/>
      <c r="J347" s="1" t="s">
        <v>13</v>
      </c>
      <c r="K347" s="1"/>
      <c r="L347" s="1"/>
      <c r="M347" s="50"/>
      <c r="N347" s="49" t="s">
        <v>13</v>
      </c>
      <c r="O347" s="10" t="s">
        <v>13</v>
      </c>
      <c r="P347" s="10" t="s">
        <v>13</v>
      </c>
      <c r="Q347" s="10" t="s">
        <v>13</v>
      </c>
      <c r="R347" s="10" t="s">
        <v>13</v>
      </c>
      <c r="S347" s="8"/>
      <c r="T347" s="8"/>
      <c r="U347" s="8"/>
      <c r="V347" s="50"/>
      <c r="W347" s="40"/>
    </row>
    <row r="348" spans="1:23" ht="51" x14ac:dyDescent="0.25">
      <c r="A348" s="52">
        <v>347</v>
      </c>
      <c r="B348" s="2" t="s">
        <v>2505</v>
      </c>
      <c r="C348" s="10" t="s">
        <v>2506</v>
      </c>
      <c r="D348" s="10" t="s">
        <v>2506</v>
      </c>
      <c r="F348" s="2" t="s">
        <v>2505</v>
      </c>
      <c r="G348" s="40"/>
      <c r="H348" s="1"/>
      <c r="I348" s="1"/>
      <c r="J348" s="1" t="s">
        <v>13</v>
      </c>
      <c r="K348" s="1"/>
      <c r="L348" s="1"/>
      <c r="M348" s="50"/>
      <c r="N348" s="49" t="s">
        <v>13</v>
      </c>
      <c r="O348" s="10" t="s">
        <v>13</v>
      </c>
      <c r="P348" s="10" t="s">
        <v>13</v>
      </c>
      <c r="Q348" s="10" t="s">
        <v>13</v>
      </c>
      <c r="R348" s="10" t="s">
        <v>13</v>
      </c>
      <c r="S348" s="8"/>
      <c r="T348" s="8"/>
      <c r="U348" s="8"/>
      <c r="V348" s="50"/>
      <c r="W348" s="40"/>
    </row>
    <row r="349" spans="1:23" ht="25.5" x14ac:dyDescent="0.25">
      <c r="A349" s="52">
        <v>348</v>
      </c>
      <c r="B349" s="2" t="s">
        <v>2503</v>
      </c>
      <c r="C349" s="10" t="s">
        <v>2504</v>
      </c>
      <c r="D349" s="10" t="s">
        <v>2504</v>
      </c>
      <c r="F349" s="2" t="s">
        <v>2503</v>
      </c>
      <c r="G349" s="40"/>
      <c r="H349" s="1"/>
      <c r="I349" s="1"/>
      <c r="J349" s="1" t="s">
        <v>13</v>
      </c>
      <c r="K349" s="1"/>
      <c r="L349" s="1"/>
      <c r="M349" s="50"/>
      <c r="N349" s="49" t="s">
        <v>13</v>
      </c>
      <c r="O349" s="10" t="s">
        <v>13</v>
      </c>
      <c r="P349" s="10" t="s">
        <v>13</v>
      </c>
      <c r="Q349" s="10" t="s">
        <v>13</v>
      </c>
      <c r="R349" s="10" t="s">
        <v>13</v>
      </c>
      <c r="S349" s="8"/>
      <c r="T349" s="8"/>
      <c r="U349" s="8"/>
      <c r="V349" s="50"/>
      <c r="W349" s="40"/>
    </row>
    <row r="350" spans="1:23" x14ac:dyDescent="0.25">
      <c r="A350" s="52">
        <v>349</v>
      </c>
      <c r="B350" s="4" t="s">
        <v>2501</v>
      </c>
      <c r="C350" s="14" t="s">
        <v>2502</v>
      </c>
      <c r="D350" s="14" t="s">
        <v>2502</v>
      </c>
      <c r="E350" s="13"/>
      <c r="F350" s="4" t="s">
        <v>2501</v>
      </c>
      <c r="G350" s="38"/>
      <c r="H350" s="3"/>
      <c r="I350" s="3"/>
      <c r="J350" s="1"/>
      <c r="K350" s="3"/>
      <c r="L350" s="3"/>
      <c r="M350" s="47"/>
      <c r="N350" s="50"/>
      <c r="O350" s="8"/>
      <c r="P350" s="8"/>
      <c r="Q350" s="8"/>
      <c r="R350" s="8"/>
      <c r="S350" s="8"/>
      <c r="T350" s="8"/>
      <c r="U350" s="8"/>
      <c r="V350" s="50"/>
      <c r="W350" s="40"/>
    </row>
    <row r="351" spans="1:23" x14ac:dyDescent="0.25">
      <c r="A351" s="52">
        <v>350</v>
      </c>
      <c r="B351" s="6" t="s">
        <v>2499</v>
      </c>
      <c r="C351" s="12" t="s">
        <v>2500</v>
      </c>
      <c r="D351" s="12" t="s">
        <v>2500</v>
      </c>
      <c r="E351" s="11"/>
      <c r="F351" s="6" t="s">
        <v>2499</v>
      </c>
      <c r="G351" s="39"/>
      <c r="H351" s="5"/>
      <c r="I351" s="5"/>
      <c r="J351" s="1"/>
      <c r="K351" s="5"/>
      <c r="L351" s="5"/>
      <c r="M351" s="48"/>
      <c r="N351" s="50"/>
      <c r="O351" s="8"/>
      <c r="P351" s="8"/>
      <c r="Q351" s="8"/>
      <c r="R351" s="8"/>
      <c r="S351" s="8"/>
      <c r="T351" s="8"/>
      <c r="U351" s="8"/>
      <c r="V351" s="50"/>
      <c r="W351" s="40"/>
    </row>
    <row r="352" spans="1:23" x14ac:dyDescent="0.25">
      <c r="A352" s="52">
        <v>351</v>
      </c>
      <c r="B352" s="2" t="s">
        <v>2497</v>
      </c>
      <c r="C352" s="10" t="s">
        <v>2498</v>
      </c>
      <c r="D352" s="10" t="s">
        <v>2498</v>
      </c>
      <c r="F352" s="2" t="s">
        <v>2497</v>
      </c>
      <c r="G352" s="40"/>
      <c r="H352" s="1"/>
      <c r="I352" s="1"/>
      <c r="J352" s="1" t="s">
        <v>13</v>
      </c>
      <c r="K352" s="1"/>
      <c r="L352" s="1"/>
      <c r="M352" s="50"/>
      <c r="N352" s="49" t="s">
        <v>13</v>
      </c>
      <c r="O352" s="10" t="s">
        <v>13</v>
      </c>
      <c r="P352" s="10" t="s">
        <v>13</v>
      </c>
      <c r="Q352" s="10" t="s">
        <v>13</v>
      </c>
      <c r="R352" s="10" t="s">
        <v>13</v>
      </c>
      <c r="S352" s="8"/>
      <c r="T352" s="8"/>
      <c r="U352" s="8"/>
      <c r="V352" s="50"/>
      <c r="W352" s="40"/>
    </row>
    <row r="353" spans="1:23" ht="38.25" x14ac:dyDescent="0.25">
      <c r="A353" s="52">
        <v>352</v>
      </c>
      <c r="B353" s="2" t="s">
        <v>2495</v>
      </c>
      <c r="C353" s="10" t="s">
        <v>2496</v>
      </c>
      <c r="D353" s="10" t="s">
        <v>2496</v>
      </c>
      <c r="F353" s="2" t="s">
        <v>2495</v>
      </c>
      <c r="G353" s="40"/>
      <c r="H353" s="1"/>
      <c r="I353" s="1"/>
      <c r="J353" s="1" t="s">
        <v>13</v>
      </c>
      <c r="K353" s="1"/>
      <c r="L353" s="1"/>
      <c r="M353" s="50"/>
      <c r="N353" s="49" t="s">
        <v>13</v>
      </c>
      <c r="O353" s="10" t="s">
        <v>13</v>
      </c>
      <c r="P353" s="10" t="s">
        <v>13</v>
      </c>
      <c r="Q353" s="10" t="s">
        <v>13</v>
      </c>
      <c r="R353" s="10" t="s">
        <v>13</v>
      </c>
      <c r="S353" s="8"/>
      <c r="T353" s="8"/>
      <c r="U353" s="8"/>
      <c r="V353" s="50"/>
      <c r="W353" s="40"/>
    </row>
    <row r="354" spans="1:23" ht="38.25" x14ac:dyDescent="0.25">
      <c r="A354" s="52">
        <v>353</v>
      </c>
      <c r="B354" s="2" t="s">
        <v>2493</v>
      </c>
      <c r="C354" s="10" t="s">
        <v>2494</v>
      </c>
      <c r="D354" s="10" t="s">
        <v>2494</v>
      </c>
      <c r="F354" s="2" t="s">
        <v>2493</v>
      </c>
      <c r="G354" s="40"/>
      <c r="H354" s="1"/>
      <c r="I354" s="1"/>
      <c r="J354" s="1" t="s">
        <v>13</v>
      </c>
      <c r="K354" s="1"/>
      <c r="L354" s="1"/>
      <c r="M354" s="50"/>
      <c r="N354" s="49" t="s">
        <v>13</v>
      </c>
      <c r="O354" s="10" t="s">
        <v>13</v>
      </c>
      <c r="P354" s="10" t="s">
        <v>13</v>
      </c>
      <c r="Q354" s="10" t="s">
        <v>13</v>
      </c>
      <c r="R354" s="10" t="s">
        <v>13</v>
      </c>
      <c r="S354" s="8"/>
      <c r="T354" s="8"/>
      <c r="U354" s="8"/>
      <c r="V354" s="50"/>
      <c r="W354" s="40"/>
    </row>
    <row r="355" spans="1:23" ht="38.25" x14ac:dyDescent="0.25">
      <c r="A355" s="52">
        <v>354</v>
      </c>
      <c r="B355" s="2" t="s">
        <v>2491</v>
      </c>
      <c r="C355" s="10" t="s">
        <v>2492</v>
      </c>
      <c r="D355" s="10" t="s">
        <v>2492</v>
      </c>
      <c r="F355" s="2" t="s">
        <v>2491</v>
      </c>
      <c r="G355" s="40"/>
      <c r="H355" s="1"/>
      <c r="I355" s="1"/>
      <c r="J355" s="1" t="s">
        <v>13</v>
      </c>
      <c r="K355" s="1"/>
      <c r="L355" s="1"/>
      <c r="M355" s="50"/>
      <c r="N355" s="49" t="s">
        <v>13</v>
      </c>
      <c r="O355" s="10" t="s">
        <v>13</v>
      </c>
      <c r="P355" s="10" t="s">
        <v>13</v>
      </c>
      <c r="Q355" s="10" t="s">
        <v>13</v>
      </c>
      <c r="R355" s="10" t="s">
        <v>13</v>
      </c>
      <c r="S355" s="8"/>
      <c r="T355" s="8"/>
      <c r="U355" s="8"/>
      <c r="V355" s="50"/>
      <c r="W355" s="40"/>
    </row>
    <row r="356" spans="1:23" ht="25.5" x14ac:dyDescent="0.25">
      <c r="A356" s="52">
        <v>355</v>
      </c>
      <c r="B356" s="2" t="s">
        <v>2489</v>
      </c>
      <c r="C356" s="10" t="s">
        <v>2490</v>
      </c>
      <c r="D356" s="10" t="s">
        <v>2490</v>
      </c>
      <c r="F356" s="2" t="s">
        <v>2489</v>
      </c>
      <c r="G356" s="40"/>
      <c r="H356" s="1"/>
      <c r="I356" s="1"/>
      <c r="J356" s="1" t="s">
        <v>13</v>
      </c>
      <c r="K356" s="1"/>
      <c r="L356" s="1"/>
      <c r="M356" s="50"/>
      <c r="N356" s="49" t="s">
        <v>13</v>
      </c>
      <c r="O356" s="10" t="s">
        <v>13</v>
      </c>
      <c r="P356" s="10" t="s">
        <v>13</v>
      </c>
      <c r="Q356" s="10" t="s">
        <v>13</v>
      </c>
      <c r="R356" s="10" t="s">
        <v>13</v>
      </c>
      <c r="S356" s="8"/>
      <c r="T356" s="8"/>
      <c r="U356" s="8"/>
      <c r="V356" s="50"/>
      <c r="W356" s="40"/>
    </row>
    <row r="357" spans="1:23" ht="25.5" x14ac:dyDescent="0.25">
      <c r="A357" s="52">
        <v>356</v>
      </c>
      <c r="B357" s="2" t="s">
        <v>2487</v>
      </c>
      <c r="C357" s="10" t="s">
        <v>2488</v>
      </c>
      <c r="D357" s="10" t="s">
        <v>2488</v>
      </c>
      <c r="F357" s="2" t="s">
        <v>2487</v>
      </c>
      <c r="G357" s="40"/>
      <c r="H357" s="1"/>
      <c r="I357" s="1"/>
      <c r="J357" s="1" t="s">
        <v>13</v>
      </c>
      <c r="K357" s="1"/>
      <c r="L357" s="1"/>
      <c r="M357" s="50"/>
      <c r="N357" s="49" t="s">
        <v>13</v>
      </c>
      <c r="O357" s="10" t="s">
        <v>13</v>
      </c>
      <c r="P357" s="10" t="s">
        <v>13</v>
      </c>
      <c r="Q357" s="10" t="s">
        <v>13</v>
      </c>
      <c r="R357" s="10" t="s">
        <v>13</v>
      </c>
      <c r="S357" s="8"/>
      <c r="T357" s="8"/>
      <c r="U357" s="8"/>
      <c r="V357" s="50"/>
      <c r="W357" s="40"/>
    </row>
    <row r="358" spans="1:23" ht="25.5" x14ac:dyDescent="0.25">
      <c r="A358" s="52">
        <v>357</v>
      </c>
      <c r="B358" s="2" t="s">
        <v>2485</v>
      </c>
      <c r="C358" s="10" t="s">
        <v>2486</v>
      </c>
      <c r="D358" s="10" t="s">
        <v>2486</v>
      </c>
      <c r="F358" s="2" t="s">
        <v>2485</v>
      </c>
      <c r="G358" s="40"/>
      <c r="H358" s="1"/>
      <c r="I358" s="1"/>
      <c r="J358" s="1" t="s">
        <v>13</v>
      </c>
      <c r="K358" s="1"/>
      <c r="L358" s="1"/>
      <c r="M358" s="50"/>
      <c r="N358" s="49" t="s">
        <v>13</v>
      </c>
      <c r="O358" s="10" t="s">
        <v>13</v>
      </c>
      <c r="P358" s="10" t="s">
        <v>13</v>
      </c>
      <c r="Q358" s="10" t="s">
        <v>13</v>
      </c>
      <c r="R358" s="10" t="s">
        <v>13</v>
      </c>
      <c r="S358" s="8"/>
      <c r="T358" s="8"/>
      <c r="U358" s="8"/>
      <c r="V358" s="50"/>
      <c r="W358" s="40"/>
    </row>
    <row r="359" spans="1:23" ht="38.25" x14ac:dyDescent="0.25">
      <c r="A359" s="52">
        <v>358</v>
      </c>
      <c r="B359" s="2" t="s">
        <v>2483</v>
      </c>
      <c r="C359" s="10" t="s">
        <v>2484</v>
      </c>
      <c r="D359" s="10" t="s">
        <v>2484</v>
      </c>
      <c r="F359" s="2" t="s">
        <v>2483</v>
      </c>
      <c r="G359" s="40"/>
      <c r="H359" s="1"/>
      <c r="I359" s="1"/>
      <c r="J359" s="1" t="s">
        <v>13</v>
      </c>
      <c r="K359" s="1"/>
      <c r="L359" s="1"/>
      <c r="M359" s="50"/>
      <c r="N359" s="49" t="s">
        <v>13</v>
      </c>
      <c r="O359" s="10" t="s">
        <v>13</v>
      </c>
      <c r="P359" s="10" t="s">
        <v>13</v>
      </c>
      <c r="Q359" s="10" t="s">
        <v>13</v>
      </c>
      <c r="R359" s="10" t="s">
        <v>13</v>
      </c>
      <c r="S359" s="8"/>
      <c r="T359" s="8"/>
      <c r="U359" s="8"/>
      <c r="V359" s="50"/>
      <c r="W359" s="40"/>
    </row>
    <row r="360" spans="1:23" ht="76.5" x14ac:dyDescent="0.25">
      <c r="A360" s="52">
        <v>359</v>
      </c>
      <c r="B360" s="2" t="s">
        <v>2481</v>
      </c>
      <c r="C360" s="10" t="s">
        <v>2482</v>
      </c>
      <c r="D360" s="10" t="s">
        <v>2482</v>
      </c>
      <c r="F360" s="2" t="s">
        <v>2481</v>
      </c>
      <c r="G360" s="40"/>
      <c r="H360" s="1"/>
      <c r="I360" s="1"/>
      <c r="J360" s="1" t="s">
        <v>13</v>
      </c>
      <c r="K360" s="1"/>
      <c r="L360" s="1"/>
      <c r="M360" s="50"/>
      <c r="N360" s="49" t="s">
        <v>13</v>
      </c>
      <c r="O360" s="10" t="s">
        <v>13</v>
      </c>
      <c r="P360" s="10" t="s">
        <v>13</v>
      </c>
      <c r="Q360" s="10" t="s">
        <v>13</v>
      </c>
      <c r="R360" s="10" t="s">
        <v>13</v>
      </c>
      <c r="S360" s="8"/>
      <c r="T360" s="8"/>
      <c r="U360" s="8"/>
      <c r="V360" s="50"/>
      <c r="W360" s="40"/>
    </row>
    <row r="361" spans="1:23" ht="51" x14ac:dyDescent="0.25">
      <c r="A361" s="52">
        <v>360</v>
      </c>
      <c r="B361" s="2" t="s">
        <v>2479</v>
      </c>
      <c r="C361" s="10" t="s">
        <v>2480</v>
      </c>
      <c r="D361" s="10" t="s">
        <v>2480</v>
      </c>
      <c r="F361" s="2" t="s">
        <v>2479</v>
      </c>
      <c r="G361" s="40"/>
      <c r="H361" s="1"/>
      <c r="I361" s="1"/>
      <c r="J361" s="1" t="s">
        <v>13</v>
      </c>
      <c r="K361" s="1"/>
      <c r="L361" s="1"/>
      <c r="M361" s="50"/>
      <c r="N361" s="49" t="s">
        <v>13</v>
      </c>
      <c r="O361" s="10" t="s">
        <v>13</v>
      </c>
      <c r="P361" s="10" t="s">
        <v>13</v>
      </c>
      <c r="Q361" s="10" t="s">
        <v>13</v>
      </c>
      <c r="R361" s="10" t="s">
        <v>13</v>
      </c>
      <c r="S361" s="8"/>
      <c r="T361" s="8"/>
      <c r="U361" s="8"/>
      <c r="V361" s="50"/>
      <c r="W361" s="40"/>
    </row>
    <row r="362" spans="1:23" ht="127.5" x14ac:dyDescent="0.25">
      <c r="A362" s="52">
        <v>361</v>
      </c>
      <c r="B362" s="4" t="s">
        <v>2477</v>
      </c>
      <c r="C362" s="14" t="s">
        <v>2478</v>
      </c>
      <c r="D362" s="14" t="s">
        <v>2478</v>
      </c>
      <c r="E362" s="13"/>
      <c r="F362" s="4" t="s">
        <v>2477</v>
      </c>
      <c r="G362" s="38"/>
      <c r="H362" s="3"/>
      <c r="I362" s="3"/>
      <c r="J362" s="1"/>
      <c r="K362" s="3"/>
      <c r="L362" s="3"/>
      <c r="M362" s="47"/>
      <c r="N362" s="50"/>
      <c r="O362" s="8"/>
      <c r="P362" s="8"/>
      <c r="Q362" s="8"/>
      <c r="R362" s="8"/>
      <c r="S362" s="8"/>
      <c r="T362" s="8"/>
      <c r="U362" s="8"/>
      <c r="V362" s="50"/>
      <c r="W362" s="40"/>
    </row>
    <row r="363" spans="1:23" x14ac:dyDescent="0.25">
      <c r="A363" s="52">
        <v>362</v>
      </c>
      <c r="B363" s="6" t="s">
        <v>2475</v>
      </c>
      <c r="C363" s="12" t="s">
        <v>2476</v>
      </c>
      <c r="D363" s="12" t="s">
        <v>2476</v>
      </c>
      <c r="E363" s="11"/>
      <c r="F363" s="6" t="s">
        <v>2475</v>
      </c>
      <c r="G363" s="39"/>
      <c r="H363" s="5"/>
      <c r="I363" s="5"/>
      <c r="J363" s="1"/>
      <c r="K363" s="5"/>
      <c r="L363" s="5"/>
      <c r="M363" s="48"/>
      <c r="N363" s="50"/>
      <c r="O363" s="8"/>
      <c r="P363" s="8"/>
      <c r="Q363" s="8"/>
      <c r="R363" s="8"/>
      <c r="S363" s="8"/>
      <c r="T363" s="8"/>
      <c r="U363" s="8"/>
      <c r="V363" s="50"/>
      <c r="W363" s="40"/>
    </row>
    <row r="364" spans="1:23" ht="25.5" x14ac:dyDescent="0.25">
      <c r="A364" s="52">
        <v>363</v>
      </c>
      <c r="B364" s="2" t="s">
        <v>2473</v>
      </c>
      <c r="C364" s="10" t="s">
        <v>2474</v>
      </c>
      <c r="D364" s="10" t="s">
        <v>2474</v>
      </c>
      <c r="F364" s="2" t="s">
        <v>2473</v>
      </c>
      <c r="G364" s="40"/>
      <c r="H364" s="1"/>
      <c r="I364" s="1"/>
      <c r="J364" s="1" t="s">
        <v>13</v>
      </c>
      <c r="K364" s="1"/>
      <c r="L364" s="1"/>
      <c r="M364" s="50"/>
      <c r="N364" s="49" t="s">
        <v>13</v>
      </c>
      <c r="O364" s="10" t="s">
        <v>13</v>
      </c>
      <c r="P364" s="10" t="s">
        <v>13</v>
      </c>
      <c r="Q364" s="10" t="s">
        <v>13</v>
      </c>
      <c r="R364" s="10" t="s">
        <v>13</v>
      </c>
      <c r="S364" s="8"/>
      <c r="T364" s="8"/>
      <c r="U364" s="8"/>
      <c r="V364" s="50"/>
      <c r="W364" s="40"/>
    </row>
    <row r="365" spans="1:23" ht="25.5" x14ac:dyDescent="0.25">
      <c r="A365" s="52">
        <v>364</v>
      </c>
      <c r="B365" s="2" t="s">
        <v>2471</v>
      </c>
      <c r="C365" s="10" t="s">
        <v>2472</v>
      </c>
      <c r="D365" s="10" t="s">
        <v>2472</v>
      </c>
      <c r="F365" s="2" t="s">
        <v>2471</v>
      </c>
      <c r="G365" s="40"/>
      <c r="H365" s="1"/>
      <c r="I365" s="1"/>
      <c r="J365" s="1" t="s">
        <v>13</v>
      </c>
      <c r="K365" s="1"/>
      <c r="L365" s="1"/>
      <c r="M365" s="50"/>
      <c r="N365" s="49" t="s">
        <v>13</v>
      </c>
      <c r="O365" s="10" t="s">
        <v>13</v>
      </c>
      <c r="P365" s="10" t="s">
        <v>13</v>
      </c>
      <c r="Q365" s="10" t="s">
        <v>13</v>
      </c>
      <c r="R365" s="10" t="s">
        <v>13</v>
      </c>
      <c r="S365" s="8"/>
      <c r="T365" s="8"/>
      <c r="U365" s="8"/>
      <c r="V365" s="50"/>
      <c r="W365" s="40"/>
    </row>
    <row r="366" spans="1:23" ht="25.5" x14ac:dyDescent="0.25">
      <c r="A366" s="52">
        <v>365</v>
      </c>
      <c r="B366" s="2" t="s">
        <v>2469</v>
      </c>
      <c r="C366" s="10" t="s">
        <v>2470</v>
      </c>
      <c r="D366" s="10" t="s">
        <v>2470</v>
      </c>
      <c r="F366" s="2" t="s">
        <v>2469</v>
      </c>
      <c r="G366" s="40"/>
      <c r="H366" s="1"/>
      <c r="I366" s="1"/>
      <c r="J366" s="1" t="s">
        <v>13</v>
      </c>
      <c r="K366" s="1"/>
      <c r="L366" s="1"/>
      <c r="M366" s="50"/>
      <c r="N366" s="49" t="s">
        <v>13</v>
      </c>
      <c r="O366" s="10" t="s">
        <v>13</v>
      </c>
      <c r="P366" s="10" t="s">
        <v>13</v>
      </c>
      <c r="Q366" s="10" t="s">
        <v>13</v>
      </c>
      <c r="R366" s="10" t="s">
        <v>13</v>
      </c>
      <c r="S366" s="8"/>
      <c r="T366" s="8"/>
      <c r="U366" s="8"/>
      <c r="V366" s="50"/>
      <c r="W366" s="40"/>
    </row>
    <row r="367" spans="1:23" ht="25.5" x14ac:dyDescent="0.25">
      <c r="A367" s="52">
        <v>366</v>
      </c>
      <c r="B367" s="2" t="s">
        <v>2467</v>
      </c>
      <c r="C367" s="10" t="s">
        <v>2468</v>
      </c>
      <c r="D367" s="10" t="s">
        <v>2468</v>
      </c>
      <c r="F367" s="2" t="s">
        <v>2467</v>
      </c>
      <c r="G367" s="40"/>
      <c r="H367" s="1"/>
      <c r="I367" s="1"/>
      <c r="J367" s="1" t="s">
        <v>13</v>
      </c>
      <c r="K367" s="1"/>
      <c r="L367" s="1"/>
      <c r="M367" s="50"/>
      <c r="N367" s="49" t="s">
        <v>13</v>
      </c>
      <c r="O367" s="10" t="s">
        <v>13</v>
      </c>
      <c r="P367" s="10" t="s">
        <v>13</v>
      </c>
      <c r="Q367" s="10" t="s">
        <v>13</v>
      </c>
      <c r="R367" s="10" t="s">
        <v>13</v>
      </c>
      <c r="S367" s="8"/>
      <c r="T367" s="8"/>
      <c r="U367" s="8"/>
      <c r="V367" s="50"/>
      <c r="W367" s="40"/>
    </row>
    <row r="368" spans="1:23" x14ac:dyDescent="0.25">
      <c r="A368" s="52">
        <v>367</v>
      </c>
      <c r="B368" s="6" t="s">
        <v>2465</v>
      </c>
      <c r="C368" s="12" t="s">
        <v>2466</v>
      </c>
      <c r="D368" s="12" t="s">
        <v>2466</v>
      </c>
      <c r="E368" s="11"/>
      <c r="F368" s="6" t="s">
        <v>2465</v>
      </c>
      <c r="G368" s="39"/>
      <c r="H368" s="5"/>
      <c r="I368" s="5"/>
      <c r="J368" s="1"/>
      <c r="K368" s="5"/>
      <c r="L368" s="5"/>
      <c r="M368" s="48"/>
      <c r="N368" s="50"/>
      <c r="O368" s="8"/>
      <c r="P368" s="8"/>
      <c r="Q368" s="8"/>
      <c r="R368" s="8"/>
      <c r="S368" s="8"/>
      <c r="T368" s="8"/>
      <c r="U368" s="8"/>
      <c r="V368" s="50"/>
      <c r="W368" s="40"/>
    </row>
    <row r="369" spans="1:23" ht="25.5" x14ac:dyDescent="0.25">
      <c r="A369" s="52">
        <v>368</v>
      </c>
      <c r="B369" s="2" t="s">
        <v>2463</v>
      </c>
      <c r="C369" s="10" t="s">
        <v>2464</v>
      </c>
      <c r="D369" s="10" t="s">
        <v>2464</v>
      </c>
      <c r="F369" s="2" t="s">
        <v>2463</v>
      </c>
      <c r="G369" s="40"/>
      <c r="H369" s="1"/>
      <c r="I369" s="1"/>
      <c r="J369" s="1" t="s">
        <v>13</v>
      </c>
      <c r="K369" s="1"/>
      <c r="L369" s="1"/>
      <c r="M369" s="50"/>
      <c r="N369" s="49" t="s">
        <v>13</v>
      </c>
      <c r="O369" s="10" t="s">
        <v>13</v>
      </c>
      <c r="P369" s="10" t="s">
        <v>13</v>
      </c>
      <c r="Q369" s="10" t="s">
        <v>13</v>
      </c>
      <c r="R369" s="10" t="s">
        <v>13</v>
      </c>
      <c r="S369" s="8"/>
      <c r="T369" s="8"/>
      <c r="U369" s="8"/>
      <c r="V369" s="50"/>
      <c r="W369" s="40"/>
    </row>
    <row r="370" spans="1:23" ht="25.5" x14ac:dyDescent="0.25">
      <c r="A370" s="52">
        <v>369</v>
      </c>
      <c r="B370" s="2" t="s">
        <v>2461</v>
      </c>
      <c r="C370" s="10" t="s">
        <v>2462</v>
      </c>
      <c r="D370" s="10" t="s">
        <v>2462</v>
      </c>
      <c r="F370" s="2" t="s">
        <v>2461</v>
      </c>
      <c r="G370" s="40"/>
      <c r="H370" s="1"/>
      <c r="I370" s="1"/>
      <c r="J370" s="1" t="s">
        <v>13</v>
      </c>
      <c r="K370" s="1"/>
      <c r="L370" s="1"/>
      <c r="M370" s="50"/>
      <c r="N370" s="49" t="s">
        <v>13</v>
      </c>
      <c r="O370" s="10" t="s">
        <v>13</v>
      </c>
      <c r="P370" s="10" t="s">
        <v>13</v>
      </c>
      <c r="Q370" s="10" t="s">
        <v>13</v>
      </c>
      <c r="R370" s="10" t="s">
        <v>13</v>
      </c>
      <c r="S370" s="8"/>
      <c r="T370" s="8"/>
      <c r="U370" s="8"/>
      <c r="V370" s="50"/>
      <c r="W370" s="40"/>
    </row>
    <row r="371" spans="1:23" ht="25.5" x14ac:dyDescent="0.25">
      <c r="A371" s="52">
        <v>370</v>
      </c>
      <c r="B371" s="2" t="s">
        <v>2459</v>
      </c>
      <c r="C371" s="10" t="s">
        <v>2460</v>
      </c>
      <c r="D371" s="10" t="s">
        <v>2460</v>
      </c>
      <c r="F371" s="2" t="s">
        <v>2459</v>
      </c>
      <c r="G371" s="40"/>
      <c r="H371" s="1"/>
      <c r="I371" s="1"/>
      <c r="J371" s="1" t="s">
        <v>13</v>
      </c>
      <c r="K371" s="1"/>
      <c r="L371" s="1"/>
      <c r="M371" s="50"/>
      <c r="N371" s="49" t="s">
        <v>13</v>
      </c>
      <c r="O371" s="10" t="s">
        <v>13</v>
      </c>
      <c r="P371" s="10" t="s">
        <v>13</v>
      </c>
      <c r="Q371" s="10" t="s">
        <v>13</v>
      </c>
      <c r="R371" s="10" t="s">
        <v>13</v>
      </c>
      <c r="S371" s="8"/>
      <c r="T371" s="8"/>
      <c r="U371" s="8"/>
      <c r="V371" s="50"/>
      <c r="W371" s="40"/>
    </row>
    <row r="372" spans="1:23" x14ac:dyDescent="0.25">
      <c r="A372" s="52">
        <v>371</v>
      </c>
      <c r="B372" s="2" t="s">
        <v>2457</v>
      </c>
      <c r="C372" s="10" t="s">
        <v>2458</v>
      </c>
      <c r="D372" s="10" t="s">
        <v>2458</v>
      </c>
      <c r="F372" s="2" t="s">
        <v>2457</v>
      </c>
      <c r="G372" s="40"/>
      <c r="H372" s="1"/>
      <c r="I372" s="1"/>
      <c r="J372" s="1" t="s">
        <v>13</v>
      </c>
      <c r="K372" s="1"/>
      <c r="L372" s="1"/>
      <c r="M372" s="50"/>
      <c r="N372" s="49" t="s">
        <v>13</v>
      </c>
      <c r="O372" s="10" t="s">
        <v>13</v>
      </c>
      <c r="P372" s="10" t="s">
        <v>13</v>
      </c>
      <c r="Q372" s="10" t="s">
        <v>13</v>
      </c>
      <c r="R372" s="10" t="s">
        <v>13</v>
      </c>
      <c r="S372" s="8"/>
      <c r="T372" s="8"/>
      <c r="U372" s="8"/>
      <c r="V372" s="50"/>
      <c r="W372" s="40"/>
    </row>
    <row r="373" spans="1:23" ht="38.25" x14ac:dyDescent="0.25">
      <c r="A373" s="52">
        <v>372</v>
      </c>
      <c r="B373" s="2" t="s">
        <v>2455</v>
      </c>
      <c r="C373" s="10" t="s">
        <v>2456</v>
      </c>
      <c r="D373" s="10" t="s">
        <v>2456</v>
      </c>
      <c r="F373" s="2" t="s">
        <v>2455</v>
      </c>
      <c r="G373" s="40"/>
      <c r="H373" s="1"/>
      <c r="I373" s="1"/>
      <c r="J373" s="1" t="s">
        <v>13</v>
      </c>
      <c r="K373" s="1"/>
      <c r="L373" s="1"/>
      <c r="M373" s="50"/>
      <c r="N373" s="49" t="s">
        <v>13</v>
      </c>
      <c r="O373" s="10" t="s">
        <v>13</v>
      </c>
      <c r="P373" s="8"/>
      <c r="Q373" s="8"/>
      <c r="R373" s="8"/>
      <c r="S373" s="8"/>
      <c r="T373" s="8"/>
      <c r="U373" s="8"/>
      <c r="V373" s="50"/>
      <c r="W373" s="40"/>
    </row>
    <row r="374" spans="1:23" ht="38.25" x14ac:dyDescent="0.25">
      <c r="A374" s="52">
        <v>373</v>
      </c>
      <c r="B374" s="2" t="s">
        <v>2453</v>
      </c>
      <c r="C374" s="10" t="s">
        <v>2454</v>
      </c>
      <c r="D374" s="10" t="s">
        <v>2454</v>
      </c>
      <c r="F374" s="2" t="s">
        <v>2453</v>
      </c>
      <c r="G374" s="40"/>
      <c r="H374" s="1"/>
      <c r="I374" s="1"/>
      <c r="J374" s="1" t="s">
        <v>13</v>
      </c>
      <c r="K374" s="1"/>
      <c r="L374" s="1"/>
      <c r="M374" s="50"/>
      <c r="N374" s="50"/>
      <c r="O374" s="8"/>
      <c r="P374" s="10" t="s">
        <v>13</v>
      </c>
      <c r="Q374" s="10" t="s">
        <v>13</v>
      </c>
      <c r="R374" s="10" t="s">
        <v>13</v>
      </c>
      <c r="S374" s="8"/>
      <c r="T374" s="8"/>
      <c r="U374" s="8"/>
      <c r="V374" s="50"/>
      <c r="W374" s="40"/>
    </row>
    <row r="375" spans="1:23" ht="25.5" x14ac:dyDescent="0.25">
      <c r="A375" s="52">
        <v>374</v>
      </c>
      <c r="B375" s="6" t="s">
        <v>2451</v>
      </c>
      <c r="C375" s="12" t="s">
        <v>2452</v>
      </c>
      <c r="D375" s="12" t="s">
        <v>2452</v>
      </c>
      <c r="E375" s="11"/>
      <c r="F375" s="6" t="s">
        <v>2451</v>
      </c>
      <c r="G375" s="39"/>
      <c r="H375" s="5"/>
      <c r="I375" s="5"/>
      <c r="J375" s="1"/>
      <c r="K375" s="5"/>
      <c r="L375" s="5"/>
      <c r="M375" s="48"/>
      <c r="N375" s="50"/>
      <c r="O375" s="8"/>
      <c r="P375" s="8"/>
      <c r="Q375" s="8"/>
      <c r="R375" s="8"/>
      <c r="S375" s="8"/>
      <c r="T375" s="8"/>
      <c r="U375" s="8"/>
      <c r="V375" s="50"/>
      <c r="W375" s="40"/>
    </row>
    <row r="376" spans="1:23" x14ac:dyDescent="0.25">
      <c r="A376" s="52">
        <v>375</v>
      </c>
      <c r="B376" s="2" t="s">
        <v>2449</v>
      </c>
      <c r="C376" s="10" t="s">
        <v>2450</v>
      </c>
      <c r="D376" s="10" t="s">
        <v>2450</v>
      </c>
      <c r="F376" s="2" t="s">
        <v>2449</v>
      </c>
      <c r="G376" s="40"/>
      <c r="H376" s="1"/>
      <c r="I376" s="1"/>
      <c r="J376" s="1" t="s">
        <v>13</v>
      </c>
      <c r="K376" s="1"/>
      <c r="L376" s="1"/>
      <c r="M376" s="50"/>
      <c r="N376" s="49" t="s">
        <v>13</v>
      </c>
      <c r="O376" s="10" t="s">
        <v>13</v>
      </c>
      <c r="P376" s="8"/>
      <c r="Q376" s="8"/>
      <c r="R376" s="8"/>
      <c r="S376" s="8"/>
      <c r="T376" s="8"/>
      <c r="U376" s="8"/>
      <c r="V376" s="50"/>
      <c r="W376" s="40"/>
    </row>
    <row r="377" spans="1:23" ht="25.5" x14ac:dyDescent="0.25">
      <c r="A377" s="52">
        <v>376</v>
      </c>
      <c r="B377" s="2" t="s">
        <v>2447</v>
      </c>
      <c r="C377" s="10" t="s">
        <v>2448</v>
      </c>
      <c r="D377" s="10" t="s">
        <v>2448</v>
      </c>
      <c r="F377" s="2" t="s">
        <v>2447</v>
      </c>
      <c r="G377" s="40"/>
      <c r="H377" s="1"/>
      <c r="I377" s="1"/>
      <c r="J377" s="1" t="s">
        <v>13</v>
      </c>
      <c r="K377" s="1"/>
      <c r="L377" s="1"/>
      <c r="M377" s="50"/>
      <c r="N377" s="49" t="s">
        <v>13</v>
      </c>
      <c r="O377" s="10" t="s">
        <v>13</v>
      </c>
      <c r="P377" s="8"/>
      <c r="Q377" s="8"/>
      <c r="R377" s="8"/>
      <c r="S377" s="8"/>
      <c r="T377" s="8"/>
      <c r="U377" s="8"/>
      <c r="V377" s="50"/>
      <c r="W377" s="40"/>
    </row>
    <row r="378" spans="1:23" x14ac:dyDescent="0.25">
      <c r="A378" s="52">
        <v>377</v>
      </c>
      <c r="B378" s="2" t="s">
        <v>2445</v>
      </c>
      <c r="C378" s="10" t="s">
        <v>2446</v>
      </c>
      <c r="D378" s="10" t="s">
        <v>2446</v>
      </c>
      <c r="F378" s="2" t="s">
        <v>2445</v>
      </c>
      <c r="G378" s="40"/>
      <c r="H378" s="1"/>
      <c r="I378" s="1"/>
      <c r="J378" s="1" t="s">
        <v>13</v>
      </c>
      <c r="K378" s="1"/>
      <c r="L378" s="1"/>
      <c r="M378" s="50"/>
      <c r="N378" s="49" t="s">
        <v>13</v>
      </c>
      <c r="O378" s="10" t="s">
        <v>13</v>
      </c>
      <c r="P378" s="8"/>
      <c r="Q378" s="8"/>
      <c r="R378" s="8"/>
      <c r="S378" s="8"/>
      <c r="T378" s="8"/>
      <c r="U378" s="8"/>
      <c r="V378" s="50"/>
      <c r="W378" s="40"/>
    </row>
    <row r="379" spans="1:23" ht="25.5" x14ac:dyDescent="0.25">
      <c r="A379" s="52">
        <v>378</v>
      </c>
      <c r="B379" s="2" t="s">
        <v>2443</v>
      </c>
      <c r="C379" s="10" t="s">
        <v>2444</v>
      </c>
      <c r="D379" s="10" t="s">
        <v>2444</v>
      </c>
      <c r="F379" s="2" t="s">
        <v>2443</v>
      </c>
      <c r="G379" s="40"/>
      <c r="H379" s="1"/>
      <c r="I379" s="1"/>
      <c r="J379" s="1" t="s">
        <v>13</v>
      </c>
      <c r="K379" s="1"/>
      <c r="L379" s="1"/>
      <c r="M379" s="50"/>
      <c r="N379" s="49" t="s">
        <v>13</v>
      </c>
      <c r="O379" s="10" t="s">
        <v>13</v>
      </c>
      <c r="P379" s="8"/>
      <c r="Q379" s="8"/>
      <c r="R379" s="8"/>
      <c r="S379" s="8"/>
      <c r="T379" s="8"/>
      <c r="U379" s="8"/>
      <c r="V379" s="50"/>
      <c r="W379" s="40"/>
    </row>
    <row r="380" spans="1:23" ht="38.25" x14ac:dyDescent="0.25">
      <c r="A380" s="52">
        <v>379</v>
      </c>
      <c r="B380" s="2" t="s">
        <v>2441</v>
      </c>
      <c r="C380" s="10" t="s">
        <v>2442</v>
      </c>
      <c r="D380" s="10" t="s">
        <v>2442</v>
      </c>
      <c r="F380" s="2" t="s">
        <v>2441</v>
      </c>
      <c r="G380" s="40"/>
      <c r="H380" s="1"/>
      <c r="I380" s="1"/>
      <c r="J380" s="1" t="s">
        <v>13</v>
      </c>
      <c r="K380" s="1"/>
      <c r="L380" s="1"/>
      <c r="M380" s="50"/>
      <c r="N380" s="49" t="s">
        <v>13</v>
      </c>
      <c r="O380" s="10" t="s">
        <v>13</v>
      </c>
      <c r="P380" s="8"/>
      <c r="Q380" s="8"/>
      <c r="R380" s="8"/>
      <c r="S380" s="8"/>
      <c r="T380" s="8"/>
      <c r="U380" s="8"/>
      <c r="V380" s="50"/>
      <c r="W380" s="40"/>
    </row>
    <row r="381" spans="1:23" ht="25.5" x14ac:dyDescent="0.25">
      <c r="A381" s="52">
        <v>380</v>
      </c>
      <c r="B381" s="6" t="s">
        <v>2439</v>
      </c>
      <c r="C381" s="12" t="s">
        <v>2440</v>
      </c>
      <c r="D381" s="12" t="s">
        <v>2440</v>
      </c>
      <c r="E381" s="11"/>
      <c r="F381" s="6" t="s">
        <v>2439</v>
      </c>
      <c r="G381" s="39"/>
      <c r="H381" s="5"/>
      <c r="I381" s="5"/>
      <c r="J381" s="1"/>
      <c r="K381" s="5"/>
      <c r="L381" s="5"/>
      <c r="M381" s="48"/>
      <c r="N381" s="50"/>
      <c r="O381" s="8"/>
      <c r="P381" s="8"/>
      <c r="Q381" s="8"/>
      <c r="R381" s="8"/>
      <c r="S381" s="8"/>
      <c r="T381" s="8"/>
      <c r="U381" s="8"/>
      <c r="V381" s="50"/>
      <c r="W381" s="40"/>
    </row>
    <row r="382" spans="1:23" x14ac:dyDescent="0.25">
      <c r="A382" s="52">
        <v>381</v>
      </c>
      <c r="B382" s="2" t="s">
        <v>2437</v>
      </c>
      <c r="C382" s="10" t="s">
        <v>2438</v>
      </c>
      <c r="D382" s="10" t="s">
        <v>2438</v>
      </c>
      <c r="F382" s="2" t="s">
        <v>2437</v>
      </c>
      <c r="G382" s="40"/>
      <c r="H382" s="1"/>
      <c r="I382" s="1"/>
      <c r="J382" s="1" t="s">
        <v>13</v>
      </c>
      <c r="K382" s="1"/>
      <c r="L382" s="1"/>
      <c r="M382" s="50"/>
      <c r="N382" s="49" t="s">
        <v>13</v>
      </c>
      <c r="O382" s="10" t="s">
        <v>13</v>
      </c>
      <c r="P382" s="10" t="s">
        <v>13</v>
      </c>
      <c r="Q382" s="10" t="s">
        <v>13</v>
      </c>
      <c r="R382" s="10" t="s">
        <v>13</v>
      </c>
      <c r="S382" s="8"/>
      <c r="T382" s="8"/>
      <c r="U382" s="8"/>
      <c r="V382" s="50"/>
      <c r="W382" s="40"/>
    </row>
    <row r="383" spans="1:23" ht="25.5" x14ac:dyDescent="0.25">
      <c r="A383" s="52">
        <v>382</v>
      </c>
      <c r="B383" s="2" t="s">
        <v>2435</v>
      </c>
      <c r="C383" s="10" t="s">
        <v>2436</v>
      </c>
      <c r="D383" s="10" t="s">
        <v>2436</v>
      </c>
      <c r="F383" s="2" t="s">
        <v>2435</v>
      </c>
      <c r="G383" s="40"/>
      <c r="H383" s="1"/>
      <c r="I383" s="1"/>
      <c r="J383" s="1" t="s">
        <v>13</v>
      </c>
      <c r="K383" s="1"/>
      <c r="L383" s="1"/>
      <c r="M383" s="50"/>
      <c r="N383" s="49" t="s">
        <v>13</v>
      </c>
      <c r="O383" s="10" t="s">
        <v>13</v>
      </c>
      <c r="P383" s="10" t="s">
        <v>13</v>
      </c>
      <c r="Q383" s="10" t="s">
        <v>13</v>
      </c>
      <c r="R383" s="10" t="s">
        <v>13</v>
      </c>
      <c r="S383" s="8"/>
      <c r="T383" s="8"/>
      <c r="U383" s="8"/>
      <c r="V383" s="50"/>
      <c r="W383" s="40"/>
    </row>
    <row r="384" spans="1:23" ht="25.5" x14ac:dyDescent="0.25">
      <c r="A384" s="52">
        <v>383</v>
      </c>
      <c r="B384" s="2" t="s">
        <v>2433</v>
      </c>
      <c r="C384" s="10" t="s">
        <v>2434</v>
      </c>
      <c r="D384" s="10" t="s">
        <v>2434</v>
      </c>
      <c r="F384" s="2" t="s">
        <v>2433</v>
      </c>
      <c r="G384" s="40"/>
      <c r="H384" s="1"/>
      <c r="I384" s="1"/>
      <c r="J384" s="1" t="s">
        <v>13</v>
      </c>
      <c r="K384" s="1"/>
      <c r="L384" s="1"/>
      <c r="M384" s="50"/>
      <c r="N384" s="49" t="s">
        <v>13</v>
      </c>
      <c r="O384" s="10" t="s">
        <v>13</v>
      </c>
      <c r="P384" s="10" t="s">
        <v>13</v>
      </c>
      <c r="Q384" s="10" t="s">
        <v>13</v>
      </c>
      <c r="R384" s="10" t="s">
        <v>13</v>
      </c>
      <c r="S384" s="8"/>
      <c r="T384" s="8"/>
      <c r="U384" s="8"/>
      <c r="V384" s="50"/>
      <c r="W384" s="40"/>
    </row>
    <row r="385" spans="1:23" x14ac:dyDescent="0.25">
      <c r="A385" s="52">
        <v>384</v>
      </c>
      <c r="B385" s="4" t="s">
        <v>2431</v>
      </c>
      <c r="C385" s="14" t="s">
        <v>2432</v>
      </c>
      <c r="D385" s="14" t="s">
        <v>2432</v>
      </c>
      <c r="E385" s="13"/>
      <c r="F385" s="4" t="s">
        <v>2431</v>
      </c>
      <c r="G385" s="38"/>
      <c r="H385" s="3"/>
      <c r="I385" s="3"/>
      <c r="J385" s="1"/>
      <c r="K385" s="3"/>
      <c r="L385" s="3"/>
      <c r="M385" s="47"/>
      <c r="N385" s="50"/>
      <c r="O385" s="8"/>
      <c r="P385" s="8"/>
      <c r="Q385" s="8"/>
      <c r="R385" s="8"/>
      <c r="S385" s="8"/>
      <c r="T385" s="8"/>
      <c r="U385" s="8"/>
      <c r="V385" s="50"/>
      <c r="W385" s="40"/>
    </row>
    <row r="386" spans="1:23" x14ac:dyDescent="0.25">
      <c r="A386" s="52">
        <v>385</v>
      </c>
      <c r="B386" s="6" t="s">
        <v>296</v>
      </c>
      <c r="C386" s="12" t="s">
        <v>2430</v>
      </c>
      <c r="D386" s="12" t="s">
        <v>2430</v>
      </c>
      <c r="E386" s="11"/>
      <c r="F386" s="6" t="s">
        <v>296</v>
      </c>
      <c r="G386" s="39"/>
      <c r="H386" s="5"/>
      <c r="I386" s="5"/>
      <c r="J386" s="1"/>
      <c r="K386" s="5"/>
      <c r="L386" s="5"/>
      <c r="M386" s="48"/>
      <c r="N386" s="50"/>
      <c r="O386" s="8"/>
      <c r="P386" s="8"/>
      <c r="Q386" s="8"/>
      <c r="R386" s="8"/>
      <c r="S386" s="8"/>
      <c r="T386" s="8"/>
      <c r="U386" s="8"/>
      <c r="V386" s="50"/>
      <c r="W386" s="40"/>
    </row>
    <row r="387" spans="1:23" x14ac:dyDescent="0.25">
      <c r="A387" s="52">
        <v>386</v>
      </c>
      <c r="B387" s="2" t="s">
        <v>2428</v>
      </c>
      <c r="C387" s="10" t="s">
        <v>2429</v>
      </c>
      <c r="D387" s="10" t="s">
        <v>2429</v>
      </c>
      <c r="F387" s="2" t="s">
        <v>2428</v>
      </c>
      <c r="G387" s="40"/>
      <c r="H387" s="1"/>
      <c r="I387" s="1"/>
      <c r="J387" s="1" t="s">
        <v>13</v>
      </c>
      <c r="K387" s="1"/>
      <c r="L387" s="1"/>
      <c r="M387" s="50"/>
      <c r="N387" s="49" t="s">
        <v>13</v>
      </c>
      <c r="O387" s="10" t="s">
        <v>13</v>
      </c>
      <c r="P387" s="10" t="s">
        <v>13</v>
      </c>
      <c r="Q387" s="10" t="s">
        <v>13</v>
      </c>
      <c r="R387" s="10" t="s">
        <v>13</v>
      </c>
      <c r="S387" s="8"/>
      <c r="T387" s="8"/>
      <c r="U387" s="8"/>
      <c r="V387" s="50"/>
      <c r="W387" s="40"/>
    </row>
    <row r="388" spans="1:23" ht="51" x14ac:dyDescent="0.25">
      <c r="A388" s="52">
        <v>387</v>
      </c>
      <c r="B388" s="2" t="s">
        <v>2426</v>
      </c>
      <c r="C388" s="10" t="s">
        <v>2427</v>
      </c>
      <c r="D388" s="10" t="s">
        <v>2427</v>
      </c>
      <c r="F388" s="2" t="s">
        <v>2426</v>
      </c>
      <c r="G388" s="40"/>
      <c r="H388" s="1"/>
      <c r="I388" s="1"/>
      <c r="J388" s="1" t="s">
        <v>13</v>
      </c>
      <c r="K388" s="1"/>
      <c r="L388" s="1"/>
      <c r="M388" s="50"/>
      <c r="N388" s="49" t="s">
        <v>13</v>
      </c>
      <c r="O388" s="10" t="s">
        <v>13</v>
      </c>
      <c r="P388" s="10" t="s">
        <v>13</v>
      </c>
      <c r="Q388" s="10" t="s">
        <v>13</v>
      </c>
      <c r="R388" s="10" t="s">
        <v>13</v>
      </c>
      <c r="S388" s="8"/>
      <c r="T388" s="8"/>
      <c r="U388" s="8"/>
      <c r="V388" s="50"/>
      <c r="W388" s="40"/>
    </row>
    <row r="389" spans="1:23" ht="38.25" x14ac:dyDescent="0.25">
      <c r="A389" s="52">
        <v>388</v>
      </c>
      <c r="B389" s="2" t="s">
        <v>2424</v>
      </c>
      <c r="C389" s="10" t="s">
        <v>2425</v>
      </c>
      <c r="D389" s="10" t="s">
        <v>2425</v>
      </c>
      <c r="F389" s="2" t="s">
        <v>2424</v>
      </c>
      <c r="G389" s="40"/>
      <c r="H389" s="1"/>
      <c r="I389" s="1"/>
      <c r="J389" s="1" t="s">
        <v>13</v>
      </c>
      <c r="K389" s="1"/>
      <c r="L389" s="1"/>
      <c r="M389" s="50"/>
      <c r="N389" s="49" t="s">
        <v>13</v>
      </c>
      <c r="O389" s="10" t="s">
        <v>13</v>
      </c>
      <c r="P389" s="10" t="s">
        <v>13</v>
      </c>
      <c r="Q389" s="10" t="s">
        <v>13</v>
      </c>
      <c r="R389" s="10" t="s">
        <v>13</v>
      </c>
      <c r="S389" s="8"/>
      <c r="T389" s="8"/>
      <c r="U389" s="8"/>
      <c r="V389" s="50"/>
      <c r="W389" s="40"/>
    </row>
    <row r="390" spans="1:23" x14ac:dyDescent="0.25">
      <c r="A390" s="52">
        <v>389</v>
      </c>
      <c r="B390" s="2" t="s">
        <v>2422</v>
      </c>
      <c r="C390" s="10" t="s">
        <v>2423</v>
      </c>
      <c r="D390" s="10" t="s">
        <v>2423</v>
      </c>
      <c r="F390" s="2" t="s">
        <v>2422</v>
      </c>
      <c r="G390" s="40"/>
      <c r="H390" s="1"/>
      <c r="I390" s="1"/>
      <c r="J390" s="1" t="s">
        <v>13</v>
      </c>
      <c r="K390" s="1"/>
      <c r="L390" s="1"/>
      <c r="M390" s="50"/>
      <c r="N390" s="49" t="s">
        <v>13</v>
      </c>
      <c r="O390" s="10" t="s">
        <v>13</v>
      </c>
      <c r="P390" s="10" t="s">
        <v>13</v>
      </c>
      <c r="Q390" s="10" t="s">
        <v>13</v>
      </c>
      <c r="R390" s="10" t="s">
        <v>13</v>
      </c>
      <c r="S390" s="8"/>
      <c r="T390" s="8"/>
      <c r="U390" s="8"/>
      <c r="V390" s="50"/>
      <c r="W390" s="40"/>
    </row>
    <row r="391" spans="1:23" ht="38.25" x14ac:dyDescent="0.25">
      <c r="A391" s="52">
        <v>390</v>
      </c>
      <c r="B391" s="2" t="s">
        <v>2420</v>
      </c>
      <c r="C391" s="10" t="s">
        <v>2421</v>
      </c>
      <c r="D391" s="10" t="s">
        <v>2421</v>
      </c>
      <c r="F391" s="2" t="s">
        <v>2420</v>
      </c>
      <c r="G391" s="40"/>
      <c r="H391" s="1"/>
      <c r="I391" s="1"/>
      <c r="J391" s="1" t="s">
        <v>13</v>
      </c>
      <c r="K391" s="1"/>
      <c r="L391" s="1"/>
      <c r="M391" s="50"/>
      <c r="N391" s="49" t="s">
        <v>13</v>
      </c>
      <c r="O391" s="10" t="s">
        <v>13</v>
      </c>
      <c r="P391" s="10" t="s">
        <v>13</v>
      </c>
      <c r="Q391" s="10" t="s">
        <v>13</v>
      </c>
      <c r="R391" s="10" t="s">
        <v>13</v>
      </c>
      <c r="S391" s="8"/>
      <c r="T391" s="8"/>
      <c r="U391" s="8"/>
      <c r="V391" s="50"/>
      <c r="W391" s="40"/>
    </row>
    <row r="392" spans="1:23" x14ac:dyDescent="0.25">
      <c r="A392" s="52">
        <v>391</v>
      </c>
      <c r="B392" s="2" t="s">
        <v>2418</v>
      </c>
      <c r="C392" s="10" t="s">
        <v>2419</v>
      </c>
      <c r="D392" s="10" t="s">
        <v>2419</v>
      </c>
      <c r="F392" s="2" t="s">
        <v>2418</v>
      </c>
      <c r="G392" s="40"/>
      <c r="H392" s="1"/>
      <c r="I392" s="1"/>
      <c r="J392" s="1" t="s">
        <v>13</v>
      </c>
      <c r="K392" s="1"/>
      <c r="L392" s="1"/>
      <c r="M392" s="50"/>
      <c r="N392" s="49" t="s">
        <v>13</v>
      </c>
      <c r="O392" s="10" t="s">
        <v>13</v>
      </c>
      <c r="P392" s="10" t="s">
        <v>13</v>
      </c>
      <c r="Q392" s="10" t="s">
        <v>13</v>
      </c>
      <c r="R392" s="10" t="s">
        <v>13</v>
      </c>
      <c r="S392" s="8"/>
      <c r="T392" s="8"/>
      <c r="U392" s="8"/>
      <c r="V392" s="50"/>
      <c r="W392" s="40"/>
    </row>
    <row r="393" spans="1:23" x14ac:dyDescent="0.25">
      <c r="A393" s="52">
        <v>392</v>
      </c>
      <c r="B393" s="2" t="s">
        <v>2416</v>
      </c>
      <c r="C393" s="10" t="s">
        <v>2417</v>
      </c>
      <c r="D393" s="10" t="s">
        <v>2417</v>
      </c>
      <c r="F393" s="2" t="s">
        <v>2416</v>
      </c>
      <c r="G393" s="40"/>
      <c r="H393" s="1"/>
      <c r="I393" s="1"/>
      <c r="J393" s="1" t="s">
        <v>13</v>
      </c>
      <c r="K393" s="1"/>
      <c r="L393" s="1"/>
      <c r="M393" s="50"/>
      <c r="N393" s="49" t="s">
        <v>13</v>
      </c>
      <c r="O393" s="10" t="s">
        <v>13</v>
      </c>
      <c r="P393" s="10" t="s">
        <v>13</v>
      </c>
      <c r="Q393" s="10" t="s">
        <v>13</v>
      </c>
      <c r="R393" s="10" t="s">
        <v>13</v>
      </c>
      <c r="S393" s="8"/>
      <c r="T393" s="8"/>
      <c r="U393" s="8"/>
      <c r="V393" s="50"/>
      <c r="W393" s="40"/>
    </row>
    <row r="394" spans="1:23" ht="38.25" x14ac:dyDescent="0.25">
      <c r="A394" s="52">
        <v>393</v>
      </c>
      <c r="B394" s="2" t="s">
        <v>2414</v>
      </c>
      <c r="C394" s="10" t="s">
        <v>2415</v>
      </c>
      <c r="D394" s="10" t="s">
        <v>2415</v>
      </c>
      <c r="F394" s="2" t="s">
        <v>2414</v>
      </c>
      <c r="G394" s="40"/>
      <c r="H394" s="1"/>
      <c r="I394" s="1"/>
      <c r="J394" s="1" t="s">
        <v>13</v>
      </c>
      <c r="K394" s="1"/>
      <c r="L394" s="1"/>
      <c r="M394" s="50"/>
      <c r="N394" s="49" t="s">
        <v>13</v>
      </c>
      <c r="O394" s="10" t="s">
        <v>13</v>
      </c>
      <c r="P394" s="10" t="s">
        <v>13</v>
      </c>
      <c r="Q394" s="10" t="s">
        <v>13</v>
      </c>
      <c r="R394" s="10" t="s">
        <v>13</v>
      </c>
      <c r="S394" s="8"/>
      <c r="T394" s="8"/>
      <c r="U394" s="8"/>
      <c r="V394" s="50"/>
      <c r="W394" s="40"/>
    </row>
    <row r="395" spans="1:23" ht="25.5" x14ac:dyDescent="0.25">
      <c r="A395" s="52">
        <v>394</v>
      </c>
      <c r="B395" s="2" t="s">
        <v>2412</v>
      </c>
      <c r="C395" s="10" t="s">
        <v>2413</v>
      </c>
      <c r="D395" s="10" t="s">
        <v>2413</v>
      </c>
      <c r="F395" s="2" t="s">
        <v>2412</v>
      </c>
      <c r="G395" s="40"/>
      <c r="H395" s="1"/>
      <c r="I395" s="1"/>
      <c r="J395" s="1" t="s">
        <v>13</v>
      </c>
      <c r="K395" s="1"/>
      <c r="L395" s="1"/>
      <c r="M395" s="50"/>
      <c r="N395" s="49" t="s">
        <v>13</v>
      </c>
      <c r="O395" s="10" t="s">
        <v>13</v>
      </c>
      <c r="P395" s="10" t="s">
        <v>13</v>
      </c>
      <c r="Q395" s="10" t="s">
        <v>13</v>
      </c>
      <c r="R395" s="10" t="s">
        <v>13</v>
      </c>
      <c r="S395" s="8"/>
      <c r="T395" s="8"/>
      <c r="U395" s="8"/>
      <c r="V395" s="50"/>
      <c r="W395" s="40"/>
    </row>
    <row r="396" spans="1:23" ht="38.25" x14ac:dyDescent="0.25">
      <c r="A396" s="52">
        <v>395</v>
      </c>
      <c r="B396" s="2" t="s">
        <v>2410</v>
      </c>
      <c r="C396" s="10" t="s">
        <v>2411</v>
      </c>
      <c r="D396" s="10" t="s">
        <v>2411</v>
      </c>
      <c r="F396" s="2" t="s">
        <v>2410</v>
      </c>
      <c r="G396" s="40"/>
      <c r="H396" s="1"/>
      <c r="I396" s="1"/>
      <c r="J396" s="1" t="s">
        <v>13</v>
      </c>
      <c r="K396" s="1"/>
      <c r="L396" s="1"/>
      <c r="M396" s="50"/>
      <c r="N396" s="49" t="s">
        <v>13</v>
      </c>
      <c r="O396" s="10" t="s">
        <v>13</v>
      </c>
      <c r="P396" s="10" t="s">
        <v>13</v>
      </c>
      <c r="Q396" s="10" t="s">
        <v>13</v>
      </c>
      <c r="R396" s="10" t="s">
        <v>13</v>
      </c>
      <c r="S396" s="8"/>
      <c r="T396" s="8"/>
      <c r="U396" s="8"/>
      <c r="V396" s="50"/>
      <c r="W396" s="40"/>
    </row>
    <row r="397" spans="1:23" x14ac:dyDescent="0.25">
      <c r="A397" s="52">
        <v>396</v>
      </c>
      <c r="B397" s="6" t="s">
        <v>2408</v>
      </c>
      <c r="C397" s="12" t="s">
        <v>2409</v>
      </c>
      <c r="D397" s="12" t="s">
        <v>2409</v>
      </c>
      <c r="E397" s="11"/>
      <c r="F397" s="6" t="s">
        <v>2408</v>
      </c>
      <c r="G397" s="39"/>
      <c r="H397" s="5"/>
      <c r="I397" s="5"/>
      <c r="J397" s="1"/>
      <c r="K397" s="5"/>
      <c r="L397" s="5"/>
      <c r="M397" s="48"/>
      <c r="N397" s="50"/>
      <c r="O397" s="8"/>
      <c r="P397" s="8"/>
      <c r="Q397" s="8"/>
      <c r="R397" s="8"/>
      <c r="S397" s="8"/>
      <c r="T397" s="8"/>
      <c r="U397" s="8"/>
      <c r="V397" s="50"/>
      <c r="W397" s="40"/>
    </row>
    <row r="398" spans="1:23" ht="25.5" x14ac:dyDescent="0.25">
      <c r="A398" s="52">
        <v>397</v>
      </c>
      <c r="B398" s="2" t="s">
        <v>2406</v>
      </c>
      <c r="C398" s="10" t="s">
        <v>2407</v>
      </c>
      <c r="D398" s="10" t="s">
        <v>2407</v>
      </c>
      <c r="F398" s="2" t="s">
        <v>2406</v>
      </c>
      <c r="G398" s="40"/>
      <c r="H398" s="1"/>
      <c r="I398" s="1"/>
      <c r="J398" s="1" t="s">
        <v>13</v>
      </c>
      <c r="K398" s="1"/>
      <c r="L398" s="1"/>
      <c r="M398" s="50"/>
      <c r="N398" s="49" t="s">
        <v>13</v>
      </c>
      <c r="O398" s="10" t="s">
        <v>13</v>
      </c>
      <c r="P398" s="10" t="s">
        <v>13</v>
      </c>
      <c r="Q398" s="10" t="s">
        <v>13</v>
      </c>
      <c r="R398" s="10" t="s">
        <v>13</v>
      </c>
      <c r="S398" s="8"/>
      <c r="T398" s="8"/>
      <c r="U398" s="8"/>
      <c r="V398" s="50"/>
      <c r="W398" s="40"/>
    </row>
    <row r="399" spans="1:23" ht="51" x14ac:dyDescent="0.25">
      <c r="A399" s="52">
        <v>398</v>
      </c>
      <c r="B399" s="2" t="s">
        <v>2404</v>
      </c>
      <c r="C399" s="10" t="s">
        <v>2405</v>
      </c>
      <c r="D399" s="10" t="s">
        <v>2405</v>
      </c>
      <c r="F399" s="2" t="s">
        <v>2404</v>
      </c>
      <c r="G399" s="40"/>
      <c r="H399" s="1"/>
      <c r="I399" s="1"/>
      <c r="J399" s="1" t="s">
        <v>13</v>
      </c>
      <c r="K399" s="1"/>
      <c r="L399" s="1"/>
      <c r="M399" s="50"/>
      <c r="N399" s="49" t="s">
        <v>13</v>
      </c>
      <c r="O399" s="10" t="s">
        <v>13</v>
      </c>
      <c r="P399" s="10" t="s">
        <v>13</v>
      </c>
      <c r="Q399" s="10" t="s">
        <v>13</v>
      </c>
      <c r="R399" s="10" t="s">
        <v>13</v>
      </c>
      <c r="S399" s="8"/>
      <c r="T399" s="8"/>
      <c r="U399" s="8"/>
      <c r="V399" s="50"/>
      <c r="W399" s="40"/>
    </row>
    <row r="400" spans="1:23" ht="51" x14ac:dyDescent="0.25">
      <c r="A400" s="52">
        <v>399</v>
      </c>
      <c r="B400" s="2" t="s">
        <v>2402</v>
      </c>
      <c r="C400" s="10" t="s">
        <v>2403</v>
      </c>
      <c r="D400" s="10" t="s">
        <v>2403</v>
      </c>
      <c r="F400" s="2" t="s">
        <v>2402</v>
      </c>
      <c r="G400" s="40"/>
      <c r="H400" s="1"/>
      <c r="I400" s="1"/>
      <c r="J400" s="1" t="s">
        <v>13</v>
      </c>
      <c r="K400" s="1"/>
      <c r="L400" s="1"/>
      <c r="M400" s="50"/>
      <c r="N400" s="49" t="s">
        <v>13</v>
      </c>
      <c r="O400" s="10" t="s">
        <v>13</v>
      </c>
      <c r="P400" s="10" t="s">
        <v>13</v>
      </c>
      <c r="Q400" s="10" t="s">
        <v>13</v>
      </c>
      <c r="R400" s="10" t="s">
        <v>13</v>
      </c>
      <c r="S400" s="8"/>
      <c r="T400" s="8"/>
      <c r="U400" s="8"/>
      <c r="V400" s="50"/>
      <c r="W400" s="40"/>
    </row>
    <row r="401" spans="1:23" x14ac:dyDescent="0.25">
      <c r="A401" s="52">
        <v>400</v>
      </c>
      <c r="B401" s="2" t="s">
        <v>2400</v>
      </c>
      <c r="C401" s="10" t="s">
        <v>2401</v>
      </c>
      <c r="D401" s="10" t="s">
        <v>2401</v>
      </c>
      <c r="F401" s="2" t="s">
        <v>2400</v>
      </c>
      <c r="G401" s="40"/>
      <c r="H401" s="1"/>
      <c r="I401" s="1"/>
      <c r="J401" s="1" t="s">
        <v>13</v>
      </c>
      <c r="K401" s="1"/>
      <c r="L401" s="1"/>
      <c r="M401" s="50"/>
      <c r="N401" s="49" t="s">
        <v>13</v>
      </c>
      <c r="O401" s="10" t="s">
        <v>13</v>
      </c>
      <c r="P401" s="10" t="s">
        <v>13</v>
      </c>
      <c r="Q401" s="10" t="s">
        <v>13</v>
      </c>
      <c r="R401" s="10" t="s">
        <v>13</v>
      </c>
      <c r="S401" s="8"/>
      <c r="T401" s="8"/>
      <c r="U401" s="8"/>
      <c r="V401" s="50"/>
      <c r="W401" s="40"/>
    </row>
    <row r="402" spans="1:23" x14ac:dyDescent="0.25">
      <c r="A402" s="52">
        <v>401</v>
      </c>
      <c r="B402" s="6" t="s">
        <v>2398</v>
      </c>
      <c r="C402" s="12" t="s">
        <v>2399</v>
      </c>
      <c r="D402" s="12" t="s">
        <v>2399</v>
      </c>
      <c r="E402" s="11"/>
      <c r="F402" s="6" t="s">
        <v>2398</v>
      </c>
      <c r="G402" s="39"/>
      <c r="H402" s="5"/>
      <c r="I402" s="5"/>
      <c r="J402" s="1"/>
      <c r="K402" s="5"/>
      <c r="L402" s="5"/>
      <c r="M402" s="48"/>
      <c r="N402" s="50"/>
      <c r="O402" s="8"/>
      <c r="P402" s="8"/>
      <c r="Q402" s="8"/>
      <c r="R402" s="8"/>
      <c r="S402" s="8"/>
      <c r="T402" s="8"/>
      <c r="U402" s="8"/>
      <c r="V402" s="50"/>
      <c r="W402" s="40"/>
    </row>
    <row r="403" spans="1:23" ht="38.25" x14ac:dyDescent="0.25">
      <c r="A403" s="52">
        <v>402</v>
      </c>
      <c r="B403" s="2" t="s">
        <v>2396</v>
      </c>
      <c r="C403" s="10" t="s">
        <v>2397</v>
      </c>
      <c r="D403" s="10" t="s">
        <v>2397</v>
      </c>
      <c r="F403" s="2" t="s">
        <v>2396</v>
      </c>
      <c r="G403" s="40"/>
      <c r="H403" s="1"/>
      <c r="I403" s="1"/>
      <c r="J403" s="1" t="s">
        <v>13</v>
      </c>
      <c r="K403" s="1"/>
      <c r="L403" s="1"/>
      <c r="M403" s="50"/>
      <c r="N403" s="49" t="s">
        <v>13</v>
      </c>
      <c r="O403" s="10" t="s">
        <v>13</v>
      </c>
      <c r="P403" s="10" t="s">
        <v>13</v>
      </c>
      <c r="Q403" s="10" t="s">
        <v>13</v>
      </c>
      <c r="R403" s="10" t="s">
        <v>13</v>
      </c>
      <c r="S403" s="8"/>
      <c r="T403" s="8"/>
      <c r="U403" s="8"/>
      <c r="V403" s="50"/>
      <c r="W403" s="40"/>
    </row>
    <row r="404" spans="1:23" ht="51" x14ac:dyDescent="0.25">
      <c r="A404" s="52">
        <v>403</v>
      </c>
      <c r="B404" s="2" t="s">
        <v>2394</v>
      </c>
      <c r="C404" s="10" t="s">
        <v>2395</v>
      </c>
      <c r="D404" s="10" t="s">
        <v>2395</v>
      </c>
      <c r="F404" s="2" t="s">
        <v>2394</v>
      </c>
      <c r="G404" s="40"/>
      <c r="H404" s="1"/>
      <c r="I404" s="1"/>
      <c r="J404" s="1" t="s">
        <v>13</v>
      </c>
      <c r="K404" s="1"/>
      <c r="L404" s="1"/>
      <c r="M404" s="50"/>
      <c r="N404" s="49" t="s">
        <v>13</v>
      </c>
      <c r="O404" s="10" t="s">
        <v>13</v>
      </c>
      <c r="P404" s="10" t="s">
        <v>13</v>
      </c>
      <c r="Q404" s="10" t="s">
        <v>13</v>
      </c>
      <c r="R404" s="10" t="s">
        <v>13</v>
      </c>
      <c r="S404" s="8"/>
      <c r="T404" s="8"/>
      <c r="U404" s="8"/>
      <c r="V404" s="50"/>
      <c r="W404" s="40"/>
    </row>
    <row r="405" spans="1:23" x14ac:dyDescent="0.25">
      <c r="A405" s="52">
        <v>404</v>
      </c>
      <c r="B405" s="2" t="s">
        <v>2392</v>
      </c>
      <c r="C405" s="10" t="s">
        <v>2393</v>
      </c>
      <c r="D405" s="10" t="s">
        <v>2393</v>
      </c>
      <c r="F405" s="2" t="s">
        <v>2392</v>
      </c>
      <c r="G405" s="40"/>
      <c r="H405" s="1"/>
      <c r="I405" s="1"/>
      <c r="J405" s="1" t="s">
        <v>13</v>
      </c>
      <c r="K405" s="1"/>
      <c r="L405" s="1"/>
      <c r="M405" s="50"/>
      <c r="N405" s="49" t="s">
        <v>13</v>
      </c>
      <c r="O405" s="10" t="s">
        <v>13</v>
      </c>
      <c r="P405" s="10" t="s">
        <v>13</v>
      </c>
      <c r="Q405" s="10" t="s">
        <v>13</v>
      </c>
      <c r="R405" s="10" t="s">
        <v>13</v>
      </c>
      <c r="S405" s="8"/>
      <c r="T405" s="8"/>
      <c r="U405" s="8"/>
      <c r="V405" s="50"/>
      <c r="W405" s="40"/>
    </row>
    <row r="406" spans="1:23" ht="25.5" x14ac:dyDescent="0.25">
      <c r="A406" s="52">
        <v>405</v>
      </c>
      <c r="B406" s="2" t="s">
        <v>2390</v>
      </c>
      <c r="C406" s="10" t="s">
        <v>2391</v>
      </c>
      <c r="D406" s="10" t="s">
        <v>2391</v>
      </c>
      <c r="F406" s="2" t="s">
        <v>2390</v>
      </c>
      <c r="G406" s="40"/>
      <c r="H406" s="1"/>
      <c r="I406" s="1"/>
      <c r="J406" s="1" t="s">
        <v>13</v>
      </c>
      <c r="K406" s="1"/>
      <c r="L406" s="1"/>
      <c r="M406" s="50"/>
      <c r="N406" s="49" t="s">
        <v>13</v>
      </c>
      <c r="O406" s="10" t="s">
        <v>13</v>
      </c>
      <c r="P406" s="10" t="s">
        <v>13</v>
      </c>
      <c r="Q406" s="10" t="s">
        <v>13</v>
      </c>
      <c r="R406" s="10" t="s">
        <v>13</v>
      </c>
      <c r="S406" s="8"/>
      <c r="T406" s="8"/>
      <c r="U406" s="8"/>
      <c r="V406" s="50"/>
      <c r="W406" s="40"/>
    </row>
    <row r="407" spans="1:23" ht="25.5" x14ac:dyDescent="0.25">
      <c r="A407" s="52">
        <v>406</v>
      </c>
      <c r="B407" s="2" t="s">
        <v>2388</v>
      </c>
      <c r="C407" s="10" t="s">
        <v>2389</v>
      </c>
      <c r="D407" s="10" t="s">
        <v>2389</v>
      </c>
      <c r="F407" s="2" t="s">
        <v>2388</v>
      </c>
      <c r="G407" s="40"/>
      <c r="H407" s="1"/>
      <c r="I407" s="1"/>
      <c r="J407" s="1" t="s">
        <v>13</v>
      </c>
      <c r="K407" s="1"/>
      <c r="L407" s="1"/>
      <c r="M407" s="50"/>
      <c r="N407" s="49" t="s">
        <v>13</v>
      </c>
      <c r="O407" s="10" t="s">
        <v>13</v>
      </c>
      <c r="P407" s="10" t="s">
        <v>13</v>
      </c>
      <c r="Q407" s="10" t="s">
        <v>13</v>
      </c>
      <c r="R407" s="10" t="s">
        <v>13</v>
      </c>
      <c r="S407" s="8"/>
      <c r="T407" s="8"/>
      <c r="U407" s="8"/>
      <c r="V407" s="50"/>
      <c r="W407" s="40"/>
    </row>
    <row r="408" spans="1:23" ht="51" x14ac:dyDescent="0.25">
      <c r="A408" s="52">
        <v>407</v>
      </c>
      <c r="B408" s="6" t="s">
        <v>2386</v>
      </c>
      <c r="C408" s="12" t="s">
        <v>2387</v>
      </c>
      <c r="D408" s="12" t="s">
        <v>2387</v>
      </c>
      <c r="E408" s="11"/>
      <c r="F408" s="6" t="s">
        <v>2386</v>
      </c>
      <c r="G408" s="39"/>
      <c r="H408" s="5"/>
      <c r="I408" s="5"/>
      <c r="J408" s="1"/>
      <c r="K408" s="5"/>
      <c r="L408" s="5"/>
      <c r="M408" s="48"/>
      <c r="N408" s="50"/>
      <c r="O408" s="8"/>
      <c r="P408" s="8"/>
      <c r="Q408" s="8"/>
      <c r="R408" s="8"/>
      <c r="S408" s="8"/>
      <c r="T408" s="8"/>
      <c r="U408" s="8"/>
      <c r="V408" s="50"/>
      <c r="W408" s="40"/>
    </row>
    <row r="409" spans="1:23" ht="178.5" x14ac:dyDescent="0.25">
      <c r="A409" s="52">
        <v>408</v>
      </c>
      <c r="B409" s="2" t="s">
        <v>2384</v>
      </c>
      <c r="C409" s="10" t="s">
        <v>2385</v>
      </c>
      <c r="D409" s="10" t="s">
        <v>2385</v>
      </c>
      <c r="F409" s="2" t="s">
        <v>2384</v>
      </c>
      <c r="G409" s="40"/>
      <c r="H409" s="1"/>
      <c r="I409" s="1"/>
      <c r="J409" s="1" t="s">
        <v>13</v>
      </c>
      <c r="K409" s="1"/>
      <c r="L409" s="1"/>
      <c r="M409" s="50"/>
      <c r="N409" s="49" t="s">
        <v>13</v>
      </c>
      <c r="O409" s="10" t="s">
        <v>13</v>
      </c>
      <c r="P409" s="10" t="s">
        <v>13</v>
      </c>
      <c r="Q409" s="10" t="s">
        <v>13</v>
      </c>
      <c r="R409" s="10" t="s">
        <v>13</v>
      </c>
      <c r="S409" s="8"/>
      <c r="T409" s="8"/>
      <c r="U409" s="8"/>
      <c r="V409" s="50"/>
      <c r="W409" s="40"/>
    </row>
    <row r="410" spans="1:23" ht="102" x14ac:dyDescent="0.25">
      <c r="A410" s="52">
        <v>409</v>
      </c>
      <c r="B410" s="2" t="s">
        <v>2382</v>
      </c>
      <c r="C410" s="10" t="s">
        <v>2383</v>
      </c>
      <c r="D410" s="10" t="s">
        <v>2383</v>
      </c>
      <c r="F410" s="2" t="s">
        <v>2382</v>
      </c>
      <c r="G410" s="40"/>
      <c r="H410" s="1"/>
      <c r="I410" s="1"/>
      <c r="J410" s="1" t="s">
        <v>13</v>
      </c>
      <c r="K410" s="1"/>
      <c r="L410" s="1"/>
      <c r="M410" s="50"/>
      <c r="N410" s="49" t="s">
        <v>13</v>
      </c>
      <c r="O410" s="10" t="s">
        <v>13</v>
      </c>
      <c r="P410" s="10" t="s">
        <v>13</v>
      </c>
      <c r="Q410" s="10" t="s">
        <v>13</v>
      </c>
      <c r="R410" s="10" t="s">
        <v>13</v>
      </c>
      <c r="S410" s="8"/>
      <c r="T410" s="8"/>
      <c r="U410" s="8"/>
      <c r="V410" s="50"/>
      <c r="W410" s="40"/>
    </row>
    <row r="411" spans="1:23" ht="25.5" x14ac:dyDescent="0.25">
      <c r="A411" s="52">
        <v>410</v>
      </c>
      <c r="B411" s="2" t="s">
        <v>2380</v>
      </c>
      <c r="C411" s="10" t="s">
        <v>2381</v>
      </c>
      <c r="D411" s="10" t="s">
        <v>2381</v>
      </c>
      <c r="F411" s="2" t="s">
        <v>2380</v>
      </c>
      <c r="G411" s="40"/>
      <c r="H411" s="1"/>
      <c r="I411" s="1"/>
      <c r="J411" s="1" t="s">
        <v>13</v>
      </c>
      <c r="K411" s="1"/>
      <c r="L411" s="1"/>
      <c r="M411" s="50"/>
      <c r="N411" s="49" t="s">
        <v>13</v>
      </c>
      <c r="O411" s="10" t="s">
        <v>13</v>
      </c>
      <c r="P411" s="10" t="s">
        <v>13</v>
      </c>
      <c r="Q411" s="10" t="s">
        <v>13</v>
      </c>
      <c r="R411" s="10" t="s">
        <v>13</v>
      </c>
      <c r="S411" s="8"/>
      <c r="T411" s="8"/>
      <c r="U411" s="8"/>
      <c r="V411" s="50"/>
      <c r="W411" s="40"/>
    </row>
    <row r="412" spans="1:23" ht="38.25" x14ac:dyDescent="0.25">
      <c r="A412" s="52">
        <v>411</v>
      </c>
      <c r="B412" s="2" t="s">
        <v>2378</v>
      </c>
      <c r="C412" s="10" t="s">
        <v>2379</v>
      </c>
      <c r="D412" s="10" t="s">
        <v>2379</v>
      </c>
      <c r="F412" s="2" t="s">
        <v>2378</v>
      </c>
      <c r="G412" s="40"/>
      <c r="H412" s="1"/>
      <c r="I412" s="1"/>
      <c r="J412" s="1" t="s">
        <v>13</v>
      </c>
      <c r="K412" s="1"/>
      <c r="L412" s="1"/>
      <c r="M412" s="50"/>
      <c r="N412" s="49" t="s">
        <v>13</v>
      </c>
      <c r="O412" s="10" t="s">
        <v>13</v>
      </c>
      <c r="P412" s="10" t="s">
        <v>13</v>
      </c>
      <c r="Q412" s="10" t="s">
        <v>13</v>
      </c>
      <c r="R412" s="10" t="s">
        <v>13</v>
      </c>
      <c r="S412" s="8"/>
      <c r="T412" s="8"/>
      <c r="U412" s="8"/>
      <c r="V412" s="50"/>
      <c r="W412" s="40"/>
    </row>
    <row r="413" spans="1:23" ht="38.25" x14ac:dyDescent="0.25">
      <c r="A413" s="52">
        <v>412</v>
      </c>
      <c r="B413" s="2" t="s">
        <v>2376</v>
      </c>
      <c r="C413" s="10" t="s">
        <v>2377</v>
      </c>
      <c r="D413" s="10" t="s">
        <v>2377</v>
      </c>
      <c r="F413" s="2" t="s">
        <v>2376</v>
      </c>
      <c r="G413" s="40"/>
      <c r="H413" s="1"/>
      <c r="I413" s="1"/>
      <c r="J413" s="1" t="s">
        <v>13</v>
      </c>
      <c r="K413" s="1"/>
      <c r="L413" s="1"/>
      <c r="M413" s="50"/>
      <c r="N413" s="49" t="s">
        <v>13</v>
      </c>
      <c r="O413" s="10" t="s">
        <v>13</v>
      </c>
      <c r="P413" s="10" t="s">
        <v>13</v>
      </c>
      <c r="Q413" s="10" t="s">
        <v>13</v>
      </c>
      <c r="R413" s="10" t="s">
        <v>13</v>
      </c>
      <c r="S413" s="8"/>
      <c r="T413" s="8"/>
      <c r="U413" s="8"/>
      <c r="V413" s="50"/>
      <c r="W413" s="40"/>
    </row>
    <row r="414" spans="1:23" x14ac:dyDescent="0.25">
      <c r="A414" s="52">
        <v>413</v>
      </c>
      <c r="B414" s="4" t="s">
        <v>2374</v>
      </c>
      <c r="C414" s="14" t="s">
        <v>2375</v>
      </c>
      <c r="D414" s="14" t="s">
        <v>2375</v>
      </c>
      <c r="E414" s="13"/>
      <c r="F414" s="4" t="s">
        <v>2374</v>
      </c>
      <c r="G414" s="38"/>
      <c r="H414" s="3"/>
      <c r="I414" s="3"/>
      <c r="J414" s="1"/>
      <c r="K414" s="3"/>
      <c r="L414" s="3"/>
      <c r="M414" s="47"/>
      <c r="N414" s="50"/>
      <c r="O414" s="8"/>
      <c r="P414" s="8"/>
      <c r="Q414" s="8"/>
      <c r="R414" s="8"/>
      <c r="S414" s="8"/>
      <c r="T414" s="8"/>
      <c r="U414" s="8"/>
      <c r="V414" s="50"/>
      <c r="W414" s="40"/>
    </row>
    <row r="415" spans="1:23" x14ac:dyDescent="0.25">
      <c r="A415" s="52">
        <v>414</v>
      </c>
      <c r="B415" s="6" t="s">
        <v>296</v>
      </c>
      <c r="C415" s="12" t="s">
        <v>2373</v>
      </c>
      <c r="D415" s="12" t="s">
        <v>2373</v>
      </c>
      <c r="E415" s="11"/>
      <c r="F415" s="6" t="s">
        <v>296</v>
      </c>
      <c r="G415" s="39"/>
      <c r="H415" s="5"/>
      <c r="I415" s="5"/>
      <c r="J415" s="1"/>
      <c r="K415" s="5"/>
      <c r="L415" s="5"/>
      <c r="M415" s="48"/>
      <c r="N415" s="50"/>
      <c r="O415" s="8"/>
      <c r="P415" s="8"/>
      <c r="Q415" s="8"/>
      <c r="R415" s="8"/>
      <c r="S415" s="8"/>
      <c r="T415" s="8"/>
      <c r="U415" s="8"/>
      <c r="V415" s="50"/>
      <c r="W415" s="40"/>
    </row>
    <row r="416" spans="1:23" ht="25.5" x14ac:dyDescent="0.25">
      <c r="A416" s="52">
        <v>415</v>
      </c>
      <c r="B416" s="2" t="s">
        <v>2371</v>
      </c>
      <c r="C416" s="10" t="s">
        <v>2372</v>
      </c>
      <c r="D416" s="10" t="s">
        <v>2372</v>
      </c>
      <c r="E416" s="10"/>
      <c r="F416" s="2" t="s">
        <v>2371</v>
      </c>
      <c r="G416" s="40"/>
      <c r="H416" s="1"/>
      <c r="I416" s="1"/>
      <c r="J416" s="1" t="s">
        <v>13</v>
      </c>
      <c r="K416" s="1"/>
      <c r="L416" s="1"/>
      <c r="M416" s="49" t="s">
        <v>13</v>
      </c>
      <c r="N416" s="49" t="s">
        <v>13</v>
      </c>
      <c r="O416" s="10" t="s">
        <v>13</v>
      </c>
      <c r="P416" s="10" t="s">
        <v>13</v>
      </c>
      <c r="Q416" s="10" t="s">
        <v>13</v>
      </c>
      <c r="R416" s="10" t="s">
        <v>13</v>
      </c>
      <c r="S416" s="8"/>
      <c r="T416" s="8"/>
      <c r="U416" s="8"/>
      <c r="V416" s="50"/>
      <c r="W416" s="40"/>
    </row>
    <row r="417" spans="1:23" ht="38.25" x14ac:dyDescent="0.25">
      <c r="A417" s="52">
        <v>416</v>
      </c>
      <c r="B417" s="2" t="s">
        <v>2369</v>
      </c>
      <c r="C417" s="10" t="s">
        <v>2370</v>
      </c>
      <c r="D417" s="10" t="s">
        <v>2370</v>
      </c>
      <c r="F417" s="2" t="s">
        <v>2369</v>
      </c>
      <c r="G417" s="40"/>
      <c r="H417" s="1"/>
      <c r="I417" s="1"/>
      <c r="J417" s="1" t="s">
        <v>13</v>
      </c>
      <c r="K417" s="1"/>
      <c r="L417" s="1"/>
      <c r="M417" s="50"/>
      <c r="N417" s="49" t="s">
        <v>13</v>
      </c>
      <c r="O417" s="10" t="s">
        <v>13</v>
      </c>
      <c r="P417" s="10" t="s">
        <v>13</v>
      </c>
      <c r="Q417" s="10" t="s">
        <v>13</v>
      </c>
      <c r="R417" s="10" t="s">
        <v>13</v>
      </c>
      <c r="S417" s="8"/>
      <c r="T417" s="8"/>
      <c r="U417" s="8"/>
      <c r="V417" s="50"/>
      <c r="W417" s="40"/>
    </row>
    <row r="418" spans="1:23" ht="76.5" x14ac:dyDescent="0.25">
      <c r="A418" s="52">
        <v>417</v>
      </c>
      <c r="B418" s="2" t="s">
        <v>2367</v>
      </c>
      <c r="C418" s="10" t="s">
        <v>2368</v>
      </c>
      <c r="D418" s="10" t="s">
        <v>2368</v>
      </c>
      <c r="F418" s="2" t="s">
        <v>2367</v>
      </c>
      <c r="G418" s="40"/>
      <c r="H418" s="1"/>
      <c r="I418" s="1"/>
      <c r="J418" s="1" t="s">
        <v>13</v>
      </c>
      <c r="K418" s="1"/>
      <c r="L418" s="1"/>
      <c r="M418" s="50"/>
      <c r="N418" s="49" t="s">
        <v>13</v>
      </c>
      <c r="O418" s="10" t="s">
        <v>13</v>
      </c>
      <c r="P418" s="10" t="s">
        <v>13</v>
      </c>
      <c r="Q418" s="10" t="s">
        <v>13</v>
      </c>
      <c r="R418" s="10" t="s">
        <v>13</v>
      </c>
      <c r="S418" s="8"/>
      <c r="T418" s="8"/>
      <c r="U418" s="8"/>
      <c r="V418" s="50"/>
      <c r="W418" s="40"/>
    </row>
    <row r="419" spans="1:23" x14ac:dyDescent="0.25">
      <c r="A419" s="52">
        <v>418</v>
      </c>
      <c r="B419" s="6" t="s">
        <v>2365</v>
      </c>
      <c r="C419" s="12" t="s">
        <v>2366</v>
      </c>
      <c r="D419" s="12" t="s">
        <v>2366</v>
      </c>
      <c r="E419" s="11"/>
      <c r="F419" s="6" t="s">
        <v>2365</v>
      </c>
      <c r="G419" s="39"/>
      <c r="H419" s="5"/>
      <c r="I419" s="5"/>
      <c r="J419" s="1"/>
      <c r="K419" s="5"/>
      <c r="L419" s="5"/>
      <c r="M419" s="48"/>
      <c r="N419" s="50"/>
      <c r="O419" s="8"/>
      <c r="P419" s="8"/>
      <c r="Q419" s="8"/>
      <c r="R419" s="8"/>
      <c r="S419" s="8"/>
      <c r="T419" s="8"/>
      <c r="U419" s="8"/>
      <c r="V419" s="50"/>
      <c r="W419" s="40"/>
    </row>
    <row r="420" spans="1:23" ht="38.25" x14ac:dyDescent="0.25">
      <c r="A420" s="52">
        <v>419</v>
      </c>
      <c r="B420" s="2" t="s">
        <v>2363</v>
      </c>
      <c r="C420" s="10" t="s">
        <v>2364</v>
      </c>
      <c r="D420" s="10" t="s">
        <v>2364</v>
      </c>
      <c r="F420" s="2" t="s">
        <v>2363</v>
      </c>
      <c r="G420" s="40"/>
      <c r="H420" s="1"/>
      <c r="I420" s="1"/>
      <c r="J420" s="1" t="s">
        <v>13</v>
      </c>
      <c r="K420" s="1"/>
      <c r="L420" s="1"/>
      <c r="M420" s="50"/>
      <c r="N420" s="49" t="s">
        <v>13</v>
      </c>
      <c r="O420" s="10" t="s">
        <v>13</v>
      </c>
      <c r="P420" s="10" t="s">
        <v>13</v>
      </c>
      <c r="Q420" s="10" t="s">
        <v>13</v>
      </c>
      <c r="R420" s="10" t="s">
        <v>13</v>
      </c>
      <c r="S420" s="8"/>
      <c r="T420" s="8"/>
      <c r="U420" s="8"/>
      <c r="V420" s="50"/>
      <c r="W420" s="40"/>
    </row>
    <row r="421" spans="1:23" x14ac:dyDescent="0.25">
      <c r="A421" s="52">
        <v>420</v>
      </c>
      <c r="B421" s="2" t="s">
        <v>2361</v>
      </c>
      <c r="C421" s="10" t="s">
        <v>2362</v>
      </c>
      <c r="D421" s="10" t="s">
        <v>2362</v>
      </c>
      <c r="E421" s="10"/>
      <c r="F421" s="2" t="s">
        <v>2361</v>
      </c>
      <c r="G421" s="40"/>
      <c r="H421" s="1"/>
      <c r="I421" s="1"/>
      <c r="J421" s="1" t="s">
        <v>13</v>
      </c>
      <c r="K421" s="1"/>
      <c r="L421" s="1"/>
      <c r="M421" s="49" t="s">
        <v>13</v>
      </c>
      <c r="N421" s="49" t="s">
        <v>13</v>
      </c>
      <c r="O421" s="10" t="s">
        <v>13</v>
      </c>
      <c r="P421" s="10" t="s">
        <v>13</v>
      </c>
      <c r="Q421" s="10" t="s">
        <v>13</v>
      </c>
      <c r="R421" s="10" t="s">
        <v>13</v>
      </c>
      <c r="S421" s="8"/>
      <c r="T421" s="8"/>
      <c r="U421" s="8"/>
      <c r="V421" s="50"/>
      <c r="W421" s="40"/>
    </row>
    <row r="422" spans="1:23" ht="25.5" x14ac:dyDescent="0.25">
      <c r="A422" s="52">
        <v>421</v>
      </c>
      <c r="B422" s="2" t="s">
        <v>2359</v>
      </c>
      <c r="C422" s="10" t="s">
        <v>2360</v>
      </c>
      <c r="D422" s="10" t="s">
        <v>2360</v>
      </c>
      <c r="F422" s="2" t="s">
        <v>2359</v>
      </c>
      <c r="G422" s="40"/>
      <c r="H422" s="1"/>
      <c r="I422" s="1"/>
      <c r="J422" s="1" t="s">
        <v>13</v>
      </c>
      <c r="K422" s="1"/>
      <c r="L422" s="1"/>
      <c r="M422" s="50"/>
      <c r="N422" s="49" t="s">
        <v>13</v>
      </c>
      <c r="O422" s="10" t="s">
        <v>13</v>
      </c>
      <c r="P422" s="10" t="s">
        <v>13</v>
      </c>
      <c r="Q422" s="10" t="s">
        <v>13</v>
      </c>
      <c r="R422" s="10" t="s">
        <v>13</v>
      </c>
      <c r="S422" s="8"/>
      <c r="T422" s="8"/>
      <c r="U422" s="8"/>
      <c r="V422" s="50"/>
      <c r="W422" s="40"/>
    </row>
    <row r="423" spans="1:23" x14ac:dyDescent="0.25">
      <c r="A423" s="52">
        <v>422</v>
      </c>
      <c r="B423" s="6" t="s">
        <v>2357</v>
      </c>
      <c r="C423" s="12" t="s">
        <v>2358</v>
      </c>
      <c r="D423" s="12" t="s">
        <v>2358</v>
      </c>
      <c r="E423" s="11"/>
      <c r="F423" s="6" t="s">
        <v>2357</v>
      </c>
      <c r="G423" s="39"/>
      <c r="H423" s="5"/>
      <c r="I423" s="5"/>
      <c r="J423" s="1"/>
      <c r="K423" s="5"/>
      <c r="L423" s="5"/>
      <c r="M423" s="48"/>
      <c r="N423" s="50"/>
      <c r="O423" s="8"/>
      <c r="P423" s="8"/>
      <c r="Q423" s="8"/>
      <c r="R423" s="8"/>
      <c r="S423" s="8"/>
      <c r="T423" s="8"/>
      <c r="U423" s="8"/>
      <c r="V423" s="50"/>
      <c r="W423" s="40"/>
    </row>
    <row r="424" spans="1:23" ht="38.25" x14ac:dyDescent="0.25">
      <c r="A424" s="52">
        <v>423</v>
      </c>
      <c r="B424" s="2" t="s">
        <v>2355</v>
      </c>
      <c r="C424" s="10" t="s">
        <v>2356</v>
      </c>
      <c r="D424" s="10" t="s">
        <v>2356</v>
      </c>
      <c r="E424" s="10"/>
      <c r="F424" s="2" t="s">
        <v>2355</v>
      </c>
      <c r="G424" s="40"/>
      <c r="H424" s="1"/>
      <c r="I424" s="1"/>
      <c r="J424" s="1" t="s">
        <v>13</v>
      </c>
      <c r="K424" s="1"/>
      <c r="L424" s="1"/>
      <c r="M424" s="49" t="s">
        <v>13</v>
      </c>
      <c r="N424" s="49" t="s">
        <v>13</v>
      </c>
      <c r="O424" s="10" t="s">
        <v>13</v>
      </c>
      <c r="P424" s="10" t="s">
        <v>13</v>
      </c>
      <c r="Q424" s="10" t="s">
        <v>13</v>
      </c>
      <c r="R424" s="10" t="s">
        <v>13</v>
      </c>
      <c r="S424" s="8"/>
      <c r="T424" s="8"/>
      <c r="U424" s="8"/>
      <c r="V424" s="50"/>
      <c r="W424" s="40"/>
    </row>
    <row r="425" spans="1:23" ht="25.5" x14ac:dyDescent="0.25">
      <c r="A425" s="52">
        <v>424</v>
      </c>
      <c r="B425" s="4" t="s">
        <v>2353</v>
      </c>
      <c r="C425" s="14" t="s">
        <v>2354</v>
      </c>
      <c r="D425" s="14" t="s">
        <v>2354</v>
      </c>
      <c r="E425" s="13"/>
      <c r="F425" s="4" t="s">
        <v>2353</v>
      </c>
      <c r="G425" s="38"/>
      <c r="H425" s="3"/>
      <c r="I425" s="3"/>
      <c r="J425" s="1"/>
      <c r="K425" s="3"/>
      <c r="L425" s="3"/>
      <c r="M425" s="47"/>
      <c r="N425" s="50"/>
      <c r="O425" s="8"/>
      <c r="P425" s="8"/>
      <c r="Q425" s="8"/>
      <c r="R425" s="8"/>
      <c r="S425" s="8"/>
      <c r="T425" s="8"/>
      <c r="U425" s="8"/>
      <c r="V425" s="50"/>
      <c r="W425" s="40"/>
    </row>
    <row r="426" spans="1:23" x14ac:dyDescent="0.25">
      <c r="A426" s="52">
        <v>425</v>
      </c>
      <c r="B426" s="4" t="s">
        <v>296</v>
      </c>
      <c r="C426" s="14" t="s">
        <v>2352</v>
      </c>
      <c r="D426" s="14" t="s">
        <v>2352</v>
      </c>
      <c r="E426" s="13"/>
      <c r="F426" s="4" t="s">
        <v>296</v>
      </c>
      <c r="G426" s="38"/>
      <c r="H426" s="3"/>
      <c r="I426" s="3"/>
      <c r="J426" s="1"/>
      <c r="K426" s="3"/>
      <c r="L426" s="3"/>
      <c r="M426" s="47"/>
      <c r="N426" s="50"/>
      <c r="O426" s="8"/>
      <c r="P426" s="8"/>
      <c r="Q426" s="8"/>
      <c r="R426" s="8"/>
      <c r="S426" s="8"/>
      <c r="T426" s="8"/>
      <c r="U426" s="8"/>
      <c r="V426" s="50"/>
      <c r="W426" s="40"/>
    </row>
    <row r="427" spans="1:23" ht="25.5" x14ac:dyDescent="0.25">
      <c r="A427" s="52">
        <v>426</v>
      </c>
      <c r="B427" s="6" t="s">
        <v>2350</v>
      </c>
      <c r="C427" s="12" t="s">
        <v>2351</v>
      </c>
      <c r="D427" s="12" t="s">
        <v>2351</v>
      </c>
      <c r="E427" s="11"/>
      <c r="F427" s="6" t="s">
        <v>2350</v>
      </c>
      <c r="G427" s="39"/>
      <c r="H427" s="5"/>
      <c r="I427" s="5"/>
      <c r="J427" s="1"/>
      <c r="K427" s="5"/>
      <c r="L427" s="5"/>
      <c r="M427" s="48"/>
      <c r="N427" s="50"/>
      <c r="O427" s="8"/>
      <c r="P427" s="8"/>
      <c r="Q427" s="8"/>
      <c r="R427" s="8"/>
      <c r="S427" s="8"/>
      <c r="T427" s="8"/>
      <c r="U427" s="8"/>
      <c r="V427" s="50"/>
      <c r="W427" s="40"/>
    </row>
    <row r="428" spans="1:23" ht="63.75" x14ac:dyDescent="0.25">
      <c r="A428" s="52">
        <v>427</v>
      </c>
      <c r="B428" s="2" t="s">
        <v>2348</v>
      </c>
      <c r="C428" s="10" t="s">
        <v>2349</v>
      </c>
      <c r="D428" s="10" t="s">
        <v>2349</v>
      </c>
      <c r="F428" s="2" t="s">
        <v>2348</v>
      </c>
      <c r="G428" s="40"/>
      <c r="H428" s="1"/>
      <c r="I428" s="1"/>
      <c r="J428" s="1" t="s">
        <v>13</v>
      </c>
      <c r="K428" s="1"/>
      <c r="L428" s="1"/>
      <c r="M428" s="50"/>
      <c r="N428" s="49" t="s">
        <v>13</v>
      </c>
      <c r="O428" s="10" t="s">
        <v>13</v>
      </c>
      <c r="P428" s="10" t="s">
        <v>13</v>
      </c>
      <c r="Q428" s="10" t="s">
        <v>13</v>
      </c>
      <c r="R428" s="10" t="s">
        <v>13</v>
      </c>
      <c r="S428" s="8"/>
      <c r="T428" s="8"/>
      <c r="U428" s="8"/>
      <c r="V428" s="50"/>
      <c r="W428" s="40"/>
    </row>
    <row r="429" spans="1:23" x14ac:dyDescent="0.25">
      <c r="A429" s="52">
        <v>428</v>
      </c>
      <c r="B429" s="6" t="s">
        <v>2346</v>
      </c>
      <c r="C429" s="12" t="s">
        <v>2347</v>
      </c>
      <c r="D429" s="12" t="s">
        <v>2347</v>
      </c>
      <c r="E429" s="11"/>
      <c r="F429" s="6" t="s">
        <v>2346</v>
      </c>
      <c r="G429" s="39"/>
      <c r="H429" s="5"/>
      <c r="I429" s="5"/>
      <c r="J429" s="1"/>
      <c r="K429" s="5"/>
      <c r="L429" s="5"/>
      <c r="M429" s="48"/>
      <c r="N429" s="50"/>
      <c r="O429" s="8"/>
      <c r="P429" s="8"/>
      <c r="Q429" s="8"/>
      <c r="R429" s="8"/>
      <c r="S429" s="8"/>
      <c r="T429" s="8"/>
      <c r="U429" s="8"/>
      <c r="V429" s="50"/>
      <c r="W429" s="40"/>
    </row>
    <row r="430" spans="1:23" ht="63.75" x14ac:dyDescent="0.25">
      <c r="A430" s="52">
        <v>429</v>
      </c>
      <c r="B430" s="2" t="s">
        <v>2344</v>
      </c>
      <c r="C430" s="10" t="s">
        <v>2345</v>
      </c>
      <c r="D430" s="10" t="s">
        <v>2345</v>
      </c>
      <c r="F430" s="2" t="s">
        <v>2344</v>
      </c>
      <c r="G430" s="40"/>
      <c r="H430" s="1"/>
      <c r="I430" s="1"/>
      <c r="J430" s="1" t="s">
        <v>13</v>
      </c>
      <c r="K430" s="1"/>
      <c r="L430" s="1"/>
      <c r="M430" s="50"/>
      <c r="N430" s="49" t="s">
        <v>13</v>
      </c>
      <c r="O430" s="10" t="s">
        <v>13</v>
      </c>
      <c r="P430" s="10" t="s">
        <v>13</v>
      </c>
      <c r="Q430" s="10" t="s">
        <v>13</v>
      </c>
      <c r="R430" s="10" t="s">
        <v>13</v>
      </c>
      <c r="S430" s="8"/>
      <c r="T430" s="8"/>
      <c r="U430" s="8"/>
      <c r="V430" s="50"/>
      <c r="W430" s="40"/>
    </row>
    <row r="431" spans="1:23" ht="63.75" x14ac:dyDescent="0.25">
      <c r="A431" s="52">
        <v>430</v>
      </c>
      <c r="B431" s="2" t="s">
        <v>2342</v>
      </c>
      <c r="C431" s="10" t="s">
        <v>2343</v>
      </c>
      <c r="D431" s="10" t="s">
        <v>2343</v>
      </c>
      <c r="F431" s="2" t="s">
        <v>2342</v>
      </c>
      <c r="G431" s="40"/>
      <c r="H431" s="1"/>
      <c r="I431" s="1"/>
      <c r="J431" s="1" t="s">
        <v>13</v>
      </c>
      <c r="K431" s="1"/>
      <c r="L431" s="1"/>
      <c r="M431" s="50"/>
      <c r="N431" s="49" t="s">
        <v>13</v>
      </c>
      <c r="O431" s="10" t="s">
        <v>13</v>
      </c>
      <c r="P431" s="10" t="s">
        <v>13</v>
      </c>
      <c r="Q431" s="10" t="s">
        <v>13</v>
      </c>
      <c r="R431" s="10" t="s">
        <v>13</v>
      </c>
      <c r="S431" s="8"/>
      <c r="T431" s="8"/>
      <c r="U431" s="8"/>
      <c r="V431" s="50"/>
      <c r="W431" s="40"/>
    </row>
    <row r="432" spans="1:23" ht="63.75" x14ac:dyDescent="0.25">
      <c r="A432" s="52">
        <v>431</v>
      </c>
      <c r="B432" s="2" t="s">
        <v>2340</v>
      </c>
      <c r="C432" s="10" t="s">
        <v>2341</v>
      </c>
      <c r="D432" s="10" t="s">
        <v>2341</v>
      </c>
      <c r="F432" s="2" t="s">
        <v>2340</v>
      </c>
      <c r="G432" s="40"/>
      <c r="H432" s="1"/>
      <c r="I432" s="1"/>
      <c r="J432" s="1" t="s">
        <v>13</v>
      </c>
      <c r="K432" s="1"/>
      <c r="L432" s="1"/>
      <c r="M432" s="50"/>
      <c r="N432" s="49" t="s">
        <v>13</v>
      </c>
      <c r="O432" s="10" t="s">
        <v>13</v>
      </c>
      <c r="P432" s="10" t="s">
        <v>13</v>
      </c>
      <c r="Q432" s="10" t="s">
        <v>13</v>
      </c>
      <c r="R432" s="10" t="s">
        <v>13</v>
      </c>
      <c r="S432" s="8"/>
      <c r="T432" s="8"/>
      <c r="U432" s="8"/>
      <c r="V432" s="50"/>
      <c r="W432" s="40"/>
    </row>
    <row r="433" spans="1:23" x14ac:dyDescent="0.25">
      <c r="A433" s="52">
        <v>432</v>
      </c>
      <c r="B433" s="4" t="s">
        <v>2338</v>
      </c>
      <c r="C433" s="14" t="s">
        <v>2339</v>
      </c>
      <c r="D433" s="14" t="s">
        <v>2339</v>
      </c>
      <c r="E433" s="13"/>
      <c r="F433" s="4" t="s">
        <v>2338</v>
      </c>
      <c r="G433" s="38"/>
      <c r="H433" s="3"/>
      <c r="I433" s="3"/>
      <c r="J433" s="1"/>
      <c r="K433" s="3"/>
      <c r="L433" s="3"/>
      <c r="M433" s="47"/>
      <c r="N433" s="50"/>
      <c r="O433" s="8"/>
      <c r="P433" s="8"/>
      <c r="Q433" s="8"/>
      <c r="R433" s="8"/>
      <c r="S433" s="8"/>
      <c r="T433" s="8"/>
      <c r="U433" s="8"/>
      <c r="V433" s="50"/>
      <c r="W433" s="40"/>
    </row>
    <row r="434" spans="1:23" x14ac:dyDescent="0.25">
      <c r="A434" s="52">
        <v>433</v>
      </c>
      <c r="B434" s="6" t="s">
        <v>2336</v>
      </c>
      <c r="C434" s="12" t="s">
        <v>2337</v>
      </c>
      <c r="D434" s="12" t="s">
        <v>2337</v>
      </c>
      <c r="E434" s="11"/>
      <c r="F434" s="6" t="s">
        <v>2336</v>
      </c>
      <c r="G434" s="39"/>
      <c r="H434" s="5"/>
      <c r="I434" s="5"/>
      <c r="J434" s="1"/>
      <c r="K434" s="5"/>
      <c r="L434" s="5"/>
      <c r="M434" s="48"/>
      <c r="N434" s="50"/>
      <c r="O434" s="8"/>
      <c r="P434" s="8"/>
      <c r="Q434" s="8"/>
      <c r="R434" s="8"/>
      <c r="S434" s="8"/>
      <c r="T434" s="8"/>
      <c r="U434" s="8"/>
      <c r="V434" s="50"/>
      <c r="W434" s="40"/>
    </row>
    <row r="435" spans="1:23" ht="38.25" x14ac:dyDescent="0.25">
      <c r="A435" s="52">
        <v>434</v>
      </c>
      <c r="B435" s="2" t="s">
        <v>2334</v>
      </c>
      <c r="C435" s="10" t="s">
        <v>2335</v>
      </c>
      <c r="D435" s="10" t="s">
        <v>2335</v>
      </c>
      <c r="F435" s="2" t="s">
        <v>2334</v>
      </c>
      <c r="G435" s="40"/>
      <c r="H435" s="1"/>
      <c r="I435" s="1"/>
      <c r="J435" s="1" t="s">
        <v>13</v>
      </c>
      <c r="K435" s="1"/>
      <c r="L435" s="1"/>
      <c r="M435" s="50"/>
      <c r="N435" s="49" t="s">
        <v>13</v>
      </c>
      <c r="O435" s="10" t="s">
        <v>13</v>
      </c>
      <c r="P435" s="10" t="s">
        <v>13</v>
      </c>
      <c r="Q435" s="10" t="s">
        <v>13</v>
      </c>
      <c r="R435" s="10" t="s">
        <v>13</v>
      </c>
      <c r="S435" s="8"/>
      <c r="T435" s="8"/>
      <c r="U435" s="8"/>
      <c r="V435" s="50"/>
      <c r="W435" s="40"/>
    </row>
    <row r="436" spans="1:23" ht="25.5" x14ac:dyDescent="0.25">
      <c r="A436" s="52">
        <v>435</v>
      </c>
      <c r="B436" s="2" t="s">
        <v>2332</v>
      </c>
      <c r="C436" s="10" t="s">
        <v>2333</v>
      </c>
      <c r="D436" s="10" t="s">
        <v>2333</v>
      </c>
      <c r="F436" s="2" t="s">
        <v>2332</v>
      </c>
      <c r="G436" s="40"/>
      <c r="H436" s="1"/>
      <c r="I436" s="1"/>
      <c r="J436" s="1" t="s">
        <v>13</v>
      </c>
      <c r="K436" s="1"/>
      <c r="L436" s="1"/>
      <c r="M436" s="50"/>
      <c r="N436" s="49" t="s">
        <v>13</v>
      </c>
      <c r="O436" s="10" t="s">
        <v>13</v>
      </c>
      <c r="P436" s="10" t="s">
        <v>13</v>
      </c>
      <c r="Q436" s="10" t="s">
        <v>13</v>
      </c>
      <c r="R436" s="10" t="s">
        <v>13</v>
      </c>
      <c r="S436" s="8"/>
      <c r="T436" s="8"/>
      <c r="U436" s="8"/>
      <c r="V436" s="50"/>
      <c r="W436" s="40"/>
    </row>
    <row r="437" spans="1:23" x14ac:dyDescent="0.25">
      <c r="A437" s="52">
        <v>436</v>
      </c>
      <c r="B437" s="2" t="s">
        <v>2330</v>
      </c>
      <c r="C437" s="10" t="s">
        <v>2331</v>
      </c>
      <c r="D437" s="10" t="s">
        <v>2331</v>
      </c>
      <c r="E437" s="10"/>
      <c r="F437" s="2" t="s">
        <v>2330</v>
      </c>
      <c r="G437" s="40"/>
      <c r="H437" s="1"/>
      <c r="I437" s="1"/>
      <c r="J437" s="1" t="s">
        <v>13</v>
      </c>
      <c r="K437" s="1"/>
      <c r="L437" s="1"/>
      <c r="M437" s="49" t="s">
        <v>13</v>
      </c>
      <c r="N437" s="49" t="s">
        <v>13</v>
      </c>
      <c r="O437" s="10" t="s">
        <v>13</v>
      </c>
      <c r="P437" s="10" t="s">
        <v>13</v>
      </c>
      <c r="Q437" s="10" t="s">
        <v>13</v>
      </c>
      <c r="R437" s="10" t="s">
        <v>13</v>
      </c>
      <c r="S437" s="8"/>
      <c r="T437" s="8"/>
      <c r="U437" s="8"/>
      <c r="V437" s="50"/>
      <c r="W437" s="40"/>
    </row>
    <row r="438" spans="1:23" ht="38.25" x14ac:dyDescent="0.25">
      <c r="A438" s="52">
        <v>437</v>
      </c>
      <c r="B438" s="2" t="s">
        <v>2328</v>
      </c>
      <c r="C438" s="10" t="s">
        <v>2329</v>
      </c>
      <c r="D438" s="10" t="s">
        <v>2329</v>
      </c>
      <c r="F438" s="2" t="s">
        <v>2328</v>
      </c>
      <c r="G438" s="40"/>
      <c r="H438" s="1"/>
      <c r="I438" s="1"/>
      <c r="J438" s="1" t="s">
        <v>13</v>
      </c>
      <c r="K438" s="1"/>
      <c r="L438" s="1"/>
      <c r="M438" s="50"/>
      <c r="N438" s="49" t="s">
        <v>13</v>
      </c>
      <c r="O438" s="10" t="s">
        <v>13</v>
      </c>
      <c r="P438" s="10" t="s">
        <v>13</v>
      </c>
      <c r="Q438" s="10" t="s">
        <v>13</v>
      </c>
      <c r="R438" s="10" t="s">
        <v>13</v>
      </c>
      <c r="S438" s="8"/>
      <c r="T438" s="8"/>
      <c r="U438" s="8"/>
      <c r="V438" s="50"/>
      <c r="W438" s="40"/>
    </row>
    <row r="439" spans="1:23" ht="38.25" x14ac:dyDescent="0.25">
      <c r="A439" s="52">
        <v>438</v>
      </c>
      <c r="B439" s="2" t="s">
        <v>2326</v>
      </c>
      <c r="C439" s="10" t="s">
        <v>2327</v>
      </c>
      <c r="D439" s="10" t="s">
        <v>2327</v>
      </c>
      <c r="F439" s="2" t="s">
        <v>2326</v>
      </c>
      <c r="G439" s="40"/>
      <c r="H439" s="1"/>
      <c r="I439" s="1"/>
      <c r="J439" s="1" t="s">
        <v>13</v>
      </c>
      <c r="K439" s="1"/>
      <c r="L439" s="1"/>
      <c r="M439" s="50"/>
      <c r="N439" s="49" t="s">
        <v>13</v>
      </c>
      <c r="O439" s="10" t="s">
        <v>13</v>
      </c>
      <c r="P439" s="10" t="s">
        <v>13</v>
      </c>
      <c r="Q439" s="10" t="s">
        <v>13</v>
      </c>
      <c r="R439" s="10" t="s">
        <v>13</v>
      </c>
      <c r="S439" s="8"/>
      <c r="T439" s="8"/>
      <c r="U439" s="8"/>
      <c r="V439" s="50"/>
      <c r="W439" s="40"/>
    </row>
    <row r="440" spans="1:23" ht="25.5" x14ac:dyDescent="0.25">
      <c r="A440" s="52">
        <v>439</v>
      </c>
      <c r="B440" s="2" t="s">
        <v>2324</v>
      </c>
      <c r="C440" s="10" t="s">
        <v>2325</v>
      </c>
      <c r="D440" s="10" t="s">
        <v>2325</v>
      </c>
      <c r="F440" s="2" t="s">
        <v>2324</v>
      </c>
      <c r="G440" s="40"/>
      <c r="H440" s="1"/>
      <c r="I440" s="1"/>
      <c r="J440" s="1" t="s">
        <v>13</v>
      </c>
      <c r="K440" s="1"/>
      <c r="L440" s="1"/>
      <c r="M440" s="50"/>
      <c r="N440" s="49" t="s">
        <v>13</v>
      </c>
      <c r="O440" s="10" t="s">
        <v>13</v>
      </c>
      <c r="P440" s="10" t="s">
        <v>13</v>
      </c>
      <c r="Q440" s="10" t="s">
        <v>13</v>
      </c>
      <c r="R440" s="10" t="s">
        <v>13</v>
      </c>
      <c r="S440" s="8"/>
      <c r="T440" s="8"/>
      <c r="U440" s="8"/>
      <c r="V440" s="50"/>
      <c r="W440" s="40"/>
    </row>
    <row r="441" spans="1:23" ht="25.5" x14ac:dyDescent="0.25">
      <c r="A441" s="52">
        <v>440</v>
      </c>
      <c r="B441" s="2" t="s">
        <v>2322</v>
      </c>
      <c r="C441" s="10" t="s">
        <v>2323</v>
      </c>
      <c r="D441" s="10" t="s">
        <v>2323</v>
      </c>
      <c r="F441" s="2" t="s">
        <v>2322</v>
      </c>
      <c r="G441" s="40"/>
      <c r="H441" s="1"/>
      <c r="I441" s="1"/>
      <c r="J441" s="1" t="s">
        <v>13</v>
      </c>
      <c r="K441" s="1"/>
      <c r="L441" s="1"/>
      <c r="M441" s="50"/>
      <c r="N441" s="49" t="s">
        <v>13</v>
      </c>
      <c r="O441" s="10" t="s">
        <v>13</v>
      </c>
      <c r="P441" s="10" t="s">
        <v>13</v>
      </c>
      <c r="Q441" s="10" t="s">
        <v>13</v>
      </c>
      <c r="R441" s="10" t="s">
        <v>13</v>
      </c>
      <c r="S441" s="8"/>
      <c r="T441" s="8"/>
      <c r="U441" s="8"/>
      <c r="V441" s="50"/>
      <c r="W441" s="40"/>
    </row>
    <row r="442" spans="1:23" ht="25.5" x14ac:dyDescent="0.25">
      <c r="A442" s="52">
        <v>441</v>
      </c>
      <c r="B442" s="2" t="s">
        <v>2320</v>
      </c>
      <c r="C442" s="10" t="s">
        <v>2321</v>
      </c>
      <c r="D442" s="10" t="s">
        <v>2321</v>
      </c>
      <c r="F442" s="2" t="s">
        <v>2320</v>
      </c>
      <c r="G442" s="40"/>
      <c r="H442" s="1"/>
      <c r="I442" s="1"/>
      <c r="J442" s="1" t="s">
        <v>13</v>
      </c>
      <c r="K442" s="1"/>
      <c r="L442" s="1"/>
      <c r="M442" s="50"/>
      <c r="N442" s="49" t="s">
        <v>13</v>
      </c>
      <c r="O442" s="10" t="s">
        <v>13</v>
      </c>
      <c r="P442" s="10" t="s">
        <v>13</v>
      </c>
      <c r="Q442" s="10" t="s">
        <v>13</v>
      </c>
      <c r="R442" s="10" t="s">
        <v>13</v>
      </c>
      <c r="S442" s="8"/>
      <c r="T442" s="8"/>
      <c r="U442" s="8"/>
      <c r="V442" s="50"/>
      <c r="W442" s="40"/>
    </row>
    <row r="443" spans="1:23" ht="25.5" x14ac:dyDescent="0.25">
      <c r="A443" s="52">
        <v>442</v>
      </c>
      <c r="B443" s="2" t="s">
        <v>2318</v>
      </c>
      <c r="C443" s="10" t="s">
        <v>2319</v>
      </c>
      <c r="D443" s="10" t="s">
        <v>2319</v>
      </c>
      <c r="F443" s="2" t="s">
        <v>2318</v>
      </c>
      <c r="G443" s="40"/>
      <c r="H443" s="1"/>
      <c r="I443" s="1"/>
      <c r="J443" s="1" t="s">
        <v>13</v>
      </c>
      <c r="K443" s="1"/>
      <c r="L443" s="1"/>
      <c r="M443" s="50"/>
      <c r="N443" s="49" t="s">
        <v>13</v>
      </c>
      <c r="O443" s="10" t="s">
        <v>13</v>
      </c>
      <c r="P443" s="10" t="s">
        <v>13</v>
      </c>
      <c r="Q443" s="10" t="s">
        <v>13</v>
      </c>
      <c r="R443" s="10" t="s">
        <v>13</v>
      </c>
      <c r="S443" s="8"/>
      <c r="T443" s="8"/>
      <c r="U443" s="8"/>
      <c r="V443" s="50"/>
      <c r="W443" s="40"/>
    </row>
    <row r="444" spans="1:23" ht="25.5" x14ac:dyDescent="0.25">
      <c r="A444" s="52">
        <v>443</v>
      </c>
      <c r="B444" s="2" t="s">
        <v>2316</v>
      </c>
      <c r="C444" s="10" t="s">
        <v>2317</v>
      </c>
      <c r="D444" s="10" t="s">
        <v>2317</v>
      </c>
      <c r="F444" s="2" t="s">
        <v>2316</v>
      </c>
      <c r="G444" s="40"/>
      <c r="H444" s="1"/>
      <c r="I444" s="1"/>
      <c r="J444" s="1" t="s">
        <v>13</v>
      </c>
      <c r="K444" s="1"/>
      <c r="L444" s="1"/>
      <c r="M444" s="50"/>
      <c r="N444" s="49" t="s">
        <v>13</v>
      </c>
      <c r="O444" s="10" t="s">
        <v>13</v>
      </c>
      <c r="P444" s="10" t="s">
        <v>13</v>
      </c>
      <c r="Q444" s="10" t="s">
        <v>13</v>
      </c>
      <c r="R444" s="10" t="s">
        <v>13</v>
      </c>
      <c r="S444" s="8"/>
      <c r="T444" s="8"/>
      <c r="U444" s="8"/>
      <c r="V444" s="50"/>
      <c r="W444" s="40"/>
    </row>
    <row r="445" spans="1:23" x14ac:dyDescent="0.25">
      <c r="A445" s="52">
        <v>444</v>
      </c>
      <c r="B445" s="4" t="s">
        <v>2314</v>
      </c>
      <c r="C445" s="14" t="s">
        <v>2315</v>
      </c>
      <c r="D445" s="14" t="s">
        <v>2315</v>
      </c>
      <c r="E445" s="13"/>
      <c r="F445" s="4" t="s">
        <v>2314</v>
      </c>
      <c r="G445" s="38"/>
      <c r="H445" s="3"/>
      <c r="I445" s="3"/>
      <c r="J445" s="1"/>
      <c r="K445" s="3"/>
      <c r="L445" s="3"/>
      <c r="M445" s="47"/>
      <c r="N445" s="50"/>
      <c r="O445" s="8"/>
      <c r="P445" s="8"/>
      <c r="Q445" s="8"/>
      <c r="R445" s="8"/>
      <c r="S445" s="8"/>
      <c r="T445" s="8"/>
      <c r="U445" s="8"/>
      <c r="V445" s="50"/>
      <c r="W445" s="40"/>
    </row>
    <row r="446" spans="1:23" x14ac:dyDescent="0.25">
      <c r="A446" s="52">
        <v>445</v>
      </c>
      <c r="B446" s="6" t="s">
        <v>2312</v>
      </c>
      <c r="C446" s="12" t="s">
        <v>2313</v>
      </c>
      <c r="D446" s="12" t="s">
        <v>2313</v>
      </c>
      <c r="E446" s="11"/>
      <c r="F446" s="6" t="s">
        <v>2312</v>
      </c>
      <c r="G446" s="39"/>
      <c r="H446" s="5"/>
      <c r="I446" s="5"/>
      <c r="J446" s="1"/>
      <c r="K446" s="5"/>
      <c r="L446" s="5"/>
      <c r="M446" s="48"/>
      <c r="N446" s="50"/>
      <c r="O446" s="8"/>
      <c r="P446" s="8"/>
      <c r="Q446" s="8"/>
      <c r="R446" s="8"/>
      <c r="S446" s="8"/>
      <c r="T446" s="8"/>
      <c r="U446" s="8"/>
      <c r="V446" s="50"/>
      <c r="W446" s="40"/>
    </row>
    <row r="447" spans="1:23" ht="25.5" x14ac:dyDescent="0.25">
      <c r="A447" s="52">
        <v>446</v>
      </c>
      <c r="B447" s="2" t="s">
        <v>2310</v>
      </c>
      <c r="C447" s="10" t="s">
        <v>2311</v>
      </c>
      <c r="D447" s="10" t="s">
        <v>2311</v>
      </c>
      <c r="F447" s="2" t="s">
        <v>2310</v>
      </c>
      <c r="G447" s="40"/>
      <c r="H447" s="1"/>
      <c r="I447" s="1"/>
      <c r="J447" s="1" t="s">
        <v>13</v>
      </c>
      <c r="K447" s="1"/>
      <c r="L447" s="1"/>
      <c r="M447" s="50"/>
      <c r="N447" s="49" t="s">
        <v>13</v>
      </c>
      <c r="O447" s="10" t="s">
        <v>13</v>
      </c>
      <c r="P447" s="10" t="s">
        <v>13</v>
      </c>
      <c r="Q447" s="10" t="s">
        <v>13</v>
      </c>
      <c r="R447" s="10" t="s">
        <v>13</v>
      </c>
      <c r="S447" s="8"/>
      <c r="T447" s="8"/>
      <c r="U447" s="8"/>
      <c r="V447" s="50"/>
      <c r="W447" s="40"/>
    </row>
    <row r="448" spans="1:23" x14ac:dyDescent="0.25">
      <c r="A448" s="52">
        <v>447</v>
      </c>
      <c r="B448" s="4" t="s">
        <v>2308</v>
      </c>
      <c r="C448" s="14" t="s">
        <v>2309</v>
      </c>
      <c r="D448" s="14" t="s">
        <v>2309</v>
      </c>
      <c r="E448" s="13"/>
      <c r="F448" s="4" t="s">
        <v>2308</v>
      </c>
      <c r="G448" s="38"/>
      <c r="H448" s="3"/>
      <c r="I448" s="3"/>
      <c r="J448" s="1"/>
      <c r="K448" s="3"/>
      <c r="L448" s="3"/>
      <c r="M448" s="47"/>
      <c r="N448" s="50"/>
      <c r="O448" s="8"/>
      <c r="P448" s="8"/>
      <c r="Q448" s="8"/>
      <c r="R448" s="8"/>
      <c r="S448" s="8"/>
      <c r="T448" s="8"/>
      <c r="U448" s="8"/>
      <c r="V448" s="50"/>
      <c r="W448" s="40"/>
    </row>
    <row r="449" spans="1:23" ht="25.5" x14ac:dyDescent="0.25">
      <c r="A449" s="52">
        <v>448</v>
      </c>
      <c r="B449" s="6" t="s">
        <v>2306</v>
      </c>
      <c r="C449" s="12" t="s">
        <v>2307</v>
      </c>
      <c r="D449" s="12" t="s">
        <v>2307</v>
      </c>
      <c r="E449" s="11"/>
      <c r="F449" s="6" t="s">
        <v>2306</v>
      </c>
      <c r="G449" s="39"/>
      <c r="H449" s="5"/>
      <c r="I449" s="5"/>
      <c r="J449" s="1"/>
      <c r="K449" s="5"/>
      <c r="L449" s="5"/>
      <c r="M449" s="48"/>
      <c r="N449" s="50"/>
      <c r="O449" s="8"/>
      <c r="P449" s="8"/>
      <c r="Q449" s="8"/>
      <c r="R449" s="8"/>
      <c r="S449" s="8"/>
      <c r="T449" s="8"/>
      <c r="U449" s="8"/>
      <c r="V449" s="50"/>
      <c r="W449" s="40"/>
    </row>
    <row r="450" spans="1:23" x14ac:dyDescent="0.25">
      <c r="A450" s="52">
        <v>449</v>
      </c>
      <c r="B450" s="2" t="s">
        <v>2304</v>
      </c>
      <c r="C450" s="10" t="s">
        <v>2305</v>
      </c>
      <c r="D450" s="10" t="s">
        <v>2305</v>
      </c>
      <c r="F450" s="2" t="s">
        <v>2304</v>
      </c>
      <c r="G450" s="40"/>
      <c r="H450" s="1"/>
      <c r="I450" s="1"/>
      <c r="J450" s="1" t="s">
        <v>13</v>
      </c>
      <c r="K450" s="1"/>
      <c r="L450" s="1"/>
      <c r="M450" s="50"/>
      <c r="N450" s="49" t="s">
        <v>13</v>
      </c>
      <c r="O450" s="10" t="s">
        <v>13</v>
      </c>
      <c r="P450" s="10" t="s">
        <v>13</v>
      </c>
      <c r="Q450" s="10" t="s">
        <v>13</v>
      </c>
      <c r="R450" s="10" t="s">
        <v>13</v>
      </c>
      <c r="S450" s="8"/>
      <c r="T450" s="8"/>
      <c r="U450" s="8"/>
      <c r="V450" s="50"/>
      <c r="W450" s="40"/>
    </row>
    <row r="451" spans="1:23" ht="25.5" x14ac:dyDescent="0.25">
      <c r="A451" s="52">
        <v>450</v>
      </c>
      <c r="B451" s="2" t="s">
        <v>2302</v>
      </c>
      <c r="C451" s="10" t="s">
        <v>2303</v>
      </c>
      <c r="D451" s="10" t="s">
        <v>2303</v>
      </c>
      <c r="F451" s="2" t="s">
        <v>2302</v>
      </c>
      <c r="G451" s="40"/>
      <c r="H451" s="1"/>
      <c r="I451" s="1"/>
      <c r="J451" s="1" t="s">
        <v>13</v>
      </c>
      <c r="K451" s="1"/>
      <c r="L451" s="1"/>
      <c r="M451" s="50"/>
      <c r="N451" s="49" t="s">
        <v>13</v>
      </c>
      <c r="O451" s="10" t="s">
        <v>13</v>
      </c>
      <c r="P451" s="10" t="s">
        <v>13</v>
      </c>
      <c r="Q451" s="10" t="s">
        <v>13</v>
      </c>
      <c r="R451" s="10" t="s">
        <v>13</v>
      </c>
      <c r="S451" s="8"/>
      <c r="T451" s="8"/>
      <c r="U451" s="8"/>
      <c r="V451" s="50"/>
      <c r="W451" s="40"/>
    </row>
    <row r="452" spans="1:23" ht="38.25" x14ac:dyDescent="0.25">
      <c r="A452" s="52">
        <v>451</v>
      </c>
      <c r="B452" s="2" t="s">
        <v>2300</v>
      </c>
      <c r="C452" s="10" t="s">
        <v>2301</v>
      </c>
      <c r="D452" s="10" t="s">
        <v>2301</v>
      </c>
      <c r="F452" s="2" t="s">
        <v>2300</v>
      </c>
      <c r="G452" s="40"/>
      <c r="H452" s="1"/>
      <c r="I452" s="1"/>
      <c r="J452" s="1" t="s">
        <v>13</v>
      </c>
      <c r="K452" s="1"/>
      <c r="L452" s="1"/>
      <c r="M452" s="50"/>
      <c r="N452" s="49" t="s">
        <v>13</v>
      </c>
      <c r="O452" s="10" t="s">
        <v>13</v>
      </c>
      <c r="P452" s="10" t="s">
        <v>13</v>
      </c>
      <c r="Q452" s="10" t="s">
        <v>13</v>
      </c>
      <c r="R452" s="10" t="s">
        <v>13</v>
      </c>
      <c r="S452" s="8"/>
      <c r="T452" s="8"/>
      <c r="U452" s="8"/>
      <c r="V452" s="50"/>
      <c r="W452" s="40"/>
    </row>
    <row r="453" spans="1:23" ht="25.5" x14ac:dyDescent="0.25">
      <c r="A453" s="52">
        <v>452</v>
      </c>
      <c r="B453" s="2" t="s">
        <v>2298</v>
      </c>
      <c r="C453" s="10" t="s">
        <v>2299</v>
      </c>
      <c r="D453" s="10" t="s">
        <v>2299</v>
      </c>
      <c r="F453" s="2" t="s">
        <v>2298</v>
      </c>
      <c r="G453" s="40"/>
      <c r="H453" s="1"/>
      <c r="I453" s="1"/>
      <c r="J453" s="1" t="s">
        <v>13</v>
      </c>
      <c r="K453" s="1"/>
      <c r="L453" s="1"/>
      <c r="M453" s="50"/>
      <c r="N453" s="49" t="s">
        <v>13</v>
      </c>
      <c r="O453" s="10" t="s">
        <v>13</v>
      </c>
      <c r="P453" s="10" t="s">
        <v>13</v>
      </c>
      <c r="Q453" s="10" t="s">
        <v>13</v>
      </c>
      <c r="R453" s="10" t="s">
        <v>13</v>
      </c>
      <c r="S453" s="8"/>
      <c r="T453" s="8"/>
      <c r="U453" s="8"/>
      <c r="V453" s="50"/>
      <c r="W453" s="40"/>
    </row>
    <row r="454" spans="1:23" ht="25.5" x14ac:dyDescent="0.25">
      <c r="A454" s="52">
        <v>453</v>
      </c>
      <c r="B454" s="2" t="s">
        <v>2296</v>
      </c>
      <c r="C454" s="10" t="s">
        <v>2297</v>
      </c>
      <c r="D454" s="10" t="s">
        <v>2297</v>
      </c>
      <c r="F454" s="2" t="s">
        <v>2296</v>
      </c>
      <c r="G454" s="40"/>
      <c r="H454" s="1"/>
      <c r="I454" s="1"/>
      <c r="J454" s="1" t="s">
        <v>13</v>
      </c>
      <c r="K454" s="1"/>
      <c r="L454" s="1"/>
      <c r="M454" s="50"/>
      <c r="N454" s="49" t="s">
        <v>13</v>
      </c>
      <c r="O454" s="10" t="s">
        <v>13</v>
      </c>
      <c r="P454" s="10" t="s">
        <v>13</v>
      </c>
      <c r="Q454" s="10" t="s">
        <v>13</v>
      </c>
      <c r="R454" s="10" t="s">
        <v>13</v>
      </c>
      <c r="S454" s="8"/>
      <c r="T454" s="8"/>
      <c r="U454" s="8"/>
      <c r="V454" s="50"/>
      <c r="W454" s="40"/>
    </row>
    <row r="455" spans="1:23" x14ac:dyDescent="0.25">
      <c r="A455" s="52">
        <v>454</v>
      </c>
      <c r="B455" s="2" t="s">
        <v>2294</v>
      </c>
      <c r="C455" s="10" t="s">
        <v>2295</v>
      </c>
      <c r="D455" s="10" t="s">
        <v>2295</v>
      </c>
      <c r="F455" s="2" t="s">
        <v>2294</v>
      </c>
      <c r="G455" s="40"/>
      <c r="H455" s="1"/>
      <c r="I455" s="1"/>
      <c r="J455" s="1" t="s">
        <v>13</v>
      </c>
      <c r="K455" s="1"/>
      <c r="L455" s="1"/>
      <c r="M455" s="50"/>
      <c r="N455" s="49" t="s">
        <v>13</v>
      </c>
      <c r="O455" s="10" t="s">
        <v>13</v>
      </c>
      <c r="P455" s="10" t="s">
        <v>13</v>
      </c>
      <c r="Q455" s="10" t="s">
        <v>13</v>
      </c>
      <c r="R455" s="10" t="s">
        <v>13</v>
      </c>
      <c r="S455" s="8"/>
      <c r="T455" s="8"/>
      <c r="U455" s="8"/>
      <c r="V455" s="50"/>
      <c r="W455" s="40"/>
    </row>
    <row r="456" spans="1:23" ht="25.5" x14ac:dyDescent="0.25">
      <c r="A456" s="52">
        <v>455</v>
      </c>
      <c r="B456" s="2" t="s">
        <v>2292</v>
      </c>
      <c r="C456" s="10" t="s">
        <v>2293</v>
      </c>
      <c r="D456" s="10" t="s">
        <v>2293</v>
      </c>
      <c r="F456" s="2" t="s">
        <v>2292</v>
      </c>
      <c r="G456" s="40"/>
      <c r="H456" s="1"/>
      <c r="I456" s="1"/>
      <c r="J456" s="1" t="s">
        <v>13</v>
      </c>
      <c r="K456" s="1"/>
      <c r="L456" s="1"/>
      <c r="M456" s="50"/>
      <c r="N456" s="49" t="s">
        <v>13</v>
      </c>
      <c r="O456" s="10" t="s">
        <v>13</v>
      </c>
      <c r="P456" s="10" t="s">
        <v>13</v>
      </c>
      <c r="Q456" s="10" t="s">
        <v>13</v>
      </c>
      <c r="R456" s="10" t="s">
        <v>13</v>
      </c>
      <c r="S456" s="8"/>
      <c r="T456" s="8"/>
      <c r="U456" s="8"/>
      <c r="V456" s="50"/>
      <c r="W456" s="40"/>
    </row>
    <row r="457" spans="1:23" ht="25.5" x14ac:dyDescent="0.25">
      <c r="A457" s="52">
        <v>456</v>
      </c>
      <c r="B457" s="2" t="s">
        <v>2290</v>
      </c>
      <c r="C457" s="10" t="s">
        <v>2291</v>
      </c>
      <c r="D457" s="10" t="s">
        <v>2291</v>
      </c>
      <c r="F457" s="2" t="s">
        <v>2290</v>
      </c>
      <c r="G457" s="40"/>
      <c r="H457" s="1"/>
      <c r="I457" s="1"/>
      <c r="J457" s="1" t="s">
        <v>13</v>
      </c>
      <c r="K457" s="1"/>
      <c r="L457" s="1"/>
      <c r="M457" s="50"/>
      <c r="N457" s="49" t="s">
        <v>13</v>
      </c>
      <c r="O457" s="10" t="s">
        <v>13</v>
      </c>
      <c r="P457" s="10" t="s">
        <v>13</v>
      </c>
      <c r="Q457" s="10" t="s">
        <v>13</v>
      </c>
      <c r="R457" s="10" t="s">
        <v>13</v>
      </c>
      <c r="S457" s="8"/>
      <c r="T457" s="8"/>
      <c r="U457" s="8"/>
      <c r="V457" s="50"/>
      <c r="W457" s="40"/>
    </row>
    <row r="458" spans="1:23" ht="25.5" x14ac:dyDescent="0.25">
      <c r="A458" s="52">
        <v>457</v>
      </c>
      <c r="B458" s="2" t="s">
        <v>2288</v>
      </c>
      <c r="C458" s="10" t="s">
        <v>2289</v>
      </c>
      <c r="D458" s="10" t="s">
        <v>2289</v>
      </c>
      <c r="F458" s="2" t="s">
        <v>2288</v>
      </c>
      <c r="G458" s="40"/>
      <c r="H458" s="1"/>
      <c r="I458" s="1"/>
      <c r="J458" s="1" t="s">
        <v>13</v>
      </c>
      <c r="K458" s="1"/>
      <c r="L458" s="1"/>
      <c r="M458" s="50"/>
      <c r="N458" s="49" t="s">
        <v>13</v>
      </c>
      <c r="O458" s="10" t="s">
        <v>13</v>
      </c>
      <c r="P458" s="10" t="s">
        <v>13</v>
      </c>
      <c r="Q458" s="10" t="s">
        <v>13</v>
      </c>
      <c r="R458" s="10" t="s">
        <v>13</v>
      </c>
      <c r="S458" s="8"/>
      <c r="T458" s="8"/>
      <c r="U458" s="8"/>
      <c r="V458" s="50"/>
      <c r="W458" s="40"/>
    </row>
    <row r="459" spans="1:23" ht="25.5" x14ac:dyDescent="0.25">
      <c r="A459" s="52">
        <v>458</v>
      </c>
      <c r="B459" s="2" t="s">
        <v>2286</v>
      </c>
      <c r="C459" s="10" t="s">
        <v>2287</v>
      </c>
      <c r="D459" s="10" t="s">
        <v>2287</v>
      </c>
      <c r="F459" s="2" t="s">
        <v>2286</v>
      </c>
      <c r="G459" s="40"/>
      <c r="H459" s="1"/>
      <c r="I459" s="1"/>
      <c r="J459" s="1" t="s">
        <v>13</v>
      </c>
      <c r="K459" s="1"/>
      <c r="L459" s="1"/>
      <c r="M459" s="50"/>
      <c r="N459" s="49" t="s">
        <v>13</v>
      </c>
      <c r="O459" s="10" t="s">
        <v>13</v>
      </c>
      <c r="P459" s="10" t="s">
        <v>13</v>
      </c>
      <c r="Q459" s="10" t="s">
        <v>13</v>
      </c>
      <c r="R459" s="10" t="s">
        <v>13</v>
      </c>
      <c r="S459" s="8"/>
      <c r="T459" s="8"/>
      <c r="U459" s="8"/>
      <c r="V459" s="50"/>
      <c r="W459" s="40"/>
    </row>
    <row r="460" spans="1:23" ht="25.5" x14ac:dyDescent="0.25">
      <c r="A460" s="52">
        <v>459</v>
      </c>
      <c r="B460" s="2" t="s">
        <v>2284</v>
      </c>
      <c r="C460" s="10" t="s">
        <v>2285</v>
      </c>
      <c r="D460" s="10" t="s">
        <v>2285</v>
      </c>
      <c r="F460" s="2" t="s">
        <v>2284</v>
      </c>
      <c r="G460" s="40"/>
      <c r="H460" s="1"/>
      <c r="I460" s="1"/>
      <c r="J460" s="1" t="s">
        <v>13</v>
      </c>
      <c r="K460" s="1"/>
      <c r="L460" s="1"/>
      <c r="M460" s="50"/>
      <c r="N460" s="49" t="s">
        <v>13</v>
      </c>
      <c r="O460" s="10" t="s">
        <v>13</v>
      </c>
      <c r="P460" s="10" t="s">
        <v>13</v>
      </c>
      <c r="Q460" s="10" t="s">
        <v>13</v>
      </c>
      <c r="R460" s="10" t="s">
        <v>13</v>
      </c>
      <c r="S460" s="8"/>
      <c r="T460" s="8"/>
      <c r="U460" s="8"/>
      <c r="V460" s="50"/>
      <c r="W460" s="40"/>
    </row>
    <row r="461" spans="1:23" ht="25.5" x14ac:dyDescent="0.25">
      <c r="A461" s="52">
        <v>460</v>
      </c>
      <c r="B461" s="6" t="s">
        <v>2282</v>
      </c>
      <c r="C461" s="12" t="s">
        <v>2283</v>
      </c>
      <c r="D461" s="12" t="s">
        <v>2283</v>
      </c>
      <c r="E461" s="11"/>
      <c r="F461" s="6" t="s">
        <v>2282</v>
      </c>
      <c r="G461" s="39"/>
      <c r="H461" s="5"/>
      <c r="I461" s="5"/>
      <c r="J461" s="1"/>
      <c r="K461" s="5"/>
      <c r="L461" s="5"/>
      <c r="M461" s="48"/>
      <c r="N461" s="50"/>
      <c r="O461" s="8"/>
      <c r="P461" s="8"/>
      <c r="Q461" s="8"/>
      <c r="R461" s="8"/>
      <c r="S461" s="8"/>
      <c r="T461" s="8"/>
      <c r="U461" s="8"/>
      <c r="V461" s="50"/>
      <c r="W461" s="40"/>
    </row>
    <row r="462" spans="1:23" ht="38.25" x14ac:dyDescent="0.25">
      <c r="A462" s="52">
        <v>461</v>
      </c>
      <c r="B462" s="2" t="s">
        <v>2280</v>
      </c>
      <c r="C462" s="10" t="s">
        <v>2281</v>
      </c>
      <c r="D462" s="10" t="s">
        <v>2281</v>
      </c>
      <c r="F462" s="2" t="s">
        <v>2280</v>
      </c>
      <c r="G462" s="40"/>
      <c r="H462" s="1"/>
      <c r="I462" s="1"/>
      <c r="J462" s="1" t="s">
        <v>13</v>
      </c>
      <c r="K462" s="1"/>
      <c r="L462" s="1"/>
      <c r="M462" s="50"/>
      <c r="N462" s="49" t="s">
        <v>13</v>
      </c>
      <c r="O462" s="10" t="s">
        <v>13</v>
      </c>
      <c r="P462" s="10" t="s">
        <v>13</v>
      </c>
      <c r="Q462" s="10" t="s">
        <v>13</v>
      </c>
      <c r="R462" s="10" t="s">
        <v>13</v>
      </c>
      <c r="S462" s="8"/>
      <c r="T462" s="8"/>
      <c r="U462" s="8"/>
      <c r="V462" s="50"/>
      <c r="W462" s="40"/>
    </row>
    <row r="463" spans="1:23" x14ac:dyDescent="0.25">
      <c r="A463" s="52">
        <v>462</v>
      </c>
      <c r="B463" s="6" t="s">
        <v>2278</v>
      </c>
      <c r="C463" s="12" t="s">
        <v>2279</v>
      </c>
      <c r="D463" s="12" t="s">
        <v>2279</v>
      </c>
      <c r="E463" s="11"/>
      <c r="F463" s="6" t="s">
        <v>2278</v>
      </c>
      <c r="G463" s="39"/>
      <c r="H463" s="5"/>
      <c r="I463" s="5"/>
      <c r="J463" s="1"/>
      <c r="K463" s="5"/>
      <c r="L463" s="5"/>
      <c r="M463" s="48"/>
      <c r="N463" s="50"/>
      <c r="O463" s="8"/>
      <c r="P463" s="8"/>
      <c r="Q463" s="8"/>
      <c r="R463" s="8"/>
      <c r="S463" s="8"/>
      <c r="T463" s="8"/>
      <c r="U463" s="8"/>
      <c r="V463" s="50"/>
      <c r="W463" s="40"/>
    </row>
    <row r="464" spans="1:23" ht="38.25" x14ac:dyDescent="0.25">
      <c r="A464" s="52">
        <v>463</v>
      </c>
      <c r="B464" s="2" t="s">
        <v>2276</v>
      </c>
      <c r="C464" s="10" t="s">
        <v>2277</v>
      </c>
      <c r="D464" s="10" t="s">
        <v>2277</v>
      </c>
      <c r="F464" s="2" t="s">
        <v>2276</v>
      </c>
      <c r="G464" s="40"/>
      <c r="H464" s="1"/>
      <c r="I464" s="1"/>
      <c r="J464" s="1" t="s">
        <v>13</v>
      </c>
      <c r="K464" s="1"/>
      <c r="L464" s="1"/>
      <c r="M464" s="50"/>
      <c r="N464" s="49" t="s">
        <v>13</v>
      </c>
      <c r="O464" s="10" t="s">
        <v>13</v>
      </c>
      <c r="P464" s="10" t="s">
        <v>13</v>
      </c>
      <c r="Q464" s="10" t="s">
        <v>13</v>
      </c>
      <c r="R464" s="10" t="s">
        <v>13</v>
      </c>
      <c r="S464" s="8"/>
      <c r="T464" s="8"/>
      <c r="U464" s="8"/>
      <c r="V464" s="50"/>
      <c r="W464" s="40"/>
    </row>
    <row r="465" spans="1:23" ht="25.5" x14ac:dyDescent="0.25">
      <c r="A465" s="52">
        <v>464</v>
      </c>
      <c r="B465" s="2" t="s">
        <v>2274</v>
      </c>
      <c r="C465" s="10" t="s">
        <v>2275</v>
      </c>
      <c r="D465" s="10" t="s">
        <v>2275</v>
      </c>
      <c r="F465" s="2" t="s">
        <v>2274</v>
      </c>
      <c r="G465" s="40"/>
      <c r="H465" s="1"/>
      <c r="I465" s="1"/>
      <c r="J465" s="1" t="s">
        <v>13</v>
      </c>
      <c r="K465" s="1"/>
      <c r="L465" s="1"/>
      <c r="M465" s="50"/>
      <c r="N465" s="49" t="s">
        <v>13</v>
      </c>
      <c r="O465" s="10" t="s">
        <v>13</v>
      </c>
      <c r="P465" s="10" t="s">
        <v>13</v>
      </c>
      <c r="Q465" s="10" t="s">
        <v>13</v>
      </c>
      <c r="R465" s="10" t="s">
        <v>13</v>
      </c>
      <c r="S465" s="8"/>
      <c r="T465" s="8"/>
      <c r="U465" s="8"/>
      <c r="V465" s="50"/>
      <c r="W465" s="40"/>
    </row>
    <row r="466" spans="1:23" ht="38.25" x14ac:dyDescent="0.25">
      <c r="A466" s="52">
        <v>465</v>
      </c>
      <c r="B466" s="2" t="s">
        <v>2272</v>
      </c>
      <c r="C466" s="10" t="s">
        <v>2273</v>
      </c>
      <c r="D466" s="10" t="s">
        <v>2273</v>
      </c>
      <c r="F466" s="2" t="s">
        <v>2272</v>
      </c>
      <c r="G466" s="40"/>
      <c r="H466" s="1"/>
      <c r="I466" s="1"/>
      <c r="J466" s="1" t="s">
        <v>13</v>
      </c>
      <c r="K466" s="1"/>
      <c r="L466" s="1"/>
      <c r="M466" s="50"/>
      <c r="N466" s="49" t="s">
        <v>13</v>
      </c>
      <c r="O466" s="10" t="s">
        <v>13</v>
      </c>
      <c r="P466" s="8"/>
      <c r="Q466" s="8"/>
      <c r="R466" s="8"/>
      <c r="S466" s="8"/>
      <c r="T466" s="8"/>
      <c r="U466" s="8"/>
      <c r="V466" s="50"/>
      <c r="W466" s="40"/>
    </row>
    <row r="467" spans="1:23" ht="25.5" x14ac:dyDescent="0.25">
      <c r="A467" s="52">
        <v>466</v>
      </c>
      <c r="B467" s="2" t="s">
        <v>2270</v>
      </c>
      <c r="C467" s="10" t="s">
        <v>2271</v>
      </c>
      <c r="D467" s="10" t="s">
        <v>2271</v>
      </c>
      <c r="F467" s="2" t="s">
        <v>2270</v>
      </c>
      <c r="G467" s="40"/>
      <c r="H467" s="1"/>
      <c r="I467" s="1"/>
      <c r="J467" s="1" t="s">
        <v>13</v>
      </c>
      <c r="K467" s="1"/>
      <c r="L467" s="1"/>
      <c r="M467" s="50"/>
      <c r="N467" s="50"/>
      <c r="O467" s="8"/>
      <c r="P467" s="10" t="s">
        <v>13</v>
      </c>
      <c r="Q467" s="10" t="s">
        <v>13</v>
      </c>
      <c r="R467" s="10" t="s">
        <v>13</v>
      </c>
      <c r="S467" s="8"/>
      <c r="T467" s="8"/>
      <c r="U467" s="8"/>
      <c r="V467" s="50"/>
      <c r="W467" s="40"/>
    </row>
    <row r="468" spans="1:23" ht="38.25" x14ac:dyDescent="0.25">
      <c r="A468" s="52">
        <v>467</v>
      </c>
      <c r="B468" s="2" t="s">
        <v>2268</v>
      </c>
      <c r="C468" s="10" t="s">
        <v>2269</v>
      </c>
      <c r="D468" s="10" t="s">
        <v>2269</v>
      </c>
      <c r="F468" s="2" t="s">
        <v>2268</v>
      </c>
      <c r="G468" s="40"/>
      <c r="H468" s="1"/>
      <c r="I468" s="1"/>
      <c r="J468" s="1" t="s">
        <v>13</v>
      </c>
      <c r="K468" s="1"/>
      <c r="L468" s="1"/>
      <c r="M468" s="50"/>
      <c r="N468" s="49" t="s">
        <v>13</v>
      </c>
      <c r="O468" s="10" t="s">
        <v>13</v>
      </c>
      <c r="P468" s="10" t="s">
        <v>13</v>
      </c>
      <c r="Q468" s="10" t="s">
        <v>13</v>
      </c>
      <c r="R468" s="10" t="s">
        <v>13</v>
      </c>
      <c r="S468" s="8"/>
      <c r="T468" s="8"/>
      <c r="U468" s="8"/>
      <c r="V468" s="50"/>
      <c r="W468" s="40"/>
    </row>
    <row r="469" spans="1:23" ht="38.25" x14ac:dyDescent="0.25">
      <c r="A469" s="52">
        <v>468</v>
      </c>
      <c r="B469" s="2" t="s">
        <v>2266</v>
      </c>
      <c r="C469" s="10" t="s">
        <v>2267</v>
      </c>
      <c r="D469" s="10" t="s">
        <v>2267</v>
      </c>
      <c r="F469" s="2" t="s">
        <v>2266</v>
      </c>
      <c r="G469" s="40"/>
      <c r="H469" s="1"/>
      <c r="I469" s="1"/>
      <c r="J469" s="1" t="s">
        <v>13</v>
      </c>
      <c r="K469" s="1"/>
      <c r="L469" s="1"/>
      <c r="M469" s="50"/>
      <c r="N469" s="49" t="s">
        <v>13</v>
      </c>
      <c r="O469" s="10" t="s">
        <v>13</v>
      </c>
      <c r="P469" s="10" t="s">
        <v>13</v>
      </c>
      <c r="Q469" s="10" t="s">
        <v>13</v>
      </c>
      <c r="R469" s="10" t="s">
        <v>13</v>
      </c>
      <c r="S469" s="8"/>
      <c r="T469" s="8"/>
      <c r="U469" s="8"/>
      <c r="V469" s="50"/>
      <c r="W469" s="40"/>
    </row>
    <row r="470" spans="1:23" ht="25.5" x14ac:dyDescent="0.25">
      <c r="A470" s="52">
        <v>469</v>
      </c>
      <c r="B470" s="2" t="s">
        <v>2264</v>
      </c>
      <c r="C470" s="10" t="s">
        <v>2265</v>
      </c>
      <c r="D470" s="10" t="s">
        <v>2265</v>
      </c>
      <c r="F470" s="2" t="s">
        <v>2264</v>
      </c>
      <c r="G470" s="40"/>
      <c r="H470" s="1"/>
      <c r="I470" s="1"/>
      <c r="J470" s="1" t="s">
        <v>13</v>
      </c>
      <c r="K470" s="1"/>
      <c r="L470" s="1"/>
      <c r="M470" s="50"/>
      <c r="N470" s="49" t="s">
        <v>13</v>
      </c>
      <c r="O470" s="10" t="s">
        <v>13</v>
      </c>
      <c r="P470" s="10" t="s">
        <v>13</v>
      </c>
      <c r="Q470" s="10" t="s">
        <v>13</v>
      </c>
      <c r="R470" s="10" t="s">
        <v>13</v>
      </c>
      <c r="S470" s="8"/>
      <c r="T470" s="8"/>
      <c r="U470" s="8"/>
      <c r="V470" s="50"/>
      <c r="W470" s="40"/>
    </row>
    <row r="471" spans="1:23" x14ac:dyDescent="0.25">
      <c r="A471" s="52">
        <v>470</v>
      </c>
      <c r="B471" s="4" t="s">
        <v>2262</v>
      </c>
      <c r="C471" s="14" t="s">
        <v>2263</v>
      </c>
      <c r="D471" s="14" t="s">
        <v>2263</v>
      </c>
      <c r="E471" s="13"/>
      <c r="F471" s="4" t="s">
        <v>2262</v>
      </c>
      <c r="G471" s="38"/>
      <c r="H471" s="3"/>
      <c r="I471" s="3"/>
      <c r="J471" s="1"/>
      <c r="K471" s="3"/>
      <c r="L471" s="3"/>
      <c r="M471" s="47"/>
      <c r="N471" s="50"/>
      <c r="O471" s="8"/>
      <c r="P471" s="8"/>
      <c r="Q471" s="8"/>
      <c r="R471" s="8"/>
      <c r="S471" s="8"/>
      <c r="T471" s="8"/>
      <c r="U471" s="8"/>
      <c r="V471" s="50"/>
      <c r="W471" s="40"/>
    </row>
    <row r="472" spans="1:23" x14ac:dyDescent="0.25">
      <c r="A472" s="52">
        <v>471</v>
      </c>
      <c r="B472" s="6" t="s">
        <v>2239</v>
      </c>
      <c r="C472" s="12" t="s">
        <v>2261</v>
      </c>
      <c r="D472" s="12" t="s">
        <v>2261</v>
      </c>
      <c r="E472" s="11"/>
      <c r="F472" s="6" t="s">
        <v>2239</v>
      </c>
      <c r="G472" s="39"/>
      <c r="H472" s="5"/>
      <c r="I472" s="5"/>
      <c r="J472" s="1"/>
      <c r="K472" s="5"/>
      <c r="L472" s="5"/>
      <c r="M472" s="48"/>
      <c r="N472" s="50"/>
      <c r="O472" s="8"/>
      <c r="P472" s="8"/>
      <c r="Q472" s="8"/>
      <c r="R472" s="8"/>
      <c r="S472" s="8"/>
      <c r="T472" s="8"/>
      <c r="U472" s="8"/>
      <c r="V472" s="50"/>
      <c r="W472" s="40"/>
    </row>
    <row r="473" spans="1:23" x14ac:dyDescent="0.25">
      <c r="A473" s="52">
        <v>472</v>
      </c>
      <c r="B473" s="2" t="s">
        <v>2259</v>
      </c>
      <c r="C473" s="10" t="s">
        <v>2260</v>
      </c>
      <c r="D473" s="10" t="s">
        <v>2260</v>
      </c>
      <c r="F473" s="2" t="s">
        <v>2259</v>
      </c>
      <c r="G473" s="40"/>
      <c r="H473" s="1"/>
      <c r="I473" s="1"/>
      <c r="J473" s="1" t="s">
        <v>13</v>
      </c>
      <c r="K473" s="1"/>
      <c r="L473" s="1"/>
      <c r="M473" s="50"/>
      <c r="N473" s="49" t="s">
        <v>13</v>
      </c>
      <c r="O473" s="10" t="s">
        <v>13</v>
      </c>
      <c r="P473" s="10" t="s">
        <v>13</v>
      </c>
      <c r="Q473" s="10" t="s">
        <v>13</v>
      </c>
      <c r="R473" s="10" t="s">
        <v>13</v>
      </c>
      <c r="S473" s="8"/>
      <c r="T473" s="8"/>
      <c r="U473" s="8"/>
      <c r="V473" s="50"/>
      <c r="W473" s="40"/>
    </row>
    <row r="474" spans="1:23" ht="25.5" x14ac:dyDescent="0.25">
      <c r="A474" s="52">
        <v>473</v>
      </c>
      <c r="B474" s="2" t="s">
        <v>2257</v>
      </c>
      <c r="C474" s="10" t="s">
        <v>2258</v>
      </c>
      <c r="D474" s="10" t="s">
        <v>2258</v>
      </c>
      <c r="F474" s="2" t="s">
        <v>2257</v>
      </c>
      <c r="G474" s="40"/>
      <c r="H474" s="1"/>
      <c r="I474" s="1"/>
      <c r="J474" s="1" t="s">
        <v>13</v>
      </c>
      <c r="K474" s="1"/>
      <c r="L474" s="1"/>
      <c r="M474" s="50"/>
      <c r="N474" s="49" t="s">
        <v>13</v>
      </c>
      <c r="O474" s="10" t="s">
        <v>13</v>
      </c>
      <c r="P474" s="8"/>
      <c r="Q474" s="8"/>
      <c r="R474" s="8"/>
      <c r="S474" s="8"/>
      <c r="T474" s="8"/>
      <c r="U474" s="8"/>
      <c r="V474" s="50"/>
      <c r="W474" s="40"/>
    </row>
    <row r="475" spans="1:23" ht="38.25" x14ac:dyDescent="0.25">
      <c r="A475" s="52">
        <v>474</v>
      </c>
      <c r="B475" s="2" t="s">
        <v>2255</v>
      </c>
      <c r="C475" s="10" t="s">
        <v>2256</v>
      </c>
      <c r="D475" s="10" t="s">
        <v>2256</v>
      </c>
      <c r="F475" s="2" t="s">
        <v>2255</v>
      </c>
      <c r="G475" s="40"/>
      <c r="H475" s="1"/>
      <c r="I475" s="1"/>
      <c r="J475" s="1" t="s">
        <v>13</v>
      </c>
      <c r="K475" s="1"/>
      <c r="L475" s="1"/>
      <c r="M475" s="50"/>
      <c r="N475" s="50"/>
      <c r="O475" s="8"/>
      <c r="P475" s="10" t="s">
        <v>13</v>
      </c>
      <c r="Q475" s="10" t="s">
        <v>13</v>
      </c>
      <c r="R475" s="10" t="s">
        <v>13</v>
      </c>
      <c r="S475" s="8"/>
      <c r="T475" s="8"/>
      <c r="U475" s="8"/>
      <c r="V475" s="50"/>
      <c r="W475" s="40"/>
    </row>
    <row r="476" spans="1:23" ht="25.5" x14ac:dyDescent="0.25">
      <c r="A476" s="52">
        <v>475</v>
      </c>
      <c r="B476" s="2" t="s">
        <v>2253</v>
      </c>
      <c r="C476" s="10" t="s">
        <v>2254</v>
      </c>
      <c r="D476" s="10" t="s">
        <v>2254</v>
      </c>
      <c r="F476" s="2" t="s">
        <v>2253</v>
      </c>
      <c r="G476" s="40"/>
      <c r="H476" s="1"/>
      <c r="I476" s="1"/>
      <c r="J476" s="1" t="s">
        <v>13</v>
      </c>
      <c r="K476" s="1"/>
      <c r="L476" s="1"/>
      <c r="M476" s="50"/>
      <c r="N476" s="49" t="s">
        <v>13</v>
      </c>
      <c r="O476" s="10" t="s">
        <v>13</v>
      </c>
      <c r="P476" s="10" t="s">
        <v>13</v>
      </c>
      <c r="Q476" s="10" t="s">
        <v>13</v>
      </c>
      <c r="R476" s="10" t="s">
        <v>13</v>
      </c>
      <c r="S476" s="8"/>
      <c r="T476" s="8"/>
      <c r="U476" s="8"/>
      <c r="V476" s="50"/>
      <c r="W476" s="40"/>
    </row>
    <row r="477" spans="1:23" ht="25.5" x14ac:dyDescent="0.25">
      <c r="A477" s="52">
        <v>476</v>
      </c>
      <c r="B477" s="2" t="s">
        <v>2251</v>
      </c>
      <c r="C477" s="10" t="s">
        <v>2252</v>
      </c>
      <c r="D477" s="10" t="s">
        <v>2252</v>
      </c>
      <c r="F477" s="2" t="s">
        <v>2251</v>
      </c>
      <c r="G477" s="40"/>
      <c r="H477" s="1"/>
      <c r="I477" s="1"/>
      <c r="J477" s="1" t="s">
        <v>13</v>
      </c>
      <c r="K477" s="1"/>
      <c r="L477" s="1"/>
      <c r="M477" s="50"/>
      <c r="N477" s="49" t="s">
        <v>13</v>
      </c>
      <c r="O477" s="10" t="s">
        <v>13</v>
      </c>
      <c r="P477" s="10" t="s">
        <v>13</v>
      </c>
      <c r="Q477" s="10" t="s">
        <v>13</v>
      </c>
      <c r="R477" s="10" t="s">
        <v>13</v>
      </c>
      <c r="S477" s="8"/>
      <c r="T477" s="8"/>
      <c r="U477" s="8"/>
      <c r="V477" s="50"/>
      <c r="W477" s="40"/>
    </row>
    <row r="478" spans="1:23" ht="25.5" x14ac:dyDescent="0.25">
      <c r="A478" s="52">
        <v>477</v>
      </c>
      <c r="B478" s="2" t="s">
        <v>2249</v>
      </c>
      <c r="C478" s="10" t="s">
        <v>2250</v>
      </c>
      <c r="D478" s="10" t="s">
        <v>2250</v>
      </c>
      <c r="F478" s="2" t="s">
        <v>2249</v>
      </c>
      <c r="G478" s="40"/>
      <c r="H478" s="1"/>
      <c r="I478" s="1"/>
      <c r="J478" s="1" t="s">
        <v>13</v>
      </c>
      <c r="K478" s="1"/>
      <c r="L478" s="1"/>
      <c r="M478" s="50"/>
      <c r="N478" s="49" t="s">
        <v>13</v>
      </c>
      <c r="O478" s="10" t="s">
        <v>13</v>
      </c>
      <c r="P478" s="8"/>
      <c r="Q478" s="8"/>
      <c r="R478" s="8"/>
      <c r="S478" s="8"/>
      <c r="T478" s="8"/>
      <c r="U478" s="8"/>
      <c r="V478" s="50"/>
      <c r="W478" s="40"/>
    </row>
    <row r="479" spans="1:23" x14ac:dyDescent="0.25">
      <c r="A479" s="52">
        <v>478</v>
      </c>
      <c r="B479" s="4" t="s">
        <v>2247</v>
      </c>
      <c r="C479" s="14" t="s">
        <v>2248</v>
      </c>
      <c r="D479" s="14" t="s">
        <v>2248</v>
      </c>
      <c r="E479" s="13"/>
      <c r="F479" s="4" t="s">
        <v>2247</v>
      </c>
      <c r="G479" s="38"/>
      <c r="H479" s="3"/>
      <c r="I479" s="3"/>
      <c r="J479" s="1"/>
      <c r="K479" s="3"/>
      <c r="L479" s="3"/>
      <c r="M479" s="47"/>
      <c r="N479" s="50"/>
      <c r="O479" s="8"/>
      <c r="P479" s="8"/>
      <c r="Q479" s="8"/>
      <c r="R479" s="8"/>
      <c r="S479" s="8"/>
      <c r="T479" s="8"/>
      <c r="U479" s="8"/>
      <c r="V479" s="50"/>
      <c r="W479" s="40"/>
    </row>
    <row r="480" spans="1:23" x14ac:dyDescent="0.25">
      <c r="A480" s="52">
        <v>479</v>
      </c>
      <c r="B480" s="6" t="s">
        <v>2245</v>
      </c>
      <c r="C480" s="12" t="s">
        <v>2246</v>
      </c>
      <c r="D480" s="12" t="s">
        <v>2246</v>
      </c>
      <c r="E480" s="11"/>
      <c r="F480" s="6" t="s">
        <v>2245</v>
      </c>
      <c r="G480" s="39"/>
      <c r="H480" s="5"/>
      <c r="I480" s="5"/>
      <c r="J480" s="1"/>
      <c r="K480" s="5"/>
      <c r="L480" s="5"/>
      <c r="M480" s="48"/>
      <c r="N480" s="50"/>
      <c r="O480" s="8"/>
      <c r="P480" s="8"/>
      <c r="Q480" s="8"/>
      <c r="R480" s="8"/>
      <c r="S480" s="8"/>
      <c r="T480" s="8"/>
      <c r="U480" s="8"/>
      <c r="V480" s="50"/>
      <c r="W480" s="40"/>
    </row>
    <row r="481" spans="1:23" ht="25.5" x14ac:dyDescent="0.25">
      <c r="A481" s="52">
        <v>480</v>
      </c>
      <c r="B481" s="2" t="s">
        <v>2243</v>
      </c>
      <c r="C481" s="10" t="s">
        <v>2244</v>
      </c>
      <c r="D481" s="10" t="s">
        <v>2244</v>
      </c>
      <c r="F481" s="2" t="s">
        <v>2243</v>
      </c>
      <c r="G481" s="40"/>
      <c r="H481" s="1"/>
      <c r="I481" s="1"/>
      <c r="J481" s="1" t="s">
        <v>13</v>
      </c>
      <c r="K481" s="1"/>
      <c r="L481" s="1"/>
      <c r="M481" s="50"/>
      <c r="N481" s="49" t="s">
        <v>13</v>
      </c>
      <c r="O481" s="10" t="s">
        <v>13</v>
      </c>
      <c r="P481" s="10" t="s">
        <v>13</v>
      </c>
      <c r="Q481" s="10" t="s">
        <v>13</v>
      </c>
      <c r="R481" s="10" t="s">
        <v>13</v>
      </c>
      <c r="S481" s="8"/>
      <c r="T481" s="8"/>
      <c r="U481" s="8"/>
      <c r="V481" s="50"/>
      <c r="W481" s="40"/>
    </row>
    <row r="482" spans="1:23" ht="25.5" x14ac:dyDescent="0.25">
      <c r="A482" s="52">
        <v>481</v>
      </c>
      <c r="B482" s="2" t="s">
        <v>2241</v>
      </c>
      <c r="C482" s="10" t="s">
        <v>2242</v>
      </c>
      <c r="D482" s="10" t="s">
        <v>2242</v>
      </c>
      <c r="F482" s="2" t="s">
        <v>2241</v>
      </c>
      <c r="G482" s="40"/>
      <c r="H482" s="1"/>
      <c r="I482" s="1"/>
      <c r="J482" s="1" t="s">
        <v>13</v>
      </c>
      <c r="K482" s="1"/>
      <c r="L482" s="1"/>
      <c r="M482" s="50"/>
      <c r="N482" s="49" t="s">
        <v>13</v>
      </c>
      <c r="O482" s="10" t="s">
        <v>13</v>
      </c>
      <c r="P482" s="10" t="s">
        <v>13</v>
      </c>
      <c r="Q482" s="10" t="s">
        <v>13</v>
      </c>
      <c r="R482" s="10" t="s">
        <v>13</v>
      </c>
      <c r="S482" s="8"/>
      <c r="T482" s="8"/>
      <c r="U482" s="8"/>
      <c r="V482" s="50"/>
      <c r="W482" s="40"/>
    </row>
    <row r="483" spans="1:23" x14ac:dyDescent="0.25">
      <c r="A483" s="52">
        <v>482</v>
      </c>
      <c r="B483" s="6" t="s">
        <v>2239</v>
      </c>
      <c r="C483" s="12" t="s">
        <v>2240</v>
      </c>
      <c r="D483" s="12" t="s">
        <v>2240</v>
      </c>
      <c r="E483" s="11"/>
      <c r="F483" s="6" t="s">
        <v>2239</v>
      </c>
      <c r="G483" s="39"/>
      <c r="H483" s="5"/>
      <c r="I483" s="5"/>
      <c r="J483" s="1"/>
      <c r="K483" s="5"/>
      <c r="L483" s="5"/>
      <c r="M483" s="48"/>
      <c r="N483" s="50"/>
      <c r="O483" s="8"/>
      <c r="P483" s="8"/>
      <c r="Q483" s="8"/>
      <c r="R483" s="8"/>
      <c r="S483" s="8"/>
      <c r="T483" s="8"/>
      <c r="U483" s="8"/>
      <c r="V483" s="50"/>
      <c r="W483" s="40"/>
    </row>
    <row r="484" spans="1:23" ht="25.5" x14ac:dyDescent="0.25">
      <c r="A484" s="52">
        <v>483</v>
      </c>
      <c r="B484" s="2" t="s">
        <v>2237</v>
      </c>
      <c r="C484" s="10" t="s">
        <v>2238</v>
      </c>
      <c r="D484" s="10" t="s">
        <v>2238</v>
      </c>
      <c r="F484" s="2" t="s">
        <v>2237</v>
      </c>
      <c r="G484" s="40"/>
      <c r="H484" s="1"/>
      <c r="I484" s="1"/>
      <c r="J484" s="1" t="s">
        <v>13</v>
      </c>
      <c r="K484" s="1"/>
      <c r="L484" s="1"/>
      <c r="M484" s="50"/>
      <c r="N484" s="49" t="s">
        <v>13</v>
      </c>
      <c r="O484" s="10" t="s">
        <v>13</v>
      </c>
      <c r="P484" s="10" t="s">
        <v>13</v>
      </c>
      <c r="Q484" s="10" t="s">
        <v>13</v>
      </c>
      <c r="R484" s="10" t="s">
        <v>13</v>
      </c>
      <c r="S484" s="8"/>
      <c r="T484" s="8"/>
      <c r="U484" s="8"/>
      <c r="V484" s="50"/>
      <c r="W484" s="40"/>
    </row>
    <row r="485" spans="1:23" ht="127.5" x14ac:dyDescent="0.25">
      <c r="A485" s="52">
        <v>484</v>
      </c>
      <c r="B485" s="2" t="s">
        <v>2235</v>
      </c>
      <c r="C485" s="10" t="s">
        <v>2236</v>
      </c>
      <c r="D485" s="10" t="s">
        <v>2236</v>
      </c>
      <c r="F485" s="2" t="s">
        <v>2235</v>
      </c>
      <c r="G485" s="40"/>
      <c r="H485" s="1"/>
      <c r="I485" s="1"/>
      <c r="J485" s="1" t="s">
        <v>13</v>
      </c>
      <c r="K485" s="1"/>
      <c r="L485" s="1"/>
      <c r="M485" s="50"/>
      <c r="N485" s="49" t="s">
        <v>13</v>
      </c>
      <c r="O485" s="10" t="s">
        <v>13</v>
      </c>
      <c r="P485" s="10" t="s">
        <v>13</v>
      </c>
      <c r="Q485" s="10" t="s">
        <v>13</v>
      </c>
      <c r="R485" s="10" t="s">
        <v>13</v>
      </c>
      <c r="S485" s="8"/>
      <c r="T485" s="8"/>
      <c r="U485" s="8"/>
      <c r="V485" s="50"/>
      <c r="W485" s="40"/>
    </row>
    <row r="486" spans="1:23" x14ac:dyDescent="0.25">
      <c r="A486" s="52">
        <v>485</v>
      </c>
      <c r="B486" s="2" t="s">
        <v>2233</v>
      </c>
      <c r="C486" s="10" t="s">
        <v>2234</v>
      </c>
      <c r="D486" s="10" t="s">
        <v>2234</v>
      </c>
      <c r="F486" s="2" t="s">
        <v>2233</v>
      </c>
      <c r="G486" s="40"/>
      <c r="H486" s="1"/>
      <c r="I486" s="1"/>
      <c r="J486" s="1" t="s">
        <v>13</v>
      </c>
      <c r="K486" s="1"/>
      <c r="L486" s="1"/>
      <c r="M486" s="50"/>
      <c r="N486" s="49" t="s">
        <v>13</v>
      </c>
      <c r="O486" s="10" t="s">
        <v>13</v>
      </c>
      <c r="P486" s="10" t="s">
        <v>13</v>
      </c>
      <c r="Q486" s="10" t="s">
        <v>13</v>
      </c>
      <c r="R486" s="10" t="s">
        <v>13</v>
      </c>
      <c r="S486" s="8"/>
      <c r="T486" s="8"/>
      <c r="U486" s="8"/>
      <c r="V486" s="50"/>
      <c r="W486" s="40"/>
    </row>
    <row r="487" spans="1:23" ht="38.25" x14ac:dyDescent="0.25">
      <c r="A487" s="52">
        <v>486</v>
      </c>
      <c r="B487" s="2" t="s">
        <v>2231</v>
      </c>
      <c r="C487" s="10" t="s">
        <v>2232</v>
      </c>
      <c r="D487" s="10" t="s">
        <v>2232</v>
      </c>
      <c r="F487" s="2" t="s">
        <v>2231</v>
      </c>
      <c r="G487" s="40"/>
      <c r="H487" s="1"/>
      <c r="I487" s="1"/>
      <c r="J487" s="1" t="s">
        <v>13</v>
      </c>
      <c r="K487" s="1"/>
      <c r="L487" s="1"/>
      <c r="M487" s="50"/>
      <c r="N487" s="49" t="s">
        <v>13</v>
      </c>
      <c r="O487" s="10" t="s">
        <v>13</v>
      </c>
      <c r="P487" s="10" t="s">
        <v>13</v>
      </c>
      <c r="Q487" s="10" t="s">
        <v>13</v>
      </c>
      <c r="R487" s="10" t="s">
        <v>13</v>
      </c>
      <c r="S487" s="8"/>
      <c r="T487" s="8"/>
      <c r="U487" s="8"/>
      <c r="V487" s="50"/>
      <c r="W487" s="40"/>
    </row>
    <row r="488" spans="1:23" ht="38.25" x14ac:dyDescent="0.25">
      <c r="A488" s="52">
        <v>487</v>
      </c>
      <c r="B488" s="2" t="s">
        <v>2229</v>
      </c>
      <c r="C488" s="10" t="s">
        <v>2230</v>
      </c>
      <c r="D488" s="10" t="s">
        <v>2230</v>
      </c>
      <c r="F488" s="2" t="s">
        <v>2229</v>
      </c>
      <c r="G488" s="40"/>
      <c r="H488" s="1"/>
      <c r="I488" s="1"/>
      <c r="J488" s="1" t="s">
        <v>13</v>
      </c>
      <c r="K488" s="1"/>
      <c r="L488" s="1"/>
      <c r="M488" s="50"/>
      <c r="N488" s="49" t="s">
        <v>13</v>
      </c>
      <c r="O488" s="10" t="s">
        <v>13</v>
      </c>
      <c r="P488" s="10" t="s">
        <v>13</v>
      </c>
      <c r="Q488" s="10" t="s">
        <v>13</v>
      </c>
      <c r="R488" s="10" t="s">
        <v>13</v>
      </c>
      <c r="S488" s="8"/>
      <c r="T488" s="8"/>
      <c r="U488" s="8"/>
      <c r="V488" s="50"/>
      <c r="W488" s="40"/>
    </row>
    <row r="489" spans="1:23" ht="25.5" x14ac:dyDescent="0.25">
      <c r="A489" s="52">
        <v>488</v>
      </c>
      <c r="B489" s="2" t="s">
        <v>2227</v>
      </c>
      <c r="C489" s="10" t="s">
        <v>2228</v>
      </c>
      <c r="D489" s="10" t="s">
        <v>2228</v>
      </c>
      <c r="F489" s="2" t="s">
        <v>2227</v>
      </c>
      <c r="G489" s="40"/>
      <c r="H489" s="1"/>
      <c r="I489" s="1"/>
      <c r="J489" s="1" t="s">
        <v>13</v>
      </c>
      <c r="K489" s="1"/>
      <c r="L489" s="1"/>
      <c r="M489" s="50"/>
      <c r="N489" s="49" t="s">
        <v>13</v>
      </c>
      <c r="O489" s="10" t="s">
        <v>13</v>
      </c>
      <c r="P489" s="10" t="s">
        <v>13</v>
      </c>
      <c r="Q489" s="10" t="s">
        <v>13</v>
      </c>
      <c r="R489" s="10" t="s">
        <v>13</v>
      </c>
      <c r="S489" s="8"/>
      <c r="T489" s="8"/>
      <c r="U489" s="8"/>
      <c r="V489" s="50"/>
      <c r="W489" s="40"/>
    </row>
    <row r="490" spans="1:23" x14ac:dyDescent="0.25">
      <c r="A490" s="52">
        <v>489</v>
      </c>
      <c r="B490" s="4" t="s">
        <v>2225</v>
      </c>
      <c r="C490" s="14" t="s">
        <v>2226</v>
      </c>
      <c r="D490" s="14" t="s">
        <v>2226</v>
      </c>
      <c r="E490" s="13"/>
      <c r="F490" s="4" t="s">
        <v>2225</v>
      </c>
      <c r="G490" s="38"/>
      <c r="H490" s="3"/>
      <c r="I490" s="3"/>
      <c r="J490" s="1"/>
      <c r="K490" s="3"/>
      <c r="L490" s="3"/>
      <c r="M490" s="47"/>
      <c r="N490" s="50"/>
      <c r="O490" s="8"/>
      <c r="P490" s="8"/>
      <c r="Q490" s="8"/>
      <c r="R490" s="8"/>
      <c r="S490" s="8"/>
      <c r="T490" s="8"/>
      <c r="U490" s="8"/>
      <c r="V490" s="50"/>
      <c r="W490" s="40"/>
    </row>
    <row r="491" spans="1:23" x14ac:dyDescent="0.25">
      <c r="A491" s="52">
        <v>490</v>
      </c>
      <c r="B491" s="6" t="s">
        <v>2223</v>
      </c>
      <c r="C491" s="12" t="s">
        <v>2224</v>
      </c>
      <c r="D491" s="12" t="s">
        <v>2224</v>
      </c>
      <c r="E491" s="11"/>
      <c r="F491" s="6" t="s">
        <v>2223</v>
      </c>
      <c r="G491" s="39"/>
      <c r="H491" s="5"/>
      <c r="I491" s="5"/>
      <c r="J491" s="1"/>
      <c r="K491" s="5"/>
      <c r="L491" s="5"/>
      <c r="M491" s="48"/>
      <c r="N491" s="50"/>
      <c r="O491" s="8"/>
      <c r="P491" s="8"/>
      <c r="Q491" s="8"/>
      <c r="R491" s="8"/>
      <c r="S491" s="8"/>
      <c r="T491" s="8"/>
      <c r="U491" s="8"/>
      <c r="V491" s="50"/>
      <c r="W491" s="40"/>
    </row>
    <row r="492" spans="1:23" ht="76.5" x14ac:dyDescent="0.25">
      <c r="A492" s="52">
        <v>491</v>
      </c>
      <c r="B492" s="2" t="s">
        <v>2221</v>
      </c>
      <c r="C492" s="10" t="s">
        <v>2222</v>
      </c>
      <c r="D492" s="10" t="s">
        <v>2222</v>
      </c>
      <c r="F492" s="2" t="s">
        <v>2221</v>
      </c>
      <c r="G492" s="40"/>
      <c r="H492" s="1"/>
      <c r="I492" s="1"/>
      <c r="J492" s="1" t="s">
        <v>13</v>
      </c>
      <c r="K492" s="1"/>
      <c r="L492" s="1"/>
      <c r="M492" s="50"/>
      <c r="N492" s="49" t="s">
        <v>13</v>
      </c>
      <c r="O492" s="10" t="s">
        <v>13</v>
      </c>
      <c r="P492" s="10" t="s">
        <v>13</v>
      </c>
      <c r="Q492" s="10" t="s">
        <v>13</v>
      </c>
      <c r="R492" s="10" t="s">
        <v>13</v>
      </c>
      <c r="S492" s="8"/>
      <c r="T492" s="8"/>
      <c r="U492" s="8"/>
      <c r="V492" s="50"/>
      <c r="W492" s="40"/>
    </row>
    <row r="493" spans="1:23" ht="25.5" x14ac:dyDescent="0.25">
      <c r="A493" s="52">
        <v>492</v>
      </c>
      <c r="B493" s="2" t="s">
        <v>2219</v>
      </c>
      <c r="C493" s="10" t="s">
        <v>2220</v>
      </c>
      <c r="D493" s="10" t="s">
        <v>2220</v>
      </c>
      <c r="F493" s="2" t="s">
        <v>2219</v>
      </c>
      <c r="G493" s="40"/>
      <c r="H493" s="1"/>
      <c r="I493" s="1"/>
      <c r="J493" s="1" t="s">
        <v>13</v>
      </c>
      <c r="K493" s="1"/>
      <c r="L493" s="1"/>
      <c r="M493" s="50"/>
      <c r="N493" s="49" t="s">
        <v>13</v>
      </c>
      <c r="O493" s="10" t="s">
        <v>13</v>
      </c>
      <c r="P493" s="10" t="s">
        <v>13</v>
      </c>
      <c r="Q493" s="10" t="s">
        <v>13</v>
      </c>
      <c r="R493" s="10" t="s">
        <v>13</v>
      </c>
      <c r="S493" s="8"/>
      <c r="T493" s="8"/>
      <c r="U493" s="8"/>
      <c r="V493" s="50"/>
      <c r="W493" s="40"/>
    </row>
    <row r="494" spans="1:23" ht="38.25" x14ac:dyDescent="0.25">
      <c r="A494" s="52">
        <v>493</v>
      </c>
      <c r="B494" s="2" t="s">
        <v>2217</v>
      </c>
      <c r="C494" s="10" t="s">
        <v>2218</v>
      </c>
      <c r="D494" s="10" t="s">
        <v>2218</v>
      </c>
      <c r="F494" s="2" t="s">
        <v>2217</v>
      </c>
      <c r="G494" s="40"/>
      <c r="H494" s="1"/>
      <c r="I494" s="1"/>
      <c r="J494" s="1" t="s">
        <v>13</v>
      </c>
      <c r="K494" s="1"/>
      <c r="L494" s="1"/>
      <c r="M494" s="50"/>
      <c r="N494" s="49" t="s">
        <v>13</v>
      </c>
      <c r="O494" s="10" t="s">
        <v>13</v>
      </c>
      <c r="P494" s="8"/>
      <c r="Q494" s="8"/>
      <c r="R494" s="8"/>
      <c r="S494" s="8"/>
      <c r="T494" s="8"/>
      <c r="U494" s="8"/>
      <c r="V494" s="50"/>
      <c r="W494" s="40"/>
    </row>
    <row r="495" spans="1:23" ht="38.25" x14ac:dyDescent="0.25">
      <c r="A495" s="52">
        <v>494</v>
      </c>
      <c r="B495" s="2" t="s">
        <v>2215</v>
      </c>
      <c r="C495" s="10" t="s">
        <v>2216</v>
      </c>
      <c r="D495" s="10" t="s">
        <v>2216</v>
      </c>
      <c r="F495" s="2" t="s">
        <v>2215</v>
      </c>
      <c r="G495" s="40"/>
      <c r="H495" s="1"/>
      <c r="I495" s="1"/>
      <c r="J495" s="1" t="s">
        <v>13</v>
      </c>
      <c r="K495" s="1"/>
      <c r="L495" s="1"/>
      <c r="M495" s="50"/>
      <c r="N495" s="50"/>
      <c r="O495" s="8"/>
      <c r="P495" s="10" t="s">
        <v>13</v>
      </c>
      <c r="Q495" s="10" t="s">
        <v>13</v>
      </c>
      <c r="R495" s="10" t="s">
        <v>13</v>
      </c>
      <c r="S495" s="8"/>
      <c r="T495" s="8"/>
      <c r="U495" s="8"/>
      <c r="V495" s="50"/>
      <c r="W495" s="40"/>
    </row>
    <row r="496" spans="1:23" x14ac:dyDescent="0.25">
      <c r="A496" s="52">
        <v>495</v>
      </c>
      <c r="B496" s="2" t="s">
        <v>2213</v>
      </c>
      <c r="C496" s="10" t="s">
        <v>2214</v>
      </c>
      <c r="D496" s="10" t="s">
        <v>2214</v>
      </c>
      <c r="F496" s="2" t="s">
        <v>2213</v>
      </c>
      <c r="G496" s="40"/>
      <c r="H496" s="1"/>
      <c r="I496" s="1"/>
      <c r="J496" s="1" t="s">
        <v>13</v>
      </c>
      <c r="K496" s="1"/>
      <c r="L496" s="1"/>
      <c r="M496" s="50"/>
      <c r="N496" s="49" t="s">
        <v>13</v>
      </c>
      <c r="O496" s="10" t="s">
        <v>13</v>
      </c>
      <c r="P496" s="10" t="s">
        <v>13</v>
      </c>
      <c r="Q496" s="10" t="s">
        <v>13</v>
      </c>
      <c r="R496" s="10" t="s">
        <v>13</v>
      </c>
      <c r="S496" s="8"/>
      <c r="T496" s="8"/>
      <c r="U496" s="8"/>
      <c r="V496" s="50"/>
      <c r="W496" s="40"/>
    </row>
    <row r="497" spans="1:23" ht="25.5" x14ac:dyDescent="0.25">
      <c r="A497" s="52">
        <v>496</v>
      </c>
      <c r="B497" s="2" t="s">
        <v>2211</v>
      </c>
      <c r="C497" s="10" t="s">
        <v>2212</v>
      </c>
      <c r="D497" s="10" t="s">
        <v>2212</v>
      </c>
      <c r="F497" s="2" t="s">
        <v>2211</v>
      </c>
      <c r="G497" s="40"/>
      <c r="H497" s="1"/>
      <c r="I497" s="1"/>
      <c r="J497" s="1" t="s">
        <v>13</v>
      </c>
      <c r="K497" s="1"/>
      <c r="L497" s="1"/>
      <c r="M497" s="50"/>
      <c r="N497" s="49" t="s">
        <v>13</v>
      </c>
      <c r="O497" s="10" t="s">
        <v>13</v>
      </c>
      <c r="P497" s="10" t="s">
        <v>13</v>
      </c>
      <c r="Q497" s="10" t="s">
        <v>13</v>
      </c>
      <c r="R497" s="10" t="s">
        <v>13</v>
      </c>
      <c r="S497" s="8"/>
      <c r="T497" s="8"/>
      <c r="U497" s="8"/>
      <c r="V497" s="50"/>
      <c r="W497" s="40"/>
    </row>
    <row r="498" spans="1:23" x14ac:dyDescent="0.25">
      <c r="A498" s="52">
        <v>497</v>
      </c>
      <c r="B498" s="4" t="s">
        <v>2209</v>
      </c>
      <c r="C498" s="14" t="s">
        <v>2210</v>
      </c>
      <c r="D498" s="14" t="s">
        <v>2210</v>
      </c>
      <c r="E498" s="13"/>
      <c r="F498" s="4" t="s">
        <v>2209</v>
      </c>
      <c r="G498" s="38"/>
      <c r="H498" s="3"/>
      <c r="I498" s="3"/>
      <c r="J498" s="1"/>
      <c r="K498" s="3"/>
      <c r="L498" s="3"/>
      <c r="M498" s="47"/>
      <c r="N498" s="50"/>
      <c r="O498" s="8"/>
      <c r="P498" s="8"/>
      <c r="Q498" s="8"/>
      <c r="R498" s="8"/>
      <c r="S498" s="8"/>
      <c r="T498" s="8"/>
      <c r="U498" s="8"/>
      <c r="V498" s="50"/>
      <c r="W498" s="40"/>
    </row>
    <row r="499" spans="1:23" ht="25.5" x14ac:dyDescent="0.25">
      <c r="A499" s="52">
        <v>498</v>
      </c>
      <c r="B499" s="6" t="s">
        <v>2207</v>
      </c>
      <c r="C499" s="12" t="s">
        <v>2208</v>
      </c>
      <c r="D499" s="12" t="s">
        <v>2208</v>
      </c>
      <c r="E499" s="11"/>
      <c r="F499" s="6" t="s">
        <v>2207</v>
      </c>
      <c r="G499" s="39"/>
      <c r="H499" s="5"/>
      <c r="I499" s="5"/>
      <c r="J499" s="1"/>
      <c r="K499" s="5"/>
      <c r="L499" s="5"/>
      <c r="M499" s="48"/>
      <c r="N499" s="50"/>
      <c r="O499" s="8"/>
      <c r="P499" s="8"/>
      <c r="Q499" s="8"/>
      <c r="R499" s="8"/>
      <c r="S499" s="8"/>
      <c r="T499" s="8"/>
      <c r="U499" s="8"/>
      <c r="V499" s="50"/>
      <c r="W499" s="40"/>
    </row>
    <row r="500" spans="1:23" ht="51" x14ac:dyDescent="0.25">
      <c r="A500" s="52">
        <v>499</v>
      </c>
      <c r="B500" s="2" t="s">
        <v>2205</v>
      </c>
      <c r="C500" s="10" t="s">
        <v>2206</v>
      </c>
      <c r="D500" s="10" t="s">
        <v>2206</v>
      </c>
      <c r="F500" s="2" t="s">
        <v>2205</v>
      </c>
      <c r="G500" s="40"/>
      <c r="H500" s="1"/>
      <c r="I500" s="1"/>
      <c r="J500" s="1" t="s">
        <v>13</v>
      </c>
      <c r="K500" s="1"/>
      <c r="L500" s="1"/>
      <c r="M500" s="50"/>
      <c r="N500" s="49" t="s">
        <v>13</v>
      </c>
      <c r="O500" s="10" t="s">
        <v>13</v>
      </c>
      <c r="P500" s="10" t="s">
        <v>13</v>
      </c>
      <c r="Q500" s="10" t="s">
        <v>13</v>
      </c>
      <c r="R500" s="10" t="s">
        <v>13</v>
      </c>
      <c r="S500" s="8"/>
      <c r="T500" s="8"/>
      <c r="U500" s="8"/>
      <c r="V500" s="50"/>
      <c r="W500" s="40"/>
    </row>
    <row r="501" spans="1:23" ht="25.5" x14ac:dyDescent="0.25">
      <c r="A501" s="52">
        <v>500</v>
      </c>
      <c r="B501" s="2" t="s">
        <v>2203</v>
      </c>
      <c r="C501" s="10" t="s">
        <v>2204</v>
      </c>
      <c r="D501" s="10" t="s">
        <v>2204</v>
      </c>
      <c r="F501" s="2" t="s">
        <v>2203</v>
      </c>
      <c r="G501" s="40"/>
      <c r="H501" s="1"/>
      <c r="I501" s="1"/>
      <c r="J501" s="1" t="s">
        <v>13</v>
      </c>
      <c r="K501" s="1"/>
      <c r="L501" s="1"/>
      <c r="M501" s="50"/>
      <c r="N501" s="49" t="s">
        <v>13</v>
      </c>
      <c r="O501" s="10" t="s">
        <v>13</v>
      </c>
      <c r="P501" s="10" t="s">
        <v>13</v>
      </c>
      <c r="Q501" s="10" t="s">
        <v>13</v>
      </c>
      <c r="R501" s="10" t="s">
        <v>13</v>
      </c>
      <c r="S501" s="8"/>
      <c r="T501" s="8"/>
      <c r="U501" s="8"/>
      <c r="V501" s="50"/>
      <c r="W501" s="40"/>
    </row>
    <row r="502" spans="1:23" ht="25.5" x14ac:dyDescent="0.25">
      <c r="A502" s="52">
        <v>501</v>
      </c>
      <c r="B502" s="2" t="s">
        <v>2201</v>
      </c>
      <c r="C502" s="10" t="s">
        <v>2202</v>
      </c>
      <c r="D502" s="10" t="s">
        <v>2202</v>
      </c>
      <c r="F502" s="2" t="s">
        <v>2201</v>
      </c>
      <c r="G502" s="40"/>
      <c r="H502" s="1"/>
      <c r="I502" s="1"/>
      <c r="J502" s="1" t="s">
        <v>13</v>
      </c>
      <c r="K502" s="1"/>
      <c r="L502" s="1"/>
      <c r="M502" s="50"/>
      <c r="N502" s="49" t="s">
        <v>13</v>
      </c>
      <c r="O502" s="10" t="s">
        <v>13</v>
      </c>
      <c r="P502" s="10" t="s">
        <v>13</v>
      </c>
      <c r="Q502" s="10" t="s">
        <v>13</v>
      </c>
      <c r="R502" s="10" t="s">
        <v>13</v>
      </c>
      <c r="S502" s="8"/>
      <c r="T502" s="8"/>
      <c r="U502" s="8"/>
      <c r="V502" s="50"/>
      <c r="W502" s="40"/>
    </row>
    <row r="503" spans="1:23" ht="25.5" x14ac:dyDescent="0.25">
      <c r="A503" s="52">
        <v>502</v>
      </c>
      <c r="B503" s="2" t="s">
        <v>2199</v>
      </c>
      <c r="C503" s="10" t="s">
        <v>2200</v>
      </c>
      <c r="D503" s="10" t="s">
        <v>2200</v>
      </c>
      <c r="F503" s="2" t="s">
        <v>2199</v>
      </c>
      <c r="G503" s="40"/>
      <c r="H503" s="1"/>
      <c r="I503" s="1"/>
      <c r="J503" s="1" t="s">
        <v>13</v>
      </c>
      <c r="K503" s="1"/>
      <c r="L503" s="1"/>
      <c r="M503" s="50"/>
      <c r="N503" s="49" t="s">
        <v>13</v>
      </c>
      <c r="O503" s="10" t="s">
        <v>13</v>
      </c>
      <c r="P503" s="10" t="s">
        <v>13</v>
      </c>
      <c r="Q503" s="10" t="s">
        <v>13</v>
      </c>
      <c r="R503" s="10" t="s">
        <v>13</v>
      </c>
      <c r="S503" s="8"/>
      <c r="T503" s="8"/>
      <c r="U503" s="8"/>
      <c r="V503" s="50"/>
      <c r="W503" s="40"/>
    </row>
    <row r="504" spans="1:23" ht="25.5" x14ac:dyDescent="0.25">
      <c r="A504" s="52">
        <v>503</v>
      </c>
      <c r="B504" s="2" t="s">
        <v>2197</v>
      </c>
      <c r="C504" s="10" t="s">
        <v>2198</v>
      </c>
      <c r="D504" s="10" t="s">
        <v>2198</v>
      </c>
      <c r="F504" s="2" t="s">
        <v>2197</v>
      </c>
      <c r="G504" s="40"/>
      <c r="H504" s="1"/>
      <c r="I504" s="1"/>
      <c r="J504" s="1" t="s">
        <v>13</v>
      </c>
      <c r="K504" s="1"/>
      <c r="L504" s="1"/>
      <c r="M504" s="50"/>
      <c r="N504" s="49" t="s">
        <v>13</v>
      </c>
      <c r="O504" s="10" t="s">
        <v>13</v>
      </c>
      <c r="P504" s="10" t="s">
        <v>13</v>
      </c>
      <c r="Q504" s="10" t="s">
        <v>13</v>
      </c>
      <c r="R504" s="10" t="s">
        <v>13</v>
      </c>
      <c r="S504" s="8"/>
      <c r="T504" s="8"/>
      <c r="U504" s="8"/>
      <c r="V504" s="50"/>
      <c r="W504" s="40"/>
    </row>
    <row r="505" spans="1:23" ht="38.25" x14ac:dyDescent="0.25">
      <c r="A505" s="52">
        <v>504</v>
      </c>
      <c r="B505" s="2" t="s">
        <v>2195</v>
      </c>
      <c r="C505" s="10" t="s">
        <v>2196</v>
      </c>
      <c r="D505" s="10" t="s">
        <v>2196</v>
      </c>
      <c r="F505" s="2" t="s">
        <v>2195</v>
      </c>
      <c r="G505" s="40"/>
      <c r="H505" s="1"/>
      <c r="I505" s="1"/>
      <c r="J505" s="1" t="s">
        <v>13</v>
      </c>
      <c r="K505" s="1"/>
      <c r="L505" s="1"/>
      <c r="M505" s="50"/>
      <c r="N505" s="49" t="s">
        <v>13</v>
      </c>
      <c r="O505" s="10" t="s">
        <v>13</v>
      </c>
      <c r="P505" s="10" t="s">
        <v>13</v>
      </c>
      <c r="Q505" s="10" t="s">
        <v>13</v>
      </c>
      <c r="R505" s="10" t="s">
        <v>13</v>
      </c>
      <c r="S505" s="8"/>
      <c r="T505" s="8"/>
      <c r="U505" s="8"/>
      <c r="V505" s="50"/>
      <c r="W505" s="40"/>
    </row>
    <row r="506" spans="1:23" ht="25.5" x14ac:dyDescent="0.25">
      <c r="A506" s="52">
        <v>505</v>
      </c>
      <c r="B506" s="2" t="s">
        <v>2193</v>
      </c>
      <c r="C506" s="10" t="s">
        <v>2194</v>
      </c>
      <c r="D506" s="10" t="s">
        <v>2194</v>
      </c>
      <c r="F506" s="2" t="s">
        <v>2193</v>
      </c>
      <c r="G506" s="40"/>
      <c r="H506" s="1"/>
      <c r="I506" s="1"/>
      <c r="J506" s="1" t="s">
        <v>13</v>
      </c>
      <c r="K506" s="1"/>
      <c r="L506" s="1"/>
      <c r="M506" s="50"/>
      <c r="N506" s="49" t="s">
        <v>13</v>
      </c>
      <c r="O506" s="10" t="s">
        <v>13</v>
      </c>
      <c r="P506" s="10" t="s">
        <v>13</v>
      </c>
      <c r="Q506" s="10" t="s">
        <v>13</v>
      </c>
      <c r="R506" s="10" t="s">
        <v>13</v>
      </c>
      <c r="S506" s="8"/>
      <c r="T506" s="8"/>
      <c r="U506" s="8"/>
      <c r="V506" s="50"/>
      <c r="W506" s="40"/>
    </row>
    <row r="507" spans="1:23" x14ac:dyDescent="0.25">
      <c r="A507" s="52">
        <v>506</v>
      </c>
      <c r="B507" s="4" t="s">
        <v>2191</v>
      </c>
      <c r="C507" s="14" t="s">
        <v>2192</v>
      </c>
      <c r="D507" s="14" t="s">
        <v>2192</v>
      </c>
      <c r="E507" s="13"/>
      <c r="F507" s="4" t="s">
        <v>2191</v>
      </c>
      <c r="G507" s="38"/>
      <c r="H507" s="3"/>
      <c r="I507" s="3"/>
      <c r="J507" s="1"/>
      <c r="K507" s="3"/>
      <c r="L507" s="3"/>
      <c r="M507" s="47"/>
      <c r="N507" s="50"/>
      <c r="O507" s="8"/>
      <c r="P507" s="8"/>
      <c r="Q507" s="8"/>
      <c r="R507" s="8"/>
      <c r="S507" s="8"/>
      <c r="T507" s="8"/>
      <c r="U507" s="8"/>
      <c r="V507" s="50"/>
      <c r="W507" s="40"/>
    </row>
    <row r="508" spans="1:23" ht="63.75" x14ac:dyDescent="0.25">
      <c r="A508" s="52">
        <v>507</v>
      </c>
      <c r="B508" s="6" t="s">
        <v>2189</v>
      </c>
      <c r="C508" s="12" t="s">
        <v>2190</v>
      </c>
      <c r="D508" s="12" t="s">
        <v>2190</v>
      </c>
      <c r="E508" s="11"/>
      <c r="F508" s="6" t="s">
        <v>2189</v>
      </c>
      <c r="G508" s="39"/>
      <c r="H508" s="5"/>
      <c r="I508" s="5"/>
      <c r="J508" s="1"/>
      <c r="K508" s="5"/>
      <c r="L508" s="5"/>
      <c r="M508" s="48"/>
      <c r="N508" s="49" t="s">
        <v>13</v>
      </c>
      <c r="O508" s="10" t="s">
        <v>13</v>
      </c>
      <c r="P508" s="8"/>
      <c r="Q508" s="8"/>
      <c r="R508" s="8"/>
      <c r="S508" s="8"/>
      <c r="T508" s="8"/>
      <c r="U508" s="8"/>
      <c r="V508" s="50"/>
      <c r="W508" s="40"/>
    </row>
    <row r="509" spans="1:23" ht="25.5" x14ac:dyDescent="0.25">
      <c r="A509" s="52">
        <v>508</v>
      </c>
      <c r="B509" s="6" t="s">
        <v>2187</v>
      </c>
      <c r="C509" s="12" t="s">
        <v>2188</v>
      </c>
      <c r="D509" s="12" t="s">
        <v>2188</v>
      </c>
      <c r="E509" s="11"/>
      <c r="F509" s="6" t="s">
        <v>2187</v>
      </c>
      <c r="G509" s="39"/>
      <c r="H509" s="5"/>
      <c r="I509" s="5"/>
      <c r="J509" s="1"/>
      <c r="K509" s="5"/>
      <c r="L509" s="5"/>
      <c r="M509" s="48"/>
      <c r="N509" s="50"/>
      <c r="O509" s="8"/>
      <c r="P509" s="8"/>
      <c r="Q509" s="8"/>
      <c r="R509" s="8"/>
      <c r="S509" s="8"/>
      <c r="T509" s="8"/>
      <c r="U509" s="8"/>
      <c r="V509" s="50"/>
      <c r="W509" s="40"/>
    </row>
    <row r="510" spans="1:23" ht="38.25" x14ac:dyDescent="0.25">
      <c r="A510" s="52">
        <v>509</v>
      </c>
      <c r="B510" s="2" t="s">
        <v>2185</v>
      </c>
      <c r="C510" s="10" t="s">
        <v>2186</v>
      </c>
      <c r="D510" s="10" t="s">
        <v>2186</v>
      </c>
      <c r="F510" s="2" t="s">
        <v>2185</v>
      </c>
      <c r="G510" s="40"/>
      <c r="H510" s="1"/>
      <c r="I510" s="1"/>
      <c r="J510" s="1" t="s">
        <v>13</v>
      </c>
      <c r="K510" s="1"/>
      <c r="L510" s="1"/>
      <c r="M510" s="50"/>
      <c r="N510" s="49" t="s">
        <v>13</v>
      </c>
      <c r="O510" s="10" t="s">
        <v>13</v>
      </c>
      <c r="P510" s="8"/>
      <c r="Q510" s="8"/>
      <c r="R510" s="8"/>
      <c r="S510" s="8"/>
      <c r="T510" s="8"/>
      <c r="U510" s="8"/>
      <c r="V510" s="50"/>
      <c r="W510" s="40"/>
    </row>
    <row r="511" spans="1:23" ht="25.5" x14ac:dyDescent="0.25">
      <c r="A511" s="52">
        <v>510</v>
      </c>
      <c r="B511" s="2" t="s">
        <v>2183</v>
      </c>
      <c r="C511" s="10" t="s">
        <v>2184</v>
      </c>
      <c r="D511" s="10" t="s">
        <v>2184</v>
      </c>
      <c r="F511" s="2" t="s">
        <v>2183</v>
      </c>
      <c r="G511" s="40"/>
      <c r="H511" s="1"/>
      <c r="I511" s="1"/>
      <c r="J511" s="1" t="s">
        <v>13</v>
      </c>
      <c r="K511" s="1"/>
      <c r="L511" s="1"/>
      <c r="M511" s="50"/>
      <c r="N511" s="49" t="s">
        <v>13</v>
      </c>
      <c r="O511" s="10" t="s">
        <v>13</v>
      </c>
      <c r="P511" s="8"/>
      <c r="Q511" s="8"/>
      <c r="R511" s="8"/>
      <c r="S511" s="8"/>
      <c r="T511" s="8"/>
      <c r="U511" s="8"/>
      <c r="V511" s="50"/>
      <c r="W511" s="40"/>
    </row>
    <row r="512" spans="1:23" x14ac:dyDescent="0.25">
      <c r="A512" s="52">
        <v>511</v>
      </c>
      <c r="B512" s="2" t="s">
        <v>2181</v>
      </c>
      <c r="C512" s="10" t="s">
        <v>2182</v>
      </c>
      <c r="D512" s="10" t="s">
        <v>2182</v>
      </c>
      <c r="F512" s="2" t="s">
        <v>2181</v>
      </c>
      <c r="G512" s="40"/>
      <c r="H512" s="1"/>
      <c r="I512" s="1"/>
      <c r="J512" s="1" t="s">
        <v>13</v>
      </c>
      <c r="K512" s="1"/>
      <c r="L512" s="1"/>
      <c r="M512" s="50"/>
      <c r="N512" s="49" t="s">
        <v>13</v>
      </c>
      <c r="O512" s="10" t="s">
        <v>13</v>
      </c>
      <c r="P512" s="8"/>
      <c r="Q512" s="8"/>
      <c r="R512" s="8"/>
      <c r="S512" s="8"/>
      <c r="T512" s="8"/>
      <c r="U512" s="8"/>
      <c r="V512" s="50"/>
      <c r="W512" s="40"/>
    </row>
    <row r="513" spans="1:23" ht="25.5" x14ac:dyDescent="0.25">
      <c r="A513" s="52">
        <v>512</v>
      </c>
      <c r="B513" s="2" t="s">
        <v>2179</v>
      </c>
      <c r="C513" s="10" t="s">
        <v>2180</v>
      </c>
      <c r="D513" s="10" t="s">
        <v>2180</v>
      </c>
      <c r="F513" s="2" t="s">
        <v>2179</v>
      </c>
      <c r="G513" s="40"/>
      <c r="H513" s="1"/>
      <c r="I513" s="1"/>
      <c r="J513" s="1" t="s">
        <v>13</v>
      </c>
      <c r="K513" s="1"/>
      <c r="L513" s="1"/>
      <c r="M513" s="50"/>
      <c r="N513" s="49" t="s">
        <v>13</v>
      </c>
      <c r="O513" s="10" t="s">
        <v>13</v>
      </c>
      <c r="P513" s="8"/>
      <c r="Q513" s="8"/>
      <c r="R513" s="8"/>
      <c r="S513" s="8"/>
      <c r="T513" s="8"/>
      <c r="U513" s="8"/>
      <c r="V513" s="50"/>
      <c r="W513" s="40"/>
    </row>
    <row r="514" spans="1:23" ht="38.25" x14ac:dyDescent="0.25">
      <c r="A514" s="52">
        <v>513</v>
      </c>
      <c r="B514" s="2" t="s">
        <v>2177</v>
      </c>
      <c r="C514" s="10" t="s">
        <v>2178</v>
      </c>
      <c r="D514" s="10" t="s">
        <v>2178</v>
      </c>
      <c r="F514" s="2" t="s">
        <v>2177</v>
      </c>
      <c r="G514" s="40"/>
      <c r="H514" s="1"/>
      <c r="I514" s="1"/>
      <c r="J514" s="1" t="s">
        <v>13</v>
      </c>
      <c r="K514" s="1"/>
      <c r="L514" s="1"/>
      <c r="M514" s="50"/>
      <c r="N514" s="49" t="s">
        <v>13</v>
      </c>
      <c r="O514" s="10" t="s">
        <v>13</v>
      </c>
      <c r="P514" s="8"/>
      <c r="Q514" s="8"/>
      <c r="R514" s="8"/>
      <c r="S514" s="8"/>
      <c r="T514" s="8"/>
      <c r="U514" s="8"/>
      <c r="V514" s="50"/>
      <c r="W514" s="40"/>
    </row>
    <row r="515" spans="1:23" ht="38.25" x14ac:dyDescent="0.25">
      <c r="A515" s="52">
        <v>514</v>
      </c>
      <c r="B515" s="2" t="s">
        <v>2175</v>
      </c>
      <c r="C515" s="10" t="s">
        <v>2176</v>
      </c>
      <c r="D515" s="10" t="s">
        <v>2176</v>
      </c>
      <c r="F515" s="2" t="s">
        <v>2175</v>
      </c>
      <c r="G515" s="40"/>
      <c r="H515" s="1"/>
      <c r="I515" s="1"/>
      <c r="J515" s="1" t="s">
        <v>13</v>
      </c>
      <c r="K515" s="1"/>
      <c r="L515" s="1"/>
      <c r="M515" s="50"/>
      <c r="N515" s="49" t="s">
        <v>13</v>
      </c>
      <c r="O515" s="10" t="s">
        <v>13</v>
      </c>
      <c r="P515" s="8"/>
      <c r="Q515" s="8"/>
      <c r="R515" s="8"/>
      <c r="S515" s="8"/>
      <c r="T515" s="8"/>
      <c r="U515" s="8"/>
      <c r="V515" s="50"/>
      <c r="W515" s="40"/>
    </row>
    <row r="516" spans="1:23" ht="38.25" x14ac:dyDescent="0.25">
      <c r="A516" s="52">
        <v>515</v>
      </c>
      <c r="B516" s="2" t="s">
        <v>2173</v>
      </c>
      <c r="C516" s="10" t="s">
        <v>2174</v>
      </c>
      <c r="D516" s="10" t="s">
        <v>2174</v>
      </c>
      <c r="F516" s="2" t="s">
        <v>2173</v>
      </c>
      <c r="G516" s="40"/>
      <c r="H516" s="1"/>
      <c r="I516" s="1"/>
      <c r="J516" s="1" t="s">
        <v>13</v>
      </c>
      <c r="K516" s="1"/>
      <c r="L516" s="1"/>
      <c r="M516" s="50"/>
      <c r="N516" s="49" t="s">
        <v>13</v>
      </c>
      <c r="O516" s="10" t="s">
        <v>13</v>
      </c>
      <c r="P516" s="8"/>
      <c r="Q516" s="8"/>
      <c r="R516" s="8"/>
      <c r="S516" s="8"/>
      <c r="T516" s="8"/>
      <c r="U516" s="8"/>
      <c r="V516" s="50"/>
      <c r="W516" s="40"/>
    </row>
    <row r="517" spans="1:23" x14ac:dyDescent="0.25">
      <c r="A517" s="52">
        <v>516</v>
      </c>
      <c r="B517" s="6" t="s">
        <v>2171</v>
      </c>
      <c r="C517" s="12" t="s">
        <v>2172</v>
      </c>
      <c r="D517" s="12" t="s">
        <v>2172</v>
      </c>
      <c r="E517" s="11"/>
      <c r="F517" s="6" t="s">
        <v>2171</v>
      </c>
      <c r="G517" s="39"/>
      <c r="H517" s="5"/>
      <c r="I517" s="5"/>
      <c r="J517" s="1"/>
      <c r="K517" s="5"/>
      <c r="L517" s="5"/>
      <c r="M517" s="48"/>
      <c r="N517" s="50"/>
      <c r="O517" s="8"/>
      <c r="P517" s="8"/>
      <c r="Q517" s="8"/>
      <c r="R517" s="8"/>
      <c r="S517" s="8"/>
      <c r="T517" s="8"/>
      <c r="U517" s="8"/>
      <c r="V517" s="50"/>
      <c r="W517" s="40"/>
    </row>
    <row r="518" spans="1:23" x14ac:dyDescent="0.25">
      <c r="A518" s="52">
        <v>517</v>
      </c>
      <c r="B518" s="2" t="s">
        <v>2169</v>
      </c>
      <c r="C518" s="10" t="s">
        <v>2170</v>
      </c>
      <c r="D518" s="10" t="s">
        <v>2170</v>
      </c>
      <c r="F518" s="2" t="s">
        <v>2169</v>
      </c>
      <c r="G518" s="40"/>
      <c r="H518" s="1"/>
      <c r="I518" s="1"/>
      <c r="J518" s="1" t="s">
        <v>13</v>
      </c>
      <c r="K518" s="1"/>
      <c r="L518" s="1"/>
      <c r="M518" s="50"/>
      <c r="N518" s="49" t="s">
        <v>13</v>
      </c>
      <c r="O518" s="10" t="s">
        <v>13</v>
      </c>
      <c r="P518" s="8"/>
      <c r="Q518" s="8"/>
      <c r="R518" s="8"/>
      <c r="S518" s="8"/>
      <c r="T518" s="8"/>
      <c r="U518" s="8"/>
      <c r="V518" s="50"/>
      <c r="W518" s="40"/>
    </row>
    <row r="519" spans="1:23" ht="38.25" x14ac:dyDescent="0.25">
      <c r="A519" s="52">
        <v>518</v>
      </c>
      <c r="B519" s="6" t="s">
        <v>2167</v>
      </c>
      <c r="C519" s="12" t="s">
        <v>2168</v>
      </c>
      <c r="D519" s="12" t="s">
        <v>2168</v>
      </c>
      <c r="E519" s="11"/>
      <c r="F519" s="6" t="s">
        <v>2167</v>
      </c>
      <c r="G519" s="39"/>
      <c r="H519" s="5"/>
      <c r="I519" s="5"/>
      <c r="J519" s="1"/>
      <c r="K519" s="5"/>
      <c r="L519" s="5"/>
      <c r="M519" s="48"/>
      <c r="N519" s="50"/>
      <c r="O519" s="8"/>
      <c r="P519" s="8"/>
      <c r="Q519" s="8"/>
      <c r="R519" s="8"/>
      <c r="S519" s="8"/>
      <c r="T519" s="8"/>
      <c r="U519" s="8"/>
      <c r="V519" s="50"/>
      <c r="W519" s="40"/>
    </row>
    <row r="520" spans="1:23" ht="38.25" x14ac:dyDescent="0.25">
      <c r="A520" s="52">
        <v>519</v>
      </c>
      <c r="B520" s="2" t="s">
        <v>2165</v>
      </c>
      <c r="C520" s="10" t="s">
        <v>2166</v>
      </c>
      <c r="D520" s="10" t="s">
        <v>2166</v>
      </c>
      <c r="F520" s="2" t="s">
        <v>2165</v>
      </c>
      <c r="G520" s="40"/>
      <c r="H520" s="1"/>
      <c r="I520" s="1"/>
      <c r="J520" s="1" t="s">
        <v>13</v>
      </c>
      <c r="K520" s="1"/>
      <c r="L520" s="1"/>
      <c r="M520" s="50"/>
      <c r="N520" s="49" t="s">
        <v>13</v>
      </c>
      <c r="O520" s="10" t="s">
        <v>13</v>
      </c>
      <c r="P520" s="8"/>
      <c r="Q520" s="8"/>
      <c r="R520" s="8"/>
      <c r="S520" s="8"/>
      <c r="T520" s="8"/>
      <c r="U520" s="8"/>
      <c r="V520" s="50"/>
      <c r="W520" s="40"/>
    </row>
    <row r="521" spans="1:23" ht="51" x14ac:dyDescent="0.25">
      <c r="A521" s="52">
        <v>520</v>
      </c>
      <c r="B521" s="2" t="s">
        <v>2163</v>
      </c>
      <c r="C521" s="10" t="s">
        <v>2164</v>
      </c>
      <c r="D521" s="10" t="s">
        <v>2164</v>
      </c>
      <c r="F521" s="2" t="s">
        <v>2163</v>
      </c>
      <c r="G521" s="40"/>
      <c r="H521" s="1"/>
      <c r="I521" s="1"/>
      <c r="J521" s="1" t="s">
        <v>13</v>
      </c>
      <c r="K521" s="1"/>
      <c r="L521" s="1"/>
      <c r="M521" s="50"/>
      <c r="N521" s="49" t="s">
        <v>13</v>
      </c>
      <c r="O521" s="10" t="s">
        <v>13</v>
      </c>
      <c r="P521" s="8"/>
      <c r="Q521" s="8"/>
      <c r="R521" s="8"/>
      <c r="S521" s="8"/>
      <c r="T521" s="8"/>
      <c r="U521" s="8"/>
      <c r="V521" s="50"/>
      <c r="W521" s="40"/>
    </row>
    <row r="522" spans="1:23" ht="38.25" x14ac:dyDescent="0.25">
      <c r="A522" s="52">
        <v>521</v>
      </c>
      <c r="B522" s="2" t="s">
        <v>2161</v>
      </c>
      <c r="C522" s="10" t="s">
        <v>2162</v>
      </c>
      <c r="D522" s="10" t="s">
        <v>2162</v>
      </c>
      <c r="F522" s="2" t="s">
        <v>2161</v>
      </c>
      <c r="G522" s="40"/>
      <c r="H522" s="1"/>
      <c r="I522" s="1"/>
      <c r="J522" s="1" t="s">
        <v>13</v>
      </c>
      <c r="K522" s="1"/>
      <c r="L522" s="1"/>
      <c r="M522" s="50"/>
      <c r="N522" s="49" t="s">
        <v>13</v>
      </c>
      <c r="O522" s="10" t="s">
        <v>13</v>
      </c>
      <c r="P522" s="8"/>
      <c r="Q522" s="8"/>
      <c r="R522" s="8"/>
      <c r="S522" s="8"/>
      <c r="T522" s="8"/>
      <c r="U522" s="8"/>
      <c r="V522" s="50"/>
      <c r="W522" s="40"/>
    </row>
    <row r="523" spans="1:23" ht="38.25" x14ac:dyDescent="0.25">
      <c r="A523" s="52">
        <v>522</v>
      </c>
      <c r="B523" s="2" t="s">
        <v>2159</v>
      </c>
      <c r="C523" s="10" t="s">
        <v>2160</v>
      </c>
      <c r="D523" s="10" t="s">
        <v>2160</v>
      </c>
      <c r="F523" s="2" t="s">
        <v>2159</v>
      </c>
      <c r="G523" s="40"/>
      <c r="H523" s="1"/>
      <c r="I523" s="1"/>
      <c r="J523" s="1" t="s">
        <v>13</v>
      </c>
      <c r="K523" s="1"/>
      <c r="L523" s="1"/>
      <c r="M523" s="50"/>
      <c r="N523" s="49" t="s">
        <v>13</v>
      </c>
      <c r="O523" s="10" t="s">
        <v>13</v>
      </c>
      <c r="P523" s="8"/>
      <c r="Q523" s="8"/>
      <c r="R523" s="8"/>
      <c r="S523" s="8"/>
      <c r="T523" s="8"/>
      <c r="U523" s="8"/>
      <c r="V523" s="50"/>
      <c r="W523" s="40"/>
    </row>
    <row r="524" spans="1:23" ht="25.5" x14ac:dyDescent="0.25">
      <c r="A524" s="52">
        <v>523</v>
      </c>
      <c r="B524" s="2" t="s">
        <v>2157</v>
      </c>
      <c r="C524" s="10" t="s">
        <v>2158</v>
      </c>
      <c r="D524" s="10" t="s">
        <v>2158</v>
      </c>
      <c r="F524" s="2" t="s">
        <v>2157</v>
      </c>
      <c r="G524" s="40"/>
      <c r="H524" s="1"/>
      <c r="I524" s="1"/>
      <c r="J524" s="1" t="s">
        <v>13</v>
      </c>
      <c r="K524" s="1"/>
      <c r="L524" s="1"/>
      <c r="M524" s="50"/>
      <c r="N524" s="49" t="s">
        <v>13</v>
      </c>
      <c r="O524" s="10" t="s">
        <v>13</v>
      </c>
      <c r="P524" s="8"/>
      <c r="Q524" s="8"/>
      <c r="R524" s="8"/>
      <c r="S524" s="8"/>
      <c r="T524" s="8"/>
      <c r="U524" s="8"/>
      <c r="V524" s="50"/>
      <c r="W524" s="40"/>
    </row>
    <row r="525" spans="1:23" x14ac:dyDescent="0.25">
      <c r="A525" s="52">
        <v>524</v>
      </c>
      <c r="B525" s="2" t="s">
        <v>2155</v>
      </c>
      <c r="C525" s="14" t="s">
        <v>2156</v>
      </c>
      <c r="D525" s="14" t="s">
        <v>2156</v>
      </c>
      <c r="E525" s="13"/>
      <c r="F525" s="4" t="s">
        <v>2155</v>
      </c>
      <c r="G525" s="40"/>
      <c r="H525" s="1"/>
      <c r="I525" s="1"/>
      <c r="J525" s="1"/>
      <c r="K525" s="1"/>
      <c r="L525" s="1"/>
      <c r="M525" s="50"/>
      <c r="N525" s="50"/>
      <c r="O525" s="8"/>
      <c r="P525" s="8"/>
      <c r="Q525" s="8"/>
      <c r="R525" s="8"/>
      <c r="S525" s="8"/>
      <c r="T525" s="8"/>
      <c r="U525" s="8"/>
      <c r="V525" s="50"/>
      <c r="W525" s="40"/>
    </row>
    <row r="526" spans="1:23" x14ac:dyDescent="0.25">
      <c r="A526" s="52">
        <v>525</v>
      </c>
      <c r="B526" s="6" t="s">
        <v>2153</v>
      </c>
      <c r="C526" s="12" t="s">
        <v>2154</v>
      </c>
      <c r="D526" s="12" t="s">
        <v>2154</v>
      </c>
      <c r="E526" s="11"/>
      <c r="F526" s="6" t="s">
        <v>2153</v>
      </c>
      <c r="G526" s="39"/>
      <c r="H526" s="5"/>
      <c r="I526" s="5"/>
      <c r="J526" s="1"/>
      <c r="K526" s="5"/>
      <c r="L526" s="5"/>
      <c r="M526" s="48"/>
      <c r="N526" s="50"/>
      <c r="O526" s="8"/>
      <c r="P526" s="8"/>
      <c r="Q526" s="8"/>
      <c r="R526" s="8"/>
      <c r="S526" s="8"/>
      <c r="T526" s="8"/>
      <c r="U526" s="8"/>
      <c r="V526" s="50"/>
      <c r="W526" s="40"/>
    </row>
    <row r="527" spans="1:23" ht="63.75" x14ac:dyDescent="0.25">
      <c r="A527" s="52">
        <v>526</v>
      </c>
      <c r="B527" s="2" t="s">
        <v>2151</v>
      </c>
      <c r="C527" s="10" t="s">
        <v>2152</v>
      </c>
      <c r="D527" s="10" t="s">
        <v>2152</v>
      </c>
      <c r="F527" s="2" t="s">
        <v>2151</v>
      </c>
      <c r="G527" s="40"/>
      <c r="H527" s="1"/>
      <c r="I527" s="1"/>
      <c r="J527" s="1" t="s">
        <v>13</v>
      </c>
      <c r="K527" s="1"/>
      <c r="L527" s="1"/>
      <c r="M527" s="50"/>
      <c r="N527" s="49" t="s">
        <v>13</v>
      </c>
      <c r="O527" s="10" t="s">
        <v>13</v>
      </c>
      <c r="P527" s="10" t="s">
        <v>13</v>
      </c>
      <c r="Q527" s="10" t="s">
        <v>13</v>
      </c>
      <c r="R527" s="10" t="s">
        <v>13</v>
      </c>
      <c r="S527" s="8"/>
      <c r="T527" s="8"/>
      <c r="U527" s="8"/>
      <c r="V527" s="50"/>
      <c r="W527" s="40"/>
    </row>
    <row r="528" spans="1:23" x14ac:dyDescent="0.25">
      <c r="A528" s="52">
        <v>527</v>
      </c>
      <c r="B528" s="2" t="s">
        <v>2149</v>
      </c>
      <c r="C528" s="10" t="s">
        <v>2150</v>
      </c>
      <c r="D528" s="10" t="s">
        <v>2150</v>
      </c>
      <c r="F528" s="2" t="s">
        <v>2149</v>
      </c>
      <c r="G528" s="40"/>
      <c r="H528" s="1"/>
      <c r="I528" s="1"/>
      <c r="J528" s="1" t="s">
        <v>13</v>
      </c>
      <c r="K528" s="1"/>
      <c r="L528" s="1"/>
      <c r="M528" s="50"/>
      <c r="N528" s="49" t="s">
        <v>13</v>
      </c>
      <c r="O528" s="10" t="s">
        <v>13</v>
      </c>
      <c r="P528" s="10" t="s">
        <v>13</v>
      </c>
      <c r="Q528" s="10" t="s">
        <v>13</v>
      </c>
      <c r="R528" s="10" t="s">
        <v>13</v>
      </c>
      <c r="S528" s="8"/>
      <c r="T528" s="8"/>
      <c r="U528" s="8"/>
      <c r="V528" s="50"/>
      <c r="W528" s="40"/>
    </row>
    <row r="529" spans="1:23" ht="38.25" x14ac:dyDescent="0.25">
      <c r="A529" s="52">
        <v>528</v>
      </c>
      <c r="B529" s="2" t="s">
        <v>2147</v>
      </c>
      <c r="C529" s="10" t="s">
        <v>2148</v>
      </c>
      <c r="D529" s="10" t="s">
        <v>2148</v>
      </c>
      <c r="F529" s="2" t="s">
        <v>2147</v>
      </c>
      <c r="G529" s="40"/>
      <c r="H529" s="1"/>
      <c r="I529" s="1"/>
      <c r="J529" s="1" t="s">
        <v>13</v>
      </c>
      <c r="K529" s="1"/>
      <c r="L529" s="1"/>
      <c r="M529" s="50"/>
      <c r="N529" s="49" t="s">
        <v>13</v>
      </c>
      <c r="O529" s="10" t="s">
        <v>13</v>
      </c>
      <c r="P529" s="10" t="s">
        <v>13</v>
      </c>
      <c r="Q529" s="10" t="s">
        <v>13</v>
      </c>
      <c r="R529" s="10" t="s">
        <v>13</v>
      </c>
      <c r="S529" s="8"/>
      <c r="T529" s="8"/>
      <c r="U529" s="8"/>
      <c r="V529" s="50"/>
      <c r="W529" s="40"/>
    </row>
    <row r="530" spans="1:23" ht="51" x14ac:dyDescent="0.25">
      <c r="A530" s="52">
        <v>529</v>
      </c>
      <c r="B530" s="2" t="s">
        <v>2145</v>
      </c>
      <c r="C530" s="10" t="s">
        <v>2146</v>
      </c>
      <c r="D530" s="10" t="s">
        <v>2146</v>
      </c>
      <c r="F530" s="2" t="s">
        <v>2145</v>
      </c>
      <c r="G530" s="40"/>
      <c r="H530" s="1"/>
      <c r="I530" s="1"/>
      <c r="J530" s="1" t="s">
        <v>13</v>
      </c>
      <c r="K530" s="1"/>
      <c r="L530" s="1"/>
      <c r="M530" s="50"/>
      <c r="N530" s="49" t="s">
        <v>13</v>
      </c>
      <c r="O530" s="10" t="s">
        <v>13</v>
      </c>
      <c r="P530" s="10" t="s">
        <v>13</v>
      </c>
      <c r="Q530" s="10" t="s">
        <v>13</v>
      </c>
      <c r="R530" s="10" t="s">
        <v>13</v>
      </c>
      <c r="S530" s="8"/>
      <c r="T530" s="8"/>
      <c r="U530" s="8"/>
      <c r="V530" s="50"/>
      <c r="W530" s="40"/>
    </row>
    <row r="531" spans="1:23" ht="25.5" x14ac:dyDescent="0.25">
      <c r="A531" s="52">
        <v>530</v>
      </c>
      <c r="B531" s="2" t="s">
        <v>2143</v>
      </c>
      <c r="C531" s="10" t="s">
        <v>2144</v>
      </c>
      <c r="D531" s="10" t="s">
        <v>2144</v>
      </c>
      <c r="F531" s="2" t="s">
        <v>2143</v>
      </c>
      <c r="G531" s="40"/>
      <c r="H531" s="1"/>
      <c r="I531" s="1"/>
      <c r="J531" s="1" t="s">
        <v>13</v>
      </c>
      <c r="K531" s="1"/>
      <c r="L531" s="1"/>
      <c r="M531" s="50"/>
      <c r="N531" s="49" t="s">
        <v>13</v>
      </c>
      <c r="O531" s="10" t="s">
        <v>13</v>
      </c>
      <c r="P531" s="10" t="s">
        <v>13</v>
      </c>
      <c r="Q531" s="10" t="s">
        <v>13</v>
      </c>
      <c r="R531" s="10" t="s">
        <v>13</v>
      </c>
      <c r="S531" s="8"/>
      <c r="T531" s="8"/>
      <c r="U531" s="8"/>
      <c r="V531" s="50"/>
      <c r="W531" s="40"/>
    </row>
    <row r="532" spans="1:23" x14ac:dyDescent="0.25">
      <c r="A532" s="52">
        <v>531</v>
      </c>
      <c r="B532" s="2" t="s">
        <v>2141</v>
      </c>
      <c r="C532" s="10" t="s">
        <v>2142</v>
      </c>
      <c r="D532" s="10" t="s">
        <v>2142</v>
      </c>
      <c r="F532" s="2" t="s">
        <v>2141</v>
      </c>
      <c r="G532" s="40"/>
      <c r="H532" s="1"/>
      <c r="I532" s="1"/>
      <c r="J532" s="1" t="s">
        <v>13</v>
      </c>
      <c r="K532" s="1"/>
      <c r="L532" s="1"/>
      <c r="M532" s="50"/>
      <c r="N532" s="49" t="s">
        <v>13</v>
      </c>
      <c r="O532" s="10" t="s">
        <v>13</v>
      </c>
      <c r="P532" s="10" t="s">
        <v>13</v>
      </c>
      <c r="Q532" s="10" t="s">
        <v>13</v>
      </c>
      <c r="R532" s="10" t="s">
        <v>13</v>
      </c>
      <c r="S532" s="8"/>
      <c r="T532" s="8"/>
      <c r="U532" s="8"/>
      <c r="V532" s="50"/>
      <c r="W532" s="40"/>
    </row>
    <row r="533" spans="1:23" x14ac:dyDescent="0.25">
      <c r="A533" s="52">
        <v>532</v>
      </c>
      <c r="B533" s="2" t="s">
        <v>2139</v>
      </c>
      <c r="C533" s="10" t="s">
        <v>2140</v>
      </c>
      <c r="D533" s="10" t="s">
        <v>2140</v>
      </c>
      <c r="F533" s="2" t="s">
        <v>2139</v>
      </c>
      <c r="G533" s="40"/>
      <c r="H533" s="1"/>
      <c r="I533" s="1"/>
      <c r="J533" s="1" t="s">
        <v>13</v>
      </c>
      <c r="K533" s="1"/>
      <c r="L533" s="1"/>
      <c r="M533" s="50"/>
      <c r="N533" s="49" t="s">
        <v>13</v>
      </c>
      <c r="O533" s="10" t="s">
        <v>13</v>
      </c>
      <c r="P533" s="10" t="s">
        <v>13</v>
      </c>
      <c r="Q533" s="10" t="s">
        <v>13</v>
      </c>
      <c r="R533" s="10" t="s">
        <v>13</v>
      </c>
      <c r="S533" s="8"/>
      <c r="T533" s="8"/>
      <c r="U533" s="8"/>
      <c r="V533" s="50"/>
      <c r="W533" s="40"/>
    </row>
    <row r="534" spans="1:23" x14ac:dyDescent="0.25">
      <c r="A534" s="52">
        <v>533</v>
      </c>
      <c r="B534" s="2" t="s">
        <v>2137</v>
      </c>
      <c r="C534" s="10" t="s">
        <v>2138</v>
      </c>
      <c r="D534" s="10" t="s">
        <v>2138</v>
      </c>
      <c r="F534" s="2" t="s">
        <v>2137</v>
      </c>
      <c r="G534" s="40"/>
      <c r="H534" s="1"/>
      <c r="I534" s="1"/>
      <c r="J534" s="1" t="s">
        <v>13</v>
      </c>
      <c r="K534" s="1"/>
      <c r="L534" s="1"/>
      <c r="M534" s="50"/>
      <c r="N534" s="49" t="s">
        <v>13</v>
      </c>
      <c r="O534" s="10" t="s">
        <v>13</v>
      </c>
      <c r="P534" s="10" t="s">
        <v>13</v>
      </c>
      <c r="Q534" s="10" t="s">
        <v>13</v>
      </c>
      <c r="R534" s="10" t="s">
        <v>13</v>
      </c>
      <c r="S534" s="8"/>
      <c r="T534" s="8"/>
      <c r="U534" s="8"/>
      <c r="V534" s="50"/>
      <c r="W534" s="40"/>
    </row>
    <row r="535" spans="1:23" ht="25.5" x14ac:dyDescent="0.25">
      <c r="A535" s="52">
        <v>534</v>
      </c>
      <c r="B535" s="2" t="s">
        <v>2135</v>
      </c>
      <c r="C535" s="10" t="s">
        <v>2136</v>
      </c>
      <c r="D535" s="10" t="s">
        <v>2136</v>
      </c>
      <c r="F535" s="2" t="s">
        <v>2135</v>
      </c>
      <c r="G535" s="40"/>
      <c r="H535" s="1"/>
      <c r="I535" s="1"/>
      <c r="J535" s="1" t="s">
        <v>13</v>
      </c>
      <c r="K535" s="1"/>
      <c r="L535" s="1"/>
      <c r="M535" s="50"/>
      <c r="N535" s="49" t="s">
        <v>13</v>
      </c>
      <c r="O535" s="10" t="s">
        <v>13</v>
      </c>
      <c r="P535" s="10" t="s">
        <v>13</v>
      </c>
      <c r="Q535" s="10" t="s">
        <v>13</v>
      </c>
      <c r="R535" s="10" t="s">
        <v>13</v>
      </c>
      <c r="S535" s="8"/>
      <c r="T535" s="8"/>
      <c r="U535" s="8"/>
      <c r="V535" s="50"/>
      <c r="W535" s="40"/>
    </row>
    <row r="536" spans="1:23" ht="25.5" x14ac:dyDescent="0.25">
      <c r="A536" s="52">
        <v>535</v>
      </c>
      <c r="B536" s="2" t="s">
        <v>2133</v>
      </c>
      <c r="C536" s="10" t="s">
        <v>2134</v>
      </c>
      <c r="D536" s="10" t="s">
        <v>2134</v>
      </c>
      <c r="F536" s="2" t="s">
        <v>2133</v>
      </c>
      <c r="G536" s="40"/>
      <c r="H536" s="1"/>
      <c r="I536" s="1"/>
      <c r="J536" s="1" t="s">
        <v>13</v>
      </c>
      <c r="K536" s="1"/>
      <c r="L536" s="1"/>
      <c r="M536" s="50"/>
      <c r="N536" s="49" t="s">
        <v>13</v>
      </c>
      <c r="O536" s="10" t="s">
        <v>13</v>
      </c>
      <c r="P536" s="10" t="s">
        <v>13</v>
      </c>
      <c r="Q536" s="10" t="s">
        <v>13</v>
      </c>
      <c r="R536" s="10" t="s">
        <v>13</v>
      </c>
      <c r="S536" s="8"/>
      <c r="T536" s="8"/>
      <c r="U536" s="8"/>
      <c r="V536" s="50"/>
      <c r="W536" s="40"/>
    </row>
    <row r="537" spans="1:23" x14ac:dyDescent="0.25">
      <c r="A537" s="52">
        <v>536</v>
      </c>
      <c r="B537" s="6" t="s">
        <v>2131</v>
      </c>
      <c r="C537" s="12" t="s">
        <v>2132</v>
      </c>
      <c r="D537" s="12" t="s">
        <v>2132</v>
      </c>
      <c r="E537" s="11"/>
      <c r="F537" s="6" t="s">
        <v>2131</v>
      </c>
      <c r="G537" s="39"/>
      <c r="H537" s="5"/>
      <c r="I537" s="5"/>
      <c r="J537" s="1"/>
      <c r="K537" s="5"/>
      <c r="L537" s="5"/>
      <c r="M537" s="48"/>
      <c r="N537" s="50"/>
      <c r="O537" s="8"/>
      <c r="P537" s="8"/>
      <c r="Q537" s="8"/>
      <c r="R537" s="8"/>
      <c r="S537" s="8"/>
      <c r="T537" s="8"/>
      <c r="U537" s="8"/>
      <c r="V537" s="50"/>
      <c r="W537" s="40"/>
    </row>
    <row r="538" spans="1:23" ht="25.5" x14ac:dyDescent="0.25">
      <c r="A538" s="52">
        <v>537</v>
      </c>
      <c r="B538" s="2" t="s">
        <v>2129</v>
      </c>
      <c r="C538" s="10" t="s">
        <v>2130</v>
      </c>
      <c r="D538" s="10" t="s">
        <v>2130</v>
      </c>
      <c r="F538" s="2" t="s">
        <v>2129</v>
      </c>
      <c r="G538" s="40"/>
      <c r="H538" s="1"/>
      <c r="I538" s="1"/>
      <c r="J538" s="1" t="s">
        <v>13</v>
      </c>
      <c r="K538" s="1"/>
      <c r="L538" s="1"/>
      <c r="M538" s="50"/>
      <c r="N538" s="49" t="s">
        <v>13</v>
      </c>
      <c r="O538" s="10" t="s">
        <v>13</v>
      </c>
      <c r="P538" s="10" t="s">
        <v>13</v>
      </c>
      <c r="Q538" s="10" t="s">
        <v>13</v>
      </c>
      <c r="R538" s="10" t="s">
        <v>13</v>
      </c>
      <c r="S538" s="8"/>
      <c r="T538" s="8"/>
      <c r="U538" s="8"/>
      <c r="V538" s="50"/>
      <c r="W538" s="40"/>
    </row>
    <row r="539" spans="1:23" ht="25.5" x14ac:dyDescent="0.25">
      <c r="A539" s="52">
        <v>538</v>
      </c>
      <c r="B539" s="2" t="s">
        <v>2127</v>
      </c>
      <c r="C539" s="10" t="s">
        <v>2128</v>
      </c>
      <c r="D539" s="10" t="s">
        <v>2128</v>
      </c>
      <c r="F539" s="2" t="s">
        <v>2127</v>
      </c>
      <c r="G539" s="40"/>
      <c r="H539" s="1"/>
      <c r="I539" s="1"/>
      <c r="J539" s="1" t="s">
        <v>13</v>
      </c>
      <c r="K539" s="1"/>
      <c r="L539" s="1"/>
      <c r="M539" s="50"/>
      <c r="N539" s="49" t="s">
        <v>13</v>
      </c>
      <c r="O539" s="10" t="s">
        <v>13</v>
      </c>
      <c r="P539" s="10" t="s">
        <v>13</v>
      </c>
      <c r="Q539" s="10" t="s">
        <v>13</v>
      </c>
      <c r="R539" s="10" t="s">
        <v>13</v>
      </c>
      <c r="S539" s="8"/>
      <c r="T539" s="8"/>
      <c r="U539" s="8"/>
      <c r="V539" s="50"/>
      <c r="W539" s="40"/>
    </row>
    <row r="540" spans="1:23" ht="25.5" x14ac:dyDescent="0.25">
      <c r="A540" s="52">
        <v>539</v>
      </c>
      <c r="B540" s="2" t="s">
        <v>2125</v>
      </c>
      <c r="C540" s="10" t="s">
        <v>2126</v>
      </c>
      <c r="D540" s="10" t="s">
        <v>2126</v>
      </c>
      <c r="F540" s="2" t="s">
        <v>2125</v>
      </c>
      <c r="G540" s="40"/>
      <c r="H540" s="1"/>
      <c r="I540" s="1"/>
      <c r="J540" s="1" t="s">
        <v>13</v>
      </c>
      <c r="K540" s="1"/>
      <c r="L540" s="1"/>
      <c r="M540" s="50"/>
      <c r="N540" s="49" t="s">
        <v>13</v>
      </c>
      <c r="O540" s="10" t="s">
        <v>13</v>
      </c>
      <c r="P540" s="10" t="s">
        <v>13</v>
      </c>
      <c r="Q540" s="10" t="s">
        <v>13</v>
      </c>
      <c r="R540" s="10" t="s">
        <v>13</v>
      </c>
      <c r="S540" s="8"/>
      <c r="T540" s="8"/>
      <c r="U540" s="8"/>
      <c r="V540" s="50"/>
      <c r="W540" s="40"/>
    </row>
    <row r="541" spans="1:23" ht="51" x14ac:dyDescent="0.25">
      <c r="A541" s="52">
        <v>540</v>
      </c>
      <c r="B541" s="2" t="s">
        <v>2123</v>
      </c>
      <c r="C541" s="10" t="s">
        <v>2124</v>
      </c>
      <c r="D541" s="10" t="s">
        <v>2124</v>
      </c>
      <c r="F541" s="2" t="s">
        <v>2123</v>
      </c>
      <c r="G541" s="40"/>
      <c r="H541" s="1"/>
      <c r="I541" s="1"/>
      <c r="J541" s="1" t="s">
        <v>13</v>
      </c>
      <c r="K541" s="1"/>
      <c r="L541" s="1"/>
      <c r="M541" s="50"/>
      <c r="N541" s="49" t="s">
        <v>13</v>
      </c>
      <c r="O541" s="10" t="s">
        <v>13</v>
      </c>
      <c r="P541" s="10" t="s">
        <v>13</v>
      </c>
      <c r="Q541" s="10" t="s">
        <v>13</v>
      </c>
      <c r="R541" s="10" t="s">
        <v>13</v>
      </c>
      <c r="S541" s="8"/>
      <c r="T541" s="8"/>
      <c r="U541" s="8"/>
      <c r="V541" s="50"/>
      <c r="W541" s="40"/>
    </row>
    <row r="542" spans="1:23" ht="25.5" x14ac:dyDescent="0.25">
      <c r="A542" s="52">
        <v>541</v>
      </c>
      <c r="B542" s="2" t="s">
        <v>2121</v>
      </c>
      <c r="C542" s="10" t="s">
        <v>2122</v>
      </c>
      <c r="D542" s="10" t="s">
        <v>2122</v>
      </c>
      <c r="F542" s="2" t="s">
        <v>2121</v>
      </c>
      <c r="G542" s="40"/>
      <c r="H542" s="1"/>
      <c r="I542" s="1"/>
      <c r="J542" s="1" t="s">
        <v>13</v>
      </c>
      <c r="K542" s="1"/>
      <c r="L542" s="1"/>
      <c r="M542" s="50"/>
      <c r="N542" s="49" t="s">
        <v>13</v>
      </c>
      <c r="O542" s="10" t="s">
        <v>13</v>
      </c>
      <c r="P542" s="10" t="s">
        <v>13</v>
      </c>
      <c r="Q542" s="10" t="s">
        <v>13</v>
      </c>
      <c r="R542" s="10" t="s">
        <v>13</v>
      </c>
      <c r="S542" s="8"/>
      <c r="T542" s="8"/>
      <c r="U542" s="8"/>
      <c r="V542" s="50"/>
      <c r="W542" s="40"/>
    </row>
    <row r="543" spans="1:23" ht="51" x14ac:dyDescent="0.25">
      <c r="A543" s="52">
        <v>542</v>
      </c>
      <c r="B543" s="2" t="s">
        <v>2119</v>
      </c>
      <c r="C543" s="10" t="s">
        <v>2120</v>
      </c>
      <c r="D543" s="10" t="s">
        <v>2120</v>
      </c>
      <c r="F543" s="2" t="s">
        <v>2119</v>
      </c>
      <c r="G543" s="40"/>
      <c r="H543" s="1"/>
      <c r="I543" s="1"/>
      <c r="J543" s="1" t="s">
        <v>13</v>
      </c>
      <c r="K543" s="1"/>
      <c r="L543" s="1"/>
      <c r="M543" s="50"/>
      <c r="N543" s="49" t="s">
        <v>13</v>
      </c>
      <c r="O543" s="10" t="s">
        <v>13</v>
      </c>
      <c r="P543" s="10" t="s">
        <v>13</v>
      </c>
      <c r="Q543" s="10" t="s">
        <v>13</v>
      </c>
      <c r="R543" s="10" t="s">
        <v>13</v>
      </c>
      <c r="S543" s="8"/>
      <c r="T543" s="8"/>
      <c r="U543" s="8"/>
      <c r="V543" s="50"/>
      <c r="W543" s="40"/>
    </row>
    <row r="544" spans="1:23" ht="25.5" x14ac:dyDescent="0.25">
      <c r="A544" s="52">
        <v>543</v>
      </c>
      <c r="B544" s="2" t="s">
        <v>2117</v>
      </c>
      <c r="C544" s="10" t="s">
        <v>2118</v>
      </c>
      <c r="D544" s="10" t="s">
        <v>2118</v>
      </c>
      <c r="F544" s="2" t="s">
        <v>2117</v>
      </c>
      <c r="G544" s="40"/>
      <c r="H544" s="1"/>
      <c r="I544" s="1"/>
      <c r="J544" s="1" t="s">
        <v>13</v>
      </c>
      <c r="K544" s="1"/>
      <c r="L544" s="1"/>
      <c r="M544" s="50"/>
      <c r="N544" s="49" t="s">
        <v>13</v>
      </c>
      <c r="O544" s="10" t="s">
        <v>13</v>
      </c>
      <c r="P544" s="10" t="s">
        <v>13</v>
      </c>
      <c r="Q544" s="10" t="s">
        <v>13</v>
      </c>
      <c r="R544" s="10" t="s">
        <v>13</v>
      </c>
      <c r="S544" s="8"/>
      <c r="T544" s="8"/>
      <c r="U544" s="8"/>
      <c r="V544" s="50"/>
      <c r="W544" s="40"/>
    </row>
    <row r="545" spans="1:23" x14ac:dyDescent="0.25">
      <c r="A545" s="52">
        <v>544</v>
      </c>
      <c r="B545" s="4" t="s">
        <v>2115</v>
      </c>
      <c r="C545" s="14" t="s">
        <v>2116</v>
      </c>
      <c r="D545" s="14" t="s">
        <v>2116</v>
      </c>
      <c r="E545" s="13"/>
      <c r="F545" s="4" t="s">
        <v>2115</v>
      </c>
      <c r="G545" s="38"/>
      <c r="H545" s="3"/>
      <c r="I545" s="3"/>
      <c r="J545" s="1"/>
      <c r="K545" s="3"/>
      <c r="L545" s="3"/>
      <c r="M545" s="47"/>
      <c r="N545" s="50"/>
      <c r="O545" s="8"/>
      <c r="P545" s="8"/>
      <c r="Q545" s="8"/>
      <c r="R545" s="8"/>
      <c r="S545" s="8"/>
      <c r="T545" s="8"/>
      <c r="U545" s="8"/>
      <c r="V545" s="50"/>
      <c r="W545" s="40"/>
    </row>
    <row r="546" spans="1:23" x14ac:dyDescent="0.25">
      <c r="A546" s="52">
        <v>545</v>
      </c>
      <c r="B546" s="4" t="s">
        <v>2113</v>
      </c>
      <c r="C546" s="14" t="s">
        <v>2114</v>
      </c>
      <c r="D546" s="14" t="s">
        <v>2114</v>
      </c>
      <c r="E546" s="13"/>
      <c r="F546" s="4" t="s">
        <v>2113</v>
      </c>
      <c r="G546" s="38"/>
      <c r="H546" s="3"/>
      <c r="I546" s="3"/>
      <c r="J546" s="1"/>
      <c r="K546" s="3"/>
      <c r="L546" s="3"/>
      <c r="M546" s="47"/>
      <c r="N546" s="50"/>
      <c r="O546" s="8"/>
      <c r="P546" s="8"/>
      <c r="Q546" s="8"/>
      <c r="R546" s="8"/>
      <c r="S546" s="8"/>
      <c r="T546" s="8"/>
      <c r="U546" s="8"/>
      <c r="V546" s="50"/>
      <c r="W546" s="40"/>
    </row>
    <row r="547" spans="1:23" x14ac:dyDescent="0.25">
      <c r="A547" s="52">
        <v>546</v>
      </c>
      <c r="B547" s="6" t="s">
        <v>2111</v>
      </c>
      <c r="C547" s="12" t="s">
        <v>2112</v>
      </c>
      <c r="D547" s="12" t="s">
        <v>2112</v>
      </c>
      <c r="E547" s="11"/>
      <c r="F547" s="6" t="s">
        <v>2111</v>
      </c>
      <c r="G547" s="39"/>
      <c r="H547" s="5"/>
      <c r="I547" s="5"/>
      <c r="J547" s="1"/>
      <c r="K547" s="5"/>
      <c r="L547" s="5"/>
      <c r="M547" s="48"/>
      <c r="N547" s="50"/>
      <c r="O547" s="8"/>
      <c r="P547" s="8"/>
      <c r="Q547" s="8"/>
      <c r="R547" s="8"/>
      <c r="S547" s="8"/>
      <c r="T547" s="8"/>
      <c r="U547" s="8"/>
      <c r="V547" s="50"/>
      <c r="W547" s="40"/>
    </row>
    <row r="548" spans="1:23" ht="25.5" x14ac:dyDescent="0.25">
      <c r="A548" s="52">
        <v>547</v>
      </c>
      <c r="B548" s="2" t="s">
        <v>2109</v>
      </c>
      <c r="C548" s="10" t="s">
        <v>2110</v>
      </c>
      <c r="D548" s="10" t="s">
        <v>2110</v>
      </c>
      <c r="F548" s="2" t="s">
        <v>2109</v>
      </c>
      <c r="G548" s="40"/>
      <c r="H548" s="1"/>
      <c r="I548" s="1"/>
      <c r="J548" s="1" t="s">
        <v>13</v>
      </c>
      <c r="K548" s="1"/>
      <c r="L548" s="1"/>
      <c r="M548" s="50"/>
      <c r="N548" s="49" t="s">
        <v>13</v>
      </c>
      <c r="O548" s="10" t="s">
        <v>13</v>
      </c>
      <c r="P548" s="8"/>
      <c r="Q548" s="8"/>
      <c r="R548" s="8"/>
      <c r="S548" s="8"/>
      <c r="T548" s="8"/>
      <c r="U548" s="8"/>
      <c r="V548" s="50"/>
      <c r="W548" s="40"/>
    </row>
    <row r="549" spans="1:23" ht="38.25" x14ac:dyDescent="0.25">
      <c r="A549" s="52">
        <v>548</v>
      </c>
      <c r="B549" s="2" t="s">
        <v>2107</v>
      </c>
      <c r="C549" s="10" t="s">
        <v>2108</v>
      </c>
      <c r="D549" s="10" t="s">
        <v>2108</v>
      </c>
      <c r="F549" s="2" t="s">
        <v>2107</v>
      </c>
      <c r="G549" s="40"/>
      <c r="H549" s="1"/>
      <c r="I549" s="1"/>
      <c r="J549" s="1" t="s">
        <v>13</v>
      </c>
      <c r="K549" s="1"/>
      <c r="L549" s="1"/>
      <c r="M549" s="50"/>
      <c r="N549" s="49" t="s">
        <v>13</v>
      </c>
      <c r="O549" s="10" t="s">
        <v>13</v>
      </c>
      <c r="P549" s="8"/>
      <c r="Q549" s="8"/>
      <c r="R549" s="8"/>
      <c r="S549" s="8"/>
      <c r="T549" s="8"/>
      <c r="U549" s="8"/>
      <c r="V549" s="50"/>
      <c r="W549" s="40"/>
    </row>
    <row r="550" spans="1:23" ht="38.25" x14ac:dyDescent="0.25">
      <c r="A550" s="52">
        <v>549</v>
      </c>
      <c r="B550" s="2" t="s">
        <v>2105</v>
      </c>
      <c r="C550" s="10" t="s">
        <v>2106</v>
      </c>
      <c r="D550" s="10" t="s">
        <v>2106</v>
      </c>
      <c r="F550" s="2" t="s">
        <v>2105</v>
      </c>
      <c r="G550" s="40"/>
      <c r="H550" s="1"/>
      <c r="I550" s="1"/>
      <c r="J550" s="1" t="s">
        <v>13</v>
      </c>
      <c r="K550" s="1"/>
      <c r="L550" s="1"/>
      <c r="M550" s="50"/>
      <c r="N550" s="49" t="s">
        <v>13</v>
      </c>
      <c r="O550" s="10" t="s">
        <v>13</v>
      </c>
      <c r="P550" s="8"/>
      <c r="Q550" s="8"/>
      <c r="R550" s="8"/>
      <c r="S550" s="8"/>
      <c r="T550" s="8"/>
      <c r="U550" s="8"/>
      <c r="V550" s="50"/>
      <c r="W550" s="40"/>
    </row>
    <row r="551" spans="1:23" x14ac:dyDescent="0.25">
      <c r="A551" s="52">
        <v>550</v>
      </c>
      <c r="B551" s="6" t="s">
        <v>2103</v>
      </c>
      <c r="C551" s="12" t="s">
        <v>2104</v>
      </c>
      <c r="D551" s="12" t="s">
        <v>2104</v>
      </c>
      <c r="E551" s="11"/>
      <c r="F551" s="6" t="s">
        <v>2103</v>
      </c>
      <c r="G551" s="39"/>
      <c r="H551" s="5"/>
      <c r="I551" s="5"/>
      <c r="J551" s="1"/>
      <c r="K551" s="5"/>
      <c r="L551" s="5"/>
      <c r="M551" s="48"/>
      <c r="N551" s="50"/>
      <c r="O551" s="8"/>
      <c r="P551" s="8"/>
      <c r="Q551" s="8"/>
      <c r="R551" s="8"/>
      <c r="S551" s="8"/>
      <c r="T551" s="8"/>
      <c r="U551" s="8"/>
      <c r="V551" s="50"/>
      <c r="W551" s="40"/>
    </row>
    <row r="552" spans="1:23" ht="38.25" x14ac:dyDescent="0.25">
      <c r="A552" s="52">
        <v>551</v>
      </c>
      <c r="B552" s="2" t="s">
        <v>2101</v>
      </c>
      <c r="C552" s="10" t="s">
        <v>2102</v>
      </c>
      <c r="D552" s="10" t="s">
        <v>2102</v>
      </c>
      <c r="F552" s="2" t="s">
        <v>2101</v>
      </c>
      <c r="G552" s="40"/>
      <c r="H552" s="1"/>
      <c r="I552" s="1"/>
      <c r="J552" s="1" t="s">
        <v>13</v>
      </c>
      <c r="K552" s="1"/>
      <c r="L552" s="1"/>
      <c r="M552" s="50"/>
      <c r="N552" s="49" t="s">
        <v>13</v>
      </c>
      <c r="O552" s="10" t="s">
        <v>13</v>
      </c>
      <c r="P552" s="10" t="s">
        <v>13</v>
      </c>
      <c r="Q552" s="10" t="s">
        <v>13</v>
      </c>
      <c r="R552" s="10" t="s">
        <v>13</v>
      </c>
      <c r="S552" s="8"/>
      <c r="T552" s="8"/>
      <c r="U552" s="8"/>
      <c r="V552" s="50"/>
      <c r="W552" s="40"/>
    </row>
    <row r="553" spans="1:23" ht="51" x14ac:dyDescent="0.25">
      <c r="A553" s="52">
        <v>552</v>
      </c>
      <c r="B553" s="2" t="s">
        <v>2099</v>
      </c>
      <c r="C553" s="10" t="s">
        <v>2100</v>
      </c>
      <c r="D553" s="10" t="s">
        <v>2100</v>
      </c>
      <c r="F553" s="2" t="s">
        <v>2099</v>
      </c>
      <c r="G553" s="40"/>
      <c r="H553" s="1"/>
      <c r="I553" s="1"/>
      <c r="J553" s="1" t="s">
        <v>13</v>
      </c>
      <c r="K553" s="1"/>
      <c r="L553" s="1"/>
      <c r="M553" s="50"/>
      <c r="N553" s="49" t="s">
        <v>13</v>
      </c>
      <c r="O553" s="10" t="s">
        <v>13</v>
      </c>
      <c r="P553" s="10" t="s">
        <v>13</v>
      </c>
      <c r="Q553" s="10" t="s">
        <v>13</v>
      </c>
      <c r="R553" s="10" t="s">
        <v>13</v>
      </c>
      <c r="S553" s="8"/>
      <c r="T553" s="8"/>
      <c r="U553" s="8"/>
      <c r="V553" s="50"/>
      <c r="W553" s="40"/>
    </row>
    <row r="554" spans="1:23" ht="25.5" x14ac:dyDescent="0.25">
      <c r="A554" s="52">
        <v>553</v>
      </c>
      <c r="B554" s="2" t="s">
        <v>2097</v>
      </c>
      <c r="C554" s="10" t="s">
        <v>2098</v>
      </c>
      <c r="D554" s="10" t="s">
        <v>2098</v>
      </c>
      <c r="F554" s="2" t="s">
        <v>2097</v>
      </c>
      <c r="G554" s="40"/>
      <c r="H554" s="1"/>
      <c r="I554" s="1"/>
      <c r="J554" s="1" t="s">
        <v>13</v>
      </c>
      <c r="K554" s="1"/>
      <c r="L554" s="1"/>
      <c r="M554" s="50"/>
      <c r="N554" s="49" t="s">
        <v>13</v>
      </c>
      <c r="O554" s="10" t="s">
        <v>13</v>
      </c>
      <c r="P554" s="10" t="s">
        <v>13</v>
      </c>
      <c r="Q554" s="10" t="s">
        <v>13</v>
      </c>
      <c r="R554" s="10" t="s">
        <v>13</v>
      </c>
      <c r="S554" s="8"/>
      <c r="T554" s="8"/>
      <c r="U554" s="8"/>
      <c r="V554" s="50"/>
      <c r="W554" s="40"/>
    </row>
    <row r="555" spans="1:23" ht="25.5" x14ac:dyDescent="0.25">
      <c r="A555" s="52">
        <v>554</v>
      </c>
      <c r="B555" s="2" t="s">
        <v>2095</v>
      </c>
      <c r="C555" s="10" t="s">
        <v>2096</v>
      </c>
      <c r="D555" s="10" t="s">
        <v>2096</v>
      </c>
      <c r="F555" s="2" t="s">
        <v>2095</v>
      </c>
      <c r="G555" s="40"/>
      <c r="H555" s="1"/>
      <c r="I555" s="1"/>
      <c r="J555" s="1" t="s">
        <v>13</v>
      </c>
      <c r="K555" s="1"/>
      <c r="L555" s="1"/>
      <c r="M555" s="50"/>
      <c r="N555" s="49" t="s">
        <v>13</v>
      </c>
      <c r="O555" s="10" t="s">
        <v>13</v>
      </c>
      <c r="P555" s="8"/>
      <c r="Q555" s="8"/>
      <c r="R555" s="8"/>
      <c r="S555" s="8"/>
      <c r="T555" s="8"/>
      <c r="U555" s="8"/>
      <c r="V555" s="50"/>
      <c r="W555" s="40"/>
    </row>
    <row r="556" spans="1:23" ht="25.5" x14ac:dyDescent="0.25">
      <c r="A556" s="52">
        <v>555</v>
      </c>
      <c r="B556" s="2" t="s">
        <v>2093</v>
      </c>
      <c r="C556" s="10" t="s">
        <v>2094</v>
      </c>
      <c r="D556" s="10" t="s">
        <v>2094</v>
      </c>
      <c r="F556" s="2" t="s">
        <v>2093</v>
      </c>
      <c r="G556" s="40"/>
      <c r="H556" s="1"/>
      <c r="I556" s="1"/>
      <c r="J556" s="1" t="s">
        <v>13</v>
      </c>
      <c r="K556" s="1"/>
      <c r="L556" s="1"/>
      <c r="M556" s="50"/>
      <c r="N556" s="49" t="s">
        <v>13</v>
      </c>
      <c r="O556" s="10" t="s">
        <v>13</v>
      </c>
      <c r="P556" s="10" t="s">
        <v>13</v>
      </c>
      <c r="Q556" s="10" t="s">
        <v>13</v>
      </c>
      <c r="R556" s="10" t="s">
        <v>13</v>
      </c>
      <c r="S556" s="8"/>
      <c r="T556" s="8"/>
      <c r="U556" s="8"/>
      <c r="V556" s="50"/>
      <c r="W556" s="40"/>
    </row>
    <row r="557" spans="1:23" ht="25.5" x14ac:dyDescent="0.25">
      <c r="A557" s="52">
        <v>556</v>
      </c>
      <c r="B557" s="2" t="s">
        <v>2091</v>
      </c>
      <c r="C557" s="10" t="s">
        <v>2092</v>
      </c>
      <c r="D557" s="10" t="s">
        <v>2092</v>
      </c>
      <c r="F557" s="2" t="s">
        <v>2091</v>
      </c>
      <c r="G557" s="40"/>
      <c r="H557" s="1"/>
      <c r="I557" s="1"/>
      <c r="J557" s="1" t="s">
        <v>13</v>
      </c>
      <c r="K557" s="1"/>
      <c r="L557" s="1"/>
      <c r="M557" s="50"/>
      <c r="N557" s="49" t="s">
        <v>13</v>
      </c>
      <c r="O557" s="10" t="s">
        <v>13</v>
      </c>
      <c r="P557" s="8"/>
      <c r="Q557" s="8"/>
      <c r="R557" s="8"/>
      <c r="S557" s="8"/>
      <c r="T557" s="8"/>
      <c r="U557" s="8"/>
      <c r="V557" s="50"/>
      <c r="W557" s="40"/>
    </row>
    <row r="558" spans="1:23" ht="25.5" x14ac:dyDescent="0.25">
      <c r="A558" s="52">
        <v>557</v>
      </c>
      <c r="B558" s="2" t="s">
        <v>2089</v>
      </c>
      <c r="C558" s="10" t="s">
        <v>2090</v>
      </c>
      <c r="D558" s="10" t="s">
        <v>2090</v>
      </c>
      <c r="F558" s="2" t="s">
        <v>2089</v>
      </c>
      <c r="G558" s="40"/>
      <c r="H558" s="1"/>
      <c r="I558" s="1"/>
      <c r="J558" s="1" t="s">
        <v>13</v>
      </c>
      <c r="K558" s="1"/>
      <c r="L558" s="1"/>
      <c r="M558" s="50"/>
      <c r="N558" s="49" t="s">
        <v>13</v>
      </c>
      <c r="O558" s="10" t="s">
        <v>13</v>
      </c>
      <c r="P558" s="8"/>
      <c r="Q558" s="8"/>
      <c r="R558" s="8"/>
      <c r="S558" s="8"/>
      <c r="T558" s="8"/>
      <c r="U558" s="8"/>
      <c r="V558" s="50"/>
      <c r="W558" s="40"/>
    </row>
    <row r="559" spans="1:23" ht="25.5" x14ac:dyDescent="0.25">
      <c r="A559" s="52">
        <v>558</v>
      </c>
      <c r="B559" s="2" t="s">
        <v>2087</v>
      </c>
      <c r="C559" s="10" t="s">
        <v>2088</v>
      </c>
      <c r="D559" s="10" t="s">
        <v>2088</v>
      </c>
      <c r="F559" s="2" t="s">
        <v>2087</v>
      </c>
      <c r="G559" s="40"/>
      <c r="H559" s="1"/>
      <c r="I559" s="1"/>
      <c r="J559" s="1" t="s">
        <v>13</v>
      </c>
      <c r="K559" s="1"/>
      <c r="L559" s="1"/>
      <c r="M559" s="50"/>
      <c r="N559" s="49" t="s">
        <v>13</v>
      </c>
      <c r="O559" s="10" t="s">
        <v>13</v>
      </c>
      <c r="P559" s="8"/>
      <c r="Q559" s="8"/>
      <c r="R559" s="8"/>
      <c r="S559" s="8"/>
      <c r="T559" s="8"/>
      <c r="U559" s="8"/>
      <c r="V559" s="50"/>
      <c r="W559" s="40"/>
    </row>
    <row r="560" spans="1:23" ht="25.5" x14ac:dyDescent="0.25">
      <c r="A560" s="52">
        <v>559</v>
      </c>
      <c r="B560" s="2" t="s">
        <v>2085</v>
      </c>
      <c r="C560" s="10" t="s">
        <v>2086</v>
      </c>
      <c r="D560" s="10" t="s">
        <v>2086</v>
      </c>
      <c r="F560" s="2" t="s">
        <v>2085</v>
      </c>
      <c r="G560" s="40"/>
      <c r="H560" s="1"/>
      <c r="I560" s="1"/>
      <c r="J560" s="1" t="s">
        <v>13</v>
      </c>
      <c r="K560" s="1"/>
      <c r="L560" s="1"/>
      <c r="M560" s="50"/>
      <c r="N560" s="49" t="s">
        <v>13</v>
      </c>
      <c r="O560" s="10" t="s">
        <v>13</v>
      </c>
      <c r="P560" s="10" t="s">
        <v>13</v>
      </c>
      <c r="Q560" s="10" t="s">
        <v>13</v>
      </c>
      <c r="R560" s="10" t="s">
        <v>13</v>
      </c>
      <c r="S560" s="8"/>
      <c r="T560" s="8"/>
      <c r="U560" s="8"/>
      <c r="V560" s="50"/>
      <c r="W560" s="40"/>
    </row>
    <row r="561" spans="1:23" ht="25.5" x14ac:dyDescent="0.25">
      <c r="A561" s="52">
        <v>560</v>
      </c>
      <c r="B561" s="2" t="s">
        <v>2083</v>
      </c>
      <c r="C561" s="10" t="s">
        <v>2084</v>
      </c>
      <c r="D561" s="10" t="s">
        <v>2084</v>
      </c>
      <c r="F561" s="2" t="s">
        <v>2083</v>
      </c>
      <c r="G561" s="40"/>
      <c r="H561" s="1"/>
      <c r="I561" s="1"/>
      <c r="J561" s="1" t="s">
        <v>13</v>
      </c>
      <c r="K561" s="1"/>
      <c r="L561" s="1"/>
      <c r="M561" s="50"/>
      <c r="N561" s="49" t="s">
        <v>13</v>
      </c>
      <c r="O561" s="10" t="s">
        <v>13</v>
      </c>
      <c r="P561" s="8"/>
      <c r="Q561" s="8"/>
      <c r="R561" s="8"/>
      <c r="S561" s="8"/>
      <c r="T561" s="8"/>
      <c r="U561" s="8"/>
      <c r="V561" s="50"/>
      <c r="W561" s="40"/>
    </row>
    <row r="562" spans="1:23" ht="38.25" x14ac:dyDescent="0.25">
      <c r="A562" s="52">
        <v>561</v>
      </c>
      <c r="B562" s="2" t="s">
        <v>2081</v>
      </c>
      <c r="C562" s="10" t="s">
        <v>2082</v>
      </c>
      <c r="D562" s="10" t="s">
        <v>2082</v>
      </c>
      <c r="F562" s="2" t="s">
        <v>2081</v>
      </c>
      <c r="G562" s="40"/>
      <c r="H562" s="1"/>
      <c r="I562" s="1"/>
      <c r="J562" s="1" t="s">
        <v>13</v>
      </c>
      <c r="K562" s="1"/>
      <c r="L562" s="1"/>
      <c r="M562" s="50"/>
      <c r="N562" s="49" t="s">
        <v>13</v>
      </c>
      <c r="O562" s="10" t="s">
        <v>13</v>
      </c>
      <c r="P562" s="8"/>
      <c r="Q562" s="8"/>
      <c r="R562" s="8"/>
      <c r="S562" s="8"/>
      <c r="T562" s="8"/>
      <c r="U562" s="8"/>
      <c r="V562" s="50"/>
      <c r="W562" s="40"/>
    </row>
    <row r="563" spans="1:23" ht="25.5" x14ac:dyDescent="0.25">
      <c r="A563" s="52">
        <v>562</v>
      </c>
      <c r="B563" s="2" t="s">
        <v>2079</v>
      </c>
      <c r="C563" s="10" t="s">
        <v>2080</v>
      </c>
      <c r="D563" s="10" t="s">
        <v>2080</v>
      </c>
      <c r="F563" s="2" t="s">
        <v>2079</v>
      </c>
      <c r="G563" s="40"/>
      <c r="H563" s="1"/>
      <c r="I563" s="1"/>
      <c r="J563" s="1" t="s">
        <v>13</v>
      </c>
      <c r="K563" s="1"/>
      <c r="L563" s="1"/>
      <c r="M563" s="50"/>
      <c r="N563" s="49" t="s">
        <v>13</v>
      </c>
      <c r="O563" s="10" t="s">
        <v>13</v>
      </c>
      <c r="P563" s="10" t="s">
        <v>13</v>
      </c>
      <c r="Q563" s="10" t="s">
        <v>13</v>
      </c>
      <c r="R563" s="10" t="s">
        <v>13</v>
      </c>
      <c r="S563" s="8"/>
      <c r="T563" s="8"/>
      <c r="U563" s="8"/>
      <c r="V563" s="50"/>
      <c r="W563" s="40"/>
    </row>
    <row r="564" spans="1:23" ht="38.25" x14ac:dyDescent="0.25">
      <c r="A564" s="52">
        <v>563</v>
      </c>
      <c r="B564" s="2" t="s">
        <v>2077</v>
      </c>
      <c r="C564" s="10" t="s">
        <v>2078</v>
      </c>
      <c r="D564" s="10" t="s">
        <v>2078</v>
      </c>
      <c r="F564" s="2" t="s">
        <v>2077</v>
      </c>
      <c r="G564" s="40"/>
      <c r="H564" s="1"/>
      <c r="I564" s="1"/>
      <c r="J564" s="1" t="s">
        <v>13</v>
      </c>
      <c r="K564" s="1"/>
      <c r="L564" s="1"/>
      <c r="M564" s="50"/>
      <c r="N564" s="49" t="s">
        <v>13</v>
      </c>
      <c r="O564" s="10" t="s">
        <v>13</v>
      </c>
      <c r="P564" s="8"/>
      <c r="Q564" s="8"/>
      <c r="R564" s="8"/>
      <c r="S564" s="8"/>
      <c r="T564" s="8"/>
      <c r="U564" s="8"/>
      <c r="V564" s="50"/>
      <c r="W564" s="40"/>
    </row>
    <row r="565" spans="1:23" ht="25.5" x14ac:dyDescent="0.25">
      <c r="A565" s="52">
        <v>564</v>
      </c>
      <c r="B565" s="2" t="s">
        <v>2075</v>
      </c>
      <c r="C565" s="10" t="s">
        <v>2076</v>
      </c>
      <c r="D565" s="10" t="s">
        <v>2076</v>
      </c>
      <c r="F565" s="2" t="s">
        <v>2075</v>
      </c>
      <c r="G565" s="40"/>
      <c r="H565" s="1"/>
      <c r="I565" s="1"/>
      <c r="J565" s="1" t="s">
        <v>13</v>
      </c>
      <c r="K565" s="1"/>
      <c r="L565" s="1"/>
      <c r="M565" s="50"/>
      <c r="N565" s="49" t="s">
        <v>13</v>
      </c>
      <c r="O565" s="10" t="s">
        <v>13</v>
      </c>
      <c r="P565" s="8"/>
      <c r="Q565" s="8"/>
      <c r="R565" s="8"/>
      <c r="S565" s="8"/>
      <c r="T565" s="8"/>
      <c r="U565" s="8"/>
      <c r="V565" s="50"/>
      <c r="W565" s="40"/>
    </row>
    <row r="566" spans="1:23" ht="25.5" x14ac:dyDescent="0.25">
      <c r="A566" s="52">
        <v>565</v>
      </c>
      <c r="B566" s="6" t="s">
        <v>2073</v>
      </c>
      <c r="C566" s="12" t="s">
        <v>2074</v>
      </c>
      <c r="D566" s="12" t="s">
        <v>2074</v>
      </c>
      <c r="E566" s="11"/>
      <c r="F566" s="6" t="s">
        <v>2073</v>
      </c>
      <c r="G566" s="39"/>
      <c r="H566" s="5"/>
      <c r="I566" s="5"/>
      <c r="J566" s="1"/>
      <c r="K566" s="5"/>
      <c r="L566" s="5"/>
      <c r="M566" s="48"/>
      <c r="N566" s="50"/>
      <c r="O566" s="8"/>
      <c r="P566" s="8"/>
      <c r="Q566" s="8"/>
      <c r="R566" s="8"/>
      <c r="S566" s="8"/>
      <c r="T566" s="8"/>
      <c r="U566" s="8"/>
      <c r="V566" s="50"/>
      <c r="W566" s="40"/>
    </row>
    <row r="567" spans="1:23" ht="25.5" x14ac:dyDescent="0.25">
      <c r="A567" s="52">
        <v>566</v>
      </c>
      <c r="B567" s="2" t="s">
        <v>2071</v>
      </c>
      <c r="C567" s="10" t="s">
        <v>2072</v>
      </c>
      <c r="D567" s="10" t="s">
        <v>2072</v>
      </c>
      <c r="F567" s="2" t="s">
        <v>2071</v>
      </c>
      <c r="G567" s="40"/>
      <c r="H567" s="1"/>
      <c r="I567" s="1"/>
      <c r="J567" s="1" t="s">
        <v>13</v>
      </c>
      <c r="K567" s="1"/>
      <c r="L567" s="1"/>
      <c r="M567" s="50"/>
      <c r="N567" s="50"/>
      <c r="O567" s="8"/>
      <c r="P567" s="10" t="s">
        <v>13</v>
      </c>
      <c r="Q567" s="10" t="s">
        <v>13</v>
      </c>
      <c r="R567" s="10" t="s">
        <v>13</v>
      </c>
      <c r="S567" s="8"/>
      <c r="T567" s="8"/>
      <c r="U567" s="8"/>
      <c r="V567" s="50"/>
      <c r="W567" s="40"/>
    </row>
    <row r="568" spans="1:23" ht="38.25" x14ac:dyDescent="0.25">
      <c r="A568" s="52">
        <v>567</v>
      </c>
      <c r="B568" s="2" t="s">
        <v>2069</v>
      </c>
      <c r="C568" s="10" t="s">
        <v>2070</v>
      </c>
      <c r="D568" s="10" t="s">
        <v>2070</v>
      </c>
      <c r="F568" s="2" t="s">
        <v>2069</v>
      </c>
      <c r="G568" s="40"/>
      <c r="H568" s="1"/>
      <c r="I568" s="1"/>
      <c r="J568" s="1" t="s">
        <v>13</v>
      </c>
      <c r="K568" s="1"/>
      <c r="L568" s="1"/>
      <c r="M568" s="50"/>
      <c r="N568" s="50"/>
      <c r="O568" s="8"/>
      <c r="P568" s="10" t="s">
        <v>13</v>
      </c>
      <c r="Q568" s="10" t="s">
        <v>13</v>
      </c>
      <c r="R568" s="10" t="s">
        <v>13</v>
      </c>
      <c r="S568" s="8"/>
      <c r="T568" s="8"/>
      <c r="U568" s="8"/>
      <c r="V568" s="50"/>
      <c r="W568" s="40"/>
    </row>
    <row r="569" spans="1:23" ht="25.5" x14ac:dyDescent="0.25">
      <c r="A569" s="52">
        <v>568</v>
      </c>
      <c r="B569" s="2" t="s">
        <v>2067</v>
      </c>
      <c r="C569" s="10" t="s">
        <v>2068</v>
      </c>
      <c r="D569" s="10" t="s">
        <v>2068</v>
      </c>
      <c r="F569" s="2" t="s">
        <v>2067</v>
      </c>
      <c r="G569" s="40"/>
      <c r="H569" s="1"/>
      <c r="I569" s="1"/>
      <c r="J569" s="1" t="s">
        <v>13</v>
      </c>
      <c r="K569" s="1"/>
      <c r="L569" s="1"/>
      <c r="M569" s="50"/>
      <c r="N569" s="50"/>
      <c r="O569" s="8"/>
      <c r="P569" s="10" t="s">
        <v>13</v>
      </c>
      <c r="Q569" s="10" t="s">
        <v>13</v>
      </c>
      <c r="R569" s="10" t="s">
        <v>13</v>
      </c>
      <c r="S569" s="8"/>
      <c r="T569" s="8"/>
      <c r="U569" s="8"/>
      <c r="V569" s="50"/>
      <c r="W569" s="40"/>
    </row>
    <row r="570" spans="1:23" ht="25.5" x14ac:dyDescent="0.25">
      <c r="A570" s="52">
        <v>569</v>
      </c>
      <c r="B570" s="2" t="s">
        <v>2065</v>
      </c>
      <c r="C570" s="10" t="s">
        <v>2066</v>
      </c>
      <c r="D570" s="10" t="s">
        <v>2066</v>
      </c>
      <c r="F570" s="2" t="s">
        <v>2065</v>
      </c>
      <c r="G570" s="40"/>
      <c r="H570" s="1"/>
      <c r="I570" s="1"/>
      <c r="J570" s="1" t="s">
        <v>13</v>
      </c>
      <c r="K570" s="1"/>
      <c r="L570" s="1"/>
      <c r="M570" s="50"/>
      <c r="N570" s="50"/>
      <c r="O570" s="8"/>
      <c r="P570" s="10" t="s">
        <v>13</v>
      </c>
      <c r="Q570" s="10" t="s">
        <v>13</v>
      </c>
      <c r="R570" s="10" t="s">
        <v>13</v>
      </c>
      <c r="S570" s="8"/>
      <c r="T570" s="8"/>
      <c r="U570" s="8"/>
      <c r="V570" s="50"/>
      <c r="W570" s="40"/>
    </row>
    <row r="571" spans="1:23" ht="25.5" x14ac:dyDescent="0.25">
      <c r="A571" s="52">
        <v>570</v>
      </c>
      <c r="B571" s="6" t="s">
        <v>2063</v>
      </c>
      <c r="C571" s="12" t="s">
        <v>2064</v>
      </c>
      <c r="D571" s="12" t="s">
        <v>2064</v>
      </c>
      <c r="E571" s="11"/>
      <c r="F571" s="6" t="s">
        <v>2063</v>
      </c>
      <c r="G571" s="39"/>
      <c r="H571" s="5"/>
      <c r="I571" s="5"/>
      <c r="J571" s="1"/>
      <c r="K571" s="5"/>
      <c r="L571" s="5"/>
      <c r="M571" s="48"/>
      <c r="N571" s="50"/>
      <c r="O571" s="8"/>
      <c r="P571" s="8"/>
      <c r="Q571" s="8"/>
      <c r="R571" s="8"/>
      <c r="S571" s="8"/>
      <c r="T571" s="8"/>
      <c r="U571" s="8"/>
      <c r="V571" s="50"/>
      <c r="W571" s="40"/>
    </row>
    <row r="572" spans="1:23" ht="25.5" x14ac:dyDescent="0.25">
      <c r="A572" s="52">
        <v>571</v>
      </c>
      <c r="B572" s="2" t="s">
        <v>2061</v>
      </c>
      <c r="C572" s="10" t="s">
        <v>2062</v>
      </c>
      <c r="D572" s="10" t="s">
        <v>2062</v>
      </c>
      <c r="F572" s="2" t="s">
        <v>2061</v>
      </c>
      <c r="G572" s="40"/>
      <c r="H572" s="1"/>
      <c r="I572" s="1"/>
      <c r="J572" s="1" t="s">
        <v>13</v>
      </c>
      <c r="K572" s="1"/>
      <c r="L572" s="1"/>
      <c r="M572" s="50"/>
      <c r="N572" s="50"/>
      <c r="O572" s="8"/>
      <c r="P572" s="10" t="s">
        <v>13</v>
      </c>
      <c r="Q572" s="10" t="s">
        <v>13</v>
      </c>
      <c r="R572" s="10" t="s">
        <v>13</v>
      </c>
      <c r="S572" s="8"/>
      <c r="T572" s="8"/>
      <c r="U572" s="8"/>
      <c r="V572" s="50"/>
      <c r="W572" s="40"/>
    </row>
    <row r="573" spans="1:23" x14ac:dyDescent="0.25">
      <c r="A573" s="52">
        <v>572</v>
      </c>
      <c r="B573" s="2" t="s">
        <v>2059</v>
      </c>
      <c r="C573" s="10" t="s">
        <v>2060</v>
      </c>
      <c r="D573" s="10" t="s">
        <v>2060</v>
      </c>
      <c r="F573" s="2" t="s">
        <v>2059</v>
      </c>
      <c r="G573" s="40"/>
      <c r="H573" s="1"/>
      <c r="I573" s="1"/>
      <c r="J573" s="1" t="s">
        <v>13</v>
      </c>
      <c r="K573" s="1"/>
      <c r="L573" s="1"/>
      <c r="M573" s="50"/>
      <c r="N573" s="50"/>
      <c r="O573" s="8"/>
      <c r="P573" s="10" t="s">
        <v>13</v>
      </c>
      <c r="Q573" s="10" t="s">
        <v>13</v>
      </c>
      <c r="R573" s="10" t="s">
        <v>13</v>
      </c>
      <c r="S573" s="8"/>
      <c r="T573" s="8"/>
      <c r="U573" s="8"/>
      <c r="V573" s="50"/>
      <c r="W573" s="40"/>
    </row>
    <row r="574" spans="1:23" ht="25.5" x14ac:dyDescent="0.25">
      <c r="A574" s="52">
        <v>573</v>
      </c>
      <c r="B574" s="2" t="s">
        <v>2057</v>
      </c>
      <c r="C574" s="10" t="s">
        <v>2058</v>
      </c>
      <c r="D574" s="10" t="s">
        <v>2058</v>
      </c>
      <c r="F574" s="2" t="s">
        <v>2057</v>
      </c>
      <c r="G574" s="40"/>
      <c r="H574" s="1"/>
      <c r="I574" s="1"/>
      <c r="J574" s="1" t="s">
        <v>13</v>
      </c>
      <c r="K574" s="1"/>
      <c r="L574" s="1"/>
      <c r="M574" s="50"/>
      <c r="N574" s="50"/>
      <c r="O574" s="8"/>
      <c r="P574" s="10" t="s">
        <v>13</v>
      </c>
      <c r="Q574" s="10" t="s">
        <v>13</v>
      </c>
      <c r="R574" s="10" t="s">
        <v>13</v>
      </c>
      <c r="S574" s="8"/>
      <c r="T574" s="8"/>
      <c r="U574" s="8"/>
      <c r="V574" s="50"/>
      <c r="W574" s="40"/>
    </row>
    <row r="575" spans="1:23" ht="25.5" x14ac:dyDescent="0.25">
      <c r="A575" s="52">
        <v>574</v>
      </c>
      <c r="B575" s="2" t="s">
        <v>2055</v>
      </c>
      <c r="C575" s="10" t="s">
        <v>2056</v>
      </c>
      <c r="D575" s="10" t="s">
        <v>2056</v>
      </c>
      <c r="F575" s="2" t="s">
        <v>2055</v>
      </c>
      <c r="G575" s="40"/>
      <c r="H575" s="1"/>
      <c r="I575" s="1"/>
      <c r="J575" s="1" t="s">
        <v>13</v>
      </c>
      <c r="K575" s="1"/>
      <c r="L575" s="1"/>
      <c r="M575" s="50"/>
      <c r="N575" s="50"/>
      <c r="O575" s="8"/>
      <c r="P575" s="10" t="s">
        <v>13</v>
      </c>
      <c r="Q575" s="10" t="s">
        <v>13</v>
      </c>
      <c r="R575" s="10" t="s">
        <v>13</v>
      </c>
      <c r="S575" s="8"/>
      <c r="T575" s="8"/>
      <c r="U575" s="8"/>
      <c r="V575" s="50"/>
      <c r="W575" s="40"/>
    </row>
    <row r="576" spans="1:23" x14ac:dyDescent="0.25">
      <c r="A576" s="52">
        <v>575</v>
      </c>
      <c r="B576" s="4" t="s">
        <v>2053</v>
      </c>
      <c r="C576" s="14" t="s">
        <v>2054</v>
      </c>
      <c r="D576" s="14" t="s">
        <v>2054</v>
      </c>
      <c r="E576" s="13"/>
      <c r="F576" s="4" t="s">
        <v>2053</v>
      </c>
      <c r="G576" s="38"/>
      <c r="H576" s="3"/>
      <c r="I576" s="3"/>
      <c r="J576" s="1"/>
      <c r="K576" s="3"/>
      <c r="L576" s="3"/>
      <c r="M576" s="47"/>
      <c r="N576" s="50"/>
      <c r="O576" s="8"/>
      <c r="P576" s="8"/>
      <c r="Q576" s="8"/>
      <c r="R576" s="8"/>
      <c r="S576" s="8"/>
      <c r="T576" s="8"/>
      <c r="U576" s="8"/>
      <c r="V576" s="50"/>
      <c r="W576" s="40"/>
    </row>
    <row r="577" spans="1:23" x14ac:dyDescent="0.25">
      <c r="A577" s="52">
        <v>576</v>
      </c>
      <c r="B577" s="6" t="s">
        <v>2051</v>
      </c>
      <c r="C577" s="12" t="s">
        <v>2052</v>
      </c>
      <c r="D577" s="12" t="s">
        <v>2052</v>
      </c>
      <c r="E577" s="11"/>
      <c r="F577" s="6" t="s">
        <v>2051</v>
      </c>
      <c r="G577" s="39"/>
      <c r="H577" s="5"/>
      <c r="I577" s="5"/>
      <c r="J577" s="1"/>
      <c r="K577" s="5"/>
      <c r="L577" s="5"/>
      <c r="M577" s="48"/>
      <c r="N577" s="50"/>
      <c r="O577" s="8"/>
      <c r="P577" s="8"/>
      <c r="Q577" s="8"/>
      <c r="R577" s="8"/>
      <c r="S577" s="8"/>
      <c r="T577" s="8"/>
      <c r="U577" s="8"/>
      <c r="V577" s="50"/>
      <c r="W577" s="40"/>
    </row>
    <row r="578" spans="1:23" ht="25.5" x14ac:dyDescent="0.25">
      <c r="A578" s="52">
        <v>577</v>
      </c>
      <c r="B578" s="2" t="s">
        <v>2049</v>
      </c>
      <c r="C578" s="10" t="s">
        <v>2050</v>
      </c>
      <c r="D578" s="10" t="s">
        <v>2050</v>
      </c>
      <c r="F578" s="2" t="s">
        <v>2049</v>
      </c>
      <c r="G578" s="40"/>
      <c r="H578" s="1"/>
      <c r="I578" s="1"/>
      <c r="J578" s="1" t="s">
        <v>13</v>
      </c>
      <c r="K578" s="1"/>
      <c r="L578" s="1"/>
      <c r="M578" s="50"/>
      <c r="N578" s="49" t="s">
        <v>13</v>
      </c>
      <c r="O578" s="10" t="s">
        <v>13</v>
      </c>
      <c r="P578" s="8"/>
      <c r="Q578" s="8"/>
      <c r="R578" s="8"/>
      <c r="S578" s="8"/>
      <c r="T578" s="8"/>
      <c r="U578" s="8"/>
      <c r="V578" s="50"/>
      <c r="W578" s="40"/>
    </row>
    <row r="579" spans="1:23" ht="25.5" x14ac:dyDescent="0.25">
      <c r="A579" s="52">
        <v>578</v>
      </c>
      <c r="B579" s="2" t="s">
        <v>2047</v>
      </c>
      <c r="C579" s="10" t="s">
        <v>2048</v>
      </c>
      <c r="D579" s="10" t="s">
        <v>2048</v>
      </c>
      <c r="F579" s="2" t="s">
        <v>2047</v>
      </c>
      <c r="G579" s="40"/>
      <c r="H579" s="1"/>
      <c r="I579" s="1"/>
      <c r="J579" s="1" t="s">
        <v>13</v>
      </c>
      <c r="K579" s="1"/>
      <c r="L579" s="1"/>
      <c r="M579" s="50"/>
      <c r="N579" s="49" t="s">
        <v>13</v>
      </c>
      <c r="O579" s="10" t="s">
        <v>13</v>
      </c>
      <c r="P579" s="8"/>
      <c r="Q579" s="8"/>
      <c r="R579" s="8"/>
      <c r="S579" s="8"/>
      <c r="T579" s="8"/>
      <c r="U579" s="8"/>
      <c r="V579" s="50"/>
      <c r="W579" s="40"/>
    </row>
    <row r="580" spans="1:23" ht="25.5" x14ac:dyDescent="0.25">
      <c r="A580" s="52">
        <v>579</v>
      </c>
      <c r="B580" s="2" t="s">
        <v>2045</v>
      </c>
      <c r="C580" s="10" t="s">
        <v>2046</v>
      </c>
      <c r="D580" s="10" t="s">
        <v>2046</v>
      </c>
      <c r="F580" s="2" t="s">
        <v>2045</v>
      </c>
      <c r="G580" s="40"/>
      <c r="H580" s="1"/>
      <c r="I580" s="1"/>
      <c r="J580" s="1" t="s">
        <v>13</v>
      </c>
      <c r="K580" s="1"/>
      <c r="L580" s="1"/>
      <c r="M580" s="50"/>
      <c r="N580" s="49" t="s">
        <v>13</v>
      </c>
      <c r="O580" s="10" t="s">
        <v>13</v>
      </c>
      <c r="P580" s="8"/>
      <c r="Q580" s="8"/>
      <c r="R580" s="8"/>
      <c r="S580" s="8"/>
      <c r="T580" s="8"/>
      <c r="U580" s="8"/>
      <c r="V580" s="50"/>
      <c r="W580" s="40"/>
    </row>
    <row r="581" spans="1:23" ht="63.75" x14ac:dyDescent="0.25">
      <c r="A581" s="52">
        <v>580</v>
      </c>
      <c r="B581" s="2" t="s">
        <v>2043</v>
      </c>
      <c r="C581" s="10" t="s">
        <v>2044</v>
      </c>
      <c r="D581" s="10" t="s">
        <v>2044</v>
      </c>
      <c r="F581" s="2" t="s">
        <v>2043</v>
      </c>
      <c r="G581" s="40"/>
      <c r="H581" s="1"/>
      <c r="I581" s="1"/>
      <c r="J581" s="1" t="s">
        <v>13</v>
      </c>
      <c r="K581" s="1"/>
      <c r="L581" s="1"/>
      <c r="M581" s="50"/>
      <c r="N581" s="49" t="s">
        <v>13</v>
      </c>
      <c r="O581" s="10" t="s">
        <v>13</v>
      </c>
      <c r="P581" s="8"/>
      <c r="Q581" s="8"/>
      <c r="R581" s="8"/>
      <c r="S581" s="8"/>
      <c r="T581" s="8"/>
      <c r="U581" s="8"/>
      <c r="V581" s="50"/>
      <c r="W581" s="40"/>
    </row>
    <row r="582" spans="1:23" x14ac:dyDescent="0.25">
      <c r="A582" s="52">
        <v>581</v>
      </c>
      <c r="B582" s="6" t="s">
        <v>2041</v>
      </c>
      <c r="C582" s="12" t="s">
        <v>2042</v>
      </c>
      <c r="D582" s="12" t="s">
        <v>2042</v>
      </c>
      <c r="E582" s="11"/>
      <c r="F582" s="6" t="s">
        <v>2041</v>
      </c>
      <c r="G582" s="39"/>
      <c r="H582" s="5"/>
      <c r="I582" s="5"/>
      <c r="J582" s="1"/>
      <c r="K582" s="5"/>
      <c r="L582" s="5"/>
      <c r="M582" s="48"/>
      <c r="N582" s="50"/>
      <c r="O582" s="8"/>
      <c r="P582" s="8"/>
      <c r="Q582" s="8"/>
      <c r="R582" s="8"/>
      <c r="S582" s="8"/>
      <c r="T582" s="8"/>
      <c r="U582" s="8"/>
      <c r="V582" s="50"/>
      <c r="W582" s="40"/>
    </row>
    <row r="583" spans="1:23" x14ac:dyDescent="0.25">
      <c r="A583" s="52">
        <v>582</v>
      </c>
      <c r="B583" s="2" t="s">
        <v>2039</v>
      </c>
      <c r="C583" s="10" t="s">
        <v>2040</v>
      </c>
      <c r="D583" s="10" t="s">
        <v>2040</v>
      </c>
      <c r="F583" s="2" t="s">
        <v>2039</v>
      </c>
      <c r="G583" s="40"/>
      <c r="H583" s="1"/>
      <c r="I583" s="1"/>
      <c r="J583" s="1" t="s">
        <v>13</v>
      </c>
      <c r="K583" s="1"/>
      <c r="L583" s="1"/>
      <c r="M583" s="50"/>
      <c r="N583" s="49" t="s">
        <v>13</v>
      </c>
      <c r="O583" s="10" t="s">
        <v>13</v>
      </c>
      <c r="P583" s="10" t="s">
        <v>13</v>
      </c>
      <c r="Q583" s="10" t="s">
        <v>13</v>
      </c>
      <c r="R583" s="10" t="s">
        <v>13</v>
      </c>
      <c r="S583" s="8"/>
      <c r="T583" s="8"/>
      <c r="U583" s="8"/>
      <c r="V583" s="50"/>
      <c r="W583" s="40"/>
    </row>
    <row r="584" spans="1:23" ht="25.5" x14ac:dyDescent="0.25">
      <c r="A584" s="52">
        <v>583</v>
      </c>
      <c r="B584" s="2" t="s">
        <v>2037</v>
      </c>
      <c r="C584" s="10" t="s">
        <v>2038</v>
      </c>
      <c r="D584" s="10" t="s">
        <v>2038</v>
      </c>
      <c r="F584" s="2" t="s">
        <v>2037</v>
      </c>
      <c r="G584" s="40"/>
      <c r="H584" s="1"/>
      <c r="I584" s="1"/>
      <c r="J584" s="1" t="s">
        <v>13</v>
      </c>
      <c r="K584" s="1"/>
      <c r="L584" s="1"/>
      <c r="M584" s="50"/>
      <c r="N584" s="49" t="s">
        <v>13</v>
      </c>
      <c r="O584" s="10" t="s">
        <v>13</v>
      </c>
      <c r="P584" s="10" t="s">
        <v>13</v>
      </c>
      <c r="Q584" s="10" t="s">
        <v>13</v>
      </c>
      <c r="R584" s="10" t="s">
        <v>13</v>
      </c>
      <c r="S584" s="8"/>
      <c r="T584" s="8"/>
      <c r="U584" s="8"/>
      <c r="V584" s="50"/>
      <c r="W584" s="40"/>
    </row>
    <row r="585" spans="1:23" ht="38.25" x14ac:dyDescent="0.25">
      <c r="A585" s="52">
        <v>584</v>
      </c>
      <c r="B585" s="2" t="s">
        <v>2035</v>
      </c>
      <c r="C585" s="10" t="s">
        <v>2036</v>
      </c>
      <c r="D585" s="10" t="s">
        <v>2036</v>
      </c>
      <c r="F585" s="2" t="s">
        <v>2035</v>
      </c>
      <c r="G585" s="40"/>
      <c r="H585" s="1"/>
      <c r="I585" s="1"/>
      <c r="J585" s="1" t="s">
        <v>13</v>
      </c>
      <c r="K585" s="1"/>
      <c r="L585" s="1"/>
      <c r="M585" s="50"/>
      <c r="N585" s="49" t="s">
        <v>13</v>
      </c>
      <c r="O585" s="10" t="s">
        <v>13</v>
      </c>
      <c r="P585" s="10" t="s">
        <v>13</v>
      </c>
      <c r="Q585" s="10" t="s">
        <v>13</v>
      </c>
      <c r="R585" s="10" t="s">
        <v>13</v>
      </c>
      <c r="S585" s="8"/>
      <c r="T585" s="8"/>
      <c r="U585" s="8"/>
      <c r="V585" s="50"/>
      <c r="W585" s="40"/>
    </row>
    <row r="586" spans="1:23" ht="38.25" x14ac:dyDescent="0.25">
      <c r="A586" s="52">
        <v>585</v>
      </c>
      <c r="B586" s="2" t="s">
        <v>2033</v>
      </c>
      <c r="C586" s="10" t="s">
        <v>2034</v>
      </c>
      <c r="D586" s="10" t="s">
        <v>2034</v>
      </c>
      <c r="F586" s="2" t="s">
        <v>2033</v>
      </c>
      <c r="G586" s="40"/>
      <c r="H586" s="1"/>
      <c r="I586" s="1"/>
      <c r="J586" s="1" t="s">
        <v>13</v>
      </c>
      <c r="K586" s="1"/>
      <c r="L586" s="1"/>
      <c r="M586" s="50"/>
      <c r="N586" s="49" t="s">
        <v>13</v>
      </c>
      <c r="O586" s="10" t="s">
        <v>13</v>
      </c>
      <c r="P586" s="10" t="s">
        <v>13</v>
      </c>
      <c r="Q586" s="10" t="s">
        <v>13</v>
      </c>
      <c r="R586" s="10" t="s">
        <v>13</v>
      </c>
      <c r="S586" s="8"/>
      <c r="T586" s="8"/>
      <c r="U586" s="8"/>
      <c r="V586" s="50"/>
      <c r="W586" s="40"/>
    </row>
    <row r="587" spans="1:23" ht="25.5" x14ac:dyDescent="0.25">
      <c r="A587" s="52">
        <v>586</v>
      </c>
      <c r="B587" s="2" t="s">
        <v>2031</v>
      </c>
      <c r="C587" s="10" t="s">
        <v>2032</v>
      </c>
      <c r="D587" s="10" t="s">
        <v>2032</v>
      </c>
      <c r="F587" s="2" t="s">
        <v>2031</v>
      </c>
      <c r="G587" s="40"/>
      <c r="H587" s="1"/>
      <c r="I587" s="1"/>
      <c r="J587" s="1" t="s">
        <v>13</v>
      </c>
      <c r="K587" s="1"/>
      <c r="L587" s="1"/>
      <c r="M587" s="50"/>
      <c r="N587" s="49" t="s">
        <v>13</v>
      </c>
      <c r="O587" s="10" t="s">
        <v>13</v>
      </c>
      <c r="P587" s="10" t="s">
        <v>13</v>
      </c>
      <c r="Q587" s="10" t="s">
        <v>13</v>
      </c>
      <c r="R587" s="10" t="s">
        <v>13</v>
      </c>
      <c r="S587" s="8"/>
      <c r="T587" s="8"/>
      <c r="U587" s="8"/>
      <c r="V587" s="50"/>
      <c r="W587" s="40"/>
    </row>
    <row r="588" spans="1:23" ht="51" x14ac:dyDescent="0.25">
      <c r="A588" s="52">
        <v>587</v>
      </c>
      <c r="B588" s="2" t="s">
        <v>2029</v>
      </c>
      <c r="C588" s="10" t="s">
        <v>2030</v>
      </c>
      <c r="D588" s="10" t="s">
        <v>2030</v>
      </c>
      <c r="F588" s="2" t="s">
        <v>2029</v>
      </c>
      <c r="G588" s="40"/>
      <c r="H588" s="1"/>
      <c r="I588" s="1"/>
      <c r="J588" s="1" t="s">
        <v>13</v>
      </c>
      <c r="K588" s="1"/>
      <c r="L588" s="1"/>
      <c r="M588" s="50"/>
      <c r="N588" s="49" t="s">
        <v>13</v>
      </c>
      <c r="O588" s="10" t="s">
        <v>13</v>
      </c>
      <c r="P588" s="10" t="s">
        <v>13</v>
      </c>
      <c r="Q588" s="10" t="s">
        <v>13</v>
      </c>
      <c r="R588" s="10" t="s">
        <v>13</v>
      </c>
      <c r="S588" s="8"/>
      <c r="T588" s="8"/>
      <c r="U588" s="8"/>
      <c r="V588" s="50"/>
      <c r="W588" s="40"/>
    </row>
    <row r="589" spans="1:23" ht="38.25" x14ac:dyDescent="0.25">
      <c r="A589" s="52">
        <v>588</v>
      </c>
      <c r="B589" s="2" t="s">
        <v>2027</v>
      </c>
      <c r="C589" s="10" t="s">
        <v>2028</v>
      </c>
      <c r="D589" s="10" t="s">
        <v>2028</v>
      </c>
      <c r="F589" s="2" t="s">
        <v>2027</v>
      </c>
      <c r="G589" s="40"/>
      <c r="H589" s="1"/>
      <c r="I589" s="1"/>
      <c r="J589" s="1" t="s">
        <v>13</v>
      </c>
      <c r="K589" s="1"/>
      <c r="L589" s="1"/>
      <c r="M589" s="50"/>
      <c r="N589" s="49" t="s">
        <v>13</v>
      </c>
      <c r="O589" s="10" t="s">
        <v>13</v>
      </c>
      <c r="P589" s="10" t="s">
        <v>13</v>
      </c>
      <c r="Q589" s="10" t="s">
        <v>13</v>
      </c>
      <c r="R589" s="10" t="s">
        <v>13</v>
      </c>
      <c r="S589" s="8"/>
      <c r="T589" s="8"/>
      <c r="U589" s="8"/>
      <c r="V589" s="50"/>
      <c r="W589" s="40"/>
    </row>
    <row r="590" spans="1:23" ht="38.25" x14ac:dyDescent="0.25">
      <c r="A590" s="52">
        <v>589</v>
      </c>
      <c r="B590" s="2" t="s">
        <v>2025</v>
      </c>
      <c r="C590" s="10" t="s">
        <v>2026</v>
      </c>
      <c r="D590" s="10" t="s">
        <v>2026</v>
      </c>
      <c r="F590" s="2" t="s">
        <v>2025</v>
      </c>
      <c r="G590" s="40"/>
      <c r="H590" s="1"/>
      <c r="I590" s="1"/>
      <c r="J590" s="1" t="s">
        <v>13</v>
      </c>
      <c r="K590" s="1"/>
      <c r="L590" s="1"/>
      <c r="M590" s="50"/>
      <c r="N590" s="49" t="s">
        <v>13</v>
      </c>
      <c r="O590" s="10" t="s">
        <v>13</v>
      </c>
      <c r="P590" s="10" t="s">
        <v>13</v>
      </c>
      <c r="Q590" s="10" t="s">
        <v>13</v>
      </c>
      <c r="R590" s="10" t="s">
        <v>13</v>
      </c>
      <c r="S590" s="8"/>
      <c r="T590" s="8"/>
      <c r="U590" s="8"/>
      <c r="V590" s="50"/>
      <c r="W590" s="40"/>
    </row>
    <row r="591" spans="1:23" ht="25.5" x14ac:dyDescent="0.25">
      <c r="A591" s="52">
        <v>590</v>
      </c>
      <c r="B591" s="2" t="s">
        <v>2023</v>
      </c>
      <c r="C591" s="10" t="s">
        <v>2024</v>
      </c>
      <c r="D591" s="10" t="s">
        <v>2024</v>
      </c>
      <c r="F591" s="2" t="s">
        <v>2023</v>
      </c>
      <c r="G591" s="40"/>
      <c r="H591" s="1"/>
      <c r="I591" s="1"/>
      <c r="J591" s="1" t="s">
        <v>13</v>
      </c>
      <c r="K591" s="1"/>
      <c r="L591" s="1"/>
      <c r="M591" s="50"/>
      <c r="N591" s="49" t="s">
        <v>13</v>
      </c>
      <c r="O591" s="10" t="s">
        <v>13</v>
      </c>
      <c r="P591" s="10" t="s">
        <v>13</v>
      </c>
      <c r="Q591" s="10" t="s">
        <v>13</v>
      </c>
      <c r="R591" s="10" t="s">
        <v>13</v>
      </c>
      <c r="S591" s="8"/>
      <c r="T591" s="8"/>
      <c r="U591" s="8"/>
      <c r="V591" s="50"/>
      <c r="W591" s="40"/>
    </row>
    <row r="592" spans="1:23" ht="25.5" x14ac:dyDescent="0.25">
      <c r="A592" s="52">
        <v>591</v>
      </c>
      <c r="B592" s="2" t="s">
        <v>2021</v>
      </c>
      <c r="C592" s="10" t="s">
        <v>2022</v>
      </c>
      <c r="D592" s="10" t="s">
        <v>2022</v>
      </c>
      <c r="F592" s="2" t="s">
        <v>2021</v>
      </c>
      <c r="G592" s="40"/>
      <c r="H592" s="1"/>
      <c r="I592" s="1"/>
      <c r="J592" s="1" t="s">
        <v>13</v>
      </c>
      <c r="K592" s="1"/>
      <c r="L592" s="1"/>
      <c r="M592" s="50"/>
      <c r="N592" s="49" t="s">
        <v>13</v>
      </c>
      <c r="O592" s="10" t="s">
        <v>13</v>
      </c>
      <c r="P592" s="10" t="s">
        <v>13</v>
      </c>
      <c r="Q592" s="10" t="s">
        <v>13</v>
      </c>
      <c r="R592" s="10" t="s">
        <v>13</v>
      </c>
      <c r="S592" s="8"/>
      <c r="T592" s="8"/>
      <c r="U592" s="8"/>
      <c r="V592" s="50"/>
      <c r="W592" s="40"/>
    </row>
    <row r="593" spans="1:23" x14ac:dyDescent="0.25">
      <c r="A593" s="52">
        <v>592</v>
      </c>
      <c r="B593" s="2" t="s">
        <v>2019</v>
      </c>
      <c r="C593" s="10" t="s">
        <v>2020</v>
      </c>
      <c r="D593" s="10" t="s">
        <v>2020</v>
      </c>
      <c r="F593" s="2" t="s">
        <v>2019</v>
      </c>
      <c r="G593" s="40"/>
      <c r="H593" s="1"/>
      <c r="I593" s="1"/>
      <c r="J593" s="1" t="s">
        <v>13</v>
      </c>
      <c r="K593" s="1"/>
      <c r="L593" s="1"/>
      <c r="M593" s="50"/>
      <c r="N593" s="49" t="s">
        <v>13</v>
      </c>
      <c r="O593" s="10" t="s">
        <v>13</v>
      </c>
      <c r="P593" s="10" t="s">
        <v>13</v>
      </c>
      <c r="Q593" s="10" t="s">
        <v>13</v>
      </c>
      <c r="R593" s="10" t="s">
        <v>13</v>
      </c>
      <c r="S593" s="8"/>
      <c r="T593" s="8"/>
      <c r="U593" s="8"/>
      <c r="V593" s="50"/>
      <c r="W593" s="40"/>
    </row>
    <row r="594" spans="1:23" ht="25.5" x14ac:dyDescent="0.25">
      <c r="A594" s="52">
        <v>593</v>
      </c>
      <c r="B594" s="2" t="s">
        <v>2017</v>
      </c>
      <c r="C594" s="10" t="s">
        <v>2018</v>
      </c>
      <c r="D594" s="10" t="s">
        <v>2018</v>
      </c>
      <c r="F594" s="2" t="s">
        <v>2017</v>
      </c>
      <c r="G594" s="40"/>
      <c r="H594" s="1"/>
      <c r="I594" s="1"/>
      <c r="J594" s="1" t="s">
        <v>13</v>
      </c>
      <c r="K594" s="1"/>
      <c r="L594" s="1"/>
      <c r="M594" s="50"/>
      <c r="N594" s="49" t="s">
        <v>13</v>
      </c>
      <c r="O594" s="10" t="s">
        <v>13</v>
      </c>
      <c r="P594" s="10" t="s">
        <v>13</v>
      </c>
      <c r="Q594" s="10" t="s">
        <v>13</v>
      </c>
      <c r="R594" s="10" t="s">
        <v>13</v>
      </c>
      <c r="S594" s="8"/>
      <c r="T594" s="8"/>
      <c r="U594" s="8"/>
      <c r="V594" s="50"/>
      <c r="W594" s="40"/>
    </row>
    <row r="595" spans="1:23" ht="25.5" x14ac:dyDescent="0.25">
      <c r="A595" s="52">
        <v>594</v>
      </c>
      <c r="B595" s="2" t="s">
        <v>2015</v>
      </c>
      <c r="C595" s="10" t="s">
        <v>2016</v>
      </c>
      <c r="D595" s="10" t="s">
        <v>2016</v>
      </c>
      <c r="F595" s="2" t="s">
        <v>2015</v>
      </c>
      <c r="G595" s="40"/>
      <c r="H595" s="1"/>
      <c r="I595" s="1"/>
      <c r="J595" s="1" t="s">
        <v>13</v>
      </c>
      <c r="K595" s="1"/>
      <c r="L595" s="1"/>
      <c r="M595" s="50"/>
      <c r="N595" s="49" t="s">
        <v>13</v>
      </c>
      <c r="O595" s="10" t="s">
        <v>13</v>
      </c>
      <c r="P595" s="10" t="s">
        <v>13</v>
      </c>
      <c r="Q595" s="10" t="s">
        <v>13</v>
      </c>
      <c r="R595" s="10" t="s">
        <v>13</v>
      </c>
      <c r="S595" s="8"/>
      <c r="T595" s="8"/>
      <c r="U595" s="8"/>
      <c r="V595" s="50"/>
      <c r="W595" s="40"/>
    </row>
    <row r="596" spans="1:23" ht="25.5" x14ac:dyDescent="0.25">
      <c r="A596" s="52">
        <v>595</v>
      </c>
      <c r="B596" s="2" t="s">
        <v>2013</v>
      </c>
      <c r="C596" s="10" t="s">
        <v>2014</v>
      </c>
      <c r="D596" s="10" t="s">
        <v>2014</v>
      </c>
      <c r="F596" s="2" t="s">
        <v>2013</v>
      </c>
      <c r="G596" s="40"/>
      <c r="H596" s="1"/>
      <c r="I596" s="1"/>
      <c r="J596" s="1" t="s">
        <v>13</v>
      </c>
      <c r="K596" s="1"/>
      <c r="L596" s="1"/>
      <c r="M596" s="50"/>
      <c r="N596" s="49" t="s">
        <v>13</v>
      </c>
      <c r="O596" s="10" t="s">
        <v>13</v>
      </c>
      <c r="P596" s="10" t="s">
        <v>13</v>
      </c>
      <c r="Q596" s="10" t="s">
        <v>13</v>
      </c>
      <c r="R596" s="10" t="s">
        <v>13</v>
      </c>
      <c r="S596" s="8"/>
      <c r="T596" s="8"/>
      <c r="U596" s="8"/>
      <c r="V596" s="50"/>
      <c r="W596" s="40"/>
    </row>
    <row r="597" spans="1:23" ht="38.25" x14ac:dyDescent="0.25">
      <c r="A597" s="52">
        <v>596</v>
      </c>
      <c r="B597" s="2" t="s">
        <v>2011</v>
      </c>
      <c r="C597" s="10" t="s">
        <v>2012</v>
      </c>
      <c r="D597" s="10" t="s">
        <v>2012</v>
      </c>
      <c r="F597" s="2" t="s">
        <v>2011</v>
      </c>
      <c r="G597" s="40"/>
      <c r="H597" s="1"/>
      <c r="I597" s="1"/>
      <c r="J597" s="1" t="s">
        <v>13</v>
      </c>
      <c r="K597" s="1"/>
      <c r="L597" s="1"/>
      <c r="M597" s="50"/>
      <c r="N597" s="49" t="s">
        <v>13</v>
      </c>
      <c r="O597" s="10" t="s">
        <v>13</v>
      </c>
      <c r="P597" s="10" t="s">
        <v>13</v>
      </c>
      <c r="Q597" s="10" t="s">
        <v>13</v>
      </c>
      <c r="R597" s="10" t="s">
        <v>13</v>
      </c>
      <c r="S597" s="8"/>
      <c r="T597" s="8"/>
      <c r="U597" s="8"/>
      <c r="V597" s="50"/>
      <c r="W597" s="40"/>
    </row>
    <row r="598" spans="1:23" ht="25.5" x14ac:dyDescent="0.25">
      <c r="A598" s="52">
        <v>597</v>
      </c>
      <c r="B598" s="2" t="s">
        <v>2009</v>
      </c>
      <c r="C598" s="10" t="s">
        <v>2010</v>
      </c>
      <c r="D598" s="10" t="s">
        <v>2010</v>
      </c>
      <c r="F598" s="2" t="s">
        <v>2009</v>
      </c>
      <c r="G598" s="40"/>
      <c r="H598" s="1"/>
      <c r="I598" s="1"/>
      <c r="J598" s="1" t="s">
        <v>13</v>
      </c>
      <c r="K598" s="1"/>
      <c r="L598" s="1"/>
      <c r="M598" s="50"/>
      <c r="N598" s="49" t="s">
        <v>13</v>
      </c>
      <c r="O598" s="10" t="s">
        <v>13</v>
      </c>
      <c r="P598" s="10" t="s">
        <v>13</v>
      </c>
      <c r="Q598" s="10" t="s">
        <v>13</v>
      </c>
      <c r="R598" s="10" t="s">
        <v>13</v>
      </c>
      <c r="S598" s="8"/>
      <c r="T598" s="8"/>
      <c r="U598" s="8"/>
      <c r="V598" s="50"/>
      <c r="W598" s="40"/>
    </row>
    <row r="599" spans="1:23" ht="25.5" x14ac:dyDescent="0.25">
      <c r="A599" s="52">
        <v>598</v>
      </c>
      <c r="B599" s="2" t="s">
        <v>2007</v>
      </c>
      <c r="C599" s="10" t="s">
        <v>2008</v>
      </c>
      <c r="D599" s="10" t="s">
        <v>2008</v>
      </c>
      <c r="F599" s="2" t="s">
        <v>2007</v>
      </c>
      <c r="G599" s="40"/>
      <c r="H599" s="1"/>
      <c r="I599" s="1"/>
      <c r="J599" s="1" t="s">
        <v>13</v>
      </c>
      <c r="K599" s="1"/>
      <c r="L599" s="1"/>
      <c r="M599" s="50"/>
      <c r="N599" s="49" t="s">
        <v>13</v>
      </c>
      <c r="O599" s="10" t="s">
        <v>13</v>
      </c>
      <c r="P599" s="10" t="s">
        <v>13</v>
      </c>
      <c r="Q599" s="10" t="s">
        <v>13</v>
      </c>
      <c r="R599" s="10" t="s">
        <v>13</v>
      </c>
      <c r="S599" s="8"/>
      <c r="T599" s="8"/>
      <c r="U599" s="8"/>
      <c r="V599" s="50"/>
      <c r="W599" s="40"/>
    </row>
    <row r="600" spans="1:23" x14ac:dyDescent="0.25">
      <c r="A600" s="52">
        <v>599</v>
      </c>
      <c r="B600" s="2" t="s">
        <v>2005</v>
      </c>
      <c r="C600" s="10" t="s">
        <v>2006</v>
      </c>
      <c r="D600" s="10" t="s">
        <v>2006</v>
      </c>
      <c r="F600" s="2" t="s">
        <v>2005</v>
      </c>
      <c r="G600" s="40"/>
      <c r="H600" s="1"/>
      <c r="I600" s="1"/>
      <c r="J600" s="1" t="s">
        <v>13</v>
      </c>
      <c r="K600" s="1"/>
      <c r="L600" s="1"/>
      <c r="M600" s="50"/>
      <c r="N600" s="49" t="s">
        <v>13</v>
      </c>
      <c r="O600" s="10" t="s">
        <v>13</v>
      </c>
      <c r="P600" s="10" t="s">
        <v>13</v>
      </c>
      <c r="Q600" s="10" t="s">
        <v>13</v>
      </c>
      <c r="R600" s="10" t="s">
        <v>13</v>
      </c>
      <c r="S600" s="8"/>
      <c r="T600" s="8"/>
      <c r="U600" s="8"/>
      <c r="V600" s="50"/>
      <c r="W600" s="40"/>
    </row>
    <row r="601" spans="1:23" ht="25.5" x14ac:dyDescent="0.25">
      <c r="A601" s="52">
        <v>600</v>
      </c>
      <c r="B601" s="2" t="s">
        <v>2003</v>
      </c>
      <c r="C601" s="10" t="s">
        <v>2004</v>
      </c>
      <c r="D601" s="10" t="s">
        <v>2004</v>
      </c>
      <c r="F601" s="2" t="s">
        <v>2003</v>
      </c>
      <c r="G601" s="40"/>
      <c r="H601" s="1"/>
      <c r="I601" s="1"/>
      <c r="J601" s="1" t="s">
        <v>13</v>
      </c>
      <c r="K601" s="1"/>
      <c r="L601" s="1"/>
      <c r="M601" s="50"/>
      <c r="N601" s="49" t="s">
        <v>13</v>
      </c>
      <c r="O601" s="10" t="s">
        <v>13</v>
      </c>
      <c r="P601" s="10" t="s">
        <v>13</v>
      </c>
      <c r="Q601" s="10" t="s">
        <v>13</v>
      </c>
      <c r="R601" s="10" t="s">
        <v>13</v>
      </c>
      <c r="S601" s="8"/>
      <c r="T601" s="8"/>
      <c r="U601" s="8"/>
      <c r="V601" s="50"/>
      <c r="W601" s="40"/>
    </row>
    <row r="602" spans="1:23" ht="38.25" x14ac:dyDescent="0.25">
      <c r="A602" s="52">
        <v>601</v>
      </c>
      <c r="B602" s="2" t="s">
        <v>2001</v>
      </c>
      <c r="C602" s="10" t="s">
        <v>2002</v>
      </c>
      <c r="D602" s="10" t="s">
        <v>2002</v>
      </c>
      <c r="F602" s="2" t="s">
        <v>2001</v>
      </c>
      <c r="G602" s="40"/>
      <c r="H602" s="1"/>
      <c r="I602" s="1"/>
      <c r="J602" s="1" t="s">
        <v>13</v>
      </c>
      <c r="K602" s="1"/>
      <c r="L602" s="1"/>
      <c r="M602" s="50"/>
      <c r="N602" s="49" t="s">
        <v>13</v>
      </c>
      <c r="O602" s="10" t="s">
        <v>13</v>
      </c>
      <c r="P602" s="10" t="s">
        <v>13</v>
      </c>
      <c r="Q602" s="10" t="s">
        <v>13</v>
      </c>
      <c r="R602" s="10" t="s">
        <v>13</v>
      </c>
      <c r="S602" s="8"/>
      <c r="T602" s="8"/>
      <c r="U602" s="8"/>
      <c r="V602" s="50"/>
      <c r="W602" s="40"/>
    </row>
    <row r="603" spans="1:23" x14ac:dyDescent="0.25">
      <c r="A603" s="52">
        <v>602</v>
      </c>
      <c r="B603" s="2" t="s">
        <v>1999</v>
      </c>
      <c r="C603" s="10" t="s">
        <v>2000</v>
      </c>
      <c r="D603" s="10" t="s">
        <v>2000</v>
      </c>
      <c r="F603" s="2" t="s">
        <v>1999</v>
      </c>
      <c r="G603" s="40"/>
      <c r="H603" s="1"/>
      <c r="I603" s="1"/>
      <c r="J603" s="1" t="s">
        <v>13</v>
      </c>
      <c r="K603" s="1"/>
      <c r="L603" s="1"/>
      <c r="M603" s="50"/>
      <c r="N603" s="49" t="s">
        <v>13</v>
      </c>
      <c r="O603" s="10" t="s">
        <v>13</v>
      </c>
      <c r="P603" s="10" t="s">
        <v>13</v>
      </c>
      <c r="Q603" s="10" t="s">
        <v>13</v>
      </c>
      <c r="R603" s="10" t="s">
        <v>13</v>
      </c>
      <c r="S603" s="8"/>
      <c r="T603" s="8"/>
      <c r="U603" s="8"/>
      <c r="V603" s="50"/>
      <c r="W603" s="40"/>
    </row>
    <row r="604" spans="1:23" x14ac:dyDescent="0.25">
      <c r="A604" s="52">
        <v>603</v>
      </c>
      <c r="B604" s="6" t="s">
        <v>1997</v>
      </c>
      <c r="C604" s="12" t="s">
        <v>1998</v>
      </c>
      <c r="D604" s="12" t="s">
        <v>1998</v>
      </c>
      <c r="E604" s="11"/>
      <c r="F604" s="6" t="s">
        <v>1997</v>
      </c>
      <c r="G604" s="39"/>
      <c r="H604" s="5"/>
      <c r="I604" s="5"/>
      <c r="J604" s="1"/>
      <c r="K604" s="5"/>
      <c r="L604" s="5"/>
      <c r="M604" s="48"/>
      <c r="N604" s="50"/>
      <c r="O604" s="8"/>
      <c r="P604" s="8"/>
      <c r="Q604" s="8"/>
      <c r="R604" s="8"/>
      <c r="S604" s="8"/>
      <c r="T604" s="8"/>
      <c r="U604" s="8"/>
      <c r="V604" s="50"/>
      <c r="W604" s="40"/>
    </row>
    <row r="605" spans="1:23" x14ac:dyDescent="0.25">
      <c r="A605" s="52">
        <v>604</v>
      </c>
      <c r="B605" s="2" t="s">
        <v>1995</v>
      </c>
      <c r="C605" s="10" t="s">
        <v>1996</v>
      </c>
      <c r="D605" s="10" t="s">
        <v>1996</v>
      </c>
      <c r="F605" s="2" t="s">
        <v>1995</v>
      </c>
      <c r="G605" s="40"/>
      <c r="H605" s="1"/>
      <c r="I605" s="1"/>
      <c r="J605" s="1" t="s">
        <v>13</v>
      </c>
      <c r="K605" s="1"/>
      <c r="L605" s="1"/>
      <c r="M605" s="50"/>
      <c r="N605" s="49" t="s">
        <v>13</v>
      </c>
      <c r="O605" s="10" t="s">
        <v>13</v>
      </c>
      <c r="P605" s="10" t="s">
        <v>13</v>
      </c>
      <c r="Q605" s="10" t="s">
        <v>13</v>
      </c>
      <c r="R605" s="10" t="s">
        <v>13</v>
      </c>
      <c r="S605" s="8"/>
      <c r="T605" s="8"/>
      <c r="U605" s="8"/>
      <c r="V605" s="50"/>
      <c r="W605" s="40"/>
    </row>
    <row r="606" spans="1:23" x14ac:dyDescent="0.25">
      <c r="A606" s="52">
        <v>605</v>
      </c>
      <c r="B606" s="2" t="s">
        <v>1993</v>
      </c>
      <c r="C606" s="10" t="s">
        <v>1994</v>
      </c>
      <c r="D606" s="10" t="s">
        <v>1994</v>
      </c>
      <c r="F606" s="2" t="s">
        <v>1993</v>
      </c>
      <c r="G606" s="40"/>
      <c r="H606" s="1"/>
      <c r="I606" s="1"/>
      <c r="J606" s="1" t="s">
        <v>13</v>
      </c>
      <c r="K606" s="1"/>
      <c r="L606" s="1"/>
      <c r="M606" s="50"/>
      <c r="N606" s="49" t="s">
        <v>13</v>
      </c>
      <c r="O606" s="10" t="s">
        <v>13</v>
      </c>
      <c r="P606" s="10" t="s">
        <v>13</v>
      </c>
      <c r="Q606" s="10" t="s">
        <v>13</v>
      </c>
      <c r="R606" s="10" t="s">
        <v>13</v>
      </c>
      <c r="S606" s="8"/>
      <c r="T606" s="8"/>
      <c r="U606" s="8"/>
      <c r="V606" s="50"/>
      <c r="W606" s="40"/>
    </row>
    <row r="607" spans="1:23" ht="25.5" x14ac:dyDescent="0.25">
      <c r="A607" s="52">
        <v>606</v>
      </c>
      <c r="B607" s="2" t="s">
        <v>1991</v>
      </c>
      <c r="C607" s="10" t="s">
        <v>1992</v>
      </c>
      <c r="D607" s="10" t="s">
        <v>1992</v>
      </c>
      <c r="F607" s="2" t="s">
        <v>1991</v>
      </c>
      <c r="G607" s="40"/>
      <c r="H607" s="1"/>
      <c r="I607" s="1"/>
      <c r="J607" s="1" t="s">
        <v>13</v>
      </c>
      <c r="K607" s="1"/>
      <c r="L607" s="1"/>
      <c r="M607" s="50"/>
      <c r="N607" s="49" t="s">
        <v>13</v>
      </c>
      <c r="O607" s="10" t="s">
        <v>13</v>
      </c>
      <c r="P607" s="10" t="s">
        <v>13</v>
      </c>
      <c r="Q607" s="10" t="s">
        <v>13</v>
      </c>
      <c r="R607" s="10" t="s">
        <v>13</v>
      </c>
      <c r="S607" s="8"/>
      <c r="T607" s="8"/>
      <c r="U607" s="8"/>
      <c r="V607" s="50"/>
      <c r="W607" s="40"/>
    </row>
    <row r="608" spans="1:23" ht="25.5" x14ac:dyDescent="0.25">
      <c r="A608" s="52">
        <v>607</v>
      </c>
      <c r="B608" s="2" t="s">
        <v>1989</v>
      </c>
      <c r="C608" s="10" t="s">
        <v>1990</v>
      </c>
      <c r="D608" s="10" t="s">
        <v>1990</v>
      </c>
      <c r="F608" s="2" t="s">
        <v>1989</v>
      </c>
      <c r="G608" s="40"/>
      <c r="H608" s="1"/>
      <c r="I608" s="1"/>
      <c r="J608" s="1" t="s">
        <v>13</v>
      </c>
      <c r="K608" s="1"/>
      <c r="L608" s="1"/>
      <c r="M608" s="50"/>
      <c r="N608" s="49" t="s">
        <v>13</v>
      </c>
      <c r="O608" s="10" t="s">
        <v>13</v>
      </c>
      <c r="P608" s="10" t="s">
        <v>13</v>
      </c>
      <c r="Q608" s="10" t="s">
        <v>13</v>
      </c>
      <c r="R608" s="10" t="s">
        <v>13</v>
      </c>
      <c r="S608" s="8"/>
      <c r="T608" s="8"/>
      <c r="U608" s="8"/>
      <c r="V608" s="50"/>
      <c r="W608" s="40"/>
    </row>
    <row r="609" spans="1:23" x14ac:dyDescent="0.25">
      <c r="A609" s="52">
        <v>608</v>
      </c>
      <c r="B609" s="2" t="s">
        <v>1987</v>
      </c>
      <c r="C609" s="10" t="s">
        <v>1988</v>
      </c>
      <c r="D609" s="10" t="s">
        <v>1988</v>
      </c>
      <c r="F609" s="2" t="s">
        <v>1987</v>
      </c>
      <c r="G609" s="40"/>
      <c r="H609" s="1"/>
      <c r="I609" s="1"/>
      <c r="J609" s="1" t="s">
        <v>13</v>
      </c>
      <c r="K609" s="1"/>
      <c r="L609" s="1"/>
      <c r="M609" s="50"/>
      <c r="N609" s="49" t="s">
        <v>13</v>
      </c>
      <c r="O609" s="10" t="s">
        <v>13</v>
      </c>
      <c r="P609" s="10" t="s">
        <v>13</v>
      </c>
      <c r="Q609" s="10" t="s">
        <v>13</v>
      </c>
      <c r="R609" s="10" t="s">
        <v>13</v>
      </c>
      <c r="S609" s="8"/>
      <c r="T609" s="8"/>
      <c r="U609" s="8"/>
      <c r="V609" s="50"/>
      <c r="W609" s="40"/>
    </row>
    <row r="610" spans="1:23" x14ac:dyDescent="0.25">
      <c r="A610" s="52">
        <v>609</v>
      </c>
      <c r="B610" s="2" t="s">
        <v>1985</v>
      </c>
      <c r="C610" s="10" t="s">
        <v>1986</v>
      </c>
      <c r="D610" s="10" t="s">
        <v>1986</v>
      </c>
      <c r="F610" s="2" t="s">
        <v>1985</v>
      </c>
      <c r="G610" s="40"/>
      <c r="H610" s="1"/>
      <c r="I610" s="1"/>
      <c r="J610" s="1" t="s">
        <v>13</v>
      </c>
      <c r="K610" s="1"/>
      <c r="L610" s="1"/>
      <c r="M610" s="50"/>
      <c r="N610" s="49" t="s">
        <v>13</v>
      </c>
      <c r="O610" s="10" t="s">
        <v>13</v>
      </c>
      <c r="P610" s="10" t="s">
        <v>13</v>
      </c>
      <c r="Q610" s="10" t="s">
        <v>13</v>
      </c>
      <c r="R610" s="10" t="s">
        <v>13</v>
      </c>
      <c r="S610" s="8"/>
      <c r="T610" s="8"/>
      <c r="U610" s="8"/>
      <c r="V610" s="50"/>
      <c r="W610" s="40"/>
    </row>
    <row r="611" spans="1:23" ht="25.5" x14ac:dyDescent="0.25">
      <c r="A611" s="52">
        <v>610</v>
      </c>
      <c r="B611" s="2" t="s">
        <v>1983</v>
      </c>
      <c r="C611" s="10" t="s">
        <v>1984</v>
      </c>
      <c r="D611" s="10" t="s">
        <v>1984</v>
      </c>
      <c r="F611" s="2" t="s">
        <v>1983</v>
      </c>
      <c r="G611" s="40"/>
      <c r="H611" s="1"/>
      <c r="I611" s="1"/>
      <c r="J611" s="1" t="s">
        <v>13</v>
      </c>
      <c r="K611" s="1"/>
      <c r="L611" s="1"/>
      <c r="M611" s="50"/>
      <c r="N611" s="49" t="s">
        <v>13</v>
      </c>
      <c r="O611" s="10" t="s">
        <v>13</v>
      </c>
      <c r="P611" s="10" t="s">
        <v>13</v>
      </c>
      <c r="Q611" s="10" t="s">
        <v>13</v>
      </c>
      <c r="R611" s="10" t="s">
        <v>13</v>
      </c>
      <c r="S611" s="8"/>
      <c r="T611" s="8"/>
      <c r="U611" s="8"/>
      <c r="V611" s="50"/>
      <c r="W611" s="40"/>
    </row>
    <row r="612" spans="1:23" ht="38.25" x14ac:dyDescent="0.25">
      <c r="A612" s="52">
        <v>611</v>
      </c>
      <c r="B612" s="2" t="s">
        <v>1981</v>
      </c>
      <c r="C612" s="10" t="s">
        <v>1982</v>
      </c>
      <c r="D612" s="10" t="s">
        <v>1982</v>
      </c>
      <c r="F612" s="2" t="s">
        <v>1981</v>
      </c>
      <c r="G612" s="40"/>
      <c r="H612" s="1"/>
      <c r="I612" s="1"/>
      <c r="J612" s="1" t="s">
        <v>13</v>
      </c>
      <c r="K612" s="1"/>
      <c r="L612" s="1"/>
      <c r="M612" s="50"/>
      <c r="N612" s="49" t="s">
        <v>13</v>
      </c>
      <c r="O612" s="10" t="s">
        <v>13</v>
      </c>
      <c r="P612" s="10" t="s">
        <v>13</v>
      </c>
      <c r="Q612" s="10" t="s">
        <v>13</v>
      </c>
      <c r="R612" s="10" t="s">
        <v>13</v>
      </c>
      <c r="S612" s="8"/>
      <c r="T612" s="8"/>
      <c r="U612" s="8"/>
      <c r="V612" s="50"/>
      <c r="W612" s="40"/>
    </row>
    <row r="613" spans="1:23" ht="25.5" x14ac:dyDescent="0.25">
      <c r="A613" s="52">
        <v>612</v>
      </c>
      <c r="B613" s="2" t="s">
        <v>1979</v>
      </c>
      <c r="C613" s="10" t="s">
        <v>1980</v>
      </c>
      <c r="D613" s="10" t="s">
        <v>1980</v>
      </c>
      <c r="F613" s="2" t="s">
        <v>1979</v>
      </c>
      <c r="G613" s="40"/>
      <c r="H613" s="1"/>
      <c r="I613" s="1"/>
      <c r="J613" s="1" t="s">
        <v>13</v>
      </c>
      <c r="K613" s="1"/>
      <c r="L613" s="1"/>
      <c r="M613" s="50"/>
      <c r="N613" s="49" t="s">
        <v>13</v>
      </c>
      <c r="O613" s="10" t="s">
        <v>13</v>
      </c>
      <c r="P613" s="10" t="s">
        <v>13</v>
      </c>
      <c r="Q613" s="10" t="s">
        <v>13</v>
      </c>
      <c r="R613" s="10" t="s">
        <v>13</v>
      </c>
      <c r="S613" s="8"/>
      <c r="T613" s="8"/>
      <c r="U613" s="8"/>
      <c r="V613" s="50"/>
      <c r="W613" s="40"/>
    </row>
    <row r="614" spans="1:23" ht="25.5" x14ac:dyDescent="0.25">
      <c r="A614" s="52">
        <v>613</v>
      </c>
      <c r="B614" s="2" t="s">
        <v>1977</v>
      </c>
      <c r="C614" s="10" t="s">
        <v>1978</v>
      </c>
      <c r="D614" s="10" t="s">
        <v>1978</v>
      </c>
      <c r="F614" s="2" t="s">
        <v>1977</v>
      </c>
      <c r="G614" s="40"/>
      <c r="H614" s="1"/>
      <c r="I614" s="1"/>
      <c r="J614" s="1" t="s">
        <v>13</v>
      </c>
      <c r="K614" s="1"/>
      <c r="L614" s="1"/>
      <c r="M614" s="50"/>
      <c r="N614" s="49" t="s">
        <v>13</v>
      </c>
      <c r="O614" s="10" t="s">
        <v>13</v>
      </c>
      <c r="P614" s="10" t="s">
        <v>13</v>
      </c>
      <c r="Q614" s="10" t="s">
        <v>13</v>
      </c>
      <c r="R614" s="10" t="s">
        <v>13</v>
      </c>
      <c r="S614" s="8"/>
      <c r="T614" s="8"/>
      <c r="U614" s="8"/>
      <c r="V614" s="50"/>
      <c r="W614" s="40"/>
    </row>
    <row r="615" spans="1:23" ht="51" x14ac:dyDescent="0.25">
      <c r="A615" s="52">
        <v>614</v>
      </c>
      <c r="B615" s="2" t="s">
        <v>1975</v>
      </c>
      <c r="C615" s="10" t="s">
        <v>1976</v>
      </c>
      <c r="D615" s="10" t="s">
        <v>1976</v>
      </c>
      <c r="F615" s="2" t="s">
        <v>1975</v>
      </c>
      <c r="G615" s="40"/>
      <c r="H615" s="1"/>
      <c r="I615" s="1"/>
      <c r="J615" s="1" t="s">
        <v>13</v>
      </c>
      <c r="K615" s="1"/>
      <c r="L615" s="1"/>
      <c r="M615" s="50"/>
      <c r="N615" s="49" t="s">
        <v>13</v>
      </c>
      <c r="O615" s="10" t="s">
        <v>13</v>
      </c>
      <c r="P615" s="10" t="s">
        <v>13</v>
      </c>
      <c r="Q615" s="10" t="s">
        <v>13</v>
      </c>
      <c r="R615" s="10" t="s">
        <v>13</v>
      </c>
      <c r="S615" s="8"/>
      <c r="T615" s="8"/>
      <c r="U615" s="8"/>
      <c r="V615" s="50"/>
      <c r="W615" s="40"/>
    </row>
    <row r="616" spans="1:23" x14ac:dyDescent="0.25">
      <c r="A616" s="52">
        <v>615</v>
      </c>
      <c r="B616" s="6" t="s">
        <v>1973</v>
      </c>
      <c r="C616" s="12" t="s">
        <v>1974</v>
      </c>
      <c r="D616" s="12" t="s">
        <v>1974</v>
      </c>
      <c r="E616" s="11"/>
      <c r="F616" s="6" t="s">
        <v>1973</v>
      </c>
      <c r="G616" s="39"/>
      <c r="H616" s="5"/>
      <c r="I616" s="5"/>
      <c r="J616" s="1"/>
      <c r="K616" s="5"/>
      <c r="L616" s="5"/>
      <c r="M616" s="48"/>
      <c r="N616" s="50"/>
      <c r="O616" s="8"/>
      <c r="P616" s="8"/>
      <c r="Q616" s="8"/>
      <c r="R616" s="8"/>
      <c r="S616" s="8"/>
      <c r="T616" s="8"/>
      <c r="U616" s="8"/>
      <c r="V616" s="50"/>
      <c r="W616" s="40"/>
    </row>
    <row r="617" spans="1:23" ht="25.5" x14ac:dyDescent="0.25">
      <c r="A617" s="52">
        <v>616</v>
      </c>
      <c r="B617" s="2" t="s">
        <v>1971</v>
      </c>
      <c r="C617" s="10" t="s">
        <v>1972</v>
      </c>
      <c r="D617" s="10" t="s">
        <v>1972</v>
      </c>
      <c r="F617" s="2" t="s">
        <v>1971</v>
      </c>
      <c r="G617" s="40"/>
      <c r="H617" s="1"/>
      <c r="I617" s="1"/>
      <c r="J617" s="1" t="s">
        <v>13</v>
      </c>
      <c r="K617" s="1"/>
      <c r="L617" s="1"/>
      <c r="M617" s="50"/>
      <c r="N617" s="49" t="s">
        <v>13</v>
      </c>
      <c r="O617" s="10" t="s">
        <v>13</v>
      </c>
      <c r="P617" s="10" t="s">
        <v>13</v>
      </c>
      <c r="Q617" s="10" t="s">
        <v>13</v>
      </c>
      <c r="R617" s="10" t="s">
        <v>13</v>
      </c>
      <c r="S617" s="8"/>
      <c r="T617" s="8"/>
      <c r="U617" s="8"/>
      <c r="V617" s="50"/>
      <c r="W617" s="40"/>
    </row>
    <row r="618" spans="1:23" ht="25.5" x14ac:dyDescent="0.25">
      <c r="A618" s="52">
        <v>617</v>
      </c>
      <c r="B618" s="2" t="s">
        <v>1969</v>
      </c>
      <c r="C618" s="10" t="s">
        <v>1970</v>
      </c>
      <c r="D618" s="10" t="s">
        <v>1970</v>
      </c>
      <c r="F618" s="2" t="s">
        <v>1969</v>
      </c>
      <c r="G618" s="40"/>
      <c r="H618" s="1"/>
      <c r="I618" s="1"/>
      <c r="J618" s="1" t="s">
        <v>13</v>
      </c>
      <c r="K618" s="1"/>
      <c r="L618" s="1"/>
      <c r="M618" s="50"/>
      <c r="N618" s="49" t="s">
        <v>13</v>
      </c>
      <c r="O618" s="10" t="s">
        <v>13</v>
      </c>
      <c r="P618" s="10" t="s">
        <v>13</v>
      </c>
      <c r="Q618" s="10" t="s">
        <v>13</v>
      </c>
      <c r="R618" s="10" t="s">
        <v>13</v>
      </c>
      <c r="S618" s="8"/>
      <c r="T618" s="8"/>
      <c r="U618" s="8"/>
      <c r="V618" s="50"/>
      <c r="W618" s="40"/>
    </row>
    <row r="619" spans="1:23" ht="25.5" x14ac:dyDescent="0.25">
      <c r="A619" s="52">
        <v>618</v>
      </c>
      <c r="B619" s="2" t="s">
        <v>1967</v>
      </c>
      <c r="C619" s="10" t="s">
        <v>1968</v>
      </c>
      <c r="D619" s="10" t="s">
        <v>1968</v>
      </c>
      <c r="F619" s="2" t="s">
        <v>1967</v>
      </c>
      <c r="G619" s="40"/>
      <c r="H619" s="1"/>
      <c r="I619" s="1"/>
      <c r="J619" s="1" t="s">
        <v>13</v>
      </c>
      <c r="K619" s="1"/>
      <c r="L619" s="1"/>
      <c r="M619" s="50"/>
      <c r="N619" s="49" t="s">
        <v>13</v>
      </c>
      <c r="O619" s="10" t="s">
        <v>13</v>
      </c>
      <c r="P619" s="10" t="s">
        <v>13</v>
      </c>
      <c r="Q619" s="10" t="s">
        <v>13</v>
      </c>
      <c r="R619" s="10" t="s">
        <v>13</v>
      </c>
      <c r="S619" s="8"/>
      <c r="T619" s="8"/>
      <c r="U619" s="8"/>
      <c r="V619" s="50"/>
      <c r="W619" s="40"/>
    </row>
    <row r="620" spans="1:23" x14ac:dyDescent="0.25">
      <c r="A620" s="52">
        <v>619</v>
      </c>
      <c r="B620" s="2" t="s">
        <v>1965</v>
      </c>
      <c r="C620" s="10" t="s">
        <v>1966</v>
      </c>
      <c r="D620" s="10" t="s">
        <v>1966</v>
      </c>
      <c r="F620" s="2" t="s">
        <v>1965</v>
      </c>
      <c r="G620" s="40"/>
      <c r="H620" s="1"/>
      <c r="I620" s="1"/>
      <c r="J620" s="1" t="s">
        <v>13</v>
      </c>
      <c r="K620" s="1"/>
      <c r="L620" s="1"/>
      <c r="M620" s="50"/>
      <c r="N620" s="49" t="s">
        <v>13</v>
      </c>
      <c r="O620" s="10" t="s">
        <v>13</v>
      </c>
      <c r="P620" s="10" t="s">
        <v>13</v>
      </c>
      <c r="Q620" s="10" t="s">
        <v>13</v>
      </c>
      <c r="R620" s="10" t="s">
        <v>13</v>
      </c>
      <c r="S620" s="8"/>
      <c r="T620" s="8"/>
      <c r="U620" s="8"/>
      <c r="V620" s="50"/>
      <c r="W620" s="40"/>
    </row>
    <row r="621" spans="1:23" ht="25.5" x14ac:dyDescent="0.25">
      <c r="A621" s="52">
        <v>620</v>
      </c>
      <c r="B621" s="2" t="s">
        <v>1963</v>
      </c>
      <c r="C621" s="10" t="s">
        <v>1964</v>
      </c>
      <c r="D621" s="10" t="s">
        <v>1964</v>
      </c>
      <c r="F621" s="2" t="s">
        <v>1963</v>
      </c>
      <c r="G621" s="40"/>
      <c r="H621" s="1"/>
      <c r="I621" s="1"/>
      <c r="J621" s="1" t="s">
        <v>13</v>
      </c>
      <c r="K621" s="1"/>
      <c r="L621" s="1"/>
      <c r="M621" s="50"/>
      <c r="N621" s="49" t="s">
        <v>13</v>
      </c>
      <c r="O621" s="10" t="s">
        <v>13</v>
      </c>
      <c r="P621" s="10" t="s">
        <v>13</v>
      </c>
      <c r="Q621" s="10" t="s">
        <v>13</v>
      </c>
      <c r="R621" s="10" t="s">
        <v>13</v>
      </c>
      <c r="S621" s="8"/>
      <c r="T621" s="8"/>
      <c r="U621" s="8"/>
      <c r="V621" s="50"/>
      <c r="W621" s="40"/>
    </row>
    <row r="622" spans="1:23" ht="25.5" x14ac:dyDescent="0.25">
      <c r="A622" s="52">
        <v>621</v>
      </c>
      <c r="B622" s="2" t="s">
        <v>1961</v>
      </c>
      <c r="C622" s="10" t="s">
        <v>1962</v>
      </c>
      <c r="D622" s="10" t="s">
        <v>1962</v>
      </c>
      <c r="F622" s="2" t="s">
        <v>1961</v>
      </c>
      <c r="G622" s="40"/>
      <c r="H622" s="1"/>
      <c r="I622" s="1"/>
      <c r="J622" s="1" t="s">
        <v>13</v>
      </c>
      <c r="K622" s="1"/>
      <c r="L622" s="1"/>
      <c r="M622" s="50"/>
      <c r="N622" s="49" t="s">
        <v>13</v>
      </c>
      <c r="O622" s="10" t="s">
        <v>13</v>
      </c>
      <c r="P622" s="8"/>
      <c r="Q622" s="8"/>
      <c r="R622" s="8"/>
      <c r="S622" s="8"/>
      <c r="T622" s="8"/>
      <c r="U622" s="8"/>
      <c r="V622" s="50"/>
      <c r="W622" s="40"/>
    </row>
    <row r="623" spans="1:23" ht="25.5" x14ac:dyDescent="0.25">
      <c r="A623" s="52">
        <v>622</v>
      </c>
      <c r="B623" s="2" t="s">
        <v>1959</v>
      </c>
      <c r="C623" s="10" t="s">
        <v>1960</v>
      </c>
      <c r="D623" s="10" t="s">
        <v>1960</v>
      </c>
      <c r="F623" s="2" t="s">
        <v>1959</v>
      </c>
      <c r="G623" s="40"/>
      <c r="H623" s="1"/>
      <c r="I623" s="1"/>
      <c r="J623" s="1" t="s">
        <v>13</v>
      </c>
      <c r="K623" s="1"/>
      <c r="L623" s="1"/>
      <c r="M623" s="50"/>
      <c r="N623" s="49" t="s">
        <v>13</v>
      </c>
      <c r="O623" s="10" t="s">
        <v>13</v>
      </c>
      <c r="P623" s="10" t="s">
        <v>13</v>
      </c>
      <c r="Q623" s="10" t="s">
        <v>13</v>
      </c>
      <c r="R623" s="10" t="s">
        <v>13</v>
      </c>
      <c r="S623" s="8"/>
      <c r="T623" s="8"/>
      <c r="U623" s="8"/>
      <c r="V623" s="50"/>
      <c r="W623" s="40"/>
    </row>
    <row r="624" spans="1:23" ht="25.5" x14ac:dyDescent="0.25">
      <c r="A624" s="52">
        <v>623</v>
      </c>
      <c r="B624" s="2" t="s">
        <v>1957</v>
      </c>
      <c r="C624" s="10" t="s">
        <v>1958</v>
      </c>
      <c r="D624" s="10" t="s">
        <v>1958</v>
      </c>
      <c r="F624" s="2" t="s">
        <v>1957</v>
      </c>
      <c r="G624" s="40"/>
      <c r="H624" s="1"/>
      <c r="I624" s="1"/>
      <c r="J624" s="1" t="s">
        <v>13</v>
      </c>
      <c r="K624" s="1"/>
      <c r="L624" s="1"/>
      <c r="M624" s="50"/>
      <c r="N624" s="49" t="s">
        <v>13</v>
      </c>
      <c r="O624" s="10" t="s">
        <v>13</v>
      </c>
      <c r="P624" s="8"/>
      <c r="Q624" s="8"/>
      <c r="R624" s="8"/>
      <c r="S624" s="8"/>
      <c r="T624" s="8"/>
      <c r="U624" s="8"/>
      <c r="V624" s="50"/>
      <c r="W624" s="40"/>
    </row>
    <row r="625" spans="1:23" ht="25.5" x14ac:dyDescent="0.25">
      <c r="A625" s="52">
        <v>624</v>
      </c>
      <c r="B625" s="2" t="s">
        <v>1955</v>
      </c>
      <c r="C625" s="10" t="s">
        <v>1956</v>
      </c>
      <c r="D625" s="10" t="s">
        <v>1956</v>
      </c>
      <c r="F625" s="2" t="s">
        <v>1955</v>
      </c>
      <c r="G625" s="40"/>
      <c r="H625" s="1"/>
      <c r="I625" s="1"/>
      <c r="J625" s="1" t="s">
        <v>13</v>
      </c>
      <c r="K625" s="1"/>
      <c r="L625" s="1"/>
      <c r="M625" s="50"/>
      <c r="N625" s="49" t="s">
        <v>13</v>
      </c>
      <c r="O625" s="10" t="s">
        <v>13</v>
      </c>
      <c r="P625" s="10" t="s">
        <v>13</v>
      </c>
      <c r="Q625" s="10" t="s">
        <v>13</v>
      </c>
      <c r="R625" s="10" t="s">
        <v>13</v>
      </c>
      <c r="S625" s="8"/>
      <c r="T625" s="8"/>
      <c r="U625" s="8"/>
      <c r="V625" s="50"/>
      <c r="W625" s="40"/>
    </row>
    <row r="626" spans="1:23" ht="25.5" x14ac:dyDescent="0.25">
      <c r="A626" s="52">
        <v>625</v>
      </c>
      <c r="B626" s="2" t="s">
        <v>1953</v>
      </c>
      <c r="C626" s="10" t="s">
        <v>1954</v>
      </c>
      <c r="D626" s="10" t="s">
        <v>1954</v>
      </c>
      <c r="F626" s="2" t="s">
        <v>1953</v>
      </c>
      <c r="G626" s="40"/>
      <c r="H626" s="1"/>
      <c r="I626" s="1"/>
      <c r="J626" s="1" t="s">
        <v>13</v>
      </c>
      <c r="K626" s="1"/>
      <c r="L626" s="1"/>
      <c r="M626" s="50"/>
      <c r="N626" s="49" t="s">
        <v>13</v>
      </c>
      <c r="O626" s="10" t="s">
        <v>13</v>
      </c>
      <c r="P626" s="10" t="s">
        <v>13</v>
      </c>
      <c r="Q626" s="10" t="s">
        <v>13</v>
      </c>
      <c r="R626" s="10" t="s">
        <v>13</v>
      </c>
      <c r="S626" s="8"/>
      <c r="T626" s="8"/>
      <c r="U626" s="8"/>
      <c r="V626" s="50"/>
      <c r="W626" s="40"/>
    </row>
    <row r="627" spans="1:23" x14ac:dyDescent="0.25">
      <c r="A627" s="52">
        <v>626</v>
      </c>
      <c r="B627" s="6" t="s">
        <v>1951</v>
      </c>
      <c r="C627" s="12" t="s">
        <v>1952</v>
      </c>
      <c r="D627" s="12" t="s">
        <v>1952</v>
      </c>
      <c r="E627" s="11"/>
      <c r="F627" s="6" t="s">
        <v>1951</v>
      </c>
      <c r="G627" s="39"/>
      <c r="H627" s="5"/>
      <c r="I627" s="5"/>
      <c r="J627" s="1"/>
      <c r="K627" s="5"/>
      <c r="L627" s="5"/>
      <c r="M627" s="48"/>
      <c r="N627" s="50"/>
      <c r="O627" s="8"/>
      <c r="P627" s="8"/>
      <c r="Q627" s="8"/>
      <c r="R627" s="8"/>
      <c r="S627" s="8"/>
      <c r="T627" s="8"/>
      <c r="U627" s="8"/>
      <c r="V627" s="50"/>
      <c r="W627" s="40"/>
    </row>
    <row r="628" spans="1:23" ht="38.25" x14ac:dyDescent="0.25">
      <c r="A628" s="52">
        <v>627</v>
      </c>
      <c r="B628" s="2" t="s">
        <v>1949</v>
      </c>
      <c r="C628" s="10" t="s">
        <v>1950</v>
      </c>
      <c r="D628" s="10" t="s">
        <v>1950</v>
      </c>
      <c r="F628" s="2" t="s">
        <v>1949</v>
      </c>
      <c r="G628" s="40"/>
      <c r="H628" s="1"/>
      <c r="I628" s="1"/>
      <c r="J628" s="1" t="s">
        <v>13</v>
      </c>
      <c r="K628" s="1"/>
      <c r="L628" s="1"/>
      <c r="M628" s="50"/>
      <c r="N628" s="49" t="s">
        <v>13</v>
      </c>
      <c r="O628" s="10" t="s">
        <v>13</v>
      </c>
      <c r="P628" s="8"/>
      <c r="Q628" s="8"/>
      <c r="R628" s="8"/>
      <c r="S628" s="8"/>
      <c r="T628" s="8"/>
      <c r="U628" s="8"/>
      <c r="V628" s="50"/>
      <c r="W628" s="40"/>
    </row>
    <row r="629" spans="1:23" x14ac:dyDescent="0.25">
      <c r="A629" s="52">
        <v>628</v>
      </c>
      <c r="B629" s="2" t="s">
        <v>1925</v>
      </c>
      <c r="C629" s="10" t="s">
        <v>1948</v>
      </c>
      <c r="D629" s="10" t="s">
        <v>1948</v>
      </c>
      <c r="F629" s="2" t="s">
        <v>1925</v>
      </c>
      <c r="G629" s="40"/>
      <c r="H629" s="1"/>
      <c r="I629" s="1"/>
      <c r="J629" s="1" t="s">
        <v>13</v>
      </c>
      <c r="K629" s="1"/>
      <c r="L629" s="1"/>
      <c r="M629" s="50"/>
      <c r="N629" s="49" t="s">
        <v>13</v>
      </c>
      <c r="O629" s="10" t="s">
        <v>13</v>
      </c>
      <c r="P629" s="8"/>
      <c r="Q629" s="8"/>
      <c r="R629" s="8"/>
      <c r="S629" s="8"/>
      <c r="T629" s="8"/>
      <c r="U629" s="8"/>
      <c r="V629" s="50"/>
      <c r="W629" s="40"/>
    </row>
    <row r="630" spans="1:23" ht="25.5" x14ac:dyDescent="0.25">
      <c r="A630" s="52">
        <v>629</v>
      </c>
      <c r="B630" s="2" t="s">
        <v>1923</v>
      </c>
      <c r="C630" s="10" t="s">
        <v>1947</v>
      </c>
      <c r="D630" s="10" t="s">
        <v>1947</v>
      </c>
      <c r="F630" s="2" t="s">
        <v>1923</v>
      </c>
      <c r="G630" s="40"/>
      <c r="H630" s="1"/>
      <c r="I630" s="1"/>
      <c r="J630" s="1" t="s">
        <v>13</v>
      </c>
      <c r="K630" s="1"/>
      <c r="L630" s="1"/>
      <c r="M630" s="50"/>
      <c r="N630" s="49" t="s">
        <v>13</v>
      </c>
      <c r="O630" s="10" t="s">
        <v>13</v>
      </c>
      <c r="P630" s="8"/>
      <c r="Q630" s="8"/>
      <c r="R630" s="8"/>
      <c r="S630" s="8"/>
      <c r="T630" s="8"/>
      <c r="U630" s="8"/>
      <c r="V630" s="50"/>
      <c r="W630" s="40"/>
    </row>
    <row r="631" spans="1:23" ht="25.5" x14ac:dyDescent="0.25">
      <c r="A631" s="52">
        <v>630</v>
      </c>
      <c r="B631" s="2" t="s">
        <v>1945</v>
      </c>
      <c r="C631" s="10" t="s">
        <v>1946</v>
      </c>
      <c r="D631" s="10" t="s">
        <v>1946</v>
      </c>
      <c r="F631" s="2" t="s">
        <v>1945</v>
      </c>
      <c r="G631" s="40"/>
      <c r="H631" s="1"/>
      <c r="I631" s="1"/>
      <c r="J631" s="1" t="s">
        <v>13</v>
      </c>
      <c r="K631" s="1"/>
      <c r="L631" s="1"/>
      <c r="M631" s="50"/>
      <c r="N631" s="49" t="s">
        <v>13</v>
      </c>
      <c r="O631" s="8"/>
      <c r="P631" s="8"/>
      <c r="Q631" s="8"/>
      <c r="R631" s="8"/>
      <c r="S631" s="8"/>
      <c r="T631" s="8"/>
      <c r="U631" s="8"/>
      <c r="V631" s="50"/>
      <c r="W631" s="40"/>
    </row>
    <row r="632" spans="1:23" x14ac:dyDescent="0.25">
      <c r="A632" s="52">
        <v>631</v>
      </c>
      <c r="B632" s="2" t="s">
        <v>1943</v>
      </c>
      <c r="C632" s="10" t="s">
        <v>1944</v>
      </c>
      <c r="D632" s="10" t="s">
        <v>1944</v>
      </c>
      <c r="F632" s="2" t="s">
        <v>1943</v>
      </c>
      <c r="G632" s="40"/>
      <c r="H632" s="1"/>
      <c r="I632" s="1"/>
      <c r="J632" s="1" t="s">
        <v>13</v>
      </c>
      <c r="K632" s="1"/>
      <c r="L632" s="1"/>
      <c r="M632" s="50"/>
      <c r="N632" s="49" t="s">
        <v>13</v>
      </c>
      <c r="O632" s="10" t="s">
        <v>13</v>
      </c>
      <c r="P632" s="8"/>
      <c r="Q632" s="8"/>
      <c r="R632" s="8"/>
      <c r="S632" s="8"/>
      <c r="T632" s="8"/>
      <c r="U632" s="8"/>
      <c r="V632" s="50"/>
      <c r="W632" s="40"/>
    </row>
    <row r="633" spans="1:23" x14ac:dyDescent="0.25">
      <c r="A633" s="52">
        <v>632</v>
      </c>
      <c r="B633" s="6" t="s">
        <v>1941</v>
      </c>
      <c r="C633" s="12" t="s">
        <v>1942</v>
      </c>
      <c r="D633" s="12" t="s">
        <v>1942</v>
      </c>
      <c r="E633" s="11"/>
      <c r="F633" s="6" t="s">
        <v>1941</v>
      </c>
      <c r="G633" s="39"/>
      <c r="H633" s="5"/>
      <c r="I633" s="5"/>
      <c r="J633" s="1"/>
      <c r="K633" s="5"/>
      <c r="L633" s="5"/>
      <c r="M633" s="48"/>
      <c r="N633" s="50"/>
      <c r="O633" s="8"/>
      <c r="P633" s="8"/>
      <c r="Q633" s="8"/>
      <c r="R633" s="8"/>
      <c r="S633" s="8"/>
      <c r="T633" s="8"/>
      <c r="U633" s="8"/>
      <c r="V633" s="50"/>
      <c r="W633" s="40"/>
    </row>
    <row r="634" spans="1:23" ht="25.5" x14ac:dyDescent="0.25">
      <c r="A634" s="52">
        <v>633</v>
      </c>
      <c r="B634" s="2" t="s">
        <v>1939</v>
      </c>
      <c r="C634" s="10" t="s">
        <v>1940</v>
      </c>
      <c r="D634" s="10" t="s">
        <v>1940</v>
      </c>
      <c r="F634" s="2" t="s">
        <v>1939</v>
      </c>
      <c r="G634" s="40"/>
      <c r="H634" s="1"/>
      <c r="I634" s="1"/>
      <c r="J634" s="1" t="s">
        <v>13</v>
      </c>
      <c r="K634" s="1"/>
      <c r="L634" s="1"/>
      <c r="M634" s="50"/>
      <c r="N634" s="50"/>
      <c r="O634" s="8"/>
      <c r="P634" s="10" t="s">
        <v>13</v>
      </c>
      <c r="Q634" s="10" t="s">
        <v>13</v>
      </c>
      <c r="R634" s="10" t="s">
        <v>13</v>
      </c>
      <c r="S634" s="8"/>
      <c r="T634" s="8"/>
      <c r="U634" s="8"/>
      <c r="V634" s="50"/>
      <c r="W634" s="40"/>
    </row>
    <row r="635" spans="1:23" ht="25.5" x14ac:dyDescent="0.25">
      <c r="A635" s="52">
        <v>634</v>
      </c>
      <c r="B635" s="2" t="s">
        <v>1937</v>
      </c>
      <c r="C635" s="10" t="s">
        <v>1938</v>
      </c>
      <c r="D635" s="10" t="s">
        <v>1938</v>
      </c>
      <c r="F635" s="2" t="s">
        <v>1937</v>
      </c>
      <c r="G635" s="40"/>
      <c r="H635" s="1"/>
      <c r="I635" s="1"/>
      <c r="J635" s="1" t="s">
        <v>13</v>
      </c>
      <c r="K635" s="1"/>
      <c r="L635" s="1"/>
      <c r="M635" s="50"/>
      <c r="N635" s="50"/>
      <c r="O635" s="8"/>
      <c r="P635" s="10" t="s">
        <v>13</v>
      </c>
      <c r="Q635" s="10" t="s">
        <v>13</v>
      </c>
      <c r="R635" s="10" t="s">
        <v>13</v>
      </c>
      <c r="S635" s="8"/>
      <c r="T635" s="8"/>
      <c r="U635" s="8"/>
      <c r="V635" s="50"/>
      <c r="W635" s="40"/>
    </row>
    <row r="636" spans="1:23" ht="51" x14ac:dyDescent="0.25">
      <c r="A636" s="52">
        <v>635</v>
      </c>
      <c r="B636" s="2" t="s">
        <v>1935</v>
      </c>
      <c r="C636" s="10" t="s">
        <v>1936</v>
      </c>
      <c r="D636" s="10" t="s">
        <v>1936</v>
      </c>
      <c r="F636" s="2" t="s">
        <v>1935</v>
      </c>
      <c r="G636" s="40"/>
      <c r="H636" s="1"/>
      <c r="I636" s="1"/>
      <c r="J636" s="1" t="s">
        <v>13</v>
      </c>
      <c r="K636" s="1"/>
      <c r="L636" s="1"/>
      <c r="M636" s="50"/>
      <c r="N636" s="50"/>
      <c r="O636" s="8"/>
      <c r="P636" s="10" t="s">
        <v>13</v>
      </c>
      <c r="Q636" s="10" t="s">
        <v>13</v>
      </c>
      <c r="R636" s="10" t="s">
        <v>13</v>
      </c>
      <c r="S636" s="8"/>
      <c r="T636" s="8"/>
      <c r="U636" s="8"/>
      <c r="V636" s="50"/>
      <c r="W636" s="40"/>
    </row>
    <row r="637" spans="1:23" ht="38.25" x14ac:dyDescent="0.25">
      <c r="A637" s="52">
        <v>636</v>
      </c>
      <c r="B637" s="2" t="s">
        <v>1933</v>
      </c>
      <c r="C637" s="10" t="s">
        <v>1934</v>
      </c>
      <c r="D637" s="10" t="s">
        <v>1934</v>
      </c>
      <c r="F637" s="2" t="s">
        <v>1933</v>
      </c>
      <c r="G637" s="40"/>
      <c r="H637" s="1"/>
      <c r="I637" s="1"/>
      <c r="J637" s="1" t="s">
        <v>13</v>
      </c>
      <c r="K637" s="1"/>
      <c r="L637" s="1"/>
      <c r="M637" s="50"/>
      <c r="N637" s="50"/>
      <c r="O637" s="8"/>
      <c r="P637" s="10" t="s">
        <v>13</v>
      </c>
      <c r="Q637" s="10" t="s">
        <v>13</v>
      </c>
      <c r="R637" s="10" t="s">
        <v>13</v>
      </c>
      <c r="S637" s="8"/>
      <c r="T637" s="8"/>
      <c r="U637" s="8"/>
      <c r="V637" s="50"/>
      <c r="W637" s="40"/>
    </row>
    <row r="638" spans="1:23" ht="51" x14ac:dyDescent="0.25">
      <c r="A638" s="52">
        <v>637</v>
      </c>
      <c r="B638" s="2" t="s">
        <v>1931</v>
      </c>
      <c r="C638" s="10" t="s">
        <v>1932</v>
      </c>
      <c r="D638" s="10" t="s">
        <v>1932</v>
      </c>
      <c r="F638" s="2" t="s">
        <v>1931</v>
      </c>
      <c r="G638" s="40"/>
      <c r="H638" s="1"/>
      <c r="I638" s="1"/>
      <c r="J638" s="1" t="s">
        <v>13</v>
      </c>
      <c r="K638" s="1"/>
      <c r="L638" s="1"/>
      <c r="M638" s="50"/>
      <c r="N638" s="50"/>
      <c r="O638" s="8"/>
      <c r="P638" s="10" t="s">
        <v>13</v>
      </c>
      <c r="Q638" s="10" t="s">
        <v>13</v>
      </c>
      <c r="R638" s="10" t="s">
        <v>13</v>
      </c>
      <c r="S638" s="8"/>
      <c r="T638" s="8"/>
      <c r="U638" s="8"/>
      <c r="V638" s="50"/>
      <c r="W638" s="40"/>
    </row>
    <row r="639" spans="1:23" ht="25.5" x14ac:dyDescent="0.25">
      <c r="A639" s="52">
        <v>638</v>
      </c>
      <c r="B639" s="2" t="s">
        <v>1929</v>
      </c>
      <c r="C639" s="10" t="s">
        <v>1930</v>
      </c>
      <c r="D639" s="10" t="s">
        <v>1930</v>
      </c>
      <c r="F639" s="2" t="s">
        <v>1929</v>
      </c>
      <c r="G639" s="40"/>
      <c r="H639" s="1"/>
      <c r="I639" s="1"/>
      <c r="J639" s="1" t="s">
        <v>13</v>
      </c>
      <c r="K639" s="1"/>
      <c r="L639" s="1"/>
      <c r="M639" s="50"/>
      <c r="N639" s="50"/>
      <c r="O639" s="8"/>
      <c r="P639" s="10" t="s">
        <v>13</v>
      </c>
      <c r="Q639" s="10" t="s">
        <v>13</v>
      </c>
      <c r="R639" s="10" t="s">
        <v>13</v>
      </c>
      <c r="S639" s="8"/>
      <c r="T639" s="8"/>
      <c r="U639" s="8"/>
      <c r="V639" s="50"/>
      <c r="W639" s="40"/>
    </row>
    <row r="640" spans="1:23" x14ac:dyDescent="0.25">
      <c r="A640" s="52">
        <v>639</v>
      </c>
      <c r="B640" s="6" t="s">
        <v>1927</v>
      </c>
      <c r="C640" s="12" t="s">
        <v>1928</v>
      </c>
      <c r="D640" s="12" t="s">
        <v>1928</v>
      </c>
      <c r="E640" s="11"/>
      <c r="F640" s="6" t="s">
        <v>1927</v>
      </c>
      <c r="G640" s="39"/>
      <c r="H640" s="5"/>
      <c r="I640" s="5"/>
      <c r="J640" s="1"/>
      <c r="K640" s="5"/>
      <c r="L640" s="5"/>
      <c r="M640" s="48"/>
      <c r="N640" s="50"/>
      <c r="O640" s="8"/>
      <c r="P640" s="8"/>
      <c r="Q640" s="8"/>
      <c r="R640" s="8"/>
      <c r="S640" s="8"/>
      <c r="T640" s="8"/>
      <c r="U640" s="8"/>
      <c r="V640" s="50"/>
      <c r="W640" s="40"/>
    </row>
    <row r="641" spans="1:23" x14ac:dyDescent="0.25">
      <c r="A641" s="52">
        <v>640</v>
      </c>
      <c r="B641" s="2" t="s">
        <v>1925</v>
      </c>
      <c r="C641" s="10" t="s">
        <v>1926</v>
      </c>
      <c r="D641" s="10" t="s">
        <v>1926</v>
      </c>
      <c r="F641" s="2" t="s">
        <v>1925</v>
      </c>
      <c r="G641" s="40"/>
      <c r="H641" s="1"/>
      <c r="I641" s="1"/>
      <c r="J641" s="1" t="s">
        <v>13</v>
      </c>
      <c r="K641" s="1"/>
      <c r="L641" s="1"/>
      <c r="M641" s="50"/>
      <c r="N641" s="50"/>
      <c r="O641" s="8"/>
      <c r="P641" s="10" t="s">
        <v>13</v>
      </c>
      <c r="Q641" s="10" t="s">
        <v>13</v>
      </c>
      <c r="R641" s="10" t="s">
        <v>13</v>
      </c>
      <c r="S641" s="8"/>
      <c r="T641" s="8"/>
      <c r="U641" s="8"/>
      <c r="V641" s="50"/>
      <c r="W641" s="40"/>
    </row>
    <row r="642" spans="1:23" ht="25.5" x14ac:dyDescent="0.25">
      <c r="A642" s="52">
        <v>641</v>
      </c>
      <c r="B642" s="2" t="s">
        <v>1923</v>
      </c>
      <c r="C642" s="10" t="s">
        <v>1924</v>
      </c>
      <c r="D642" s="10" t="s">
        <v>1924</v>
      </c>
      <c r="F642" s="2" t="s">
        <v>1923</v>
      </c>
      <c r="G642" s="40"/>
      <c r="H642" s="1"/>
      <c r="I642" s="1"/>
      <c r="J642" s="1" t="s">
        <v>13</v>
      </c>
      <c r="K642" s="1"/>
      <c r="L642" s="1"/>
      <c r="M642" s="50"/>
      <c r="N642" s="50"/>
      <c r="O642" s="8"/>
      <c r="P642" s="10" t="s">
        <v>13</v>
      </c>
      <c r="Q642" s="10" t="s">
        <v>13</v>
      </c>
      <c r="R642" s="10" t="s">
        <v>13</v>
      </c>
      <c r="S642" s="8"/>
      <c r="T642" s="8"/>
      <c r="U642" s="8"/>
      <c r="V642" s="50"/>
      <c r="W642" s="40"/>
    </row>
    <row r="643" spans="1:23" x14ac:dyDescent="0.25">
      <c r="A643" s="52">
        <v>642</v>
      </c>
      <c r="B643" s="4" t="s">
        <v>1921</v>
      </c>
      <c r="C643" s="14" t="s">
        <v>1922</v>
      </c>
      <c r="D643" s="14" t="s">
        <v>1922</v>
      </c>
      <c r="E643" s="13"/>
      <c r="F643" s="4" t="s">
        <v>1921</v>
      </c>
      <c r="G643" s="38"/>
      <c r="H643" s="3"/>
      <c r="I643" s="3"/>
      <c r="J643" s="1"/>
      <c r="K643" s="3"/>
      <c r="L643" s="3"/>
      <c r="M643" s="47"/>
      <c r="N643" s="50"/>
      <c r="O643" s="8"/>
      <c r="P643" s="8"/>
      <c r="Q643" s="8"/>
      <c r="R643" s="8"/>
      <c r="S643" s="8"/>
      <c r="T643" s="8"/>
      <c r="U643" s="8"/>
      <c r="V643" s="50"/>
      <c r="W643" s="40"/>
    </row>
    <row r="644" spans="1:23" x14ac:dyDescent="0.25">
      <c r="A644" s="52">
        <v>643</v>
      </c>
      <c r="B644" s="6" t="s">
        <v>1919</v>
      </c>
      <c r="C644" s="12" t="s">
        <v>1920</v>
      </c>
      <c r="D644" s="12" t="s">
        <v>1920</v>
      </c>
      <c r="E644" s="11"/>
      <c r="F644" s="6" t="s">
        <v>1919</v>
      </c>
      <c r="G644" s="39"/>
      <c r="H644" s="5"/>
      <c r="I644" s="5"/>
      <c r="J644" s="1"/>
      <c r="K644" s="5"/>
      <c r="L644" s="5"/>
      <c r="M644" s="48"/>
      <c r="N644" s="50"/>
      <c r="O644" s="8"/>
      <c r="P644" s="8"/>
      <c r="Q644" s="8"/>
      <c r="R644" s="8"/>
      <c r="S644" s="8"/>
      <c r="T644" s="8"/>
      <c r="U644" s="8"/>
      <c r="V644" s="50"/>
      <c r="W644" s="40"/>
    </row>
    <row r="645" spans="1:23" ht="63.75" x14ac:dyDescent="0.25">
      <c r="A645" s="52">
        <v>644</v>
      </c>
      <c r="B645" s="2" t="s">
        <v>1917</v>
      </c>
      <c r="C645" s="10" t="s">
        <v>1918</v>
      </c>
      <c r="D645" s="10" t="s">
        <v>1918</v>
      </c>
      <c r="F645" s="2" t="s">
        <v>1917</v>
      </c>
      <c r="G645" s="40"/>
      <c r="H645" s="1"/>
      <c r="I645" s="1"/>
      <c r="J645" s="1" t="s">
        <v>13</v>
      </c>
      <c r="K645" s="1"/>
      <c r="L645" s="1"/>
      <c r="M645" s="50"/>
      <c r="N645" s="49" t="s">
        <v>13</v>
      </c>
      <c r="O645" s="10" t="s">
        <v>13</v>
      </c>
      <c r="P645" s="10" t="s">
        <v>13</v>
      </c>
      <c r="Q645" s="10" t="s">
        <v>13</v>
      </c>
      <c r="R645" s="10" t="s">
        <v>13</v>
      </c>
      <c r="S645" s="8"/>
      <c r="T645" s="8"/>
      <c r="U645" s="8"/>
      <c r="V645" s="50"/>
      <c r="W645" s="40"/>
    </row>
    <row r="646" spans="1:23" ht="25.5" x14ac:dyDescent="0.25">
      <c r="A646" s="52">
        <v>645</v>
      </c>
      <c r="B646" s="2" t="s">
        <v>1915</v>
      </c>
      <c r="C646" s="10" t="s">
        <v>1916</v>
      </c>
      <c r="D646" s="10" t="s">
        <v>1916</v>
      </c>
      <c r="F646" s="2" t="s">
        <v>1915</v>
      </c>
      <c r="G646" s="40"/>
      <c r="H646" s="1"/>
      <c r="I646" s="1"/>
      <c r="J646" s="1" t="s">
        <v>13</v>
      </c>
      <c r="K646" s="1"/>
      <c r="L646" s="1"/>
      <c r="M646" s="50"/>
      <c r="N646" s="49" t="s">
        <v>13</v>
      </c>
      <c r="O646" s="10" t="s">
        <v>13</v>
      </c>
      <c r="P646" s="10" t="s">
        <v>13</v>
      </c>
      <c r="Q646" s="10" t="s">
        <v>13</v>
      </c>
      <c r="R646" s="10" t="s">
        <v>13</v>
      </c>
      <c r="S646" s="8"/>
      <c r="T646" s="8"/>
      <c r="U646" s="8"/>
      <c r="V646" s="50"/>
      <c r="W646" s="40"/>
    </row>
    <row r="647" spans="1:23" x14ac:dyDescent="0.25">
      <c r="A647" s="52">
        <v>646</v>
      </c>
      <c r="B647" s="2" t="s">
        <v>1913</v>
      </c>
      <c r="C647" s="10" t="s">
        <v>1914</v>
      </c>
      <c r="D647" s="10" t="s">
        <v>1914</v>
      </c>
      <c r="F647" s="2" t="s">
        <v>1913</v>
      </c>
      <c r="G647" s="40"/>
      <c r="H647" s="1"/>
      <c r="I647" s="1"/>
      <c r="J647" s="1" t="s">
        <v>13</v>
      </c>
      <c r="K647" s="1"/>
      <c r="L647" s="1"/>
      <c r="M647" s="50"/>
      <c r="N647" s="49" t="s">
        <v>13</v>
      </c>
      <c r="O647" s="10" t="s">
        <v>13</v>
      </c>
      <c r="P647" s="10" t="s">
        <v>13</v>
      </c>
      <c r="Q647" s="10" t="s">
        <v>13</v>
      </c>
      <c r="R647" s="10" t="s">
        <v>13</v>
      </c>
      <c r="S647" s="8"/>
      <c r="T647" s="8"/>
      <c r="U647" s="8"/>
      <c r="V647" s="50"/>
      <c r="W647" s="40"/>
    </row>
    <row r="648" spans="1:23" ht="25.5" x14ac:dyDescent="0.25">
      <c r="A648" s="52">
        <v>647</v>
      </c>
      <c r="B648" s="2" t="s">
        <v>1911</v>
      </c>
      <c r="C648" s="10" t="s">
        <v>1912</v>
      </c>
      <c r="D648" s="10" t="s">
        <v>1912</v>
      </c>
      <c r="F648" s="2" t="s">
        <v>1911</v>
      </c>
      <c r="G648" s="40"/>
      <c r="H648" s="1"/>
      <c r="I648" s="1"/>
      <c r="J648" s="1" t="s">
        <v>13</v>
      </c>
      <c r="K648" s="1"/>
      <c r="L648" s="1"/>
      <c r="M648" s="50"/>
      <c r="N648" s="49" t="s">
        <v>13</v>
      </c>
      <c r="O648" s="10" t="s">
        <v>13</v>
      </c>
      <c r="P648" s="10" t="s">
        <v>13</v>
      </c>
      <c r="Q648" s="10" t="s">
        <v>13</v>
      </c>
      <c r="R648" s="10" t="s">
        <v>13</v>
      </c>
      <c r="S648" s="8"/>
      <c r="T648" s="8"/>
      <c r="U648" s="8"/>
      <c r="V648" s="50"/>
      <c r="W648" s="40"/>
    </row>
    <row r="649" spans="1:23" x14ac:dyDescent="0.25">
      <c r="A649" s="52">
        <v>648</v>
      </c>
      <c r="B649" s="6" t="s">
        <v>1909</v>
      </c>
      <c r="C649" s="12" t="s">
        <v>1910</v>
      </c>
      <c r="D649" s="12" t="s">
        <v>1910</v>
      </c>
      <c r="E649" s="11"/>
      <c r="F649" s="6" t="s">
        <v>1909</v>
      </c>
      <c r="G649" s="39"/>
      <c r="H649" s="5"/>
      <c r="I649" s="5"/>
      <c r="J649" s="1"/>
      <c r="K649" s="5"/>
      <c r="L649" s="5"/>
      <c r="M649" s="48"/>
      <c r="N649" s="50"/>
      <c r="O649" s="8"/>
      <c r="P649" s="8"/>
      <c r="Q649" s="8"/>
      <c r="R649" s="8"/>
      <c r="S649" s="8"/>
      <c r="T649" s="8"/>
      <c r="U649" s="8"/>
      <c r="V649" s="50"/>
      <c r="W649" s="40"/>
    </row>
    <row r="650" spans="1:23" x14ac:dyDescent="0.25">
      <c r="A650" s="52">
        <v>649</v>
      </c>
      <c r="B650" s="2" t="s">
        <v>1907</v>
      </c>
      <c r="C650" s="10" t="s">
        <v>1908</v>
      </c>
      <c r="D650" s="10" t="s">
        <v>1908</v>
      </c>
      <c r="F650" s="2" t="s">
        <v>1907</v>
      </c>
      <c r="G650" s="40"/>
      <c r="H650" s="1"/>
      <c r="I650" s="1"/>
      <c r="J650" s="1" t="s">
        <v>13</v>
      </c>
      <c r="K650" s="1"/>
      <c r="L650" s="1"/>
      <c r="M650" s="50"/>
      <c r="N650" s="49" t="s">
        <v>13</v>
      </c>
      <c r="O650" s="10" t="s">
        <v>13</v>
      </c>
      <c r="P650" s="10" t="s">
        <v>13</v>
      </c>
      <c r="Q650" s="10" t="s">
        <v>13</v>
      </c>
      <c r="R650" s="10" t="s">
        <v>13</v>
      </c>
      <c r="S650" s="8"/>
      <c r="T650" s="8"/>
      <c r="U650" s="8"/>
      <c r="V650" s="50"/>
      <c r="W650" s="40"/>
    </row>
    <row r="651" spans="1:23" ht="76.5" x14ac:dyDescent="0.25">
      <c r="A651" s="52">
        <v>650</v>
      </c>
      <c r="B651" s="2" t="s">
        <v>1905</v>
      </c>
      <c r="C651" s="10" t="s">
        <v>1906</v>
      </c>
      <c r="D651" s="10" t="s">
        <v>1906</v>
      </c>
      <c r="F651" s="2" t="s">
        <v>1905</v>
      </c>
      <c r="G651" s="40"/>
      <c r="H651" s="1"/>
      <c r="I651" s="1"/>
      <c r="J651" s="1" t="s">
        <v>13</v>
      </c>
      <c r="K651" s="1"/>
      <c r="L651" s="1"/>
      <c r="M651" s="50"/>
      <c r="N651" s="49" t="s">
        <v>13</v>
      </c>
      <c r="O651" s="10" t="s">
        <v>13</v>
      </c>
      <c r="P651" s="10" t="s">
        <v>13</v>
      </c>
      <c r="Q651" s="10" t="s">
        <v>13</v>
      </c>
      <c r="R651" s="10" t="s">
        <v>13</v>
      </c>
      <c r="S651" s="8"/>
      <c r="T651" s="8"/>
      <c r="U651" s="8"/>
      <c r="V651" s="50"/>
      <c r="W651" s="40"/>
    </row>
    <row r="652" spans="1:23" ht="89.25" x14ac:dyDescent="0.25">
      <c r="A652" s="52">
        <v>651</v>
      </c>
      <c r="B652" s="2" t="s">
        <v>1903</v>
      </c>
      <c r="C652" s="10" t="s">
        <v>1904</v>
      </c>
      <c r="D652" s="10" t="s">
        <v>1904</v>
      </c>
      <c r="F652" s="2" t="s">
        <v>1903</v>
      </c>
      <c r="G652" s="40"/>
      <c r="H652" s="1"/>
      <c r="I652" s="1"/>
      <c r="J652" s="1" t="s">
        <v>13</v>
      </c>
      <c r="K652" s="1"/>
      <c r="L652" s="1"/>
      <c r="M652" s="50"/>
      <c r="N652" s="49" t="s">
        <v>13</v>
      </c>
      <c r="O652" s="8"/>
      <c r="P652" s="10" t="s">
        <v>13</v>
      </c>
      <c r="Q652" s="10" t="s">
        <v>13</v>
      </c>
      <c r="R652" s="8"/>
      <c r="S652" s="8"/>
      <c r="T652" s="8"/>
      <c r="U652" s="8"/>
      <c r="V652" s="50"/>
      <c r="W652" s="40"/>
    </row>
    <row r="653" spans="1:23" ht="25.5" x14ac:dyDescent="0.25">
      <c r="A653" s="52">
        <v>652</v>
      </c>
      <c r="B653" s="2" t="s">
        <v>1901</v>
      </c>
      <c r="C653" s="10" t="s">
        <v>1902</v>
      </c>
      <c r="D653" s="10" t="s">
        <v>1902</v>
      </c>
      <c r="F653" s="2" t="s">
        <v>1901</v>
      </c>
      <c r="G653" s="40"/>
      <c r="H653" s="1"/>
      <c r="I653" s="1"/>
      <c r="J653" s="1" t="s">
        <v>13</v>
      </c>
      <c r="K653" s="1"/>
      <c r="L653" s="1"/>
      <c r="M653" s="50"/>
      <c r="N653" s="49" t="s">
        <v>13</v>
      </c>
      <c r="O653" s="8"/>
      <c r="P653" s="10" t="s">
        <v>13</v>
      </c>
      <c r="Q653" s="10" t="s">
        <v>13</v>
      </c>
      <c r="R653" s="8"/>
      <c r="S653" s="8"/>
      <c r="T653" s="8"/>
      <c r="U653" s="8"/>
      <c r="V653" s="50"/>
      <c r="W653" s="40"/>
    </row>
    <row r="654" spans="1:23" ht="25.5" x14ac:dyDescent="0.25">
      <c r="A654" s="52">
        <v>653</v>
      </c>
      <c r="B654" s="2" t="s">
        <v>1899</v>
      </c>
      <c r="C654" s="10" t="s">
        <v>1900</v>
      </c>
      <c r="D654" s="10" t="s">
        <v>1900</v>
      </c>
      <c r="F654" s="2" t="s">
        <v>1899</v>
      </c>
      <c r="G654" s="40"/>
      <c r="H654" s="1"/>
      <c r="I654" s="1"/>
      <c r="J654" s="1" t="s">
        <v>13</v>
      </c>
      <c r="K654" s="1"/>
      <c r="L654" s="1"/>
      <c r="M654" s="50"/>
      <c r="N654" s="49" t="s">
        <v>13</v>
      </c>
      <c r="O654" s="8"/>
      <c r="P654" s="10" t="s">
        <v>13</v>
      </c>
      <c r="Q654" s="10" t="s">
        <v>13</v>
      </c>
      <c r="R654" s="8"/>
      <c r="S654" s="8"/>
      <c r="T654" s="8"/>
      <c r="U654" s="8"/>
      <c r="V654" s="50"/>
      <c r="W654" s="40"/>
    </row>
    <row r="655" spans="1:23" ht="25.5" x14ac:dyDescent="0.25">
      <c r="A655" s="52">
        <v>654</v>
      </c>
      <c r="B655" s="2" t="s">
        <v>1897</v>
      </c>
      <c r="C655" s="10" t="s">
        <v>1898</v>
      </c>
      <c r="D655" s="10" t="s">
        <v>1898</v>
      </c>
      <c r="F655" s="2" t="s">
        <v>1897</v>
      </c>
      <c r="G655" s="40"/>
      <c r="H655" s="1"/>
      <c r="I655" s="1"/>
      <c r="J655" s="1" t="s">
        <v>13</v>
      </c>
      <c r="K655" s="1"/>
      <c r="L655" s="1"/>
      <c r="M655" s="50"/>
      <c r="N655" s="49" t="s">
        <v>13</v>
      </c>
      <c r="O655" s="8"/>
      <c r="P655" s="10" t="s">
        <v>13</v>
      </c>
      <c r="Q655" s="10" t="s">
        <v>13</v>
      </c>
      <c r="R655" s="8"/>
      <c r="S655" s="8"/>
      <c r="T655" s="8"/>
      <c r="U655" s="8"/>
      <c r="V655" s="50"/>
      <c r="W655" s="40"/>
    </row>
    <row r="656" spans="1:23" ht="38.25" x14ac:dyDescent="0.25">
      <c r="A656" s="52">
        <v>655</v>
      </c>
      <c r="B656" s="2" t="s">
        <v>1895</v>
      </c>
      <c r="C656" s="10" t="s">
        <v>1896</v>
      </c>
      <c r="D656" s="10" t="s">
        <v>1896</v>
      </c>
      <c r="F656" s="2" t="s">
        <v>1895</v>
      </c>
      <c r="G656" s="40"/>
      <c r="H656" s="1"/>
      <c r="I656" s="1"/>
      <c r="J656" s="1" t="s">
        <v>13</v>
      </c>
      <c r="K656" s="1"/>
      <c r="L656" s="1"/>
      <c r="M656" s="50"/>
      <c r="N656" s="49" t="s">
        <v>13</v>
      </c>
      <c r="O656" s="8"/>
      <c r="P656" s="10" t="s">
        <v>13</v>
      </c>
      <c r="Q656" s="10" t="s">
        <v>13</v>
      </c>
      <c r="R656" s="8"/>
      <c r="S656" s="8"/>
      <c r="T656" s="8"/>
      <c r="U656" s="8"/>
      <c r="V656" s="50"/>
      <c r="W656" s="40"/>
    </row>
    <row r="657" spans="1:23" ht="25.5" x14ac:dyDescent="0.25">
      <c r="A657" s="52">
        <v>656</v>
      </c>
      <c r="B657" s="2" t="s">
        <v>1893</v>
      </c>
      <c r="C657" s="10" t="s">
        <v>1894</v>
      </c>
      <c r="D657" s="10" t="s">
        <v>1894</v>
      </c>
      <c r="F657" s="2" t="s">
        <v>1893</v>
      </c>
      <c r="G657" s="40"/>
      <c r="H657" s="1"/>
      <c r="I657" s="1"/>
      <c r="J657" s="1" t="s">
        <v>13</v>
      </c>
      <c r="K657" s="1"/>
      <c r="L657" s="1"/>
      <c r="M657" s="50"/>
      <c r="N657" s="49" t="s">
        <v>13</v>
      </c>
      <c r="O657" s="8"/>
      <c r="P657" s="10" t="s">
        <v>13</v>
      </c>
      <c r="Q657" s="10" t="s">
        <v>13</v>
      </c>
      <c r="R657" s="8"/>
      <c r="S657" s="8"/>
      <c r="T657" s="8"/>
      <c r="U657" s="8"/>
      <c r="V657" s="50"/>
      <c r="W657" s="40"/>
    </row>
    <row r="658" spans="1:23" x14ac:dyDescent="0.25">
      <c r="A658" s="52">
        <v>657</v>
      </c>
      <c r="B658" s="6" t="s">
        <v>1891</v>
      </c>
      <c r="C658" s="12" t="s">
        <v>1892</v>
      </c>
      <c r="D658" s="12" t="s">
        <v>1892</v>
      </c>
      <c r="E658" s="11"/>
      <c r="F658" s="6" t="s">
        <v>1891</v>
      </c>
      <c r="G658" s="39"/>
      <c r="H658" s="5"/>
      <c r="I658" s="5"/>
      <c r="J658" s="1"/>
      <c r="K658" s="5"/>
      <c r="L658" s="5"/>
      <c r="M658" s="48"/>
      <c r="N658" s="50"/>
      <c r="O658" s="8"/>
      <c r="P658" s="8"/>
      <c r="Q658" s="8"/>
      <c r="R658" s="8"/>
      <c r="S658" s="8"/>
      <c r="T658" s="8"/>
      <c r="U658" s="8"/>
      <c r="V658" s="50"/>
      <c r="W658" s="40"/>
    </row>
    <row r="659" spans="1:23" x14ac:dyDescent="0.25">
      <c r="A659" s="52">
        <v>658</v>
      </c>
      <c r="B659" s="2" t="s">
        <v>1889</v>
      </c>
      <c r="C659" s="10" t="s">
        <v>1890</v>
      </c>
      <c r="D659" s="10" t="s">
        <v>1890</v>
      </c>
      <c r="F659" s="2" t="s">
        <v>1889</v>
      </c>
      <c r="G659" s="40"/>
      <c r="H659" s="1"/>
      <c r="I659" s="1"/>
      <c r="J659" s="1" t="s">
        <v>13</v>
      </c>
      <c r="K659" s="1"/>
      <c r="L659" s="1"/>
      <c r="M659" s="50"/>
      <c r="N659" s="49" t="s">
        <v>13</v>
      </c>
      <c r="O659" s="10" t="s">
        <v>13</v>
      </c>
      <c r="P659" s="8"/>
      <c r="Q659" s="8"/>
      <c r="R659" s="8"/>
      <c r="S659" s="8"/>
      <c r="T659" s="8"/>
      <c r="U659" s="8"/>
      <c r="V659" s="50"/>
      <c r="W659" s="40"/>
    </row>
    <row r="660" spans="1:23" ht="63.75" x14ac:dyDescent="0.25">
      <c r="A660" s="52">
        <v>659</v>
      </c>
      <c r="B660" s="2" t="s">
        <v>1887</v>
      </c>
      <c r="C660" s="10" t="s">
        <v>1888</v>
      </c>
      <c r="D660" s="10" t="s">
        <v>1888</v>
      </c>
      <c r="F660" s="2" t="s">
        <v>1887</v>
      </c>
      <c r="G660" s="40"/>
      <c r="H660" s="1"/>
      <c r="I660" s="1"/>
      <c r="J660" s="1" t="s">
        <v>13</v>
      </c>
      <c r="K660" s="1"/>
      <c r="L660" s="1"/>
      <c r="M660" s="50"/>
      <c r="N660" s="49" t="s">
        <v>13</v>
      </c>
      <c r="O660" s="10" t="s">
        <v>13</v>
      </c>
      <c r="P660" s="8"/>
      <c r="Q660" s="8"/>
      <c r="R660" s="8"/>
      <c r="S660" s="8"/>
      <c r="T660" s="8"/>
      <c r="U660" s="8"/>
      <c r="V660" s="50"/>
      <c r="W660" s="40"/>
    </row>
    <row r="661" spans="1:23" ht="25.5" x14ac:dyDescent="0.25">
      <c r="A661" s="52">
        <v>660</v>
      </c>
      <c r="B661" s="2" t="s">
        <v>1885</v>
      </c>
      <c r="C661" s="10" t="s">
        <v>1886</v>
      </c>
      <c r="D661" s="10" t="s">
        <v>1886</v>
      </c>
      <c r="F661" s="2" t="s">
        <v>1885</v>
      </c>
      <c r="G661" s="40"/>
      <c r="H661" s="1"/>
      <c r="I661" s="1"/>
      <c r="J661" s="1" t="s">
        <v>13</v>
      </c>
      <c r="K661" s="1"/>
      <c r="L661" s="1"/>
      <c r="M661" s="50"/>
      <c r="N661" s="49" t="s">
        <v>13</v>
      </c>
      <c r="O661" s="10" t="s">
        <v>13</v>
      </c>
      <c r="P661" s="8"/>
      <c r="Q661" s="8"/>
      <c r="R661" s="8"/>
      <c r="S661" s="8"/>
      <c r="T661" s="8"/>
      <c r="U661" s="8"/>
      <c r="V661" s="50"/>
      <c r="W661" s="40"/>
    </row>
    <row r="662" spans="1:23" ht="25.5" x14ac:dyDescent="0.25">
      <c r="A662" s="52">
        <v>661</v>
      </c>
      <c r="B662" s="2" t="s">
        <v>1883</v>
      </c>
      <c r="C662" s="10" t="s">
        <v>1884</v>
      </c>
      <c r="D662" s="10" t="s">
        <v>1884</v>
      </c>
      <c r="F662" s="2" t="s">
        <v>1883</v>
      </c>
      <c r="G662" s="40"/>
      <c r="H662" s="1"/>
      <c r="I662" s="1"/>
      <c r="J662" s="1" t="s">
        <v>13</v>
      </c>
      <c r="K662" s="1"/>
      <c r="L662" s="1"/>
      <c r="M662" s="50"/>
      <c r="N662" s="49" t="s">
        <v>13</v>
      </c>
      <c r="O662" s="10" t="s">
        <v>13</v>
      </c>
      <c r="P662" s="8"/>
      <c r="Q662" s="8"/>
      <c r="R662" s="8"/>
      <c r="S662" s="8"/>
      <c r="T662" s="8"/>
      <c r="U662" s="8"/>
      <c r="V662" s="50"/>
      <c r="W662" s="40"/>
    </row>
    <row r="663" spans="1:23" x14ac:dyDescent="0.25">
      <c r="A663" s="52">
        <v>662</v>
      </c>
      <c r="B663" s="6" t="s">
        <v>1881</v>
      </c>
      <c r="C663" s="12" t="s">
        <v>1882</v>
      </c>
      <c r="D663" s="12" t="s">
        <v>1882</v>
      </c>
      <c r="E663" s="11"/>
      <c r="F663" s="6" t="s">
        <v>1881</v>
      </c>
      <c r="G663" s="39"/>
      <c r="H663" s="5"/>
      <c r="I663" s="5"/>
      <c r="J663" s="1"/>
      <c r="K663" s="5"/>
      <c r="L663" s="5"/>
      <c r="M663" s="48"/>
      <c r="N663" s="50"/>
      <c r="O663" s="8"/>
      <c r="P663" s="8"/>
      <c r="Q663" s="8"/>
      <c r="R663" s="8"/>
      <c r="S663" s="8"/>
      <c r="T663" s="8"/>
      <c r="U663" s="8"/>
      <c r="V663" s="50"/>
      <c r="W663" s="40"/>
    </row>
    <row r="664" spans="1:23" x14ac:dyDescent="0.25">
      <c r="A664" s="52">
        <v>663</v>
      </c>
      <c r="B664" s="2" t="s">
        <v>1879</v>
      </c>
      <c r="C664" s="10" t="s">
        <v>1880</v>
      </c>
      <c r="D664" s="10" t="s">
        <v>1880</v>
      </c>
      <c r="F664" s="2" t="s">
        <v>1879</v>
      </c>
      <c r="G664" s="40"/>
      <c r="H664" s="1"/>
      <c r="I664" s="1"/>
      <c r="J664" s="1" t="s">
        <v>13</v>
      </c>
      <c r="K664" s="1"/>
      <c r="L664" s="1"/>
      <c r="M664" s="50"/>
      <c r="N664" s="49" t="s">
        <v>13</v>
      </c>
      <c r="O664" s="10" t="s">
        <v>13</v>
      </c>
      <c r="P664" s="8"/>
      <c r="Q664" s="8"/>
      <c r="R664" s="8"/>
      <c r="S664" s="8"/>
      <c r="T664" s="8"/>
      <c r="U664" s="8"/>
      <c r="V664" s="50"/>
      <c r="W664" s="40"/>
    </row>
    <row r="665" spans="1:23" ht="25.5" x14ac:dyDescent="0.25">
      <c r="A665" s="52">
        <v>664</v>
      </c>
      <c r="B665" s="2" t="s">
        <v>1877</v>
      </c>
      <c r="C665" s="10" t="s">
        <v>1878</v>
      </c>
      <c r="D665" s="10" t="s">
        <v>1878</v>
      </c>
      <c r="F665" s="2" t="s">
        <v>1877</v>
      </c>
      <c r="G665" s="40"/>
      <c r="H665" s="1"/>
      <c r="I665" s="1"/>
      <c r="J665" s="1" t="s">
        <v>13</v>
      </c>
      <c r="K665" s="1"/>
      <c r="L665" s="1"/>
      <c r="M665" s="50"/>
      <c r="N665" s="49" t="s">
        <v>13</v>
      </c>
      <c r="O665" s="10" t="s">
        <v>13</v>
      </c>
      <c r="P665" s="8"/>
      <c r="Q665" s="8"/>
      <c r="R665" s="8"/>
      <c r="S665" s="8"/>
      <c r="T665" s="8"/>
      <c r="U665" s="8"/>
      <c r="V665" s="50"/>
      <c r="W665" s="40"/>
    </row>
    <row r="666" spans="1:23" x14ac:dyDescent="0.25">
      <c r="A666" s="52">
        <v>665</v>
      </c>
      <c r="B666" s="6" t="s">
        <v>1875</v>
      </c>
      <c r="C666" s="12" t="s">
        <v>1876</v>
      </c>
      <c r="D666" s="12" t="s">
        <v>1876</v>
      </c>
      <c r="E666" s="11"/>
      <c r="F666" s="6" t="s">
        <v>1875</v>
      </c>
      <c r="G666" s="39"/>
      <c r="H666" s="5"/>
      <c r="I666" s="5"/>
      <c r="J666" s="1"/>
      <c r="K666" s="5"/>
      <c r="L666" s="5"/>
      <c r="M666" s="48"/>
      <c r="N666" s="50"/>
      <c r="O666" s="8"/>
      <c r="P666" s="8"/>
      <c r="Q666" s="8"/>
      <c r="R666" s="8"/>
      <c r="S666" s="8"/>
      <c r="T666" s="8"/>
      <c r="U666" s="8"/>
      <c r="V666" s="50"/>
      <c r="W666" s="40"/>
    </row>
    <row r="667" spans="1:23" x14ac:dyDescent="0.25">
      <c r="A667" s="52">
        <v>666</v>
      </c>
      <c r="B667" s="2" t="s">
        <v>1873</v>
      </c>
      <c r="C667" s="10" t="s">
        <v>1874</v>
      </c>
      <c r="D667" s="10" t="s">
        <v>1874</v>
      </c>
      <c r="F667" s="2" t="s">
        <v>1873</v>
      </c>
      <c r="G667" s="40"/>
      <c r="H667" s="1"/>
      <c r="I667" s="1"/>
      <c r="J667" s="1" t="s">
        <v>13</v>
      </c>
      <c r="K667" s="1"/>
      <c r="L667" s="1"/>
      <c r="M667" s="50"/>
      <c r="N667" s="49" t="s">
        <v>13</v>
      </c>
      <c r="O667" s="10" t="s">
        <v>13</v>
      </c>
      <c r="P667" s="8"/>
      <c r="Q667" s="8"/>
      <c r="R667" s="8"/>
      <c r="S667" s="8"/>
      <c r="T667" s="8"/>
      <c r="U667" s="8"/>
      <c r="V667" s="50"/>
      <c r="W667" s="40"/>
    </row>
    <row r="668" spans="1:23" ht="38.25" x14ac:dyDescent="0.25">
      <c r="A668" s="52">
        <v>667</v>
      </c>
      <c r="B668" s="2" t="s">
        <v>1871</v>
      </c>
      <c r="C668" s="10" t="s">
        <v>1872</v>
      </c>
      <c r="D668" s="10" t="s">
        <v>1872</v>
      </c>
      <c r="F668" s="2" t="s">
        <v>1871</v>
      </c>
      <c r="G668" s="40"/>
      <c r="H668" s="1"/>
      <c r="I668" s="1"/>
      <c r="J668" s="1" t="s">
        <v>13</v>
      </c>
      <c r="K668" s="1"/>
      <c r="L668" s="1"/>
      <c r="M668" s="50"/>
      <c r="N668" s="49" t="s">
        <v>13</v>
      </c>
      <c r="O668" s="10" t="s">
        <v>13</v>
      </c>
      <c r="P668" s="8"/>
      <c r="Q668" s="8"/>
      <c r="R668" s="8"/>
      <c r="S668" s="8"/>
      <c r="T668" s="8"/>
      <c r="U668" s="8"/>
      <c r="V668" s="50"/>
      <c r="W668" s="40"/>
    </row>
    <row r="669" spans="1:23" ht="25.5" x14ac:dyDescent="0.25">
      <c r="A669" s="52">
        <v>668</v>
      </c>
      <c r="B669" s="2" t="s">
        <v>1869</v>
      </c>
      <c r="C669" s="10" t="s">
        <v>1870</v>
      </c>
      <c r="D669" s="10" t="s">
        <v>1870</v>
      </c>
      <c r="F669" s="2" t="s">
        <v>1869</v>
      </c>
      <c r="G669" s="40"/>
      <c r="H669" s="1"/>
      <c r="I669" s="1"/>
      <c r="J669" s="1" t="s">
        <v>13</v>
      </c>
      <c r="K669" s="1"/>
      <c r="L669" s="1"/>
      <c r="M669" s="50"/>
      <c r="N669" s="49" t="s">
        <v>13</v>
      </c>
      <c r="O669" s="10" t="s">
        <v>13</v>
      </c>
      <c r="P669" s="8"/>
      <c r="Q669" s="8"/>
      <c r="R669" s="8"/>
      <c r="S669" s="8"/>
      <c r="T669" s="8"/>
      <c r="U669" s="8"/>
      <c r="V669" s="50"/>
      <c r="W669" s="40"/>
    </row>
    <row r="670" spans="1:23" ht="25.5" x14ac:dyDescent="0.25">
      <c r="A670" s="52">
        <v>669</v>
      </c>
      <c r="B670" s="2" t="s">
        <v>1867</v>
      </c>
      <c r="C670" s="10" t="s">
        <v>1868</v>
      </c>
      <c r="D670" s="10" t="s">
        <v>1868</v>
      </c>
      <c r="F670" s="2" t="s">
        <v>1867</v>
      </c>
      <c r="G670" s="40"/>
      <c r="H670" s="1"/>
      <c r="I670" s="1"/>
      <c r="J670" s="1" t="s">
        <v>13</v>
      </c>
      <c r="K670" s="1"/>
      <c r="L670" s="1"/>
      <c r="M670" s="50"/>
      <c r="N670" s="49" t="s">
        <v>13</v>
      </c>
      <c r="O670" s="10" t="s">
        <v>13</v>
      </c>
      <c r="P670" s="8"/>
      <c r="Q670" s="8"/>
      <c r="R670" s="8"/>
      <c r="S670" s="8"/>
      <c r="T670" s="8"/>
      <c r="U670" s="8"/>
      <c r="V670" s="50"/>
      <c r="W670" s="40"/>
    </row>
    <row r="671" spans="1:23" x14ac:dyDescent="0.25">
      <c r="A671" s="52">
        <v>670</v>
      </c>
      <c r="B671" s="6" t="s">
        <v>1865</v>
      </c>
      <c r="C671" s="12" t="s">
        <v>1866</v>
      </c>
      <c r="D671" s="12" t="s">
        <v>1866</v>
      </c>
      <c r="E671" s="11"/>
      <c r="F671" s="6" t="s">
        <v>1865</v>
      </c>
      <c r="G671" s="39"/>
      <c r="H671" s="5"/>
      <c r="I671" s="5"/>
      <c r="J671" s="1"/>
      <c r="K671" s="5"/>
      <c r="L671" s="5"/>
      <c r="M671" s="48"/>
      <c r="N671" s="50"/>
      <c r="O671" s="8"/>
      <c r="P671" s="8"/>
      <c r="Q671" s="8"/>
      <c r="R671" s="8"/>
      <c r="S671" s="8"/>
      <c r="T671" s="8"/>
      <c r="U671" s="8"/>
      <c r="V671" s="50"/>
      <c r="W671" s="40"/>
    </row>
    <row r="672" spans="1:23" ht="25.5" x14ac:dyDescent="0.25">
      <c r="A672" s="52">
        <v>671</v>
      </c>
      <c r="B672" s="2" t="s">
        <v>1863</v>
      </c>
      <c r="C672" s="10" t="s">
        <v>1864</v>
      </c>
      <c r="D672" s="10" t="s">
        <v>1864</v>
      </c>
      <c r="F672" s="2" t="s">
        <v>1863</v>
      </c>
      <c r="G672" s="40"/>
      <c r="H672" s="1"/>
      <c r="I672" s="1"/>
      <c r="J672" s="1" t="s">
        <v>13</v>
      </c>
      <c r="K672" s="1"/>
      <c r="L672" s="1"/>
      <c r="M672" s="50"/>
      <c r="N672" s="49" t="s">
        <v>13</v>
      </c>
      <c r="O672" s="10" t="s">
        <v>13</v>
      </c>
      <c r="P672" s="8"/>
      <c r="Q672" s="8"/>
      <c r="R672" s="8"/>
      <c r="S672" s="8"/>
      <c r="T672" s="8"/>
      <c r="U672" s="8"/>
      <c r="V672" s="50"/>
      <c r="W672" s="40"/>
    </row>
    <row r="673" spans="1:23" x14ac:dyDescent="0.25">
      <c r="A673" s="52">
        <v>672</v>
      </c>
      <c r="B673" s="2" t="s">
        <v>1861</v>
      </c>
      <c r="C673" s="10" t="s">
        <v>1862</v>
      </c>
      <c r="D673" s="10" t="s">
        <v>1862</v>
      </c>
      <c r="F673" s="2" t="s">
        <v>1861</v>
      </c>
      <c r="G673" s="40"/>
      <c r="H673" s="1"/>
      <c r="I673" s="1"/>
      <c r="J673" s="1" t="s">
        <v>13</v>
      </c>
      <c r="K673" s="1"/>
      <c r="L673" s="1"/>
      <c r="M673" s="50"/>
      <c r="N673" s="49" t="s">
        <v>13</v>
      </c>
      <c r="O673" s="10" t="s">
        <v>13</v>
      </c>
      <c r="P673" s="8"/>
      <c r="Q673" s="8"/>
      <c r="R673" s="8"/>
      <c r="S673" s="8"/>
      <c r="T673" s="8"/>
      <c r="U673" s="8"/>
      <c r="V673" s="50"/>
      <c r="W673" s="40"/>
    </row>
    <row r="674" spans="1:23" ht="25.5" x14ac:dyDescent="0.25">
      <c r="A674" s="52">
        <v>673</v>
      </c>
      <c r="B674" s="2" t="s">
        <v>1859</v>
      </c>
      <c r="C674" s="10" t="s">
        <v>1860</v>
      </c>
      <c r="D674" s="10" t="s">
        <v>1860</v>
      </c>
      <c r="F674" s="2" t="s">
        <v>1859</v>
      </c>
      <c r="G674" s="40"/>
      <c r="H674" s="1"/>
      <c r="I674" s="1"/>
      <c r="J674" s="1" t="s">
        <v>13</v>
      </c>
      <c r="K674" s="1"/>
      <c r="L674" s="1"/>
      <c r="M674" s="50"/>
      <c r="N674" s="49" t="s">
        <v>13</v>
      </c>
      <c r="O674" s="10" t="s">
        <v>13</v>
      </c>
      <c r="P674" s="8"/>
      <c r="Q674" s="8"/>
      <c r="R674" s="8"/>
      <c r="S674" s="8"/>
      <c r="T674" s="8"/>
      <c r="U674" s="8"/>
      <c r="V674" s="50"/>
      <c r="W674" s="40"/>
    </row>
    <row r="675" spans="1:23" ht="25.5" x14ac:dyDescent="0.25">
      <c r="A675" s="52">
        <v>674</v>
      </c>
      <c r="B675" s="2" t="s">
        <v>1857</v>
      </c>
      <c r="C675" s="10" t="s">
        <v>1858</v>
      </c>
      <c r="D675" s="10" t="s">
        <v>1858</v>
      </c>
      <c r="F675" s="2" t="s">
        <v>1857</v>
      </c>
      <c r="G675" s="40"/>
      <c r="H675" s="1"/>
      <c r="I675" s="1"/>
      <c r="J675" s="1" t="s">
        <v>13</v>
      </c>
      <c r="K675" s="1"/>
      <c r="L675" s="1"/>
      <c r="M675" s="50"/>
      <c r="N675" s="49" t="s">
        <v>13</v>
      </c>
      <c r="O675" s="10" t="s">
        <v>13</v>
      </c>
      <c r="P675" s="8"/>
      <c r="Q675" s="8"/>
      <c r="R675" s="8"/>
      <c r="S675" s="8"/>
      <c r="T675" s="8"/>
      <c r="U675" s="8"/>
      <c r="V675" s="50"/>
      <c r="W675" s="40"/>
    </row>
    <row r="676" spans="1:23" x14ac:dyDescent="0.25">
      <c r="A676" s="52">
        <v>675</v>
      </c>
      <c r="B676" s="2" t="s">
        <v>1855</v>
      </c>
      <c r="C676" s="10" t="s">
        <v>1856</v>
      </c>
      <c r="D676" s="10" t="s">
        <v>1856</v>
      </c>
      <c r="F676" s="2" t="s">
        <v>1855</v>
      </c>
      <c r="G676" s="40"/>
      <c r="H676" s="1"/>
      <c r="I676" s="1"/>
      <c r="J676" s="1" t="s">
        <v>13</v>
      </c>
      <c r="K676" s="1"/>
      <c r="L676" s="1"/>
      <c r="M676" s="50"/>
      <c r="N676" s="49" t="s">
        <v>13</v>
      </c>
      <c r="O676" s="10" t="s">
        <v>13</v>
      </c>
      <c r="P676" s="8"/>
      <c r="Q676" s="8"/>
      <c r="R676" s="8"/>
      <c r="S676" s="8"/>
      <c r="T676" s="8"/>
      <c r="U676" s="8"/>
      <c r="V676" s="50"/>
      <c r="W676" s="40"/>
    </row>
    <row r="677" spans="1:23" x14ac:dyDescent="0.25">
      <c r="A677" s="52">
        <v>676</v>
      </c>
      <c r="B677" s="6" t="s">
        <v>1853</v>
      </c>
      <c r="C677" s="12" t="s">
        <v>1854</v>
      </c>
      <c r="D677" s="12" t="s">
        <v>1854</v>
      </c>
      <c r="E677" s="11"/>
      <c r="F677" s="6" t="s">
        <v>1853</v>
      </c>
      <c r="G677" s="39"/>
      <c r="H677" s="5"/>
      <c r="I677" s="5"/>
      <c r="J677" s="1"/>
      <c r="K677" s="5"/>
      <c r="L677" s="5"/>
      <c r="M677" s="48"/>
      <c r="N677" s="50"/>
      <c r="O677" s="8"/>
      <c r="P677" s="8"/>
      <c r="Q677" s="8"/>
      <c r="R677" s="8"/>
      <c r="S677" s="8"/>
      <c r="T677" s="8"/>
      <c r="U677" s="8"/>
      <c r="V677" s="50"/>
      <c r="W677" s="40"/>
    </row>
    <row r="678" spans="1:23" ht="51" x14ac:dyDescent="0.25">
      <c r="A678" s="52">
        <v>677</v>
      </c>
      <c r="B678" s="2" t="s">
        <v>1851</v>
      </c>
      <c r="C678" s="10" t="s">
        <v>1852</v>
      </c>
      <c r="D678" s="10" t="s">
        <v>1852</v>
      </c>
      <c r="F678" s="2" t="s">
        <v>1851</v>
      </c>
      <c r="G678" s="40"/>
      <c r="H678" s="1"/>
      <c r="I678" s="1"/>
      <c r="J678" s="1" t="s">
        <v>13</v>
      </c>
      <c r="K678" s="1"/>
      <c r="L678" s="1"/>
      <c r="M678" s="50"/>
      <c r="N678" s="49" t="s">
        <v>13</v>
      </c>
      <c r="O678" s="10" t="s">
        <v>13</v>
      </c>
      <c r="P678" s="8"/>
      <c r="Q678" s="8"/>
      <c r="R678" s="8"/>
      <c r="S678" s="8"/>
      <c r="T678" s="8"/>
      <c r="U678" s="8"/>
      <c r="V678" s="50"/>
      <c r="W678" s="40"/>
    </row>
    <row r="679" spans="1:23" x14ac:dyDescent="0.25">
      <c r="A679" s="52">
        <v>678</v>
      </c>
      <c r="B679" s="2" t="s">
        <v>1849</v>
      </c>
      <c r="C679" s="10" t="s">
        <v>1850</v>
      </c>
      <c r="D679" s="10" t="s">
        <v>1850</v>
      </c>
      <c r="F679" s="2" t="s">
        <v>1849</v>
      </c>
      <c r="G679" s="40"/>
      <c r="H679" s="1"/>
      <c r="I679" s="1"/>
      <c r="J679" s="1" t="s">
        <v>13</v>
      </c>
      <c r="K679" s="1"/>
      <c r="L679" s="1"/>
      <c r="M679" s="50"/>
      <c r="N679" s="49" t="s">
        <v>13</v>
      </c>
      <c r="O679" s="10" t="s">
        <v>13</v>
      </c>
      <c r="P679" s="8"/>
      <c r="Q679" s="8"/>
      <c r="R679" s="8"/>
      <c r="S679" s="8"/>
      <c r="T679" s="8"/>
      <c r="U679" s="8"/>
      <c r="V679" s="50"/>
      <c r="W679" s="40"/>
    </row>
    <row r="680" spans="1:23" ht="25.5" x14ac:dyDescent="0.25">
      <c r="A680" s="52">
        <v>679</v>
      </c>
      <c r="B680" s="2" t="s">
        <v>1847</v>
      </c>
      <c r="C680" s="10" t="s">
        <v>1848</v>
      </c>
      <c r="D680" s="10" t="s">
        <v>1848</v>
      </c>
      <c r="F680" s="2" t="s">
        <v>1847</v>
      </c>
      <c r="G680" s="40"/>
      <c r="H680" s="1"/>
      <c r="I680" s="1"/>
      <c r="J680" s="1" t="s">
        <v>13</v>
      </c>
      <c r="K680" s="1"/>
      <c r="L680" s="1"/>
      <c r="M680" s="50"/>
      <c r="N680" s="49" t="s">
        <v>13</v>
      </c>
      <c r="O680" s="10" t="s">
        <v>13</v>
      </c>
      <c r="P680" s="8"/>
      <c r="Q680" s="8"/>
      <c r="R680" s="8"/>
      <c r="S680" s="8"/>
      <c r="T680" s="8"/>
      <c r="U680" s="8"/>
      <c r="V680" s="50"/>
      <c r="W680" s="40"/>
    </row>
    <row r="681" spans="1:23" ht="63.75" x14ac:dyDescent="0.25">
      <c r="A681" s="52">
        <v>680</v>
      </c>
      <c r="B681" s="2" t="s">
        <v>1845</v>
      </c>
      <c r="C681" s="10" t="s">
        <v>1846</v>
      </c>
      <c r="D681" s="10" t="s">
        <v>1846</v>
      </c>
      <c r="F681" s="2" t="s">
        <v>1845</v>
      </c>
      <c r="G681" s="40"/>
      <c r="H681" s="1"/>
      <c r="I681" s="1"/>
      <c r="J681" s="1" t="s">
        <v>13</v>
      </c>
      <c r="K681" s="1"/>
      <c r="L681" s="1"/>
      <c r="M681" s="50"/>
      <c r="N681" s="49" t="s">
        <v>13</v>
      </c>
      <c r="O681" s="10" t="s">
        <v>13</v>
      </c>
      <c r="P681" s="8"/>
      <c r="Q681" s="8"/>
      <c r="R681" s="8"/>
      <c r="S681" s="8"/>
      <c r="T681" s="8"/>
      <c r="U681" s="8"/>
      <c r="V681" s="50"/>
      <c r="W681" s="40"/>
    </row>
    <row r="682" spans="1:23" ht="38.25" x14ac:dyDescent="0.25">
      <c r="A682" s="52">
        <v>681</v>
      </c>
      <c r="B682" s="2" t="s">
        <v>1843</v>
      </c>
      <c r="C682" s="10" t="s">
        <v>1844</v>
      </c>
      <c r="D682" s="10" t="s">
        <v>1844</v>
      </c>
      <c r="F682" s="2" t="s">
        <v>1843</v>
      </c>
      <c r="G682" s="40"/>
      <c r="H682" s="1"/>
      <c r="I682" s="1"/>
      <c r="J682" s="1" t="s">
        <v>13</v>
      </c>
      <c r="K682" s="1"/>
      <c r="L682" s="1"/>
      <c r="M682" s="50"/>
      <c r="N682" s="49" t="s">
        <v>13</v>
      </c>
      <c r="O682" s="10" t="s">
        <v>13</v>
      </c>
      <c r="P682" s="8"/>
      <c r="Q682" s="8"/>
      <c r="R682" s="8"/>
      <c r="S682" s="8"/>
      <c r="T682" s="8"/>
      <c r="U682" s="8"/>
      <c r="V682" s="50"/>
      <c r="W682" s="40"/>
    </row>
    <row r="683" spans="1:23" ht="38.25" x14ac:dyDescent="0.25">
      <c r="A683" s="52">
        <v>682</v>
      </c>
      <c r="B683" s="2" t="s">
        <v>1841</v>
      </c>
      <c r="C683" s="10" t="s">
        <v>1842</v>
      </c>
      <c r="D683" s="10" t="s">
        <v>1842</v>
      </c>
      <c r="F683" s="2" t="s">
        <v>1841</v>
      </c>
      <c r="G683" s="40"/>
      <c r="H683" s="1"/>
      <c r="I683" s="1"/>
      <c r="J683" s="1" t="s">
        <v>13</v>
      </c>
      <c r="K683" s="1"/>
      <c r="L683" s="1"/>
      <c r="M683" s="50"/>
      <c r="N683" s="49" t="s">
        <v>13</v>
      </c>
      <c r="O683" s="10" t="s">
        <v>13</v>
      </c>
      <c r="P683" s="8"/>
      <c r="Q683" s="8"/>
      <c r="R683" s="8"/>
      <c r="S683" s="8"/>
      <c r="T683" s="8"/>
      <c r="U683" s="8"/>
      <c r="V683" s="50"/>
      <c r="W683" s="40"/>
    </row>
    <row r="684" spans="1:23" ht="25.5" x14ac:dyDescent="0.25">
      <c r="A684" s="52">
        <v>683</v>
      </c>
      <c r="B684" s="2" t="s">
        <v>1839</v>
      </c>
      <c r="C684" s="10" t="s">
        <v>1840</v>
      </c>
      <c r="D684" s="10" t="s">
        <v>1840</v>
      </c>
      <c r="F684" s="2" t="s">
        <v>1839</v>
      </c>
      <c r="G684" s="40"/>
      <c r="H684" s="1"/>
      <c r="I684" s="1"/>
      <c r="J684" s="1" t="s">
        <v>13</v>
      </c>
      <c r="K684" s="1"/>
      <c r="L684" s="1"/>
      <c r="M684" s="50"/>
      <c r="N684" s="49" t="s">
        <v>13</v>
      </c>
      <c r="O684" s="10" t="s">
        <v>13</v>
      </c>
      <c r="P684" s="8"/>
      <c r="Q684" s="8"/>
      <c r="R684" s="8"/>
      <c r="S684" s="8"/>
      <c r="T684" s="8"/>
      <c r="U684" s="8"/>
      <c r="V684" s="50"/>
      <c r="W684" s="40"/>
    </row>
    <row r="685" spans="1:23" ht="51" x14ac:dyDescent="0.25">
      <c r="A685" s="52">
        <v>684</v>
      </c>
      <c r="B685" s="6" t="s">
        <v>1837</v>
      </c>
      <c r="C685" s="12" t="s">
        <v>1838</v>
      </c>
      <c r="D685" s="12" t="s">
        <v>1838</v>
      </c>
      <c r="E685" s="11"/>
      <c r="F685" s="6" t="s">
        <v>1837</v>
      </c>
      <c r="G685" s="39"/>
      <c r="H685" s="5"/>
      <c r="I685" s="5"/>
      <c r="J685" s="1"/>
      <c r="K685" s="5"/>
      <c r="L685" s="5"/>
      <c r="M685" s="48"/>
      <c r="N685" s="50"/>
      <c r="O685" s="8"/>
      <c r="P685" s="8"/>
      <c r="Q685" s="8"/>
      <c r="R685" s="8"/>
      <c r="S685" s="8"/>
      <c r="T685" s="8"/>
      <c r="U685" s="8"/>
      <c r="V685" s="50"/>
      <c r="W685" s="40"/>
    </row>
    <row r="686" spans="1:23" x14ac:dyDescent="0.25">
      <c r="A686" s="52">
        <v>685</v>
      </c>
      <c r="B686" s="2" t="s">
        <v>1835</v>
      </c>
      <c r="C686" s="10" t="s">
        <v>1836</v>
      </c>
      <c r="D686" s="10" t="s">
        <v>1836</v>
      </c>
      <c r="F686" s="2" t="s">
        <v>1835</v>
      </c>
      <c r="G686" s="40"/>
      <c r="H686" s="1"/>
      <c r="I686" s="1"/>
      <c r="J686" s="1" t="s">
        <v>13</v>
      </c>
      <c r="K686" s="1"/>
      <c r="L686" s="1"/>
      <c r="M686" s="50"/>
      <c r="N686" s="50"/>
      <c r="O686" s="8"/>
      <c r="P686" s="10" t="s">
        <v>13</v>
      </c>
      <c r="Q686" s="10" t="s">
        <v>13</v>
      </c>
      <c r="R686" s="10" t="s">
        <v>13</v>
      </c>
      <c r="S686" s="8"/>
      <c r="T686" s="8"/>
      <c r="U686" s="8"/>
      <c r="V686" s="50"/>
      <c r="W686" s="40"/>
    </row>
    <row r="687" spans="1:23" ht="25.5" x14ac:dyDescent="0.25">
      <c r="A687" s="52">
        <v>686</v>
      </c>
      <c r="B687" s="2" t="s">
        <v>1833</v>
      </c>
      <c r="C687" s="10" t="s">
        <v>1834</v>
      </c>
      <c r="D687" s="10" t="s">
        <v>1834</v>
      </c>
      <c r="F687" s="2" t="s">
        <v>1833</v>
      </c>
      <c r="G687" s="40"/>
      <c r="H687" s="1"/>
      <c r="I687" s="1"/>
      <c r="J687" s="1" t="s">
        <v>13</v>
      </c>
      <c r="K687" s="1"/>
      <c r="L687" s="1"/>
      <c r="M687" s="50"/>
      <c r="N687" s="50"/>
      <c r="O687" s="8"/>
      <c r="P687" s="10" t="s">
        <v>13</v>
      </c>
      <c r="Q687" s="10" t="s">
        <v>13</v>
      </c>
      <c r="R687" s="10" t="s">
        <v>13</v>
      </c>
      <c r="S687" s="8"/>
      <c r="T687" s="8"/>
      <c r="U687" s="8"/>
      <c r="V687" s="50"/>
      <c r="W687" s="40"/>
    </row>
    <row r="688" spans="1:23" ht="63.75" x14ac:dyDescent="0.25">
      <c r="A688" s="52">
        <v>687</v>
      </c>
      <c r="B688" s="2" t="s">
        <v>1831</v>
      </c>
      <c r="C688" s="10" t="s">
        <v>1832</v>
      </c>
      <c r="D688" s="10" t="s">
        <v>1832</v>
      </c>
      <c r="F688" s="2" t="s">
        <v>1831</v>
      </c>
      <c r="G688" s="40"/>
      <c r="H688" s="1"/>
      <c r="I688" s="1"/>
      <c r="J688" s="1" t="s">
        <v>13</v>
      </c>
      <c r="K688" s="1"/>
      <c r="L688" s="1"/>
      <c r="M688" s="50"/>
      <c r="N688" s="50"/>
      <c r="O688" s="8"/>
      <c r="P688" s="10" t="s">
        <v>13</v>
      </c>
      <c r="Q688" s="10" t="s">
        <v>13</v>
      </c>
      <c r="R688" s="10" t="s">
        <v>13</v>
      </c>
      <c r="S688" s="8"/>
      <c r="T688" s="8"/>
      <c r="U688" s="8"/>
      <c r="V688" s="50"/>
      <c r="W688" s="40"/>
    </row>
    <row r="689" spans="1:23" ht="25.5" x14ac:dyDescent="0.25">
      <c r="A689" s="52">
        <v>688</v>
      </c>
      <c r="B689" s="2" t="s">
        <v>1829</v>
      </c>
      <c r="C689" s="10" t="s">
        <v>1830</v>
      </c>
      <c r="D689" s="10" t="s">
        <v>1830</v>
      </c>
      <c r="F689" s="2" t="s">
        <v>1829</v>
      </c>
      <c r="G689" s="40"/>
      <c r="H689" s="1"/>
      <c r="I689" s="1"/>
      <c r="J689" s="1" t="s">
        <v>13</v>
      </c>
      <c r="K689" s="1"/>
      <c r="L689" s="1"/>
      <c r="M689" s="50"/>
      <c r="N689" s="50"/>
      <c r="O689" s="8"/>
      <c r="P689" s="10" t="s">
        <v>13</v>
      </c>
      <c r="Q689" s="10" t="s">
        <v>13</v>
      </c>
      <c r="R689" s="10" t="s">
        <v>13</v>
      </c>
      <c r="S689" s="8"/>
      <c r="T689" s="8"/>
      <c r="U689" s="8"/>
      <c r="V689" s="50"/>
      <c r="W689" s="40"/>
    </row>
    <row r="690" spans="1:23" ht="25.5" x14ac:dyDescent="0.25">
      <c r="A690" s="52">
        <v>689</v>
      </c>
      <c r="B690" s="2" t="s">
        <v>1827</v>
      </c>
      <c r="C690" s="10" t="s">
        <v>1828</v>
      </c>
      <c r="D690" s="10" t="s">
        <v>1828</v>
      </c>
      <c r="F690" s="2" t="s">
        <v>1827</v>
      </c>
      <c r="G690" s="40"/>
      <c r="H690" s="1"/>
      <c r="I690" s="1"/>
      <c r="J690" s="1" t="s">
        <v>13</v>
      </c>
      <c r="K690" s="1"/>
      <c r="L690" s="1"/>
      <c r="M690" s="50"/>
      <c r="N690" s="50"/>
      <c r="O690" s="8"/>
      <c r="P690" s="10" t="s">
        <v>13</v>
      </c>
      <c r="Q690" s="10" t="s">
        <v>13</v>
      </c>
      <c r="R690" s="10" t="s">
        <v>13</v>
      </c>
      <c r="S690" s="8"/>
      <c r="T690" s="8"/>
      <c r="U690" s="8"/>
      <c r="V690" s="50"/>
      <c r="W690" s="40"/>
    </row>
    <row r="691" spans="1:23" ht="38.25" x14ac:dyDescent="0.25">
      <c r="A691" s="52">
        <v>690</v>
      </c>
      <c r="B691" s="2" t="s">
        <v>1825</v>
      </c>
      <c r="C691" s="10" t="s">
        <v>1826</v>
      </c>
      <c r="D691" s="10" t="s">
        <v>1826</v>
      </c>
      <c r="F691" s="2" t="s">
        <v>1825</v>
      </c>
      <c r="G691" s="40"/>
      <c r="H691" s="1"/>
      <c r="I691" s="1"/>
      <c r="J691" s="1" t="s">
        <v>13</v>
      </c>
      <c r="K691" s="1"/>
      <c r="L691" s="1"/>
      <c r="M691" s="50"/>
      <c r="N691" s="50"/>
      <c r="O691" s="8"/>
      <c r="P691" s="10" t="s">
        <v>13</v>
      </c>
      <c r="Q691" s="10" t="s">
        <v>13</v>
      </c>
      <c r="R691" s="10" t="s">
        <v>13</v>
      </c>
      <c r="S691" s="8"/>
      <c r="T691" s="8"/>
      <c r="U691" s="8"/>
      <c r="V691" s="50"/>
      <c r="W691" s="40"/>
    </row>
    <row r="692" spans="1:23" ht="38.25" x14ac:dyDescent="0.25">
      <c r="A692" s="52">
        <v>691</v>
      </c>
      <c r="B692" s="2" t="s">
        <v>1823</v>
      </c>
      <c r="C692" s="10" t="s">
        <v>1824</v>
      </c>
      <c r="D692" s="10" t="s">
        <v>1824</v>
      </c>
      <c r="F692" s="2" t="s">
        <v>1823</v>
      </c>
      <c r="G692" s="40"/>
      <c r="H692" s="1"/>
      <c r="I692" s="1"/>
      <c r="J692" s="1" t="s">
        <v>13</v>
      </c>
      <c r="K692" s="1"/>
      <c r="L692" s="1"/>
      <c r="M692" s="50"/>
      <c r="N692" s="50"/>
      <c r="O692" s="8"/>
      <c r="P692" s="10" t="s">
        <v>13</v>
      </c>
      <c r="Q692" s="10" t="s">
        <v>13</v>
      </c>
      <c r="R692" s="10" t="s">
        <v>13</v>
      </c>
      <c r="S692" s="8"/>
      <c r="T692" s="8"/>
      <c r="U692" s="8"/>
      <c r="V692" s="50"/>
      <c r="W692" s="40"/>
    </row>
    <row r="693" spans="1:23" ht="51" x14ac:dyDescent="0.25">
      <c r="A693" s="52">
        <v>692</v>
      </c>
      <c r="B693" s="2" t="s">
        <v>1821</v>
      </c>
      <c r="C693" s="10" t="s">
        <v>1822</v>
      </c>
      <c r="D693" s="10" t="s">
        <v>1822</v>
      </c>
      <c r="F693" s="2" t="s">
        <v>1821</v>
      </c>
      <c r="G693" s="40"/>
      <c r="H693" s="1"/>
      <c r="I693" s="1"/>
      <c r="J693" s="1" t="s">
        <v>13</v>
      </c>
      <c r="K693" s="1"/>
      <c r="L693" s="1"/>
      <c r="M693" s="50"/>
      <c r="N693" s="50"/>
      <c r="O693" s="8"/>
      <c r="P693" s="10" t="s">
        <v>13</v>
      </c>
      <c r="Q693" s="10" t="s">
        <v>13</v>
      </c>
      <c r="R693" s="10" t="s">
        <v>13</v>
      </c>
      <c r="S693" s="8"/>
      <c r="T693" s="8"/>
      <c r="U693" s="8"/>
      <c r="V693" s="50"/>
      <c r="W693" s="40"/>
    </row>
    <row r="694" spans="1:23" ht="25.5" x14ac:dyDescent="0.25">
      <c r="A694" s="52">
        <v>693</v>
      </c>
      <c r="B694" s="2" t="s">
        <v>1819</v>
      </c>
      <c r="C694" s="10" t="s">
        <v>1820</v>
      </c>
      <c r="D694" s="10" t="s">
        <v>1820</v>
      </c>
      <c r="F694" s="2" t="s">
        <v>1819</v>
      </c>
      <c r="G694" s="40"/>
      <c r="H694" s="1"/>
      <c r="I694" s="1"/>
      <c r="J694" s="1" t="s">
        <v>13</v>
      </c>
      <c r="K694" s="1"/>
      <c r="L694" s="1"/>
      <c r="M694" s="50"/>
      <c r="N694" s="50"/>
      <c r="O694" s="8"/>
      <c r="P694" s="10" t="s">
        <v>13</v>
      </c>
      <c r="Q694" s="10" t="s">
        <v>13</v>
      </c>
      <c r="R694" s="10" t="s">
        <v>13</v>
      </c>
      <c r="S694" s="8"/>
      <c r="T694" s="8"/>
      <c r="U694" s="8"/>
      <c r="V694" s="50"/>
      <c r="W694" s="40"/>
    </row>
    <row r="695" spans="1:23" x14ac:dyDescent="0.25">
      <c r="A695" s="52">
        <v>694</v>
      </c>
      <c r="B695" s="4" t="s">
        <v>1817</v>
      </c>
      <c r="C695" s="14" t="s">
        <v>1818</v>
      </c>
      <c r="D695" s="14" t="s">
        <v>1818</v>
      </c>
      <c r="E695" s="13"/>
      <c r="F695" s="4" t="s">
        <v>1817</v>
      </c>
      <c r="G695" s="38"/>
      <c r="H695" s="3"/>
      <c r="I695" s="3"/>
      <c r="J695" s="1"/>
      <c r="K695" s="3"/>
      <c r="L695" s="3"/>
      <c r="M695" s="47"/>
      <c r="N695" s="50"/>
      <c r="O695" s="8"/>
      <c r="P695" s="8"/>
      <c r="Q695" s="8"/>
      <c r="R695" s="8"/>
      <c r="S695" s="8"/>
      <c r="T695" s="8"/>
      <c r="U695" s="8"/>
      <c r="V695" s="50"/>
      <c r="W695" s="40"/>
    </row>
    <row r="696" spans="1:23" x14ac:dyDescent="0.25">
      <c r="A696" s="52">
        <v>695</v>
      </c>
      <c r="B696" s="6" t="s">
        <v>296</v>
      </c>
      <c r="C696" s="12" t="s">
        <v>1816</v>
      </c>
      <c r="D696" s="12" t="s">
        <v>1816</v>
      </c>
      <c r="E696" s="11"/>
      <c r="F696" s="6" t="s">
        <v>296</v>
      </c>
      <c r="G696" s="39"/>
      <c r="H696" s="5"/>
      <c r="I696" s="5"/>
      <c r="J696" s="1"/>
      <c r="K696" s="5"/>
      <c r="L696" s="5"/>
      <c r="M696" s="48"/>
      <c r="N696" s="50"/>
      <c r="O696" s="8"/>
      <c r="P696" s="8"/>
      <c r="Q696" s="8"/>
      <c r="R696" s="8"/>
      <c r="S696" s="8"/>
      <c r="T696" s="8"/>
      <c r="U696" s="8"/>
      <c r="V696" s="50"/>
      <c r="W696" s="40"/>
    </row>
    <row r="697" spans="1:23" ht="38.25" x14ac:dyDescent="0.25">
      <c r="A697" s="52">
        <v>696</v>
      </c>
      <c r="B697" s="2" t="s">
        <v>1814</v>
      </c>
      <c r="C697" s="10" t="s">
        <v>1815</v>
      </c>
      <c r="D697" s="10" t="s">
        <v>1815</v>
      </c>
      <c r="F697" s="2" t="s">
        <v>1814</v>
      </c>
      <c r="G697" s="40"/>
      <c r="H697" s="1"/>
      <c r="I697" s="1"/>
      <c r="J697" s="1" t="s">
        <v>13</v>
      </c>
      <c r="K697" s="1"/>
      <c r="L697" s="1"/>
      <c r="M697" s="50"/>
      <c r="N697" s="49" t="s">
        <v>13</v>
      </c>
      <c r="O697" s="10" t="s">
        <v>13</v>
      </c>
      <c r="P697" s="8"/>
      <c r="Q697" s="8"/>
      <c r="R697" s="8"/>
      <c r="S697" s="8"/>
      <c r="T697" s="8"/>
      <c r="U697" s="8"/>
      <c r="V697" s="50"/>
      <c r="W697" s="40"/>
    </row>
    <row r="698" spans="1:23" x14ac:dyDescent="0.25">
      <c r="A698" s="52">
        <v>697</v>
      </c>
      <c r="B698" s="2" t="s">
        <v>1812</v>
      </c>
      <c r="C698" s="10" t="s">
        <v>1813</v>
      </c>
      <c r="D698" s="10" t="s">
        <v>1813</v>
      </c>
      <c r="F698" s="2" t="s">
        <v>1812</v>
      </c>
      <c r="G698" s="40"/>
      <c r="H698" s="1"/>
      <c r="I698" s="1"/>
      <c r="J698" s="1" t="s">
        <v>13</v>
      </c>
      <c r="K698" s="1"/>
      <c r="L698" s="1"/>
      <c r="M698" s="50"/>
      <c r="N698" s="49" t="s">
        <v>13</v>
      </c>
      <c r="O698" s="10" t="s">
        <v>13</v>
      </c>
      <c r="P698" s="10" t="s">
        <v>13</v>
      </c>
      <c r="Q698" s="10" t="s">
        <v>13</v>
      </c>
      <c r="R698" s="10" t="s">
        <v>13</v>
      </c>
      <c r="S698" s="8"/>
      <c r="T698" s="8"/>
      <c r="U698" s="8"/>
      <c r="V698" s="50"/>
      <c r="W698" s="40"/>
    </row>
    <row r="699" spans="1:23" ht="25.5" x14ac:dyDescent="0.25">
      <c r="A699" s="52">
        <v>698</v>
      </c>
      <c r="B699" s="2" t="s">
        <v>1810</v>
      </c>
      <c r="C699" s="10" t="s">
        <v>1811</v>
      </c>
      <c r="D699" s="10" t="s">
        <v>1811</v>
      </c>
      <c r="F699" s="2" t="s">
        <v>1810</v>
      </c>
      <c r="G699" s="40"/>
      <c r="H699" s="1"/>
      <c r="I699" s="1"/>
      <c r="J699" s="1" t="s">
        <v>13</v>
      </c>
      <c r="K699" s="1"/>
      <c r="L699" s="1"/>
      <c r="M699" s="50"/>
      <c r="N699" s="49" t="s">
        <v>13</v>
      </c>
      <c r="O699" s="10" t="s">
        <v>13</v>
      </c>
      <c r="P699" s="8"/>
      <c r="Q699" s="8"/>
      <c r="R699" s="8"/>
      <c r="S699" s="8"/>
      <c r="T699" s="8"/>
      <c r="U699" s="8"/>
      <c r="V699" s="50"/>
      <c r="W699" s="40"/>
    </row>
    <row r="700" spans="1:23" ht="25.5" x14ac:dyDescent="0.25">
      <c r="A700" s="52">
        <v>699</v>
      </c>
      <c r="B700" s="2" t="s">
        <v>1808</v>
      </c>
      <c r="C700" s="10" t="s">
        <v>1809</v>
      </c>
      <c r="D700" s="10" t="s">
        <v>1809</v>
      </c>
      <c r="F700" s="2" t="s">
        <v>1808</v>
      </c>
      <c r="G700" s="40"/>
      <c r="H700" s="1"/>
      <c r="I700" s="1"/>
      <c r="J700" s="1" t="s">
        <v>13</v>
      </c>
      <c r="K700" s="1"/>
      <c r="L700" s="1"/>
      <c r="M700" s="50"/>
      <c r="N700" s="49" t="s">
        <v>13</v>
      </c>
      <c r="O700" s="10" t="s">
        <v>13</v>
      </c>
      <c r="P700" s="10" t="s">
        <v>13</v>
      </c>
      <c r="Q700" s="10" t="s">
        <v>13</v>
      </c>
      <c r="R700" s="10" t="s">
        <v>13</v>
      </c>
      <c r="S700" s="8"/>
      <c r="T700" s="8"/>
      <c r="U700" s="8"/>
      <c r="V700" s="50"/>
      <c r="W700" s="40"/>
    </row>
    <row r="701" spans="1:23" ht="38.25" x14ac:dyDescent="0.25">
      <c r="A701" s="52">
        <v>700</v>
      </c>
      <c r="B701" s="2" t="s">
        <v>1806</v>
      </c>
      <c r="C701" s="10" t="s">
        <v>1807</v>
      </c>
      <c r="D701" s="10" t="s">
        <v>1807</v>
      </c>
      <c r="F701" s="2" t="s">
        <v>1806</v>
      </c>
      <c r="G701" s="40"/>
      <c r="H701" s="1"/>
      <c r="I701" s="1"/>
      <c r="J701" s="1" t="s">
        <v>13</v>
      </c>
      <c r="K701" s="1"/>
      <c r="L701" s="1"/>
      <c r="M701" s="50"/>
      <c r="N701" s="49" t="s">
        <v>13</v>
      </c>
      <c r="O701" s="10" t="s">
        <v>13</v>
      </c>
      <c r="P701" s="8"/>
      <c r="Q701" s="8"/>
      <c r="R701" s="8"/>
      <c r="S701" s="8"/>
      <c r="T701" s="8"/>
      <c r="U701" s="8"/>
      <c r="V701" s="50"/>
      <c r="W701" s="40"/>
    </row>
    <row r="702" spans="1:23" ht="25.5" x14ac:dyDescent="0.25">
      <c r="A702" s="52">
        <v>701</v>
      </c>
      <c r="B702" s="2" t="s">
        <v>1804</v>
      </c>
      <c r="C702" s="10" t="s">
        <v>1805</v>
      </c>
      <c r="D702" s="10" t="s">
        <v>1805</v>
      </c>
      <c r="F702" s="2" t="s">
        <v>1804</v>
      </c>
      <c r="G702" s="40"/>
      <c r="H702" s="1"/>
      <c r="I702" s="1"/>
      <c r="J702" s="1" t="s">
        <v>13</v>
      </c>
      <c r="K702" s="1"/>
      <c r="L702" s="1"/>
      <c r="M702" s="50"/>
      <c r="N702" s="49" t="s">
        <v>13</v>
      </c>
      <c r="O702" s="10" t="s">
        <v>13</v>
      </c>
      <c r="P702" s="8"/>
      <c r="Q702" s="8"/>
      <c r="R702" s="8"/>
      <c r="S702" s="8"/>
      <c r="T702" s="8"/>
      <c r="U702" s="8"/>
      <c r="V702" s="50"/>
      <c r="W702" s="40"/>
    </row>
    <row r="703" spans="1:23" x14ac:dyDescent="0.25">
      <c r="A703" s="52">
        <v>702</v>
      </c>
      <c r="B703" s="2" t="s">
        <v>1802</v>
      </c>
      <c r="C703" s="10" t="s">
        <v>1803</v>
      </c>
      <c r="D703" s="10" t="s">
        <v>1803</v>
      </c>
      <c r="F703" s="2" t="s">
        <v>1802</v>
      </c>
      <c r="G703" s="40"/>
      <c r="H703" s="1"/>
      <c r="I703" s="1"/>
      <c r="J703" s="1" t="s">
        <v>13</v>
      </c>
      <c r="K703" s="1"/>
      <c r="L703" s="1"/>
      <c r="M703" s="50"/>
      <c r="N703" s="49" t="s">
        <v>13</v>
      </c>
      <c r="O703" s="10" t="s">
        <v>13</v>
      </c>
      <c r="P703" s="8"/>
      <c r="Q703" s="8"/>
      <c r="R703" s="8"/>
      <c r="S703" s="8"/>
      <c r="T703" s="8"/>
      <c r="U703" s="8"/>
      <c r="V703" s="50"/>
      <c r="W703" s="40"/>
    </row>
    <row r="704" spans="1:23" ht="25.5" x14ac:dyDescent="0.25">
      <c r="A704" s="52">
        <v>703</v>
      </c>
      <c r="B704" s="2" t="s">
        <v>1800</v>
      </c>
      <c r="C704" s="10" t="s">
        <v>1801</v>
      </c>
      <c r="D704" s="10" t="s">
        <v>1801</v>
      </c>
      <c r="F704" s="2" t="s">
        <v>1800</v>
      </c>
      <c r="G704" s="40"/>
      <c r="H704" s="1"/>
      <c r="I704" s="1"/>
      <c r="J704" s="1" t="s">
        <v>13</v>
      </c>
      <c r="K704" s="1"/>
      <c r="L704" s="1"/>
      <c r="M704" s="50"/>
      <c r="N704" s="49" t="s">
        <v>13</v>
      </c>
      <c r="O704" s="10" t="s">
        <v>13</v>
      </c>
      <c r="P704" s="10" t="s">
        <v>13</v>
      </c>
      <c r="Q704" s="10" t="s">
        <v>13</v>
      </c>
      <c r="R704" s="10" t="s">
        <v>13</v>
      </c>
      <c r="S704" s="8"/>
      <c r="T704" s="8"/>
      <c r="U704" s="8"/>
      <c r="V704" s="50"/>
      <c r="W704" s="40"/>
    </row>
    <row r="705" spans="1:23" ht="25.5" x14ac:dyDescent="0.25">
      <c r="A705" s="52">
        <v>704</v>
      </c>
      <c r="B705" s="2" t="s">
        <v>1798</v>
      </c>
      <c r="C705" s="10" t="s">
        <v>1799</v>
      </c>
      <c r="D705" s="10" t="s">
        <v>1799</v>
      </c>
      <c r="F705" s="2" t="s">
        <v>1798</v>
      </c>
      <c r="G705" s="40"/>
      <c r="H705" s="1"/>
      <c r="I705" s="1"/>
      <c r="J705" s="1" t="s">
        <v>13</v>
      </c>
      <c r="K705" s="1"/>
      <c r="L705" s="1"/>
      <c r="M705" s="50"/>
      <c r="N705" s="49" t="s">
        <v>13</v>
      </c>
      <c r="O705" s="10" t="s">
        <v>13</v>
      </c>
      <c r="P705" s="10" t="s">
        <v>13</v>
      </c>
      <c r="Q705" s="10" t="s">
        <v>13</v>
      </c>
      <c r="R705" s="8"/>
      <c r="S705" s="8"/>
      <c r="T705" s="8"/>
      <c r="U705" s="8"/>
      <c r="V705" s="50"/>
      <c r="W705" s="40"/>
    </row>
    <row r="706" spans="1:23" ht="25.5" x14ac:dyDescent="0.25">
      <c r="A706" s="52">
        <v>705</v>
      </c>
      <c r="B706" s="2" t="s">
        <v>1796</v>
      </c>
      <c r="C706" s="10" t="s">
        <v>1797</v>
      </c>
      <c r="D706" s="10" t="s">
        <v>1797</v>
      </c>
      <c r="F706" s="2" t="s">
        <v>1796</v>
      </c>
      <c r="G706" s="40"/>
      <c r="H706" s="1"/>
      <c r="I706" s="1"/>
      <c r="J706" s="1" t="s">
        <v>13</v>
      </c>
      <c r="K706" s="1"/>
      <c r="L706" s="1"/>
      <c r="M706" s="50"/>
      <c r="N706" s="49" t="s">
        <v>13</v>
      </c>
      <c r="O706" s="10" t="s">
        <v>13</v>
      </c>
      <c r="P706" s="10" t="s">
        <v>13</v>
      </c>
      <c r="Q706" s="10" t="s">
        <v>13</v>
      </c>
      <c r="R706" s="10" t="s">
        <v>13</v>
      </c>
      <c r="S706" s="8"/>
      <c r="T706" s="8"/>
      <c r="U706" s="8"/>
      <c r="V706" s="50"/>
      <c r="W706" s="40"/>
    </row>
    <row r="707" spans="1:23" ht="25.5" x14ac:dyDescent="0.25">
      <c r="A707" s="52">
        <v>706</v>
      </c>
      <c r="B707" s="2" t="s">
        <v>1794</v>
      </c>
      <c r="C707" s="10" t="s">
        <v>1795</v>
      </c>
      <c r="D707" s="10" t="s">
        <v>1795</v>
      </c>
      <c r="F707" s="2" t="s">
        <v>1794</v>
      </c>
      <c r="G707" s="40"/>
      <c r="H707" s="1"/>
      <c r="I707" s="1"/>
      <c r="J707" s="1" t="s">
        <v>13</v>
      </c>
      <c r="K707" s="1"/>
      <c r="L707" s="1"/>
      <c r="M707" s="50"/>
      <c r="N707" s="49" t="s">
        <v>13</v>
      </c>
      <c r="O707" s="10" t="s">
        <v>13</v>
      </c>
      <c r="P707" s="10" t="s">
        <v>13</v>
      </c>
      <c r="Q707" s="10" t="s">
        <v>13</v>
      </c>
      <c r="R707" s="10" t="s">
        <v>13</v>
      </c>
      <c r="S707" s="8"/>
      <c r="T707" s="8"/>
      <c r="U707" s="8"/>
      <c r="V707" s="50"/>
      <c r="W707" s="40"/>
    </row>
    <row r="708" spans="1:23" ht="25.5" x14ac:dyDescent="0.25">
      <c r="A708" s="52">
        <v>707</v>
      </c>
      <c r="B708" s="2" t="s">
        <v>1792</v>
      </c>
      <c r="C708" s="10" t="s">
        <v>1793</v>
      </c>
      <c r="D708" s="10" t="s">
        <v>1793</v>
      </c>
      <c r="F708" s="2" t="s">
        <v>1792</v>
      </c>
      <c r="G708" s="40"/>
      <c r="H708" s="1"/>
      <c r="I708" s="1"/>
      <c r="J708" s="1" t="s">
        <v>13</v>
      </c>
      <c r="K708" s="1"/>
      <c r="L708" s="1"/>
      <c r="M708" s="50"/>
      <c r="N708" s="49" t="s">
        <v>13</v>
      </c>
      <c r="O708" s="10" t="s">
        <v>13</v>
      </c>
      <c r="P708" s="8"/>
      <c r="Q708" s="8"/>
      <c r="R708" s="15" t="s">
        <v>13</v>
      </c>
      <c r="S708" s="8"/>
      <c r="T708" s="8"/>
      <c r="U708" s="8"/>
      <c r="V708" s="50"/>
      <c r="W708" s="40" t="s">
        <v>14307</v>
      </c>
    </row>
    <row r="709" spans="1:23" x14ac:dyDescent="0.25">
      <c r="A709" s="52">
        <v>708</v>
      </c>
      <c r="B709" s="2" t="s">
        <v>1790</v>
      </c>
      <c r="C709" s="10" t="s">
        <v>1791</v>
      </c>
      <c r="D709" s="10" t="s">
        <v>1791</v>
      </c>
      <c r="F709" s="2" t="s">
        <v>1790</v>
      </c>
      <c r="G709" s="40"/>
      <c r="H709" s="1"/>
      <c r="I709" s="1"/>
      <c r="J709" s="1" t="s">
        <v>13</v>
      </c>
      <c r="K709" s="1"/>
      <c r="L709" s="1"/>
      <c r="M709" s="50"/>
      <c r="N709" s="49" t="s">
        <v>13</v>
      </c>
      <c r="O709" s="10" t="s">
        <v>13</v>
      </c>
      <c r="P709" s="10" t="s">
        <v>13</v>
      </c>
      <c r="Q709" s="10" t="s">
        <v>13</v>
      </c>
      <c r="R709" s="10" t="s">
        <v>13</v>
      </c>
      <c r="S709" s="8"/>
      <c r="T709" s="8"/>
      <c r="U709" s="8"/>
      <c r="V709" s="50"/>
      <c r="W709" s="40"/>
    </row>
    <row r="710" spans="1:23" ht="25.5" x14ac:dyDescent="0.25">
      <c r="A710" s="52">
        <v>709</v>
      </c>
      <c r="B710" s="2" t="s">
        <v>1788</v>
      </c>
      <c r="C710" s="10" t="s">
        <v>1789</v>
      </c>
      <c r="D710" s="10" t="s">
        <v>1789</v>
      </c>
      <c r="F710" s="2" t="s">
        <v>1788</v>
      </c>
      <c r="G710" s="40"/>
      <c r="H710" s="1"/>
      <c r="I710" s="1"/>
      <c r="J710" s="1" t="s">
        <v>13</v>
      </c>
      <c r="K710" s="1"/>
      <c r="L710" s="1"/>
      <c r="M710" s="50"/>
      <c r="N710" s="49" t="s">
        <v>13</v>
      </c>
      <c r="O710" s="10" t="s">
        <v>13</v>
      </c>
      <c r="P710" s="10" t="s">
        <v>13</v>
      </c>
      <c r="Q710" s="10" t="s">
        <v>13</v>
      </c>
      <c r="R710" s="10" t="s">
        <v>13</v>
      </c>
      <c r="S710" s="8"/>
      <c r="T710" s="8"/>
      <c r="U710" s="8"/>
      <c r="V710" s="50"/>
      <c r="W710" s="40"/>
    </row>
    <row r="711" spans="1:23" ht="127.5" x14ac:dyDescent="0.25">
      <c r="A711" s="52">
        <v>710</v>
      </c>
      <c r="B711" s="2" t="s">
        <v>1786</v>
      </c>
      <c r="C711" s="10" t="s">
        <v>1787</v>
      </c>
      <c r="D711" s="10" t="s">
        <v>1787</v>
      </c>
      <c r="F711" s="2" t="s">
        <v>1786</v>
      </c>
      <c r="G711" s="40"/>
      <c r="H711" s="1"/>
      <c r="I711" s="1"/>
      <c r="J711" s="1" t="s">
        <v>13</v>
      </c>
      <c r="K711" s="1"/>
      <c r="L711" s="1"/>
      <c r="M711" s="50"/>
      <c r="N711" s="49" t="s">
        <v>13</v>
      </c>
      <c r="O711" s="10" t="s">
        <v>13</v>
      </c>
      <c r="P711" s="10" t="s">
        <v>13</v>
      </c>
      <c r="Q711" s="10" t="s">
        <v>13</v>
      </c>
      <c r="R711" s="10" t="s">
        <v>13</v>
      </c>
      <c r="S711" s="8"/>
      <c r="T711" s="8"/>
      <c r="U711" s="8"/>
      <c r="V711" s="50"/>
      <c r="W711" s="40"/>
    </row>
    <row r="712" spans="1:23" ht="25.5" x14ac:dyDescent="0.25">
      <c r="A712" s="52">
        <v>711</v>
      </c>
      <c r="B712" s="2" t="s">
        <v>1784</v>
      </c>
      <c r="C712" s="10" t="s">
        <v>1785</v>
      </c>
      <c r="D712" s="10" t="s">
        <v>1785</v>
      </c>
      <c r="F712" s="2" t="s">
        <v>1784</v>
      </c>
      <c r="G712" s="40"/>
      <c r="H712" s="1"/>
      <c r="I712" s="1"/>
      <c r="J712" s="1" t="s">
        <v>13</v>
      </c>
      <c r="K712" s="1"/>
      <c r="L712" s="1"/>
      <c r="M712" s="50"/>
      <c r="N712" s="49" t="s">
        <v>13</v>
      </c>
      <c r="O712" s="10" t="s">
        <v>13</v>
      </c>
      <c r="P712" s="10" t="s">
        <v>13</v>
      </c>
      <c r="Q712" s="10" t="s">
        <v>13</v>
      </c>
      <c r="R712" s="10" t="s">
        <v>13</v>
      </c>
      <c r="S712" s="8"/>
      <c r="T712" s="8"/>
      <c r="U712" s="8"/>
      <c r="V712" s="50"/>
      <c r="W712" s="40"/>
    </row>
    <row r="713" spans="1:23" ht="25.5" x14ac:dyDescent="0.25">
      <c r="A713" s="52">
        <v>712</v>
      </c>
      <c r="B713" s="2" t="s">
        <v>1782</v>
      </c>
      <c r="C713" s="10" t="s">
        <v>1783</v>
      </c>
      <c r="D713" s="10" t="s">
        <v>1783</v>
      </c>
      <c r="F713" s="2" t="s">
        <v>1782</v>
      </c>
      <c r="G713" s="40"/>
      <c r="H713" s="1"/>
      <c r="I713" s="1"/>
      <c r="J713" s="1" t="s">
        <v>13</v>
      </c>
      <c r="K713" s="1"/>
      <c r="L713" s="1"/>
      <c r="M713" s="50"/>
      <c r="N713" s="49" t="s">
        <v>13</v>
      </c>
      <c r="O713" s="10" t="s">
        <v>13</v>
      </c>
      <c r="P713" s="10" t="s">
        <v>13</v>
      </c>
      <c r="Q713" s="10" t="s">
        <v>13</v>
      </c>
      <c r="R713" s="10" t="s">
        <v>13</v>
      </c>
      <c r="S713" s="8"/>
      <c r="T713" s="8"/>
      <c r="U713" s="8"/>
      <c r="V713" s="50"/>
      <c r="W713" s="40"/>
    </row>
    <row r="714" spans="1:23" ht="25.5" x14ac:dyDescent="0.25">
      <c r="A714" s="52">
        <v>713</v>
      </c>
      <c r="B714" s="2" t="s">
        <v>1780</v>
      </c>
      <c r="C714" s="10" t="s">
        <v>1781</v>
      </c>
      <c r="D714" s="10" t="s">
        <v>1781</v>
      </c>
      <c r="F714" s="2" t="s">
        <v>1780</v>
      </c>
      <c r="G714" s="40"/>
      <c r="H714" s="1"/>
      <c r="I714" s="1"/>
      <c r="J714" s="1" t="s">
        <v>13</v>
      </c>
      <c r="K714" s="1"/>
      <c r="L714" s="1"/>
      <c r="M714" s="50"/>
      <c r="N714" s="49" t="s">
        <v>13</v>
      </c>
      <c r="O714" s="10" t="s">
        <v>13</v>
      </c>
      <c r="P714" s="10" t="s">
        <v>13</v>
      </c>
      <c r="Q714" s="10" t="s">
        <v>13</v>
      </c>
      <c r="R714" s="10" t="s">
        <v>13</v>
      </c>
      <c r="S714" s="8"/>
      <c r="T714" s="8"/>
      <c r="U714" s="8"/>
      <c r="V714" s="50"/>
      <c r="W714" s="40"/>
    </row>
    <row r="715" spans="1:23" x14ac:dyDescent="0.25">
      <c r="A715" s="52">
        <v>714</v>
      </c>
      <c r="B715" s="6" t="s">
        <v>1778</v>
      </c>
      <c r="C715" s="12" t="s">
        <v>1779</v>
      </c>
      <c r="D715" s="12" t="s">
        <v>1779</v>
      </c>
      <c r="E715" s="11"/>
      <c r="F715" s="6" t="s">
        <v>1778</v>
      </c>
      <c r="G715" s="39"/>
      <c r="H715" s="5"/>
      <c r="I715" s="5"/>
      <c r="J715" s="1"/>
      <c r="K715" s="5"/>
      <c r="L715" s="5"/>
      <c r="M715" s="48"/>
      <c r="N715" s="50"/>
      <c r="O715" s="8"/>
      <c r="P715" s="8"/>
      <c r="Q715" s="8"/>
      <c r="R715" s="8"/>
      <c r="S715" s="8"/>
      <c r="T715" s="8"/>
      <c r="U715" s="8"/>
      <c r="V715" s="50"/>
      <c r="W715" s="40"/>
    </row>
    <row r="716" spans="1:23" ht="63.75" x14ac:dyDescent="0.25">
      <c r="A716" s="52">
        <v>715</v>
      </c>
      <c r="B716" s="2" t="s">
        <v>1776</v>
      </c>
      <c r="C716" s="10" t="s">
        <v>1777</v>
      </c>
      <c r="D716" s="10" t="s">
        <v>1777</v>
      </c>
      <c r="F716" s="2" t="s">
        <v>1776</v>
      </c>
      <c r="G716" s="40"/>
      <c r="H716" s="1"/>
      <c r="I716" s="1"/>
      <c r="J716" s="1" t="s">
        <v>13</v>
      </c>
      <c r="K716" s="1"/>
      <c r="L716" s="1"/>
      <c r="M716" s="50"/>
      <c r="N716" s="49" t="s">
        <v>13</v>
      </c>
      <c r="O716" s="10" t="s">
        <v>13</v>
      </c>
      <c r="P716" s="8"/>
      <c r="Q716" s="8"/>
      <c r="R716" s="8"/>
      <c r="S716" s="8"/>
      <c r="T716" s="8"/>
      <c r="U716" s="8"/>
      <c r="V716" s="50"/>
      <c r="W716" s="40"/>
    </row>
    <row r="717" spans="1:23" ht="63.75" x14ac:dyDescent="0.25">
      <c r="A717" s="52">
        <v>716</v>
      </c>
      <c r="B717" s="2" t="s">
        <v>1774</v>
      </c>
      <c r="C717" s="10" t="s">
        <v>1775</v>
      </c>
      <c r="D717" s="10" t="s">
        <v>1775</v>
      </c>
      <c r="F717" s="2" t="s">
        <v>1774</v>
      </c>
      <c r="G717" s="40"/>
      <c r="H717" s="1"/>
      <c r="I717" s="1"/>
      <c r="J717" s="1" t="s">
        <v>13</v>
      </c>
      <c r="K717" s="1"/>
      <c r="L717" s="1"/>
      <c r="M717" s="50"/>
      <c r="N717" s="50"/>
      <c r="O717" s="8"/>
      <c r="P717" s="10" t="s">
        <v>13</v>
      </c>
      <c r="Q717" s="10" t="s">
        <v>13</v>
      </c>
      <c r="R717" s="10" t="s">
        <v>13</v>
      </c>
      <c r="S717" s="8"/>
      <c r="T717" s="8"/>
      <c r="U717" s="8"/>
      <c r="V717" s="50"/>
      <c r="W717" s="40"/>
    </row>
    <row r="718" spans="1:23" x14ac:dyDescent="0.25">
      <c r="A718" s="52">
        <v>717</v>
      </c>
      <c r="B718" s="6" t="s">
        <v>1772</v>
      </c>
      <c r="C718" s="12" t="s">
        <v>1773</v>
      </c>
      <c r="D718" s="12" t="s">
        <v>1773</v>
      </c>
      <c r="E718" s="11"/>
      <c r="F718" s="6" t="s">
        <v>1772</v>
      </c>
      <c r="G718" s="39"/>
      <c r="H718" s="5"/>
      <c r="I718" s="5"/>
      <c r="J718" s="1"/>
      <c r="K718" s="5"/>
      <c r="L718" s="5"/>
      <c r="M718" s="48"/>
      <c r="N718" s="50"/>
      <c r="O718" s="8"/>
      <c r="P718" s="8"/>
      <c r="Q718" s="8"/>
      <c r="R718" s="8"/>
      <c r="S718" s="8"/>
      <c r="T718" s="8"/>
      <c r="U718" s="8"/>
      <c r="V718" s="50"/>
      <c r="W718" s="40"/>
    </row>
    <row r="719" spans="1:23" x14ac:dyDescent="0.25">
      <c r="A719" s="52">
        <v>718</v>
      </c>
      <c r="B719" s="2" t="s">
        <v>1770</v>
      </c>
      <c r="C719" s="10" t="s">
        <v>1771</v>
      </c>
      <c r="D719" s="10" t="s">
        <v>1771</v>
      </c>
      <c r="F719" s="2" t="s">
        <v>1770</v>
      </c>
      <c r="G719" s="40"/>
      <c r="H719" s="1"/>
      <c r="I719" s="1"/>
      <c r="J719" s="1" t="s">
        <v>13</v>
      </c>
      <c r="K719" s="1"/>
      <c r="L719" s="1"/>
      <c r="M719" s="50"/>
      <c r="N719" s="49" t="s">
        <v>13</v>
      </c>
      <c r="O719" s="10" t="s">
        <v>13</v>
      </c>
      <c r="P719" s="8"/>
      <c r="Q719" s="8"/>
      <c r="R719" s="8"/>
      <c r="S719" s="8"/>
      <c r="T719" s="8"/>
      <c r="U719" s="8"/>
      <c r="V719" s="50"/>
      <c r="W719" s="40"/>
    </row>
    <row r="720" spans="1:23" x14ac:dyDescent="0.25">
      <c r="A720" s="52">
        <v>719</v>
      </c>
      <c r="B720" s="4" t="s">
        <v>1768</v>
      </c>
      <c r="C720" s="14" t="s">
        <v>1769</v>
      </c>
      <c r="D720" s="14" t="s">
        <v>1769</v>
      </c>
      <c r="E720" s="13"/>
      <c r="F720" s="4" t="s">
        <v>1768</v>
      </c>
      <c r="G720" s="38"/>
      <c r="H720" s="3"/>
      <c r="I720" s="3"/>
      <c r="J720" s="1"/>
      <c r="K720" s="3"/>
      <c r="L720" s="3"/>
      <c r="M720" s="47"/>
      <c r="N720" s="50"/>
      <c r="O720" s="8"/>
      <c r="P720" s="8"/>
      <c r="Q720" s="8"/>
      <c r="R720" s="8"/>
      <c r="S720" s="8"/>
      <c r="T720" s="8"/>
      <c r="U720" s="8"/>
      <c r="V720" s="50"/>
      <c r="W720" s="40"/>
    </row>
    <row r="721" spans="1:23" x14ac:dyDescent="0.25">
      <c r="A721" s="52">
        <v>720</v>
      </c>
      <c r="B721" s="6" t="s">
        <v>1766</v>
      </c>
      <c r="C721" s="12" t="s">
        <v>1767</v>
      </c>
      <c r="D721" s="12" t="s">
        <v>1767</v>
      </c>
      <c r="E721" s="11"/>
      <c r="F721" s="6" t="s">
        <v>1766</v>
      </c>
      <c r="G721" s="39"/>
      <c r="H721" s="5"/>
      <c r="I721" s="5"/>
      <c r="J721" s="1"/>
      <c r="K721" s="5"/>
      <c r="L721" s="5"/>
      <c r="M721" s="48"/>
      <c r="N721" s="50"/>
      <c r="O721" s="8"/>
      <c r="P721" s="8"/>
      <c r="Q721" s="8"/>
      <c r="R721" s="8"/>
      <c r="S721" s="8"/>
      <c r="T721" s="8"/>
      <c r="U721" s="8"/>
      <c r="V721" s="50"/>
      <c r="W721" s="40"/>
    </row>
    <row r="722" spans="1:23" ht="25.5" x14ac:dyDescent="0.25">
      <c r="A722" s="52">
        <v>721</v>
      </c>
      <c r="B722" s="2" t="s">
        <v>1764</v>
      </c>
      <c r="C722" s="10" t="s">
        <v>1765</v>
      </c>
      <c r="D722" s="10" t="s">
        <v>1765</v>
      </c>
      <c r="F722" s="2" t="s">
        <v>1764</v>
      </c>
      <c r="G722" s="40"/>
      <c r="H722" s="1"/>
      <c r="I722" s="1"/>
      <c r="J722" s="1" t="s">
        <v>13</v>
      </c>
      <c r="K722" s="1"/>
      <c r="L722" s="1"/>
      <c r="M722" s="50"/>
      <c r="N722" s="49" t="s">
        <v>13</v>
      </c>
      <c r="O722" s="10" t="s">
        <v>13</v>
      </c>
      <c r="P722" s="8"/>
      <c r="Q722" s="8"/>
      <c r="R722" s="8"/>
      <c r="S722" s="8"/>
      <c r="T722" s="8"/>
      <c r="U722" s="8"/>
      <c r="V722" s="50"/>
      <c r="W722" s="40"/>
    </row>
    <row r="723" spans="1:23" ht="25.5" x14ac:dyDescent="0.25">
      <c r="A723" s="52">
        <v>722</v>
      </c>
      <c r="B723" s="2" t="s">
        <v>1762</v>
      </c>
      <c r="C723" s="10" t="s">
        <v>1763</v>
      </c>
      <c r="D723" s="10" t="s">
        <v>1763</v>
      </c>
      <c r="F723" s="2" t="s">
        <v>1762</v>
      </c>
      <c r="G723" s="40"/>
      <c r="H723" s="1"/>
      <c r="I723" s="1"/>
      <c r="J723" s="1" t="s">
        <v>13</v>
      </c>
      <c r="K723" s="1"/>
      <c r="L723" s="1"/>
      <c r="M723" s="50"/>
      <c r="N723" s="49" t="s">
        <v>13</v>
      </c>
      <c r="O723" s="10" t="s">
        <v>13</v>
      </c>
      <c r="P723" s="8"/>
      <c r="Q723" s="8"/>
      <c r="R723" s="8"/>
      <c r="S723" s="8"/>
      <c r="T723" s="8"/>
      <c r="U723" s="8"/>
      <c r="V723" s="50"/>
      <c r="W723" s="40"/>
    </row>
    <row r="724" spans="1:23" ht="51" x14ac:dyDescent="0.25">
      <c r="A724" s="52">
        <v>723</v>
      </c>
      <c r="B724" s="2" t="s">
        <v>1760</v>
      </c>
      <c r="C724" s="10" t="s">
        <v>1761</v>
      </c>
      <c r="D724" s="10" t="s">
        <v>1761</v>
      </c>
      <c r="F724" s="2" t="s">
        <v>1760</v>
      </c>
      <c r="G724" s="40"/>
      <c r="H724" s="1"/>
      <c r="I724" s="1"/>
      <c r="J724" s="1" t="s">
        <v>13</v>
      </c>
      <c r="K724" s="1"/>
      <c r="L724" s="1"/>
      <c r="M724" s="50"/>
      <c r="N724" s="49" t="s">
        <v>13</v>
      </c>
      <c r="O724" s="10" t="s">
        <v>13</v>
      </c>
      <c r="P724" s="8"/>
      <c r="Q724" s="8"/>
      <c r="R724" s="8"/>
      <c r="S724" s="8"/>
      <c r="T724" s="8"/>
      <c r="U724" s="8"/>
      <c r="V724" s="50"/>
      <c r="W724" s="40"/>
    </row>
    <row r="725" spans="1:23" x14ac:dyDescent="0.25">
      <c r="A725" s="52">
        <v>724</v>
      </c>
      <c r="B725" s="2" t="s">
        <v>1758</v>
      </c>
      <c r="C725" s="10" t="s">
        <v>1759</v>
      </c>
      <c r="D725" s="10" t="s">
        <v>1759</v>
      </c>
      <c r="F725" s="2" t="s">
        <v>1758</v>
      </c>
      <c r="G725" s="40"/>
      <c r="H725" s="1"/>
      <c r="I725" s="1"/>
      <c r="J725" s="1" t="s">
        <v>13</v>
      </c>
      <c r="K725" s="1"/>
      <c r="L725" s="1"/>
      <c r="M725" s="50"/>
      <c r="N725" s="49" t="s">
        <v>13</v>
      </c>
      <c r="O725" s="10" t="s">
        <v>13</v>
      </c>
      <c r="P725" s="8"/>
      <c r="Q725" s="8"/>
      <c r="R725" s="8"/>
      <c r="S725" s="8"/>
      <c r="T725" s="8"/>
      <c r="U725" s="8"/>
      <c r="V725" s="50"/>
      <c r="W725" s="40"/>
    </row>
    <row r="726" spans="1:23" ht="51" x14ac:dyDescent="0.25">
      <c r="A726" s="52">
        <v>725</v>
      </c>
      <c r="B726" s="2" t="s">
        <v>1756</v>
      </c>
      <c r="C726" s="10" t="s">
        <v>1757</v>
      </c>
      <c r="D726" s="10" t="s">
        <v>1757</v>
      </c>
      <c r="F726" s="2" t="s">
        <v>1756</v>
      </c>
      <c r="G726" s="40"/>
      <c r="H726" s="1"/>
      <c r="I726" s="1"/>
      <c r="J726" s="1" t="s">
        <v>13</v>
      </c>
      <c r="K726" s="1"/>
      <c r="L726" s="1"/>
      <c r="M726" s="50"/>
      <c r="N726" s="49" t="s">
        <v>13</v>
      </c>
      <c r="O726" s="10" t="s">
        <v>13</v>
      </c>
      <c r="P726" s="8"/>
      <c r="Q726" s="8"/>
      <c r="R726" s="8"/>
      <c r="S726" s="8"/>
      <c r="T726" s="8"/>
      <c r="U726" s="8"/>
      <c r="V726" s="50"/>
      <c r="W726" s="40"/>
    </row>
    <row r="727" spans="1:23" ht="25.5" x14ac:dyDescent="0.25">
      <c r="A727" s="52">
        <v>726</v>
      </c>
      <c r="B727" s="2" t="s">
        <v>1754</v>
      </c>
      <c r="C727" s="10" t="s">
        <v>1755</v>
      </c>
      <c r="D727" s="10" t="s">
        <v>1755</v>
      </c>
      <c r="F727" s="2" t="s">
        <v>1754</v>
      </c>
      <c r="G727" s="40"/>
      <c r="H727" s="1"/>
      <c r="I727" s="1"/>
      <c r="J727" s="1" t="s">
        <v>13</v>
      </c>
      <c r="K727" s="1"/>
      <c r="L727" s="1"/>
      <c r="M727" s="50"/>
      <c r="N727" s="49" t="s">
        <v>13</v>
      </c>
      <c r="O727" s="10" t="s">
        <v>13</v>
      </c>
      <c r="P727" s="8"/>
      <c r="Q727" s="8"/>
      <c r="R727" s="8"/>
      <c r="S727" s="8"/>
      <c r="T727" s="8"/>
      <c r="U727" s="8"/>
      <c r="V727" s="50"/>
      <c r="W727" s="40"/>
    </row>
    <row r="728" spans="1:23" ht="38.25" x14ac:dyDescent="0.25">
      <c r="A728" s="52">
        <v>727</v>
      </c>
      <c r="B728" s="6" t="s">
        <v>1752</v>
      </c>
      <c r="C728" s="12" t="s">
        <v>1753</v>
      </c>
      <c r="D728" s="12" t="s">
        <v>1753</v>
      </c>
      <c r="E728" s="11"/>
      <c r="F728" s="6" t="s">
        <v>1752</v>
      </c>
      <c r="G728" s="39"/>
      <c r="H728" s="5"/>
      <c r="I728" s="5"/>
      <c r="J728" s="1"/>
      <c r="K728" s="5"/>
      <c r="L728" s="5"/>
      <c r="M728" s="48"/>
      <c r="N728" s="50"/>
      <c r="O728" s="8"/>
      <c r="P728" s="8"/>
      <c r="Q728" s="8"/>
      <c r="R728" s="8"/>
      <c r="S728" s="8"/>
      <c r="T728" s="8"/>
      <c r="U728" s="8"/>
      <c r="V728" s="50"/>
      <c r="W728" s="40"/>
    </row>
    <row r="729" spans="1:23" ht="25.5" x14ac:dyDescent="0.25">
      <c r="A729" s="52">
        <v>728</v>
      </c>
      <c r="B729" s="2" t="s">
        <v>1750</v>
      </c>
      <c r="C729" s="10" t="s">
        <v>1751</v>
      </c>
      <c r="D729" s="10" t="s">
        <v>1751</v>
      </c>
      <c r="F729" s="2" t="s">
        <v>1750</v>
      </c>
      <c r="G729" s="40"/>
      <c r="H729" s="1"/>
      <c r="I729" s="1"/>
      <c r="J729" s="1" t="s">
        <v>13</v>
      </c>
      <c r="K729" s="1"/>
      <c r="L729" s="1"/>
      <c r="M729" s="50"/>
      <c r="N729" s="50"/>
      <c r="O729" s="8"/>
      <c r="P729" s="10" t="s">
        <v>13</v>
      </c>
      <c r="Q729" s="10" t="s">
        <v>13</v>
      </c>
      <c r="R729" s="10" t="s">
        <v>13</v>
      </c>
      <c r="S729" s="8"/>
      <c r="T729" s="8"/>
      <c r="U729" s="8"/>
      <c r="V729" s="50"/>
      <c r="W729" s="40"/>
    </row>
    <row r="730" spans="1:23" ht="25.5" x14ac:dyDescent="0.25">
      <c r="A730" s="52">
        <v>729</v>
      </c>
      <c r="B730" s="2" t="s">
        <v>1748</v>
      </c>
      <c r="C730" s="10" t="s">
        <v>1749</v>
      </c>
      <c r="D730" s="10" t="s">
        <v>1749</v>
      </c>
      <c r="F730" s="2" t="s">
        <v>1748</v>
      </c>
      <c r="G730" s="40"/>
      <c r="H730" s="1"/>
      <c r="I730" s="1"/>
      <c r="J730" s="1" t="s">
        <v>13</v>
      </c>
      <c r="K730" s="1"/>
      <c r="L730" s="1"/>
      <c r="M730" s="50"/>
      <c r="N730" s="50"/>
      <c r="O730" s="8"/>
      <c r="P730" s="10" t="s">
        <v>13</v>
      </c>
      <c r="Q730" s="10" t="s">
        <v>13</v>
      </c>
      <c r="R730" s="10" t="s">
        <v>13</v>
      </c>
      <c r="S730" s="8"/>
      <c r="T730" s="8"/>
      <c r="U730" s="8"/>
      <c r="V730" s="50"/>
      <c r="W730" s="40"/>
    </row>
    <row r="731" spans="1:23" ht="25.5" x14ac:dyDescent="0.25">
      <c r="A731" s="52">
        <v>730</v>
      </c>
      <c r="B731" s="2" t="s">
        <v>1746</v>
      </c>
      <c r="C731" s="10" t="s">
        <v>1747</v>
      </c>
      <c r="D731" s="10" t="s">
        <v>1747</v>
      </c>
      <c r="F731" s="2" t="s">
        <v>1746</v>
      </c>
      <c r="G731" s="40"/>
      <c r="H731" s="1"/>
      <c r="I731" s="1"/>
      <c r="J731" s="1" t="s">
        <v>13</v>
      </c>
      <c r="K731" s="1"/>
      <c r="L731" s="1"/>
      <c r="M731" s="50"/>
      <c r="N731" s="50"/>
      <c r="O731" s="8"/>
      <c r="P731" s="10" t="s">
        <v>13</v>
      </c>
      <c r="Q731" s="10" t="s">
        <v>13</v>
      </c>
      <c r="R731" s="10" t="s">
        <v>13</v>
      </c>
      <c r="S731" s="8"/>
      <c r="T731" s="8"/>
      <c r="U731" s="8"/>
      <c r="V731" s="50"/>
      <c r="W731" s="40"/>
    </row>
    <row r="732" spans="1:23" ht="51" x14ac:dyDescent="0.25">
      <c r="A732" s="52">
        <v>731</v>
      </c>
      <c r="B732" s="2" t="s">
        <v>1744</v>
      </c>
      <c r="C732" s="10" t="s">
        <v>1745</v>
      </c>
      <c r="D732" s="10" t="s">
        <v>1745</v>
      </c>
      <c r="F732" s="2" t="s">
        <v>1744</v>
      </c>
      <c r="G732" s="40"/>
      <c r="H732" s="1"/>
      <c r="I732" s="1"/>
      <c r="J732" s="1" t="s">
        <v>13</v>
      </c>
      <c r="K732" s="1"/>
      <c r="L732" s="1"/>
      <c r="M732" s="50"/>
      <c r="N732" s="50"/>
      <c r="O732" s="8"/>
      <c r="P732" s="10" t="s">
        <v>13</v>
      </c>
      <c r="Q732" s="10" t="s">
        <v>13</v>
      </c>
      <c r="R732" s="10" t="s">
        <v>13</v>
      </c>
      <c r="S732" s="8"/>
      <c r="T732" s="8"/>
      <c r="U732" s="8"/>
      <c r="V732" s="50"/>
      <c r="W732" s="40"/>
    </row>
    <row r="733" spans="1:23" ht="38.25" x14ac:dyDescent="0.25">
      <c r="A733" s="52">
        <v>732</v>
      </c>
      <c r="B733" s="2" t="s">
        <v>1742</v>
      </c>
      <c r="C733" s="10" t="s">
        <v>1743</v>
      </c>
      <c r="D733" s="10" t="s">
        <v>1743</v>
      </c>
      <c r="F733" s="2" t="s">
        <v>1742</v>
      </c>
      <c r="G733" s="40"/>
      <c r="H733" s="1"/>
      <c r="I733" s="1"/>
      <c r="J733" s="1" t="s">
        <v>13</v>
      </c>
      <c r="K733" s="1"/>
      <c r="L733" s="1"/>
      <c r="M733" s="50"/>
      <c r="N733" s="50"/>
      <c r="O733" s="8"/>
      <c r="P733" s="10" t="s">
        <v>13</v>
      </c>
      <c r="Q733" s="10" t="s">
        <v>13</v>
      </c>
      <c r="R733" s="10" t="s">
        <v>13</v>
      </c>
      <c r="S733" s="8"/>
      <c r="T733" s="8"/>
      <c r="U733" s="8"/>
      <c r="V733" s="50"/>
      <c r="W733" s="40"/>
    </row>
    <row r="734" spans="1:23" ht="38.25" x14ac:dyDescent="0.25">
      <c r="A734" s="52">
        <v>733</v>
      </c>
      <c r="B734" s="2" t="s">
        <v>1740</v>
      </c>
      <c r="C734" s="10" t="s">
        <v>1741</v>
      </c>
      <c r="D734" s="10" t="s">
        <v>1741</v>
      </c>
      <c r="F734" s="2" t="s">
        <v>1740</v>
      </c>
      <c r="G734" s="40"/>
      <c r="H734" s="1"/>
      <c r="I734" s="1"/>
      <c r="J734" s="1" t="s">
        <v>13</v>
      </c>
      <c r="K734" s="1"/>
      <c r="L734" s="1"/>
      <c r="M734" s="50"/>
      <c r="N734" s="50"/>
      <c r="O734" s="8"/>
      <c r="P734" s="10" t="s">
        <v>13</v>
      </c>
      <c r="Q734" s="10" t="s">
        <v>13</v>
      </c>
      <c r="R734" s="10" t="s">
        <v>13</v>
      </c>
      <c r="S734" s="8"/>
      <c r="T734" s="8"/>
      <c r="U734" s="8"/>
      <c r="V734" s="50"/>
      <c r="W734" s="40"/>
    </row>
    <row r="735" spans="1:23" ht="25.5" x14ac:dyDescent="0.25">
      <c r="A735" s="52">
        <v>734</v>
      </c>
      <c r="B735" s="2" t="s">
        <v>1738</v>
      </c>
      <c r="C735" s="10" t="s">
        <v>1739</v>
      </c>
      <c r="D735" s="10" t="s">
        <v>1739</v>
      </c>
      <c r="F735" s="2" t="s">
        <v>1738</v>
      </c>
      <c r="G735" s="40"/>
      <c r="H735" s="1"/>
      <c r="I735" s="1"/>
      <c r="J735" s="1" t="s">
        <v>13</v>
      </c>
      <c r="K735" s="1"/>
      <c r="L735" s="1"/>
      <c r="M735" s="50"/>
      <c r="N735" s="50"/>
      <c r="O735" s="8"/>
      <c r="P735" s="10" t="s">
        <v>13</v>
      </c>
      <c r="Q735" s="10" t="s">
        <v>13</v>
      </c>
      <c r="R735" s="10" t="s">
        <v>13</v>
      </c>
      <c r="S735" s="8"/>
      <c r="T735" s="8"/>
      <c r="U735" s="8"/>
      <c r="V735" s="50"/>
      <c r="W735" s="40"/>
    </row>
    <row r="736" spans="1:23" ht="38.25" x14ac:dyDescent="0.25">
      <c r="A736" s="52">
        <v>735</v>
      </c>
      <c r="B736" s="2" t="s">
        <v>1736</v>
      </c>
      <c r="C736" s="10" t="s">
        <v>1737</v>
      </c>
      <c r="D736" s="10" t="s">
        <v>1737</v>
      </c>
      <c r="F736" s="2" t="s">
        <v>1736</v>
      </c>
      <c r="G736" s="40"/>
      <c r="H736" s="1"/>
      <c r="I736" s="1"/>
      <c r="J736" s="1" t="s">
        <v>13</v>
      </c>
      <c r="K736" s="1"/>
      <c r="L736" s="1"/>
      <c r="M736" s="50"/>
      <c r="N736" s="50"/>
      <c r="O736" s="8"/>
      <c r="P736" s="10" t="s">
        <v>13</v>
      </c>
      <c r="Q736" s="10" t="s">
        <v>13</v>
      </c>
      <c r="R736" s="10" t="s">
        <v>13</v>
      </c>
      <c r="S736" s="8"/>
      <c r="T736" s="8"/>
      <c r="U736" s="8"/>
      <c r="V736" s="50"/>
      <c r="W736" s="40"/>
    </row>
    <row r="737" spans="1:23" ht="25.5" x14ac:dyDescent="0.25">
      <c r="A737" s="52">
        <v>736</v>
      </c>
      <c r="B737" s="2" t="s">
        <v>1734</v>
      </c>
      <c r="C737" s="10" t="s">
        <v>1735</v>
      </c>
      <c r="D737" s="10" t="s">
        <v>1735</v>
      </c>
      <c r="F737" s="2" t="s">
        <v>1734</v>
      </c>
      <c r="G737" s="40"/>
      <c r="H737" s="1"/>
      <c r="I737" s="1"/>
      <c r="J737" s="1" t="s">
        <v>13</v>
      </c>
      <c r="K737" s="1"/>
      <c r="L737" s="1"/>
      <c r="M737" s="50"/>
      <c r="N737" s="50"/>
      <c r="O737" s="8"/>
      <c r="P737" s="10" t="s">
        <v>13</v>
      </c>
      <c r="Q737" s="10" t="s">
        <v>13</v>
      </c>
      <c r="R737" s="10" t="s">
        <v>13</v>
      </c>
      <c r="S737" s="8"/>
      <c r="T737" s="8"/>
      <c r="U737" s="8"/>
      <c r="V737" s="50"/>
      <c r="W737" s="40"/>
    </row>
    <row r="738" spans="1:23" x14ac:dyDescent="0.25">
      <c r="A738" s="52">
        <v>737</v>
      </c>
      <c r="B738" s="4" t="s">
        <v>1732</v>
      </c>
      <c r="C738" s="14" t="s">
        <v>1733</v>
      </c>
      <c r="D738" s="14" t="s">
        <v>1733</v>
      </c>
      <c r="E738" s="13"/>
      <c r="F738" s="4" t="s">
        <v>1732</v>
      </c>
      <c r="G738" s="38"/>
      <c r="H738" s="3"/>
      <c r="I738" s="3"/>
      <c r="J738" s="1"/>
      <c r="K738" s="3"/>
      <c r="L738" s="3"/>
      <c r="M738" s="47"/>
      <c r="N738" s="50"/>
      <c r="O738" s="8"/>
      <c r="P738" s="8"/>
      <c r="Q738" s="8"/>
      <c r="R738" s="8"/>
      <c r="S738" s="8"/>
      <c r="T738" s="8"/>
      <c r="U738" s="8"/>
      <c r="V738" s="50"/>
      <c r="W738" s="40"/>
    </row>
    <row r="739" spans="1:23" ht="25.5" x14ac:dyDescent="0.25">
      <c r="A739" s="52">
        <v>738</v>
      </c>
      <c r="B739" s="6" t="s">
        <v>1730</v>
      </c>
      <c r="C739" s="12" t="s">
        <v>1731</v>
      </c>
      <c r="D739" s="12" t="s">
        <v>1731</v>
      </c>
      <c r="E739" s="11"/>
      <c r="F739" s="6" t="s">
        <v>1730</v>
      </c>
      <c r="G739" s="39"/>
      <c r="H739" s="5"/>
      <c r="I739" s="5"/>
      <c r="J739" s="1"/>
      <c r="K739" s="5"/>
      <c r="L739" s="5"/>
      <c r="M739" s="48"/>
      <c r="N739" s="50"/>
      <c r="O739" s="8"/>
      <c r="P739" s="8"/>
      <c r="Q739" s="8"/>
      <c r="R739" s="8"/>
      <c r="S739" s="8"/>
      <c r="T739" s="8"/>
      <c r="U739" s="8"/>
      <c r="V739" s="50"/>
      <c r="W739" s="40"/>
    </row>
    <row r="740" spans="1:23" ht="25.5" x14ac:dyDescent="0.25">
      <c r="A740" s="52">
        <v>739</v>
      </c>
      <c r="B740" s="2" t="s">
        <v>1728</v>
      </c>
      <c r="C740" s="10" t="s">
        <v>1729</v>
      </c>
      <c r="D740" s="10" t="s">
        <v>1729</v>
      </c>
      <c r="F740" s="2" t="s">
        <v>1728</v>
      </c>
      <c r="G740" s="40"/>
      <c r="H740" s="1"/>
      <c r="I740" s="1"/>
      <c r="J740" s="1" t="s">
        <v>13</v>
      </c>
      <c r="K740" s="1"/>
      <c r="L740" s="1"/>
      <c r="M740" s="50"/>
      <c r="N740" s="49" t="s">
        <v>13</v>
      </c>
      <c r="O740" s="8"/>
      <c r="P740" s="10" t="s">
        <v>13</v>
      </c>
      <c r="Q740" s="10" t="s">
        <v>13</v>
      </c>
      <c r="R740" s="8"/>
      <c r="S740" s="8"/>
      <c r="T740" s="8"/>
      <c r="U740" s="8"/>
      <c r="V740" s="50"/>
      <c r="W740" s="40"/>
    </row>
    <row r="741" spans="1:23" ht="25.5" x14ac:dyDescent="0.25">
      <c r="A741" s="52">
        <v>740</v>
      </c>
      <c r="B741" s="2" t="s">
        <v>1726</v>
      </c>
      <c r="C741" s="10" t="s">
        <v>1727</v>
      </c>
      <c r="D741" s="10" t="s">
        <v>1727</v>
      </c>
      <c r="F741" s="2" t="s">
        <v>1726</v>
      </c>
      <c r="G741" s="40"/>
      <c r="H741" s="1"/>
      <c r="I741" s="1"/>
      <c r="J741" s="1" t="s">
        <v>13</v>
      </c>
      <c r="K741" s="1"/>
      <c r="L741" s="1"/>
      <c r="M741" s="50"/>
      <c r="N741" s="49" t="s">
        <v>13</v>
      </c>
      <c r="O741" s="8"/>
      <c r="P741" s="10" t="s">
        <v>13</v>
      </c>
      <c r="Q741" s="10" t="s">
        <v>13</v>
      </c>
      <c r="R741" s="8"/>
      <c r="S741" s="8"/>
      <c r="T741" s="8"/>
      <c r="U741" s="8"/>
      <c r="V741" s="50"/>
      <c r="W741" s="40"/>
    </row>
    <row r="742" spans="1:23" ht="25.5" x14ac:dyDescent="0.25">
      <c r="A742" s="52">
        <v>741</v>
      </c>
      <c r="B742" s="2" t="s">
        <v>1724</v>
      </c>
      <c r="C742" s="10" t="s">
        <v>1725</v>
      </c>
      <c r="D742" s="10" t="s">
        <v>1725</v>
      </c>
      <c r="F742" s="2" t="s">
        <v>1724</v>
      </c>
      <c r="G742" s="40"/>
      <c r="H742" s="1"/>
      <c r="I742" s="1"/>
      <c r="J742" s="1" t="s">
        <v>13</v>
      </c>
      <c r="K742" s="1"/>
      <c r="L742" s="1"/>
      <c r="M742" s="50"/>
      <c r="N742" s="49" t="s">
        <v>13</v>
      </c>
      <c r="O742" s="8"/>
      <c r="P742" s="10" t="s">
        <v>13</v>
      </c>
      <c r="Q742" s="10" t="s">
        <v>13</v>
      </c>
      <c r="R742" s="8"/>
      <c r="S742" s="8"/>
      <c r="T742" s="8"/>
      <c r="U742" s="8"/>
      <c r="V742" s="50"/>
      <c r="W742" s="40"/>
    </row>
    <row r="743" spans="1:23" ht="25.5" x14ac:dyDescent="0.25">
      <c r="A743" s="52">
        <v>742</v>
      </c>
      <c r="B743" s="2" t="s">
        <v>1722</v>
      </c>
      <c r="C743" s="10" t="s">
        <v>1723</v>
      </c>
      <c r="D743" s="10" t="s">
        <v>1723</v>
      </c>
      <c r="F743" s="2" t="s">
        <v>1722</v>
      </c>
      <c r="G743" s="40"/>
      <c r="H743" s="1"/>
      <c r="I743" s="1"/>
      <c r="J743" s="1" t="s">
        <v>13</v>
      </c>
      <c r="K743" s="1"/>
      <c r="L743" s="1"/>
      <c r="M743" s="50"/>
      <c r="N743" s="49" t="s">
        <v>13</v>
      </c>
      <c r="O743" s="8"/>
      <c r="P743" s="10" t="s">
        <v>13</v>
      </c>
      <c r="Q743" s="10" t="s">
        <v>13</v>
      </c>
      <c r="R743" s="8"/>
      <c r="S743" s="8"/>
      <c r="T743" s="8"/>
      <c r="U743" s="8"/>
      <c r="V743" s="50"/>
      <c r="W743" s="40"/>
    </row>
    <row r="744" spans="1:23" ht="25.5" x14ac:dyDescent="0.25">
      <c r="A744" s="52">
        <v>743</v>
      </c>
      <c r="B744" s="2" t="s">
        <v>1720</v>
      </c>
      <c r="C744" s="10" t="s">
        <v>1721</v>
      </c>
      <c r="D744" s="10" t="s">
        <v>1721</v>
      </c>
      <c r="F744" s="2" t="s">
        <v>1720</v>
      </c>
      <c r="G744" s="40"/>
      <c r="H744" s="1"/>
      <c r="I744" s="1"/>
      <c r="J744" s="1" t="s">
        <v>13</v>
      </c>
      <c r="K744" s="1"/>
      <c r="L744" s="1"/>
      <c r="M744" s="50"/>
      <c r="N744" s="49" t="s">
        <v>13</v>
      </c>
      <c r="O744" s="8"/>
      <c r="P744" s="10" t="s">
        <v>13</v>
      </c>
      <c r="Q744" s="10" t="s">
        <v>13</v>
      </c>
      <c r="R744" s="8"/>
      <c r="S744" s="8"/>
      <c r="T744" s="8"/>
      <c r="U744" s="8"/>
      <c r="V744" s="50"/>
      <c r="W744" s="40"/>
    </row>
    <row r="745" spans="1:23" x14ac:dyDescent="0.25">
      <c r="A745" s="52">
        <v>744</v>
      </c>
      <c r="B745" s="4" t="s">
        <v>1718</v>
      </c>
      <c r="C745" s="14" t="s">
        <v>1719</v>
      </c>
      <c r="D745" s="14" t="s">
        <v>1719</v>
      </c>
      <c r="E745" s="13"/>
      <c r="F745" s="4" t="s">
        <v>1718</v>
      </c>
      <c r="G745" s="38"/>
      <c r="H745" s="3"/>
      <c r="I745" s="3"/>
      <c r="J745" s="1"/>
      <c r="K745" s="3"/>
      <c r="L745" s="3"/>
      <c r="M745" s="47"/>
      <c r="N745" s="50"/>
      <c r="O745" s="8"/>
      <c r="P745" s="8"/>
      <c r="Q745" s="8"/>
      <c r="R745" s="8"/>
      <c r="S745" s="8"/>
      <c r="T745" s="8"/>
      <c r="U745" s="8"/>
      <c r="V745" s="50"/>
      <c r="W745" s="40"/>
    </row>
    <row r="746" spans="1:23" x14ac:dyDescent="0.25">
      <c r="A746" s="52">
        <v>745</v>
      </c>
      <c r="B746" s="4" t="s">
        <v>1716</v>
      </c>
      <c r="C746" s="14" t="s">
        <v>1717</v>
      </c>
      <c r="D746" s="14" t="s">
        <v>1717</v>
      </c>
      <c r="E746" s="13"/>
      <c r="F746" s="4" t="s">
        <v>1716</v>
      </c>
      <c r="G746" s="38"/>
      <c r="H746" s="3"/>
      <c r="I746" s="3"/>
      <c r="J746" s="1"/>
      <c r="K746" s="3"/>
      <c r="L746" s="3"/>
      <c r="M746" s="47"/>
      <c r="N746" s="50"/>
      <c r="O746" s="8"/>
      <c r="P746" s="8"/>
      <c r="Q746" s="8"/>
      <c r="R746" s="8"/>
      <c r="S746" s="8"/>
      <c r="T746" s="8"/>
      <c r="U746" s="8"/>
      <c r="V746" s="50"/>
      <c r="W746" s="40"/>
    </row>
    <row r="747" spans="1:23" x14ac:dyDescent="0.25">
      <c r="A747" s="52">
        <v>746</v>
      </c>
      <c r="B747" s="6" t="s">
        <v>1714</v>
      </c>
      <c r="C747" s="12" t="s">
        <v>1715</v>
      </c>
      <c r="D747" s="12" t="s">
        <v>1715</v>
      </c>
      <c r="E747" s="11"/>
      <c r="F747" s="6" t="s">
        <v>1714</v>
      </c>
      <c r="G747" s="39"/>
      <c r="H747" s="5"/>
      <c r="I747" s="5"/>
      <c r="J747" s="1"/>
      <c r="K747" s="5"/>
      <c r="L747" s="5"/>
      <c r="M747" s="48"/>
      <c r="N747" s="50"/>
      <c r="O747" s="8"/>
      <c r="P747" s="8"/>
      <c r="Q747" s="8"/>
      <c r="R747" s="8"/>
      <c r="S747" s="8"/>
      <c r="T747" s="8"/>
      <c r="U747" s="8"/>
      <c r="V747" s="50"/>
      <c r="W747" s="40"/>
    </row>
    <row r="748" spans="1:23" ht="38.25" x14ac:dyDescent="0.25">
      <c r="A748" s="52">
        <v>747</v>
      </c>
      <c r="B748" s="2" t="s">
        <v>1712</v>
      </c>
      <c r="C748" s="10" t="s">
        <v>1713</v>
      </c>
      <c r="D748" s="10" t="s">
        <v>1713</v>
      </c>
      <c r="F748" s="2" t="s">
        <v>1712</v>
      </c>
      <c r="G748" s="40"/>
      <c r="H748" s="1"/>
      <c r="I748" s="1"/>
      <c r="J748" s="1" t="s">
        <v>13</v>
      </c>
      <c r="K748" s="1"/>
      <c r="L748" s="1"/>
      <c r="M748" s="50"/>
      <c r="N748" s="49" t="s">
        <v>13</v>
      </c>
      <c r="O748" s="10" t="s">
        <v>13</v>
      </c>
      <c r="P748" s="10" t="s">
        <v>13</v>
      </c>
      <c r="Q748" s="10" t="s">
        <v>13</v>
      </c>
      <c r="R748" s="10" t="s">
        <v>13</v>
      </c>
      <c r="S748" s="8"/>
      <c r="T748" s="8"/>
      <c r="U748" s="8"/>
      <c r="V748" s="50"/>
      <c r="W748" s="40"/>
    </row>
    <row r="749" spans="1:23" ht="25.5" x14ac:dyDescent="0.25">
      <c r="A749" s="52">
        <v>748</v>
      </c>
      <c r="B749" s="2" t="s">
        <v>1710</v>
      </c>
      <c r="C749" s="10" t="s">
        <v>1711</v>
      </c>
      <c r="D749" s="10" t="s">
        <v>1711</v>
      </c>
      <c r="F749" s="2" t="s">
        <v>1710</v>
      </c>
      <c r="G749" s="40"/>
      <c r="H749" s="1"/>
      <c r="I749" s="1"/>
      <c r="J749" s="1" t="s">
        <v>13</v>
      </c>
      <c r="K749" s="1"/>
      <c r="L749" s="1"/>
      <c r="M749" s="50"/>
      <c r="N749" s="49" t="s">
        <v>13</v>
      </c>
      <c r="O749" s="10" t="s">
        <v>13</v>
      </c>
      <c r="P749" s="10" t="s">
        <v>13</v>
      </c>
      <c r="Q749" s="10" t="s">
        <v>13</v>
      </c>
      <c r="R749" s="10" t="s">
        <v>13</v>
      </c>
      <c r="S749" s="8"/>
      <c r="T749" s="8"/>
      <c r="U749" s="8"/>
      <c r="V749" s="50"/>
      <c r="W749" s="40"/>
    </row>
    <row r="750" spans="1:23" x14ac:dyDescent="0.25">
      <c r="A750" s="52">
        <v>749</v>
      </c>
      <c r="B750" s="4" t="s">
        <v>1708</v>
      </c>
      <c r="C750" s="14" t="s">
        <v>1709</v>
      </c>
      <c r="D750" s="14" t="s">
        <v>1709</v>
      </c>
      <c r="E750" s="13"/>
      <c r="F750" s="4" t="s">
        <v>1708</v>
      </c>
      <c r="G750" s="38"/>
      <c r="H750" s="3"/>
      <c r="I750" s="3"/>
      <c r="J750" s="1"/>
      <c r="K750" s="3"/>
      <c r="L750" s="3"/>
      <c r="M750" s="47"/>
      <c r="N750" s="50"/>
      <c r="O750" s="8"/>
      <c r="P750" s="8"/>
      <c r="Q750" s="8"/>
      <c r="R750" s="8"/>
      <c r="S750" s="8"/>
      <c r="T750" s="8"/>
      <c r="U750" s="8"/>
      <c r="V750" s="50"/>
      <c r="W750" s="40"/>
    </row>
    <row r="751" spans="1:23" ht="25.5" x14ac:dyDescent="0.25">
      <c r="A751" s="52">
        <v>750</v>
      </c>
      <c r="B751" s="6" t="s">
        <v>1706</v>
      </c>
      <c r="C751" s="12" t="s">
        <v>1707</v>
      </c>
      <c r="D751" s="12" t="s">
        <v>1707</v>
      </c>
      <c r="E751" s="11"/>
      <c r="F751" s="6" t="s">
        <v>1706</v>
      </c>
      <c r="G751" s="39"/>
      <c r="H751" s="5"/>
      <c r="I751" s="5"/>
      <c r="J751" s="1"/>
      <c r="K751" s="5"/>
      <c r="L751" s="5"/>
      <c r="M751" s="48"/>
      <c r="N751" s="50"/>
      <c r="O751" s="8"/>
      <c r="P751" s="8"/>
      <c r="Q751" s="8"/>
      <c r="R751" s="8"/>
      <c r="S751" s="8"/>
      <c r="T751" s="8"/>
      <c r="U751" s="8"/>
      <c r="V751" s="50"/>
      <c r="W751" s="40"/>
    </row>
    <row r="752" spans="1:23" ht="38.25" x14ac:dyDescent="0.25">
      <c r="A752" s="52">
        <v>751</v>
      </c>
      <c r="B752" s="2" t="s">
        <v>1704</v>
      </c>
      <c r="C752" s="10" t="s">
        <v>1705</v>
      </c>
      <c r="D752" s="10" t="s">
        <v>1705</v>
      </c>
      <c r="F752" s="2" t="s">
        <v>1704</v>
      </c>
      <c r="G752" s="40"/>
      <c r="H752" s="1"/>
      <c r="I752" s="1"/>
      <c r="J752" s="1" t="s">
        <v>13</v>
      </c>
      <c r="K752" s="1"/>
      <c r="L752" s="1"/>
      <c r="M752" s="50"/>
      <c r="N752" s="49" t="s">
        <v>13</v>
      </c>
      <c r="O752" s="10" t="s">
        <v>13</v>
      </c>
      <c r="P752" s="10" t="s">
        <v>13</v>
      </c>
      <c r="Q752" s="10" t="s">
        <v>13</v>
      </c>
      <c r="R752" s="10" t="s">
        <v>13</v>
      </c>
      <c r="S752" s="8"/>
      <c r="T752" s="8"/>
      <c r="U752" s="8"/>
      <c r="V752" s="50"/>
      <c r="W752" s="40"/>
    </row>
    <row r="753" spans="1:23" ht="38.25" x14ac:dyDescent="0.25">
      <c r="A753" s="52">
        <v>752</v>
      </c>
      <c r="B753" s="2" t="s">
        <v>1702</v>
      </c>
      <c r="C753" s="10" t="s">
        <v>1703</v>
      </c>
      <c r="D753" s="10" t="s">
        <v>1703</v>
      </c>
      <c r="F753" s="2" t="s">
        <v>1702</v>
      </c>
      <c r="G753" s="40"/>
      <c r="H753" s="1"/>
      <c r="I753" s="1"/>
      <c r="J753" s="1" t="s">
        <v>13</v>
      </c>
      <c r="K753" s="1"/>
      <c r="L753" s="1"/>
      <c r="M753" s="50"/>
      <c r="N753" s="49" t="s">
        <v>13</v>
      </c>
      <c r="O753" s="10" t="s">
        <v>13</v>
      </c>
      <c r="P753" s="8"/>
      <c r="Q753" s="8"/>
      <c r="R753" s="8"/>
      <c r="S753" s="8"/>
      <c r="T753" s="8"/>
      <c r="U753" s="8"/>
      <c r="V753" s="50"/>
      <c r="W753" s="40"/>
    </row>
    <row r="754" spans="1:23" x14ac:dyDescent="0.25">
      <c r="A754" s="52">
        <v>753</v>
      </c>
      <c r="B754" s="6" t="s">
        <v>1700</v>
      </c>
      <c r="C754" s="12" t="s">
        <v>1701</v>
      </c>
      <c r="D754" s="12" t="s">
        <v>1701</v>
      </c>
      <c r="E754" s="11"/>
      <c r="F754" s="6" t="s">
        <v>1700</v>
      </c>
      <c r="G754" s="39"/>
      <c r="H754" s="5"/>
      <c r="I754" s="5"/>
      <c r="J754" s="1"/>
      <c r="K754" s="5"/>
      <c r="L754" s="5"/>
      <c r="M754" s="48"/>
      <c r="N754" s="50"/>
      <c r="O754" s="8"/>
      <c r="P754" s="8"/>
      <c r="Q754" s="8"/>
      <c r="R754" s="8"/>
      <c r="S754" s="8"/>
      <c r="T754" s="8"/>
      <c r="U754" s="8"/>
      <c r="V754" s="50"/>
      <c r="W754" s="40"/>
    </row>
    <row r="755" spans="1:23" ht="25.5" x14ac:dyDescent="0.25">
      <c r="A755" s="52">
        <v>754</v>
      </c>
      <c r="B755" s="2" t="s">
        <v>1698</v>
      </c>
      <c r="C755" s="10" t="s">
        <v>1699</v>
      </c>
      <c r="D755" s="10" t="s">
        <v>1699</v>
      </c>
      <c r="F755" s="2" t="s">
        <v>1698</v>
      </c>
      <c r="G755" s="40"/>
      <c r="H755" s="1"/>
      <c r="I755" s="1"/>
      <c r="J755" s="1" t="s">
        <v>13</v>
      </c>
      <c r="K755" s="1"/>
      <c r="L755" s="1"/>
      <c r="M755" s="50"/>
      <c r="N755" s="49" t="s">
        <v>13</v>
      </c>
      <c r="O755" s="10" t="s">
        <v>13</v>
      </c>
      <c r="P755" s="10" t="s">
        <v>13</v>
      </c>
      <c r="Q755" s="10" t="s">
        <v>13</v>
      </c>
      <c r="R755" s="10" t="s">
        <v>13</v>
      </c>
      <c r="S755" s="8"/>
      <c r="T755" s="8"/>
      <c r="U755" s="8"/>
      <c r="V755" s="50"/>
      <c r="W755" s="40"/>
    </row>
    <row r="756" spans="1:23" ht="38.25" x14ac:dyDescent="0.25">
      <c r="A756" s="52">
        <v>755</v>
      </c>
      <c r="B756" s="2" t="s">
        <v>1696</v>
      </c>
      <c r="C756" s="10" t="s">
        <v>1697</v>
      </c>
      <c r="D756" s="10" t="s">
        <v>1697</v>
      </c>
      <c r="F756" s="2" t="s">
        <v>1696</v>
      </c>
      <c r="G756" s="40"/>
      <c r="H756" s="1"/>
      <c r="I756" s="1"/>
      <c r="J756" s="1" t="s">
        <v>13</v>
      </c>
      <c r="K756" s="1"/>
      <c r="L756" s="1"/>
      <c r="M756" s="50"/>
      <c r="N756" s="49" t="s">
        <v>13</v>
      </c>
      <c r="O756" s="10" t="s">
        <v>13</v>
      </c>
      <c r="P756" s="10" t="s">
        <v>13</v>
      </c>
      <c r="Q756" s="10" t="s">
        <v>13</v>
      </c>
      <c r="R756" s="10" t="s">
        <v>13</v>
      </c>
      <c r="S756" s="8"/>
      <c r="T756" s="8"/>
      <c r="U756" s="8"/>
      <c r="V756" s="50"/>
      <c r="W756" s="40"/>
    </row>
    <row r="757" spans="1:23" ht="25.5" x14ac:dyDescent="0.25">
      <c r="A757" s="52">
        <v>756</v>
      </c>
      <c r="B757" s="2" t="s">
        <v>1694</v>
      </c>
      <c r="C757" s="10" t="s">
        <v>1695</v>
      </c>
      <c r="D757" s="10" t="s">
        <v>1695</v>
      </c>
      <c r="F757" s="2" t="s">
        <v>1694</v>
      </c>
      <c r="G757" s="40"/>
      <c r="H757" s="1"/>
      <c r="I757" s="1"/>
      <c r="J757" s="1" t="s">
        <v>13</v>
      </c>
      <c r="K757" s="1"/>
      <c r="L757" s="1"/>
      <c r="M757" s="50"/>
      <c r="N757" s="49" t="s">
        <v>13</v>
      </c>
      <c r="O757" s="10" t="s">
        <v>13</v>
      </c>
      <c r="P757" s="10" t="s">
        <v>13</v>
      </c>
      <c r="Q757" s="10" t="s">
        <v>13</v>
      </c>
      <c r="R757" s="10" t="s">
        <v>13</v>
      </c>
      <c r="S757" s="8"/>
      <c r="T757" s="8"/>
      <c r="U757" s="8"/>
      <c r="V757" s="50"/>
      <c r="W757" s="40"/>
    </row>
    <row r="758" spans="1:23" ht="25.5" x14ac:dyDescent="0.25">
      <c r="A758" s="52">
        <v>757</v>
      </c>
      <c r="B758" s="2" t="s">
        <v>1692</v>
      </c>
      <c r="C758" s="10" t="s">
        <v>1693</v>
      </c>
      <c r="D758" s="10" t="s">
        <v>1693</v>
      </c>
      <c r="F758" s="2" t="s">
        <v>1692</v>
      </c>
      <c r="G758" s="40"/>
      <c r="H758" s="1"/>
      <c r="I758" s="1"/>
      <c r="J758" s="1" t="s">
        <v>13</v>
      </c>
      <c r="K758" s="1"/>
      <c r="L758" s="1"/>
      <c r="M758" s="50"/>
      <c r="N758" s="49" t="s">
        <v>13</v>
      </c>
      <c r="O758" s="10" t="s">
        <v>13</v>
      </c>
      <c r="P758" s="10" t="s">
        <v>13</v>
      </c>
      <c r="Q758" s="10" t="s">
        <v>13</v>
      </c>
      <c r="R758" s="10" t="s">
        <v>13</v>
      </c>
      <c r="S758" s="8"/>
      <c r="T758" s="8"/>
      <c r="U758" s="8"/>
      <c r="V758" s="50"/>
      <c r="W758" s="40"/>
    </row>
    <row r="759" spans="1:23" x14ac:dyDescent="0.25">
      <c r="A759" s="52">
        <v>758</v>
      </c>
      <c r="B759" s="4" t="s">
        <v>1690</v>
      </c>
      <c r="C759" s="14" t="s">
        <v>1691</v>
      </c>
      <c r="D759" s="14" t="s">
        <v>1691</v>
      </c>
      <c r="E759" s="13"/>
      <c r="F759" s="4" t="s">
        <v>1690</v>
      </c>
      <c r="G759" s="38"/>
      <c r="H759" s="3"/>
      <c r="I759" s="3"/>
      <c r="J759" s="1"/>
      <c r="K759" s="3"/>
      <c r="L759" s="3"/>
      <c r="M759" s="47"/>
      <c r="N759" s="50"/>
      <c r="O759" s="8"/>
      <c r="P759" s="8"/>
      <c r="Q759" s="8"/>
      <c r="R759" s="8"/>
      <c r="S759" s="8"/>
      <c r="T759" s="8"/>
      <c r="U759" s="8"/>
      <c r="V759" s="50"/>
      <c r="W759" s="40"/>
    </row>
    <row r="760" spans="1:23" x14ac:dyDescent="0.25">
      <c r="A760" s="52">
        <v>759</v>
      </c>
      <c r="B760" s="6" t="s">
        <v>1688</v>
      </c>
      <c r="C760" s="12" t="s">
        <v>1689</v>
      </c>
      <c r="D760" s="12" t="s">
        <v>1689</v>
      </c>
      <c r="E760" s="11"/>
      <c r="F760" s="6" t="s">
        <v>1688</v>
      </c>
      <c r="G760" s="39"/>
      <c r="H760" s="5"/>
      <c r="I760" s="5"/>
      <c r="J760" s="1"/>
      <c r="K760" s="5"/>
      <c r="L760" s="5"/>
      <c r="M760" s="48"/>
      <c r="N760" s="50"/>
      <c r="O760" s="8"/>
      <c r="P760" s="8"/>
      <c r="Q760" s="8"/>
      <c r="R760" s="8"/>
      <c r="S760" s="8"/>
      <c r="T760" s="8"/>
      <c r="U760" s="8"/>
      <c r="V760" s="50"/>
      <c r="W760" s="40"/>
    </row>
    <row r="761" spans="1:23" ht="51" x14ac:dyDescent="0.25">
      <c r="A761" s="52">
        <v>760</v>
      </c>
      <c r="B761" s="2" t="s">
        <v>1686</v>
      </c>
      <c r="C761" s="10" t="s">
        <v>1687</v>
      </c>
      <c r="D761" s="10" t="s">
        <v>1687</v>
      </c>
      <c r="F761" s="2" t="s">
        <v>1686</v>
      </c>
      <c r="G761" s="40"/>
      <c r="H761" s="1"/>
      <c r="I761" s="1"/>
      <c r="J761" s="1" t="s">
        <v>13</v>
      </c>
      <c r="K761" s="1"/>
      <c r="L761" s="1"/>
      <c r="M761" s="50"/>
      <c r="N761" s="49" t="s">
        <v>13</v>
      </c>
      <c r="O761" s="10" t="s">
        <v>13</v>
      </c>
      <c r="P761" s="8"/>
      <c r="Q761" s="8"/>
      <c r="R761" s="8"/>
      <c r="S761" s="8"/>
      <c r="T761" s="8"/>
      <c r="U761" s="8"/>
      <c r="V761" s="50"/>
      <c r="W761" s="40"/>
    </row>
    <row r="762" spans="1:23" ht="25.5" x14ac:dyDescent="0.25">
      <c r="A762" s="52">
        <v>761</v>
      </c>
      <c r="B762" s="2" t="s">
        <v>1684</v>
      </c>
      <c r="C762" s="10" t="s">
        <v>1685</v>
      </c>
      <c r="D762" s="10" t="s">
        <v>1685</v>
      </c>
      <c r="F762" s="2" t="s">
        <v>1684</v>
      </c>
      <c r="G762" s="40"/>
      <c r="H762" s="1"/>
      <c r="I762" s="1"/>
      <c r="J762" s="1" t="s">
        <v>13</v>
      </c>
      <c r="K762" s="1"/>
      <c r="L762" s="1"/>
      <c r="M762" s="50"/>
      <c r="N762" s="50"/>
      <c r="O762" s="8"/>
      <c r="P762" s="10" t="s">
        <v>13</v>
      </c>
      <c r="Q762" s="10" t="s">
        <v>13</v>
      </c>
      <c r="R762" s="10" t="s">
        <v>13</v>
      </c>
      <c r="S762" s="8"/>
      <c r="T762" s="8"/>
      <c r="U762" s="8"/>
      <c r="V762" s="50"/>
      <c r="W762" s="40"/>
    </row>
    <row r="763" spans="1:23" x14ac:dyDescent="0.25">
      <c r="A763" s="52">
        <v>762</v>
      </c>
      <c r="B763" s="4" t="s">
        <v>1682</v>
      </c>
      <c r="C763" s="14" t="s">
        <v>1683</v>
      </c>
      <c r="D763" s="14" t="s">
        <v>1683</v>
      </c>
      <c r="E763" s="13"/>
      <c r="F763" s="4" t="s">
        <v>1682</v>
      </c>
      <c r="G763" s="38"/>
      <c r="H763" s="3"/>
      <c r="I763" s="3"/>
      <c r="J763" s="1"/>
      <c r="K763" s="3"/>
      <c r="L763" s="3"/>
      <c r="M763" s="47"/>
      <c r="N763" s="50"/>
      <c r="O763" s="8"/>
      <c r="P763" s="8"/>
      <c r="Q763" s="8"/>
      <c r="R763" s="8"/>
      <c r="S763" s="8"/>
      <c r="T763" s="8"/>
      <c r="U763" s="8"/>
      <c r="V763" s="50"/>
      <c r="W763" s="40"/>
    </row>
    <row r="764" spans="1:23" x14ac:dyDescent="0.25">
      <c r="A764" s="52">
        <v>763</v>
      </c>
      <c r="B764" s="4" t="s">
        <v>1680</v>
      </c>
      <c r="C764" s="14" t="s">
        <v>1681</v>
      </c>
      <c r="D764" s="14" t="s">
        <v>1681</v>
      </c>
      <c r="E764" s="13"/>
      <c r="F764" s="4" t="s">
        <v>1680</v>
      </c>
      <c r="G764" s="38"/>
      <c r="H764" s="3"/>
      <c r="I764" s="3"/>
      <c r="J764" s="1"/>
      <c r="K764" s="3"/>
      <c r="L764" s="3"/>
      <c r="M764" s="47"/>
      <c r="N764" s="50"/>
      <c r="O764" s="8"/>
      <c r="P764" s="8"/>
      <c r="Q764" s="8"/>
      <c r="R764" s="8"/>
      <c r="S764" s="8"/>
      <c r="T764" s="8"/>
      <c r="U764" s="8"/>
      <c r="V764" s="50"/>
      <c r="W764" s="40"/>
    </row>
    <row r="765" spans="1:23" ht="25.5" x14ac:dyDescent="0.25">
      <c r="A765" s="52">
        <v>764</v>
      </c>
      <c r="B765" s="6" t="s">
        <v>1678</v>
      </c>
      <c r="C765" s="12" t="s">
        <v>1679</v>
      </c>
      <c r="D765" s="12" t="s">
        <v>1679</v>
      </c>
      <c r="E765" s="11"/>
      <c r="F765" s="6" t="s">
        <v>1678</v>
      </c>
      <c r="G765" s="39"/>
      <c r="H765" s="5"/>
      <c r="I765" s="5"/>
      <c r="J765" s="1"/>
      <c r="K765" s="5"/>
      <c r="L765" s="5"/>
      <c r="M765" s="48"/>
      <c r="N765" s="50"/>
      <c r="O765" s="8"/>
      <c r="P765" s="8"/>
      <c r="Q765" s="8"/>
      <c r="R765" s="8"/>
      <c r="S765" s="8"/>
      <c r="T765" s="8"/>
      <c r="U765" s="8"/>
      <c r="V765" s="50"/>
      <c r="W765" s="40"/>
    </row>
    <row r="766" spans="1:23" ht="51" x14ac:dyDescent="0.25">
      <c r="A766" s="52">
        <v>765</v>
      </c>
      <c r="B766" s="2" t="s">
        <v>1676</v>
      </c>
      <c r="C766" s="10" t="s">
        <v>1677</v>
      </c>
      <c r="D766" s="10" t="s">
        <v>1677</v>
      </c>
      <c r="F766" s="2" t="s">
        <v>1676</v>
      </c>
      <c r="G766" s="40"/>
      <c r="H766" s="1"/>
      <c r="I766" s="1"/>
      <c r="J766" s="1" t="s">
        <v>13</v>
      </c>
      <c r="K766" s="1"/>
      <c r="L766" s="1"/>
      <c r="M766" s="50"/>
      <c r="N766" s="49" t="s">
        <v>13</v>
      </c>
      <c r="O766" s="10" t="s">
        <v>13</v>
      </c>
      <c r="P766" s="8"/>
      <c r="Q766" s="8"/>
      <c r="R766" s="8"/>
      <c r="S766" s="8"/>
      <c r="T766" s="8"/>
      <c r="U766" s="8"/>
      <c r="V766" s="50"/>
      <c r="W766" s="40"/>
    </row>
    <row r="767" spans="1:23" ht="38.25" x14ac:dyDescent="0.25">
      <c r="A767" s="52">
        <v>766</v>
      </c>
      <c r="B767" s="2" t="s">
        <v>1674</v>
      </c>
      <c r="C767" s="10" t="s">
        <v>1675</v>
      </c>
      <c r="D767" s="10" t="s">
        <v>1675</v>
      </c>
      <c r="F767" s="2" t="s">
        <v>1674</v>
      </c>
      <c r="G767" s="40"/>
      <c r="H767" s="1"/>
      <c r="I767" s="1"/>
      <c r="J767" s="1" t="s">
        <v>13</v>
      </c>
      <c r="K767" s="1"/>
      <c r="L767" s="1"/>
      <c r="M767" s="50"/>
      <c r="N767" s="49" t="s">
        <v>13</v>
      </c>
      <c r="O767" s="10" t="s">
        <v>13</v>
      </c>
      <c r="P767" s="8"/>
      <c r="Q767" s="8"/>
      <c r="R767" s="8"/>
      <c r="S767" s="8"/>
      <c r="T767" s="8"/>
      <c r="U767" s="8"/>
      <c r="V767" s="50"/>
      <c r="W767" s="40"/>
    </row>
    <row r="768" spans="1:23" ht="51" x14ac:dyDescent="0.25">
      <c r="A768" s="52">
        <v>767</v>
      </c>
      <c r="B768" s="2" t="s">
        <v>1672</v>
      </c>
      <c r="C768" s="10" t="s">
        <v>1673</v>
      </c>
      <c r="D768" s="10" t="s">
        <v>1673</v>
      </c>
      <c r="F768" s="2" t="s">
        <v>1672</v>
      </c>
      <c r="G768" s="40"/>
      <c r="H768" s="1"/>
      <c r="I768" s="1"/>
      <c r="J768" s="1" t="s">
        <v>13</v>
      </c>
      <c r="K768" s="1"/>
      <c r="L768" s="1"/>
      <c r="M768" s="50"/>
      <c r="N768" s="49" t="s">
        <v>13</v>
      </c>
      <c r="O768" s="10" t="s">
        <v>13</v>
      </c>
      <c r="P768" s="8"/>
      <c r="Q768" s="8"/>
      <c r="R768" s="8"/>
      <c r="S768" s="8"/>
      <c r="T768" s="8"/>
      <c r="U768" s="8"/>
      <c r="V768" s="50"/>
      <c r="W768" s="40"/>
    </row>
    <row r="769" spans="1:23" ht="38.25" x14ac:dyDescent="0.25">
      <c r="A769" s="52">
        <v>768</v>
      </c>
      <c r="B769" s="2" t="s">
        <v>1670</v>
      </c>
      <c r="C769" s="10" t="s">
        <v>1671</v>
      </c>
      <c r="D769" s="10" t="s">
        <v>1671</v>
      </c>
      <c r="F769" s="2" t="s">
        <v>1670</v>
      </c>
      <c r="G769" s="40"/>
      <c r="H769" s="1"/>
      <c r="I769" s="1"/>
      <c r="J769" s="1" t="s">
        <v>13</v>
      </c>
      <c r="K769" s="1"/>
      <c r="L769" s="1"/>
      <c r="M769" s="50"/>
      <c r="N769" s="49" t="s">
        <v>13</v>
      </c>
      <c r="O769" s="10" t="s">
        <v>13</v>
      </c>
      <c r="P769" s="8"/>
      <c r="Q769" s="8"/>
      <c r="R769" s="8"/>
      <c r="S769" s="8"/>
      <c r="T769" s="8"/>
      <c r="U769" s="8"/>
      <c r="V769" s="50"/>
      <c r="W769" s="40"/>
    </row>
    <row r="770" spans="1:23" ht="25.5" x14ac:dyDescent="0.25">
      <c r="A770" s="52">
        <v>769</v>
      </c>
      <c r="B770" s="2" t="s">
        <v>1668</v>
      </c>
      <c r="C770" s="10" t="s">
        <v>1669</v>
      </c>
      <c r="D770" s="10" t="s">
        <v>1669</v>
      </c>
      <c r="F770" s="2" t="s">
        <v>1668</v>
      </c>
      <c r="G770" s="40"/>
      <c r="H770" s="1"/>
      <c r="I770" s="1"/>
      <c r="J770" s="1" t="s">
        <v>13</v>
      </c>
      <c r="K770" s="1"/>
      <c r="L770" s="1"/>
      <c r="M770" s="50"/>
      <c r="N770" s="49" t="s">
        <v>13</v>
      </c>
      <c r="O770" s="10" t="s">
        <v>13</v>
      </c>
      <c r="P770" s="8"/>
      <c r="Q770" s="8"/>
      <c r="R770" s="8"/>
      <c r="S770" s="8"/>
      <c r="T770" s="8"/>
      <c r="U770" s="8"/>
      <c r="V770" s="50"/>
      <c r="W770" s="40"/>
    </row>
    <row r="771" spans="1:23" ht="25.5" x14ac:dyDescent="0.25">
      <c r="A771" s="52">
        <v>770</v>
      </c>
      <c r="B771" s="2" t="s">
        <v>1666</v>
      </c>
      <c r="C771" s="10" t="s">
        <v>1667</v>
      </c>
      <c r="D771" s="10" t="s">
        <v>1667</v>
      </c>
      <c r="F771" s="2" t="s">
        <v>1666</v>
      </c>
      <c r="G771" s="40"/>
      <c r="H771" s="1"/>
      <c r="I771" s="1"/>
      <c r="J771" s="1" t="s">
        <v>13</v>
      </c>
      <c r="K771" s="1"/>
      <c r="L771" s="1"/>
      <c r="M771" s="50"/>
      <c r="N771" s="49" t="s">
        <v>13</v>
      </c>
      <c r="O771" s="10" t="s">
        <v>13</v>
      </c>
      <c r="P771" s="8"/>
      <c r="Q771" s="8"/>
      <c r="R771" s="8"/>
      <c r="S771" s="8"/>
      <c r="T771" s="8"/>
      <c r="U771" s="8"/>
      <c r="V771" s="50"/>
      <c r="W771" s="40"/>
    </row>
    <row r="772" spans="1:23" x14ac:dyDescent="0.25">
      <c r="A772" s="52">
        <v>771</v>
      </c>
      <c r="B772" s="4" t="s">
        <v>1664</v>
      </c>
      <c r="C772" s="14" t="s">
        <v>1665</v>
      </c>
      <c r="D772" s="14" t="s">
        <v>1665</v>
      </c>
      <c r="E772" s="13"/>
      <c r="F772" s="4" t="s">
        <v>1664</v>
      </c>
      <c r="G772" s="38"/>
      <c r="H772" s="3"/>
      <c r="I772" s="3"/>
      <c r="J772" s="1"/>
      <c r="K772" s="3"/>
      <c r="L772" s="3"/>
      <c r="M772" s="47"/>
      <c r="N772" s="50"/>
      <c r="O772" s="8"/>
      <c r="P772" s="8"/>
      <c r="Q772" s="8"/>
      <c r="R772" s="8"/>
      <c r="S772" s="8"/>
      <c r="T772" s="8"/>
      <c r="U772" s="8"/>
      <c r="V772" s="50"/>
      <c r="W772" s="40"/>
    </row>
    <row r="773" spans="1:23" ht="25.5" x14ac:dyDescent="0.25">
      <c r="A773" s="52">
        <v>772</v>
      </c>
      <c r="B773" s="4" t="s">
        <v>1662</v>
      </c>
      <c r="C773" s="14" t="s">
        <v>1663</v>
      </c>
      <c r="D773" s="14" t="s">
        <v>1663</v>
      </c>
      <c r="E773" s="13"/>
      <c r="F773" s="4" t="s">
        <v>1662</v>
      </c>
      <c r="G773" s="38"/>
      <c r="H773" s="3"/>
      <c r="I773" s="3"/>
      <c r="J773" s="1"/>
      <c r="K773" s="3"/>
      <c r="L773" s="3"/>
      <c r="M773" s="47"/>
      <c r="N773" s="50"/>
      <c r="O773" s="8"/>
      <c r="P773" s="8"/>
      <c r="Q773" s="8"/>
      <c r="R773" s="8"/>
      <c r="S773" s="8"/>
      <c r="T773" s="8"/>
      <c r="U773" s="8"/>
      <c r="V773" s="50"/>
      <c r="W773" s="40"/>
    </row>
    <row r="774" spans="1:23" x14ac:dyDescent="0.25">
      <c r="A774" s="52">
        <v>773</v>
      </c>
      <c r="B774" s="6" t="s">
        <v>1660</v>
      </c>
      <c r="C774" s="12" t="s">
        <v>1661</v>
      </c>
      <c r="D774" s="12" t="s">
        <v>1661</v>
      </c>
      <c r="E774" s="11"/>
      <c r="F774" s="6" t="s">
        <v>1660</v>
      </c>
      <c r="G774" s="39"/>
      <c r="H774" s="5"/>
      <c r="I774" s="5"/>
      <c r="J774" s="1"/>
      <c r="K774" s="5"/>
      <c r="L774" s="5"/>
      <c r="M774" s="48"/>
      <c r="N774" s="50"/>
      <c r="O774" s="8"/>
      <c r="P774" s="8"/>
      <c r="Q774" s="8"/>
      <c r="R774" s="8"/>
      <c r="S774" s="8"/>
      <c r="T774" s="8"/>
      <c r="U774" s="8"/>
      <c r="V774" s="50"/>
      <c r="W774" s="40"/>
    </row>
    <row r="775" spans="1:23" ht="25.5" x14ac:dyDescent="0.25">
      <c r="A775" s="52">
        <v>774</v>
      </c>
      <c r="B775" s="2" t="s">
        <v>1658</v>
      </c>
      <c r="C775" s="10" t="s">
        <v>1659</v>
      </c>
      <c r="D775" s="10" t="s">
        <v>1659</v>
      </c>
      <c r="F775" s="2" t="s">
        <v>1658</v>
      </c>
      <c r="G775" s="40"/>
      <c r="H775" s="1"/>
      <c r="I775" s="1"/>
      <c r="J775" s="1" t="s">
        <v>13</v>
      </c>
      <c r="K775" s="1"/>
      <c r="L775" s="1"/>
      <c r="M775" s="50"/>
      <c r="N775" s="50"/>
      <c r="O775" s="8"/>
      <c r="P775" s="10" t="s">
        <v>13</v>
      </c>
      <c r="Q775" s="10" t="s">
        <v>13</v>
      </c>
      <c r="R775" s="10" t="s">
        <v>13</v>
      </c>
      <c r="S775" s="8"/>
      <c r="T775" s="8"/>
      <c r="U775" s="8"/>
      <c r="V775" s="50"/>
      <c r="W775" s="40"/>
    </row>
    <row r="776" spans="1:23" x14ac:dyDescent="0.25">
      <c r="A776" s="52">
        <v>775</v>
      </c>
      <c r="B776" s="6" t="s">
        <v>1656</v>
      </c>
      <c r="C776" s="12" t="s">
        <v>1657</v>
      </c>
      <c r="D776" s="12" t="s">
        <v>1657</v>
      </c>
      <c r="E776" s="11"/>
      <c r="F776" s="6" t="s">
        <v>1656</v>
      </c>
      <c r="G776" s="39"/>
      <c r="H776" s="5"/>
      <c r="I776" s="5"/>
      <c r="J776" s="1"/>
      <c r="K776" s="5"/>
      <c r="L776" s="5"/>
      <c r="M776" s="48"/>
      <c r="N776" s="50"/>
      <c r="O776" s="8"/>
      <c r="P776" s="8"/>
      <c r="Q776" s="8"/>
      <c r="R776" s="8"/>
      <c r="S776" s="8"/>
      <c r="T776" s="8"/>
      <c r="U776" s="8"/>
      <c r="V776" s="50"/>
      <c r="W776" s="40"/>
    </row>
    <row r="777" spans="1:23" ht="38.25" x14ac:dyDescent="0.25">
      <c r="A777" s="52">
        <v>776</v>
      </c>
      <c r="B777" s="2" t="s">
        <v>1654</v>
      </c>
      <c r="C777" s="10" t="s">
        <v>1655</v>
      </c>
      <c r="D777" s="10" t="s">
        <v>1655</v>
      </c>
      <c r="F777" s="2" t="s">
        <v>1654</v>
      </c>
      <c r="G777" s="40"/>
      <c r="H777" s="1"/>
      <c r="I777" s="1"/>
      <c r="J777" s="1" t="s">
        <v>13</v>
      </c>
      <c r="K777" s="1"/>
      <c r="L777" s="1"/>
      <c r="M777" s="50"/>
      <c r="N777" s="50"/>
      <c r="O777" s="8"/>
      <c r="P777" s="10" t="s">
        <v>13</v>
      </c>
      <c r="Q777" s="10" t="s">
        <v>13</v>
      </c>
      <c r="R777" s="10" t="s">
        <v>13</v>
      </c>
      <c r="S777" s="8"/>
      <c r="T777" s="8"/>
      <c r="U777" s="8"/>
      <c r="V777" s="50"/>
      <c r="W777" s="40"/>
    </row>
    <row r="778" spans="1:23" x14ac:dyDescent="0.25">
      <c r="A778" s="52">
        <v>777</v>
      </c>
      <c r="B778" s="6" t="s">
        <v>1652</v>
      </c>
      <c r="C778" s="12" t="s">
        <v>1653</v>
      </c>
      <c r="D778" s="12" t="s">
        <v>1653</v>
      </c>
      <c r="E778" s="11"/>
      <c r="F778" s="6" t="s">
        <v>1652</v>
      </c>
      <c r="G778" s="39"/>
      <c r="H778" s="5"/>
      <c r="I778" s="5"/>
      <c r="J778" s="1"/>
      <c r="K778" s="5"/>
      <c r="L778" s="5"/>
      <c r="M778" s="48"/>
      <c r="N778" s="50"/>
      <c r="O778" s="8"/>
      <c r="P778" s="10" t="s">
        <v>13</v>
      </c>
      <c r="Q778" s="10" t="s">
        <v>13</v>
      </c>
      <c r="R778" s="10" t="s">
        <v>13</v>
      </c>
      <c r="S778" s="8"/>
      <c r="T778" s="8"/>
      <c r="U778" s="8"/>
      <c r="V778" s="50"/>
      <c r="W778" s="40"/>
    </row>
    <row r="779" spans="1:23" x14ac:dyDescent="0.25">
      <c r="A779" s="52">
        <v>778</v>
      </c>
      <c r="B779" s="4" t="s">
        <v>1650</v>
      </c>
      <c r="C779" s="14" t="s">
        <v>1651</v>
      </c>
      <c r="D779" s="14" t="s">
        <v>1651</v>
      </c>
      <c r="E779" s="13"/>
      <c r="F779" s="4" t="s">
        <v>1650</v>
      </c>
      <c r="G779" s="38"/>
      <c r="H779" s="3"/>
      <c r="I779" s="3"/>
      <c r="J779" s="1"/>
      <c r="K779" s="3"/>
      <c r="L779" s="3"/>
      <c r="M779" s="47"/>
      <c r="N779" s="50"/>
      <c r="O779" s="8"/>
      <c r="P779" s="8"/>
      <c r="Q779" s="8"/>
      <c r="R779" s="8"/>
      <c r="S779" s="8"/>
      <c r="T779" s="8"/>
      <c r="U779" s="8"/>
      <c r="V779" s="50"/>
      <c r="W779" s="40"/>
    </row>
    <row r="780" spans="1:23" x14ac:dyDescent="0.25">
      <c r="A780" s="52">
        <v>779</v>
      </c>
      <c r="B780" s="4" t="s">
        <v>1648</v>
      </c>
      <c r="C780" s="14" t="s">
        <v>1649</v>
      </c>
      <c r="D780" s="14" t="s">
        <v>1649</v>
      </c>
      <c r="E780" s="13"/>
      <c r="F780" s="4" t="s">
        <v>1648</v>
      </c>
      <c r="G780" s="38"/>
      <c r="H780" s="3"/>
      <c r="I780" s="3"/>
      <c r="J780" s="1"/>
      <c r="K780" s="3"/>
      <c r="L780" s="3"/>
      <c r="M780" s="47"/>
      <c r="N780" s="50"/>
      <c r="O780" s="8"/>
      <c r="P780" s="8"/>
      <c r="Q780" s="8"/>
      <c r="R780" s="8"/>
      <c r="S780" s="8"/>
      <c r="T780" s="8"/>
      <c r="U780" s="8"/>
      <c r="V780" s="50"/>
      <c r="W780" s="40"/>
    </row>
    <row r="781" spans="1:23" x14ac:dyDescent="0.25">
      <c r="A781" s="52">
        <v>780</v>
      </c>
      <c r="B781" s="6" t="s">
        <v>1621</v>
      </c>
      <c r="C781" s="12" t="s">
        <v>1647</v>
      </c>
      <c r="D781" s="12" t="s">
        <v>1647</v>
      </c>
      <c r="E781" s="11"/>
      <c r="F781" s="6" t="s">
        <v>1621</v>
      </c>
      <c r="G781" s="39"/>
      <c r="H781" s="5"/>
      <c r="I781" s="5"/>
      <c r="J781" s="1"/>
      <c r="K781" s="5"/>
      <c r="L781" s="5"/>
      <c r="M781" s="48"/>
      <c r="N781" s="50"/>
      <c r="O781" s="8"/>
      <c r="P781" s="8"/>
      <c r="Q781" s="8"/>
      <c r="R781" s="8"/>
      <c r="S781" s="8"/>
      <c r="T781" s="8"/>
      <c r="U781" s="8"/>
      <c r="V781" s="50"/>
      <c r="W781" s="40"/>
    </row>
    <row r="782" spans="1:23" ht="38.25" x14ac:dyDescent="0.25">
      <c r="A782" s="52">
        <v>781</v>
      </c>
      <c r="B782" s="2" t="s">
        <v>1645</v>
      </c>
      <c r="C782" s="10" t="s">
        <v>1646</v>
      </c>
      <c r="D782" s="10" t="s">
        <v>1646</v>
      </c>
      <c r="F782" s="2" t="s">
        <v>1645</v>
      </c>
      <c r="G782" s="40"/>
      <c r="H782" s="1"/>
      <c r="I782" s="1"/>
      <c r="J782" s="1" t="s">
        <v>13</v>
      </c>
      <c r="K782" s="1"/>
      <c r="L782" s="1"/>
      <c r="M782" s="50"/>
      <c r="N782" s="50"/>
      <c r="O782" s="8"/>
      <c r="P782" s="10" t="s">
        <v>13</v>
      </c>
      <c r="Q782" s="10" t="s">
        <v>13</v>
      </c>
      <c r="R782" s="10" t="s">
        <v>13</v>
      </c>
      <c r="S782" s="8"/>
      <c r="T782" s="8"/>
      <c r="U782" s="8"/>
      <c r="V782" s="50"/>
      <c r="W782" s="40"/>
    </row>
    <row r="783" spans="1:23" ht="51" x14ac:dyDescent="0.25">
      <c r="A783" s="52">
        <v>782</v>
      </c>
      <c r="B783" s="2" t="s">
        <v>1643</v>
      </c>
      <c r="C783" s="10" t="s">
        <v>1644</v>
      </c>
      <c r="D783" s="10" t="s">
        <v>1644</v>
      </c>
      <c r="F783" s="2" t="s">
        <v>1643</v>
      </c>
      <c r="G783" s="40"/>
      <c r="H783" s="1"/>
      <c r="I783" s="1"/>
      <c r="J783" s="1" t="s">
        <v>13</v>
      </c>
      <c r="K783" s="1"/>
      <c r="L783" s="1"/>
      <c r="M783" s="50"/>
      <c r="N783" s="50"/>
      <c r="O783" s="8"/>
      <c r="P783" s="10" t="s">
        <v>13</v>
      </c>
      <c r="Q783" s="10" t="s">
        <v>13</v>
      </c>
      <c r="R783" s="10" t="s">
        <v>13</v>
      </c>
      <c r="S783" s="8"/>
      <c r="T783" s="8"/>
      <c r="U783" s="8"/>
      <c r="V783" s="50"/>
      <c r="W783" s="40"/>
    </row>
    <row r="784" spans="1:23" ht="25.5" x14ac:dyDescent="0.25">
      <c r="A784" s="52">
        <v>783</v>
      </c>
      <c r="B784" s="2" t="s">
        <v>1641</v>
      </c>
      <c r="C784" s="10" t="s">
        <v>1642</v>
      </c>
      <c r="D784" s="10" t="s">
        <v>1642</v>
      </c>
      <c r="F784" s="2" t="s">
        <v>1641</v>
      </c>
      <c r="G784" s="40"/>
      <c r="H784" s="1"/>
      <c r="I784" s="1"/>
      <c r="J784" s="1" t="s">
        <v>13</v>
      </c>
      <c r="K784" s="1"/>
      <c r="L784" s="1"/>
      <c r="M784" s="50"/>
      <c r="N784" s="50"/>
      <c r="O784" s="8"/>
      <c r="P784" s="10" t="s">
        <v>13</v>
      </c>
      <c r="Q784" s="10" t="s">
        <v>13</v>
      </c>
      <c r="R784" s="10" t="s">
        <v>13</v>
      </c>
      <c r="S784" s="8"/>
      <c r="T784" s="8"/>
      <c r="U784" s="8"/>
      <c r="V784" s="50"/>
      <c r="W784" s="40"/>
    </row>
    <row r="785" spans="1:23" ht="25.5" x14ac:dyDescent="0.25">
      <c r="A785" s="52">
        <v>784</v>
      </c>
      <c r="B785" s="6" t="s">
        <v>1639</v>
      </c>
      <c r="C785" s="12" t="s">
        <v>1640</v>
      </c>
      <c r="D785" s="12" t="s">
        <v>1640</v>
      </c>
      <c r="E785" s="11"/>
      <c r="F785" s="6" t="s">
        <v>1639</v>
      </c>
      <c r="G785" s="39"/>
      <c r="H785" s="5"/>
      <c r="I785" s="5"/>
      <c r="J785" s="1"/>
      <c r="K785" s="5"/>
      <c r="L785" s="5"/>
      <c r="M785" s="48"/>
      <c r="N785" s="50"/>
      <c r="O785" s="8"/>
      <c r="P785" s="8"/>
      <c r="Q785" s="8"/>
      <c r="R785" s="8"/>
      <c r="S785" s="8"/>
      <c r="T785" s="8"/>
      <c r="U785" s="8"/>
      <c r="V785" s="50"/>
      <c r="W785" s="40"/>
    </row>
    <row r="786" spans="1:23" ht="38.25" x14ac:dyDescent="0.25">
      <c r="A786" s="52">
        <v>785</v>
      </c>
      <c r="B786" s="2" t="s">
        <v>1637</v>
      </c>
      <c r="C786" s="10" t="s">
        <v>1638</v>
      </c>
      <c r="D786" s="10" t="s">
        <v>1638</v>
      </c>
      <c r="F786" s="2" t="s">
        <v>1637</v>
      </c>
      <c r="G786" s="40"/>
      <c r="H786" s="1"/>
      <c r="I786" s="1"/>
      <c r="J786" s="1" t="s">
        <v>13</v>
      </c>
      <c r="K786" s="1"/>
      <c r="L786" s="1"/>
      <c r="M786" s="50"/>
      <c r="N786" s="50"/>
      <c r="O786" s="8"/>
      <c r="P786" s="10" t="s">
        <v>13</v>
      </c>
      <c r="Q786" s="10" t="s">
        <v>13</v>
      </c>
      <c r="R786" s="10" t="s">
        <v>13</v>
      </c>
      <c r="S786" s="8"/>
      <c r="T786" s="8"/>
      <c r="U786" s="8"/>
      <c r="V786" s="50"/>
      <c r="W786" s="40"/>
    </row>
    <row r="787" spans="1:23" ht="25.5" x14ac:dyDescent="0.25">
      <c r="A787" s="52">
        <v>786</v>
      </c>
      <c r="B787" s="2" t="s">
        <v>1635</v>
      </c>
      <c r="C787" s="10" t="s">
        <v>1636</v>
      </c>
      <c r="D787" s="10" t="s">
        <v>1636</v>
      </c>
      <c r="F787" s="2" t="s">
        <v>1635</v>
      </c>
      <c r="G787" s="40"/>
      <c r="H787" s="1"/>
      <c r="I787" s="1"/>
      <c r="J787" s="1" t="s">
        <v>13</v>
      </c>
      <c r="K787" s="1"/>
      <c r="L787" s="1"/>
      <c r="M787" s="50"/>
      <c r="N787" s="50"/>
      <c r="O787" s="8"/>
      <c r="P787" s="10" t="s">
        <v>13</v>
      </c>
      <c r="Q787" s="10" t="s">
        <v>13</v>
      </c>
      <c r="R787" s="10" t="s">
        <v>13</v>
      </c>
      <c r="S787" s="8"/>
      <c r="T787" s="8"/>
      <c r="U787" s="8"/>
      <c r="V787" s="50"/>
      <c r="W787" s="40"/>
    </row>
    <row r="788" spans="1:23" ht="38.25" x14ac:dyDescent="0.25">
      <c r="A788" s="52">
        <v>787</v>
      </c>
      <c r="B788" s="2" t="s">
        <v>1633</v>
      </c>
      <c r="C788" s="10" t="s">
        <v>1634</v>
      </c>
      <c r="D788" s="10" t="s">
        <v>1634</v>
      </c>
      <c r="F788" s="2" t="s">
        <v>1633</v>
      </c>
      <c r="G788" s="40"/>
      <c r="H788" s="1"/>
      <c r="I788" s="1"/>
      <c r="J788" s="1" t="s">
        <v>13</v>
      </c>
      <c r="K788" s="1"/>
      <c r="L788" s="1"/>
      <c r="M788" s="50"/>
      <c r="N788" s="50"/>
      <c r="O788" s="8"/>
      <c r="P788" s="10" t="s">
        <v>13</v>
      </c>
      <c r="Q788" s="10" t="s">
        <v>13</v>
      </c>
      <c r="R788" s="10" t="s">
        <v>13</v>
      </c>
      <c r="S788" s="8"/>
      <c r="T788" s="8"/>
      <c r="U788" s="8"/>
      <c r="V788" s="50"/>
      <c r="W788" s="40"/>
    </row>
    <row r="789" spans="1:23" ht="25.5" x14ac:dyDescent="0.25">
      <c r="A789" s="52">
        <v>788</v>
      </c>
      <c r="B789" s="2" t="s">
        <v>1631</v>
      </c>
      <c r="C789" s="10" t="s">
        <v>1632</v>
      </c>
      <c r="D789" s="10" t="s">
        <v>1632</v>
      </c>
      <c r="F789" s="2" t="s">
        <v>1631</v>
      </c>
      <c r="G789" s="40"/>
      <c r="H789" s="1"/>
      <c r="I789" s="1"/>
      <c r="J789" s="1" t="s">
        <v>13</v>
      </c>
      <c r="K789" s="1"/>
      <c r="L789" s="1"/>
      <c r="M789" s="50"/>
      <c r="N789" s="50"/>
      <c r="O789" s="8"/>
      <c r="P789" s="10" t="s">
        <v>13</v>
      </c>
      <c r="Q789" s="10" t="s">
        <v>13</v>
      </c>
      <c r="R789" s="10" t="s">
        <v>13</v>
      </c>
      <c r="S789" s="8"/>
      <c r="T789" s="8"/>
      <c r="U789" s="8"/>
      <c r="V789" s="50"/>
      <c r="W789" s="40"/>
    </row>
    <row r="790" spans="1:23" x14ac:dyDescent="0.25">
      <c r="A790" s="52">
        <v>789</v>
      </c>
      <c r="B790" s="6" t="s">
        <v>1603</v>
      </c>
      <c r="C790" s="12" t="s">
        <v>1630</v>
      </c>
      <c r="D790" s="12" t="s">
        <v>1630</v>
      </c>
      <c r="E790" s="11"/>
      <c r="F790" s="6" t="s">
        <v>1603</v>
      </c>
      <c r="G790" s="39"/>
      <c r="H790" s="5"/>
      <c r="I790" s="5"/>
      <c r="J790" s="1"/>
      <c r="K790" s="5"/>
      <c r="L790" s="5"/>
      <c r="M790" s="48"/>
      <c r="N790" s="50"/>
      <c r="O790" s="8"/>
      <c r="P790" s="8"/>
      <c r="Q790" s="8"/>
      <c r="R790" s="8"/>
      <c r="S790" s="8"/>
      <c r="T790" s="8"/>
      <c r="U790" s="8"/>
      <c r="V790" s="50"/>
      <c r="W790" s="40"/>
    </row>
    <row r="791" spans="1:23" ht="51" x14ac:dyDescent="0.25">
      <c r="A791" s="52">
        <v>790</v>
      </c>
      <c r="B791" s="2" t="s">
        <v>1628</v>
      </c>
      <c r="C791" s="10" t="s">
        <v>1629</v>
      </c>
      <c r="D791" s="10" t="s">
        <v>1629</v>
      </c>
      <c r="F791" s="2" t="s">
        <v>1628</v>
      </c>
      <c r="G791" s="40"/>
      <c r="H791" s="1"/>
      <c r="I791" s="1"/>
      <c r="J791" s="1" t="s">
        <v>13</v>
      </c>
      <c r="K791" s="1"/>
      <c r="L791" s="1"/>
      <c r="M791" s="50"/>
      <c r="N791" s="50"/>
      <c r="O791" s="8"/>
      <c r="P791" s="10" t="s">
        <v>13</v>
      </c>
      <c r="Q791" s="10" t="s">
        <v>13</v>
      </c>
      <c r="R791" s="10" t="s">
        <v>13</v>
      </c>
      <c r="S791" s="8"/>
      <c r="T791" s="8"/>
      <c r="U791" s="8"/>
      <c r="V791" s="50"/>
      <c r="W791" s="40"/>
    </row>
    <row r="792" spans="1:23" x14ac:dyDescent="0.25">
      <c r="A792" s="52">
        <v>791</v>
      </c>
      <c r="B792" s="6" t="s">
        <v>1429</v>
      </c>
      <c r="C792" s="12" t="s">
        <v>1627</v>
      </c>
      <c r="D792" s="12" t="s">
        <v>1627</v>
      </c>
      <c r="E792" s="11"/>
      <c r="F792" s="6" t="s">
        <v>1429</v>
      </c>
      <c r="G792" s="39"/>
      <c r="H792" s="5"/>
      <c r="I792" s="5"/>
      <c r="J792" s="1"/>
      <c r="K792" s="5"/>
      <c r="L792" s="5"/>
      <c r="M792" s="48"/>
      <c r="N792" s="50"/>
      <c r="O792" s="8"/>
      <c r="P792" s="8"/>
      <c r="Q792" s="8"/>
      <c r="R792" s="8"/>
      <c r="S792" s="8"/>
      <c r="T792" s="8"/>
      <c r="U792" s="8"/>
      <c r="V792" s="50"/>
      <c r="W792" s="40"/>
    </row>
    <row r="793" spans="1:23" ht="38.25" x14ac:dyDescent="0.25">
      <c r="A793" s="52">
        <v>792</v>
      </c>
      <c r="B793" s="2" t="s">
        <v>1625</v>
      </c>
      <c r="C793" s="10" t="s">
        <v>1626</v>
      </c>
      <c r="D793" s="10" t="s">
        <v>1626</v>
      </c>
      <c r="F793" s="2" t="s">
        <v>1625</v>
      </c>
      <c r="G793" s="40"/>
      <c r="H793" s="1"/>
      <c r="I793" s="1"/>
      <c r="J793" s="1" t="s">
        <v>13</v>
      </c>
      <c r="K793" s="1"/>
      <c r="L793" s="1"/>
      <c r="M793" s="50"/>
      <c r="N793" s="50"/>
      <c r="O793" s="8"/>
      <c r="P793" s="10" t="s">
        <v>13</v>
      </c>
      <c r="Q793" s="10" t="s">
        <v>13</v>
      </c>
      <c r="R793" s="10" t="s">
        <v>13</v>
      </c>
      <c r="S793" s="8"/>
      <c r="T793" s="8"/>
      <c r="U793" s="8"/>
      <c r="V793" s="50"/>
      <c r="W793" s="40"/>
    </row>
    <row r="794" spans="1:23" x14ac:dyDescent="0.25">
      <c r="A794" s="52">
        <v>793</v>
      </c>
      <c r="B794" s="4" t="s">
        <v>1623</v>
      </c>
      <c r="C794" s="14" t="s">
        <v>1624</v>
      </c>
      <c r="D794" s="14" t="s">
        <v>1624</v>
      </c>
      <c r="E794" s="13"/>
      <c r="F794" s="4" t="s">
        <v>1623</v>
      </c>
      <c r="G794" s="38"/>
      <c r="H794" s="3"/>
      <c r="I794" s="3"/>
      <c r="J794" s="1"/>
      <c r="K794" s="3"/>
      <c r="L794" s="3"/>
      <c r="M794" s="47"/>
      <c r="N794" s="50"/>
      <c r="O794" s="8"/>
      <c r="P794" s="8"/>
      <c r="Q794" s="8"/>
      <c r="R794" s="8"/>
      <c r="S794" s="8"/>
      <c r="T794" s="8"/>
      <c r="U794" s="8"/>
      <c r="V794" s="50"/>
      <c r="W794" s="40"/>
    </row>
    <row r="795" spans="1:23" x14ac:dyDescent="0.25">
      <c r="A795" s="52">
        <v>794</v>
      </c>
      <c r="B795" s="6" t="s">
        <v>1621</v>
      </c>
      <c r="C795" s="12" t="s">
        <v>1622</v>
      </c>
      <c r="D795" s="12" t="s">
        <v>1622</v>
      </c>
      <c r="E795" s="11"/>
      <c r="F795" s="6" t="s">
        <v>1621</v>
      </c>
      <c r="G795" s="39"/>
      <c r="H795" s="5"/>
      <c r="I795" s="5"/>
      <c r="J795" s="1"/>
      <c r="K795" s="5"/>
      <c r="L795" s="5"/>
      <c r="M795" s="48"/>
      <c r="N795" s="50"/>
      <c r="O795" s="8"/>
      <c r="P795" s="8"/>
      <c r="Q795" s="8"/>
      <c r="R795" s="8"/>
      <c r="S795" s="8"/>
      <c r="T795" s="8"/>
      <c r="U795" s="8"/>
      <c r="V795" s="50"/>
      <c r="W795" s="40"/>
    </row>
    <row r="796" spans="1:23" ht="76.5" x14ac:dyDescent="0.25">
      <c r="A796" s="52">
        <v>795</v>
      </c>
      <c r="B796" s="2" t="s">
        <v>1619</v>
      </c>
      <c r="C796" s="10" t="s">
        <v>1620</v>
      </c>
      <c r="D796" s="10" t="s">
        <v>1620</v>
      </c>
      <c r="F796" s="2" t="s">
        <v>1619</v>
      </c>
      <c r="G796" s="40"/>
      <c r="H796" s="1"/>
      <c r="I796" s="1"/>
      <c r="J796" s="1" t="s">
        <v>13</v>
      </c>
      <c r="K796" s="1"/>
      <c r="L796" s="1"/>
      <c r="M796" s="50"/>
      <c r="N796" s="50"/>
      <c r="O796" s="8"/>
      <c r="P796" s="10" t="s">
        <v>13</v>
      </c>
      <c r="Q796" s="10" t="s">
        <v>13</v>
      </c>
      <c r="R796" s="10" t="s">
        <v>13</v>
      </c>
      <c r="S796" s="8"/>
      <c r="T796" s="8"/>
      <c r="U796" s="8"/>
      <c r="V796" s="50"/>
      <c r="W796" s="40"/>
    </row>
    <row r="797" spans="1:23" ht="38.25" x14ac:dyDescent="0.25">
      <c r="A797" s="52">
        <v>796</v>
      </c>
      <c r="B797" s="2" t="s">
        <v>1617</v>
      </c>
      <c r="C797" s="10" t="s">
        <v>1618</v>
      </c>
      <c r="D797" s="10" t="s">
        <v>1618</v>
      </c>
      <c r="F797" s="2" t="s">
        <v>1617</v>
      </c>
      <c r="G797" s="40"/>
      <c r="H797" s="1"/>
      <c r="I797" s="1"/>
      <c r="J797" s="1" t="s">
        <v>13</v>
      </c>
      <c r="K797" s="1"/>
      <c r="L797" s="1"/>
      <c r="M797" s="50"/>
      <c r="N797" s="50"/>
      <c r="O797" s="8"/>
      <c r="P797" s="10" t="s">
        <v>13</v>
      </c>
      <c r="Q797" s="10" t="s">
        <v>13</v>
      </c>
      <c r="R797" s="10" t="s">
        <v>13</v>
      </c>
      <c r="S797" s="8"/>
      <c r="T797" s="8"/>
      <c r="U797" s="8"/>
      <c r="V797" s="50"/>
      <c r="W797" s="40"/>
    </row>
    <row r="798" spans="1:23" ht="25.5" x14ac:dyDescent="0.25">
      <c r="A798" s="52">
        <v>797</v>
      </c>
      <c r="B798" s="2" t="s">
        <v>1615</v>
      </c>
      <c r="C798" s="10" t="s">
        <v>1616</v>
      </c>
      <c r="D798" s="10" t="s">
        <v>1616</v>
      </c>
      <c r="F798" s="2" t="s">
        <v>1615</v>
      </c>
      <c r="G798" s="40"/>
      <c r="H798" s="1"/>
      <c r="I798" s="1"/>
      <c r="J798" s="1" t="s">
        <v>13</v>
      </c>
      <c r="K798" s="1"/>
      <c r="L798" s="1"/>
      <c r="M798" s="50"/>
      <c r="N798" s="50"/>
      <c r="O798" s="8"/>
      <c r="P798" s="10" t="s">
        <v>13</v>
      </c>
      <c r="Q798" s="10" t="s">
        <v>13</v>
      </c>
      <c r="R798" s="10" t="s">
        <v>13</v>
      </c>
      <c r="S798" s="8"/>
      <c r="T798" s="8"/>
      <c r="U798" s="8"/>
      <c r="V798" s="50"/>
      <c r="W798" s="40"/>
    </row>
    <row r="799" spans="1:23" ht="51" x14ac:dyDescent="0.25">
      <c r="A799" s="52">
        <v>798</v>
      </c>
      <c r="B799" s="2" t="s">
        <v>1613</v>
      </c>
      <c r="C799" s="10" t="s">
        <v>1614</v>
      </c>
      <c r="D799" s="10" t="s">
        <v>1614</v>
      </c>
      <c r="F799" s="2" t="s">
        <v>1613</v>
      </c>
      <c r="G799" s="40"/>
      <c r="H799" s="1"/>
      <c r="I799" s="1"/>
      <c r="J799" s="1" t="s">
        <v>13</v>
      </c>
      <c r="K799" s="1"/>
      <c r="L799" s="1"/>
      <c r="M799" s="50"/>
      <c r="N799" s="50"/>
      <c r="O799" s="8"/>
      <c r="P799" s="10" t="s">
        <v>13</v>
      </c>
      <c r="Q799" s="10" t="s">
        <v>13</v>
      </c>
      <c r="R799" s="10" t="s">
        <v>13</v>
      </c>
      <c r="S799" s="8"/>
      <c r="T799" s="8"/>
      <c r="U799" s="8"/>
      <c r="V799" s="50"/>
      <c r="W799" s="40"/>
    </row>
    <row r="800" spans="1:23" ht="63.75" x14ac:dyDescent="0.25">
      <c r="A800" s="52">
        <v>799</v>
      </c>
      <c r="B800" s="2" t="s">
        <v>1611</v>
      </c>
      <c r="C800" s="10" t="s">
        <v>1612</v>
      </c>
      <c r="D800" s="10" t="s">
        <v>1612</v>
      </c>
      <c r="F800" s="2" t="s">
        <v>1611</v>
      </c>
      <c r="G800" s="40"/>
      <c r="H800" s="1"/>
      <c r="I800" s="1"/>
      <c r="J800" s="1" t="s">
        <v>13</v>
      </c>
      <c r="K800" s="1"/>
      <c r="L800" s="1"/>
      <c r="M800" s="50"/>
      <c r="N800" s="50"/>
      <c r="O800" s="8"/>
      <c r="P800" s="10" t="s">
        <v>13</v>
      </c>
      <c r="Q800" s="10" t="s">
        <v>13</v>
      </c>
      <c r="R800" s="10" t="s">
        <v>13</v>
      </c>
      <c r="S800" s="8"/>
      <c r="T800" s="8"/>
      <c r="U800" s="8"/>
      <c r="V800" s="50"/>
      <c r="W800" s="40"/>
    </row>
    <row r="801" spans="1:23" x14ac:dyDescent="0.25">
      <c r="A801" s="52">
        <v>800</v>
      </c>
      <c r="B801" s="2" t="s">
        <v>1609</v>
      </c>
      <c r="C801" s="10" t="s">
        <v>1610</v>
      </c>
      <c r="D801" s="10" t="s">
        <v>1610</v>
      </c>
      <c r="F801" s="2" t="s">
        <v>1609</v>
      </c>
      <c r="G801" s="40"/>
      <c r="H801" s="1"/>
      <c r="I801" s="1"/>
      <c r="J801" s="1" t="s">
        <v>13</v>
      </c>
      <c r="K801" s="1"/>
      <c r="L801" s="1"/>
      <c r="M801" s="50"/>
      <c r="N801" s="50"/>
      <c r="O801" s="8"/>
      <c r="P801" s="10" t="s">
        <v>13</v>
      </c>
      <c r="Q801" s="10" t="s">
        <v>13</v>
      </c>
      <c r="R801" s="10" t="s">
        <v>13</v>
      </c>
      <c r="S801" s="8"/>
      <c r="T801" s="8"/>
      <c r="U801" s="8"/>
      <c r="V801" s="50"/>
      <c r="W801" s="40"/>
    </row>
    <row r="802" spans="1:23" ht="25.5" x14ac:dyDescent="0.25">
      <c r="A802" s="52">
        <v>801</v>
      </c>
      <c r="B802" s="2" t="s">
        <v>1607</v>
      </c>
      <c r="C802" s="10" t="s">
        <v>1608</v>
      </c>
      <c r="D802" s="10" t="s">
        <v>1608</v>
      </c>
      <c r="F802" s="2" t="s">
        <v>1607</v>
      </c>
      <c r="G802" s="40"/>
      <c r="H802" s="1"/>
      <c r="I802" s="1"/>
      <c r="J802" s="1" t="s">
        <v>13</v>
      </c>
      <c r="K802" s="1"/>
      <c r="L802" s="1"/>
      <c r="M802" s="50"/>
      <c r="N802" s="50"/>
      <c r="O802" s="8"/>
      <c r="P802" s="10" t="s">
        <v>13</v>
      </c>
      <c r="Q802" s="10" t="s">
        <v>13</v>
      </c>
      <c r="R802" s="10" t="s">
        <v>13</v>
      </c>
      <c r="S802" s="8"/>
      <c r="T802" s="8"/>
      <c r="U802" s="8"/>
      <c r="V802" s="50"/>
      <c r="W802" s="40"/>
    </row>
    <row r="803" spans="1:23" ht="25.5" x14ac:dyDescent="0.25">
      <c r="A803" s="52">
        <v>802</v>
      </c>
      <c r="B803" s="2" t="s">
        <v>1605</v>
      </c>
      <c r="C803" s="10" t="s">
        <v>1606</v>
      </c>
      <c r="D803" s="10" t="s">
        <v>1606</v>
      </c>
      <c r="F803" s="2" t="s">
        <v>1605</v>
      </c>
      <c r="G803" s="40"/>
      <c r="H803" s="1"/>
      <c r="I803" s="1"/>
      <c r="J803" s="1" t="s">
        <v>13</v>
      </c>
      <c r="K803" s="1"/>
      <c r="L803" s="1"/>
      <c r="M803" s="50"/>
      <c r="N803" s="50"/>
      <c r="O803" s="8"/>
      <c r="P803" s="10" t="s">
        <v>13</v>
      </c>
      <c r="Q803" s="10" t="s">
        <v>13</v>
      </c>
      <c r="R803" s="10" t="s">
        <v>13</v>
      </c>
      <c r="S803" s="8"/>
      <c r="T803" s="8"/>
      <c r="U803" s="8"/>
      <c r="V803" s="50"/>
      <c r="W803" s="40"/>
    </row>
    <row r="804" spans="1:23" x14ac:dyDescent="0.25">
      <c r="A804" s="52">
        <v>803</v>
      </c>
      <c r="B804" s="6" t="s">
        <v>1603</v>
      </c>
      <c r="C804" s="12" t="s">
        <v>1604</v>
      </c>
      <c r="D804" s="12" t="s">
        <v>1604</v>
      </c>
      <c r="E804" s="11"/>
      <c r="F804" s="6" t="s">
        <v>1603</v>
      </c>
      <c r="G804" s="39"/>
      <c r="H804" s="5"/>
      <c r="I804" s="5"/>
      <c r="J804" s="1"/>
      <c r="K804" s="5"/>
      <c r="L804" s="5"/>
      <c r="M804" s="48"/>
      <c r="N804" s="50"/>
      <c r="O804" s="8"/>
      <c r="P804" s="8"/>
      <c r="Q804" s="8"/>
      <c r="R804" s="8"/>
      <c r="S804" s="8"/>
      <c r="T804" s="8"/>
      <c r="U804" s="8"/>
      <c r="V804" s="50"/>
      <c r="W804" s="40"/>
    </row>
    <row r="805" spans="1:23" ht="38.25" x14ac:dyDescent="0.25">
      <c r="A805" s="52">
        <v>804</v>
      </c>
      <c r="B805" s="2" t="s">
        <v>1601</v>
      </c>
      <c r="C805" s="10" t="s">
        <v>1602</v>
      </c>
      <c r="D805" s="10" t="s">
        <v>1602</v>
      </c>
      <c r="F805" s="2" t="s">
        <v>1601</v>
      </c>
      <c r="G805" s="40"/>
      <c r="H805" s="1"/>
      <c r="I805" s="1"/>
      <c r="J805" s="1" t="s">
        <v>13</v>
      </c>
      <c r="K805" s="1"/>
      <c r="L805" s="1"/>
      <c r="M805" s="50"/>
      <c r="N805" s="50"/>
      <c r="O805" s="8"/>
      <c r="P805" s="10" t="s">
        <v>13</v>
      </c>
      <c r="Q805" s="10" t="s">
        <v>13</v>
      </c>
      <c r="R805" s="10" t="s">
        <v>13</v>
      </c>
      <c r="S805" s="8"/>
      <c r="T805" s="8"/>
      <c r="U805" s="8"/>
      <c r="V805" s="50"/>
      <c r="W805" s="40"/>
    </row>
    <row r="806" spans="1:23" x14ac:dyDescent="0.25">
      <c r="A806" s="52">
        <v>805</v>
      </c>
      <c r="B806" s="4" t="s">
        <v>1599</v>
      </c>
      <c r="C806" s="14" t="s">
        <v>1600</v>
      </c>
      <c r="D806" s="14" t="s">
        <v>1600</v>
      </c>
      <c r="E806" s="13"/>
      <c r="F806" s="4" t="s">
        <v>1599</v>
      </c>
      <c r="G806" s="38"/>
      <c r="H806" s="3"/>
      <c r="I806" s="3"/>
      <c r="J806" s="1"/>
      <c r="K806" s="3"/>
      <c r="L806" s="3"/>
      <c r="M806" s="47"/>
      <c r="N806" s="50"/>
      <c r="O806" s="8"/>
      <c r="P806" s="8"/>
      <c r="Q806" s="8"/>
      <c r="R806" s="8"/>
      <c r="S806" s="8"/>
      <c r="T806" s="8"/>
      <c r="U806" s="8"/>
      <c r="V806" s="50"/>
      <c r="W806" s="40"/>
    </row>
    <row r="807" spans="1:23" x14ac:dyDescent="0.25">
      <c r="A807" s="52">
        <v>806</v>
      </c>
      <c r="B807" s="4" t="s">
        <v>1597</v>
      </c>
      <c r="C807" s="14" t="s">
        <v>1598</v>
      </c>
      <c r="D807" s="14" t="s">
        <v>1598</v>
      </c>
      <c r="E807" s="13"/>
      <c r="F807" s="4" t="s">
        <v>1597</v>
      </c>
      <c r="G807" s="38"/>
      <c r="H807" s="3"/>
      <c r="I807" s="3"/>
      <c r="J807" s="1"/>
      <c r="K807" s="3"/>
      <c r="L807" s="3"/>
      <c r="M807" s="47"/>
      <c r="N807" s="50"/>
      <c r="O807" s="8"/>
      <c r="P807" s="8"/>
      <c r="Q807" s="8"/>
      <c r="R807" s="8"/>
      <c r="S807" s="8"/>
      <c r="T807" s="8"/>
      <c r="U807" s="8"/>
      <c r="V807" s="50"/>
      <c r="W807" s="40"/>
    </row>
    <row r="808" spans="1:23" x14ac:dyDescent="0.25">
      <c r="A808" s="52">
        <v>807</v>
      </c>
      <c r="B808" s="6" t="s">
        <v>1595</v>
      </c>
      <c r="C808" s="12" t="s">
        <v>1596</v>
      </c>
      <c r="D808" s="12" t="s">
        <v>1596</v>
      </c>
      <c r="E808" s="11"/>
      <c r="F808" s="6" t="s">
        <v>1595</v>
      </c>
      <c r="G808" s="39"/>
      <c r="H808" s="5"/>
      <c r="I808" s="5"/>
      <c r="J808" s="1"/>
      <c r="K808" s="5"/>
      <c r="L808" s="5"/>
      <c r="M808" s="48"/>
      <c r="N808" s="50"/>
      <c r="O808" s="8"/>
      <c r="P808" s="8"/>
      <c r="Q808" s="8"/>
      <c r="R808" s="8"/>
      <c r="S808" s="8"/>
      <c r="T808" s="8"/>
      <c r="U808" s="8"/>
      <c r="V808" s="50"/>
      <c r="W808" s="40"/>
    </row>
    <row r="809" spans="1:23" ht="76.5" x14ac:dyDescent="0.25">
      <c r="A809" s="52">
        <v>808</v>
      </c>
      <c r="B809" s="2" t="s">
        <v>1593</v>
      </c>
      <c r="C809" s="10" t="s">
        <v>1594</v>
      </c>
      <c r="D809" s="10" t="s">
        <v>1594</v>
      </c>
      <c r="F809" s="2" t="s">
        <v>1593</v>
      </c>
      <c r="G809" s="40"/>
      <c r="H809" s="1"/>
      <c r="I809" s="1"/>
      <c r="J809" s="1" t="s">
        <v>13</v>
      </c>
      <c r="K809" s="1"/>
      <c r="L809" s="1"/>
      <c r="M809" s="50"/>
      <c r="N809" s="50"/>
      <c r="O809" s="8"/>
      <c r="P809" s="10" t="s">
        <v>13</v>
      </c>
      <c r="Q809" s="10" t="s">
        <v>13</v>
      </c>
      <c r="R809" s="10" t="s">
        <v>13</v>
      </c>
      <c r="S809" s="8"/>
      <c r="T809" s="8"/>
      <c r="U809" s="8"/>
      <c r="V809" s="50"/>
      <c r="W809" s="40"/>
    </row>
    <row r="810" spans="1:23" ht="38.25" x14ac:dyDescent="0.25">
      <c r="A810" s="52">
        <v>809</v>
      </c>
      <c r="B810" s="2" t="s">
        <v>1591</v>
      </c>
      <c r="C810" s="10" t="s">
        <v>1592</v>
      </c>
      <c r="D810" s="10" t="s">
        <v>1592</v>
      </c>
      <c r="F810" s="2" t="s">
        <v>1591</v>
      </c>
      <c r="G810" s="40"/>
      <c r="H810" s="1"/>
      <c r="I810" s="1"/>
      <c r="J810" s="1" t="s">
        <v>13</v>
      </c>
      <c r="K810" s="1"/>
      <c r="L810" s="1"/>
      <c r="M810" s="50"/>
      <c r="N810" s="50"/>
      <c r="O810" s="8"/>
      <c r="P810" s="10" t="s">
        <v>13</v>
      </c>
      <c r="Q810" s="10" t="s">
        <v>13</v>
      </c>
      <c r="R810" s="10" t="s">
        <v>13</v>
      </c>
      <c r="S810" s="8"/>
      <c r="T810" s="8"/>
      <c r="U810" s="8"/>
      <c r="V810" s="50"/>
      <c r="W810" s="40"/>
    </row>
    <row r="811" spans="1:23" ht="25.5" x14ac:dyDescent="0.25">
      <c r="A811" s="52">
        <v>810</v>
      </c>
      <c r="B811" s="2" t="s">
        <v>1589</v>
      </c>
      <c r="C811" s="10" t="s">
        <v>1590</v>
      </c>
      <c r="D811" s="10" t="s">
        <v>1590</v>
      </c>
      <c r="F811" s="2" t="s">
        <v>1589</v>
      </c>
      <c r="G811" s="40"/>
      <c r="H811" s="1"/>
      <c r="I811" s="1"/>
      <c r="J811" s="1" t="s">
        <v>13</v>
      </c>
      <c r="K811" s="1"/>
      <c r="L811" s="1"/>
      <c r="M811" s="50"/>
      <c r="N811" s="50"/>
      <c r="O811" s="8"/>
      <c r="P811" s="10" t="s">
        <v>13</v>
      </c>
      <c r="Q811" s="10" t="s">
        <v>13</v>
      </c>
      <c r="R811" s="10" t="s">
        <v>13</v>
      </c>
      <c r="S811" s="8"/>
      <c r="T811" s="8"/>
      <c r="U811" s="8"/>
      <c r="V811" s="50"/>
      <c r="W811" s="40"/>
    </row>
    <row r="812" spans="1:23" x14ac:dyDescent="0.25">
      <c r="A812" s="52">
        <v>811</v>
      </c>
      <c r="B812" s="4" t="s">
        <v>1587</v>
      </c>
      <c r="C812" s="14" t="s">
        <v>1588</v>
      </c>
      <c r="D812" s="14" t="s">
        <v>1588</v>
      </c>
      <c r="E812" s="13"/>
      <c r="F812" s="4" t="s">
        <v>1587</v>
      </c>
      <c r="G812" s="38"/>
      <c r="H812" s="3"/>
      <c r="I812" s="3"/>
      <c r="J812" s="1"/>
      <c r="K812" s="3"/>
      <c r="L812" s="3"/>
      <c r="M812" s="47"/>
      <c r="N812" s="50"/>
      <c r="O812" s="8"/>
      <c r="P812" s="8"/>
      <c r="Q812" s="8"/>
      <c r="R812" s="8"/>
      <c r="S812" s="8"/>
      <c r="T812" s="8"/>
      <c r="U812" s="8"/>
      <c r="V812" s="50"/>
      <c r="W812" s="40"/>
    </row>
    <row r="813" spans="1:23" x14ac:dyDescent="0.25">
      <c r="A813" s="52">
        <v>812</v>
      </c>
      <c r="B813" s="6" t="s">
        <v>1585</v>
      </c>
      <c r="C813" s="12" t="s">
        <v>1586</v>
      </c>
      <c r="D813" s="12" t="s">
        <v>1586</v>
      </c>
      <c r="E813" s="11"/>
      <c r="F813" s="6" t="s">
        <v>1585</v>
      </c>
      <c r="G813" s="39"/>
      <c r="H813" s="5"/>
      <c r="I813" s="5"/>
      <c r="J813" s="1"/>
      <c r="K813" s="5"/>
      <c r="L813" s="5"/>
      <c r="M813" s="48"/>
      <c r="N813" s="50"/>
      <c r="O813" s="8"/>
      <c r="P813" s="8"/>
      <c r="Q813" s="8"/>
      <c r="R813" s="8"/>
      <c r="S813" s="8"/>
      <c r="T813" s="8"/>
      <c r="U813" s="8"/>
      <c r="V813" s="50"/>
      <c r="W813" s="40"/>
    </row>
    <row r="814" spans="1:23" ht="25.5" x14ac:dyDescent="0.25">
      <c r="A814" s="52">
        <v>813</v>
      </c>
      <c r="B814" s="2" t="s">
        <v>1583</v>
      </c>
      <c r="C814" s="10" t="s">
        <v>1584</v>
      </c>
      <c r="D814" s="10" t="s">
        <v>1584</v>
      </c>
      <c r="F814" s="2" t="s">
        <v>1583</v>
      </c>
      <c r="G814" s="40"/>
      <c r="H814" s="1"/>
      <c r="I814" s="1"/>
      <c r="J814" s="1" t="s">
        <v>13</v>
      </c>
      <c r="K814" s="1"/>
      <c r="L814" s="1"/>
      <c r="M814" s="50"/>
      <c r="N814" s="50"/>
      <c r="O814" s="8"/>
      <c r="P814" s="10" t="s">
        <v>13</v>
      </c>
      <c r="Q814" s="10" t="s">
        <v>13</v>
      </c>
      <c r="R814" s="10" t="s">
        <v>13</v>
      </c>
      <c r="S814" s="8"/>
      <c r="T814" s="8"/>
      <c r="U814" s="8"/>
      <c r="V814" s="50"/>
      <c r="W814" s="40"/>
    </row>
    <row r="815" spans="1:23" ht="25.5" x14ac:dyDescent="0.25">
      <c r="A815" s="52">
        <v>814</v>
      </c>
      <c r="B815" s="2" t="s">
        <v>1581</v>
      </c>
      <c r="C815" s="10" t="s">
        <v>1582</v>
      </c>
      <c r="D815" s="10" t="s">
        <v>1582</v>
      </c>
      <c r="F815" s="2" t="s">
        <v>1581</v>
      </c>
      <c r="G815" s="40"/>
      <c r="H815" s="1"/>
      <c r="I815" s="1"/>
      <c r="J815" s="1" t="s">
        <v>13</v>
      </c>
      <c r="K815" s="1"/>
      <c r="L815" s="1"/>
      <c r="M815" s="50"/>
      <c r="N815" s="50"/>
      <c r="O815" s="8"/>
      <c r="P815" s="10" t="s">
        <v>13</v>
      </c>
      <c r="Q815" s="10" t="s">
        <v>13</v>
      </c>
      <c r="R815" s="10" t="s">
        <v>13</v>
      </c>
      <c r="S815" s="8"/>
      <c r="T815" s="8"/>
      <c r="U815" s="8"/>
      <c r="V815" s="50"/>
      <c r="W815" s="40"/>
    </row>
    <row r="816" spans="1:23" ht="25.5" x14ac:dyDescent="0.25">
      <c r="A816" s="52">
        <v>815</v>
      </c>
      <c r="B816" s="2" t="s">
        <v>1579</v>
      </c>
      <c r="C816" s="10" t="s">
        <v>1580</v>
      </c>
      <c r="D816" s="10" t="s">
        <v>1580</v>
      </c>
      <c r="F816" s="2" t="s">
        <v>1579</v>
      </c>
      <c r="G816" s="40"/>
      <c r="H816" s="1"/>
      <c r="I816" s="1"/>
      <c r="J816" s="1" t="s">
        <v>13</v>
      </c>
      <c r="K816" s="1"/>
      <c r="L816" s="1"/>
      <c r="M816" s="50"/>
      <c r="N816" s="50"/>
      <c r="O816" s="8"/>
      <c r="P816" s="10" t="s">
        <v>13</v>
      </c>
      <c r="Q816" s="10" t="s">
        <v>13</v>
      </c>
      <c r="R816" s="10" t="s">
        <v>13</v>
      </c>
      <c r="S816" s="8"/>
      <c r="T816" s="8"/>
      <c r="U816" s="8"/>
      <c r="V816" s="50"/>
      <c r="W816" s="40"/>
    </row>
    <row r="817" spans="1:23" ht="114.75" x14ac:dyDescent="0.25">
      <c r="A817" s="52">
        <v>816</v>
      </c>
      <c r="B817" s="2" t="s">
        <v>1577</v>
      </c>
      <c r="C817" s="10" t="s">
        <v>1578</v>
      </c>
      <c r="D817" s="10" t="s">
        <v>1578</v>
      </c>
      <c r="F817" s="2" t="s">
        <v>1577</v>
      </c>
      <c r="G817" s="40"/>
      <c r="H817" s="1"/>
      <c r="I817" s="1"/>
      <c r="J817" s="1" t="s">
        <v>13</v>
      </c>
      <c r="K817" s="1"/>
      <c r="L817" s="1"/>
      <c r="M817" s="50"/>
      <c r="N817" s="50"/>
      <c r="O817" s="8"/>
      <c r="P817" s="10" t="s">
        <v>13</v>
      </c>
      <c r="Q817" s="10" t="s">
        <v>13</v>
      </c>
      <c r="R817" s="10" t="s">
        <v>13</v>
      </c>
      <c r="S817" s="8"/>
      <c r="T817" s="8"/>
      <c r="U817" s="8"/>
      <c r="V817" s="50"/>
      <c r="W817" s="40"/>
    </row>
    <row r="818" spans="1:23" x14ac:dyDescent="0.25">
      <c r="A818" s="52">
        <v>817</v>
      </c>
      <c r="B818" s="4" t="s">
        <v>1575</v>
      </c>
      <c r="C818" s="14" t="s">
        <v>1576</v>
      </c>
      <c r="D818" s="14" t="s">
        <v>1576</v>
      </c>
      <c r="E818" s="13"/>
      <c r="F818" s="4" t="s">
        <v>1575</v>
      </c>
      <c r="G818" s="38"/>
      <c r="H818" s="3"/>
      <c r="I818" s="3"/>
      <c r="J818" s="1"/>
      <c r="K818" s="3"/>
      <c r="L818" s="3"/>
      <c r="M818" s="47"/>
      <c r="N818" s="50"/>
      <c r="O818" s="8"/>
      <c r="P818" s="8"/>
      <c r="Q818" s="8"/>
      <c r="R818" s="8"/>
      <c r="S818" s="8"/>
      <c r="T818" s="8"/>
      <c r="U818" s="8"/>
      <c r="V818" s="50"/>
      <c r="W818" s="40"/>
    </row>
    <row r="819" spans="1:23" x14ac:dyDescent="0.25">
      <c r="A819" s="52">
        <v>818</v>
      </c>
      <c r="B819" s="6" t="s">
        <v>1573</v>
      </c>
      <c r="C819" s="12" t="s">
        <v>1574</v>
      </c>
      <c r="D819" s="12" t="s">
        <v>1574</v>
      </c>
      <c r="E819" s="11"/>
      <c r="F819" s="6" t="s">
        <v>1573</v>
      </c>
      <c r="G819" s="39"/>
      <c r="H819" s="5"/>
      <c r="I819" s="5"/>
      <c r="J819" s="1"/>
      <c r="K819" s="5"/>
      <c r="L819" s="5"/>
      <c r="M819" s="48"/>
      <c r="N819" s="50"/>
      <c r="O819" s="8"/>
      <c r="P819" s="8"/>
      <c r="Q819" s="8"/>
      <c r="R819" s="8"/>
      <c r="S819" s="8"/>
      <c r="T819" s="8"/>
      <c r="U819" s="8"/>
      <c r="V819" s="50"/>
      <c r="W819" s="40"/>
    </row>
    <row r="820" spans="1:23" ht="25.5" x14ac:dyDescent="0.25">
      <c r="A820" s="52">
        <v>819</v>
      </c>
      <c r="B820" s="2" t="s">
        <v>1571</v>
      </c>
      <c r="C820" s="10" t="s">
        <v>1572</v>
      </c>
      <c r="D820" s="10" t="s">
        <v>1572</v>
      </c>
      <c r="F820" s="2" t="s">
        <v>1571</v>
      </c>
      <c r="G820" s="40"/>
      <c r="H820" s="1"/>
      <c r="I820" s="1"/>
      <c r="J820" s="1" t="s">
        <v>13</v>
      </c>
      <c r="K820" s="1"/>
      <c r="L820" s="1"/>
      <c r="M820" s="50"/>
      <c r="N820" s="50"/>
      <c r="O820" s="8"/>
      <c r="P820" s="10" t="s">
        <v>13</v>
      </c>
      <c r="Q820" s="10" t="s">
        <v>13</v>
      </c>
      <c r="R820" s="10" t="s">
        <v>13</v>
      </c>
      <c r="S820" s="8"/>
      <c r="T820" s="8"/>
      <c r="U820" s="8"/>
      <c r="V820" s="50"/>
      <c r="W820" s="40"/>
    </row>
    <row r="821" spans="1:23" x14ac:dyDescent="0.25">
      <c r="A821" s="52">
        <v>820</v>
      </c>
      <c r="B821" s="4" t="s">
        <v>1569</v>
      </c>
      <c r="C821" s="14" t="s">
        <v>1570</v>
      </c>
      <c r="D821" s="14" t="s">
        <v>1570</v>
      </c>
      <c r="E821" s="13"/>
      <c r="F821" s="4" t="s">
        <v>1569</v>
      </c>
      <c r="G821" s="38"/>
      <c r="H821" s="3"/>
      <c r="I821" s="3"/>
      <c r="J821" s="1"/>
      <c r="K821" s="3"/>
      <c r="L821" s="3"/>
      <c r="M821" s="47"/>
      <c r="N821" s="50"/>
      <c r="O821" s="8"/>
      <c r="P821" s="8"/>
      <c r="Q821" s="8"/>
      <c r="R821" s="8"/>
      <c r="S821" s="8"/>
      <c r="T821" s="8"/>
      <c r="U821" s="8"/>
      <c r="V821" s="50"/>
      <c r="W821" s="40"/>
    </row>
    <row r="822" spans="1:23" x14ac:dyDescent="0.25">
      <c r="A822" s="52">
        <v>821</v>
      </c>
      <c r="B822" s="6" t="s">
        <v>1567</v>
      </c>
      <c r="C822" s="12" t="s">
        <v>1568</v>
      </c>
      <c r="D822" s="12" t="s">
        <v>1568</v>
      </c>
      <c r="E822" s="11"/>
      <c r="F822" s="6" t="s">
        <v>1567</v>
      </c>
      <c r="G822" s="39"/>
      <c r="H822" s="5"/>
      <c r="I822" s="5"/>
      <c r="J822" s="1"/>
      <c r="K822" s="5"/>
      <c r="L822" s="5"/>
      <c r="M822" s="48"/>
      <c r="N822" s="50"/>
      <c r="O822" s="8"/>
      <c r="P822" s="8"/>
      <c r="Q822" s="8"/>
      <c r="R822" s="8"/>
      <c r="S822" s="8"/>
      <c r="T822" s="8"/>
      <c r="U822" s="8"/>
      <c r="V822" s="50"/>
      <c r="W822" s="40"/>
    </row>
    <row r="823" spans="1:23" ht="25.5" x14ac:dyDescent="0.25">
      <c r="A823" s="52">
        <v>822</v>
      </c>
      <c r="B823" s="2" t="s">
        <v>1565</v>
      </c>
      <c r="C823" s="10" t="s">
        <v>1566</v>
      </c>
      <c r="D823" s="10" t="s">
        <v>1566</v>
      </c>
      <c r="F823" s="2" t="s">
        <v>1565</v>
      </c>
      <c r="G823" s="40"/>
      <c r="H823" s="1"/>
      <c r="I823" s="1"/>
      <c r="J823" s="1" t="s">
        <v>13</v>
      </c>
      <c r="K823" s="1"/>
      <c r="L823" s="1"/>
      <c r="M823" s="50"/>
      <c r="N823" s="50"/>
      <c r="O823" s="8"/>
      <c r="P823" s="10" t="s">
        <v>13</v>
      </c>
      <c r="Q823" s="10" t="s">
        <v>13</v>
      </c>
      <c r="R823" s="10" t="s">
        <v>13</v>
      </c>
      <c r="S823" s="8"/>
      <c r="T823" s="8"/>
      <c r="U823" s="8"/>
      <c r="V823" s="50"/>
      <c r="W823" s="40"/>
    </row>
    <row r="824" spans="1:23" ht="25.5" x14ac:dyDescent="0.25">
      <c r="A824" s="52">
        <v>823</v>
      </c>
      <c r="B824" s="2" t="s">
        <v>1563</v>
      </c>
      <c r="C824" s="10" t="s">
        <v>1564</v>
      </c>
      <c r="D824" s="10" t="s">
        <v>1564</v>
      </c>
      <c r="F824" s="2" t="s">
        <v>1563</v>
      </c>
      <c r="G824" s="40"/>
      <c r="H824" s="1"/>
      <c r="I824" s="1"/>
      <c r="J824" s="1" t="s">
        <v>13</v>
      </c>
      <c r="K824" s="1"/>
      <c r="L824" s="1"/>
      <c r="M824" s="50"/>
      <c r="N824" s="50"/>
      <c r="O824" s="8"/>
      <c r="P824" s="10" t="s">
        <v>13</v>
      </c>
      <c r="Q824" s="10" t="s">
        <v>13</v>
      </c>
      <c r="R824" s="10" t="s">
        <v>13</v>
      </c>
      <c r="S824" s="8"/>
      <c r="T824" s="8"/>
      <c r="U824" s="8"/>
      <c r="V824" s="50"/>
      <c r="W824" s="40"/>
    </row>
    <row r="825" spans="1:23" ht="25.5" x14ac:dyDescent="0.25">
      <c r="A825" s="52">
        <v>824</v>
      </c>
      <c r="B825" s="2" t="s">
        <v>1561</v>
      </c>
      <c r="C825" s="10" t="s">
        <v>1562</v>
      </c>
      <c r="D825" s="10" t="s">
        <v>1562</v>
      </c>
      <c r="F825" s="2" t="s">
        <v>1561</v>
      </c>
      <c r="G825" s="40"/>
      <c r="H825" s="1"/>
      <c r="I825" s="1"/>
      <c r="J825" s="1" t="s">
        <v>13</v>
      </c>
      <c r="K825" s="1"/>
      <c r="L825" s="1"/>
      <c r="M825" s="50"/>
      <c r="N825" s="50"/>
      <c r="O825" s="8"/>
      <c r="P825" s="10" t="s">
        <v>13</v>
      </c>
      <c r="Q825" s="10" t="s">
        <v>13</v>
      </c>
      <c r="R825" s="10" t="s">
        <v>13</v>
      </c>
      <c r="S825" s="8"/>
      <c r="T825" s="8"/>
      <c r="U825" s="8"/>
      <c r="V825" s="50"/>
      <c r="W825" s="40"/>
    </row>
    <row r="826" spans="1:23" ht="25.5" x14ac:dyDescent="0.25">
      <c r="A826" s="52">
        <v>825</v>
      </c>
      <c r="B826" s="2" t="s">
        <v>1559</v>
      </c>
      <c r="C826" s="10" t="s">
        <v>1560</v>
      </c>
      <c r="D826" s="10" t="s">
        <v>1560</v>
      </c>
      <c r="F826" s="2" t="s">
        <v>1559</v>
      </c>
      <c r="G826" s="40"/>
      <c r="H826" s="1"/>
      <c r="I826" s="1"/>
      <c r="J826" s="1" t="s">
        <v>13</v>
      </c>
      <c r="K826" s="1"/>
      <c r="L826" s="1"/>
      <c r="M826" s="50"/>
      <c r="N826" s="50"/>
      <c r="O826" s="8"/>
      <c r="P826" s="10" t="s">
        <v>13</v>
      </c>
      <c r="Q826" s="10" t="s">
        <v>13</v>
      </c>
      <c r="R826" s="10" t="s">
        <v>13</v>
      </c>
      <c r="S826" s="8"/>
      <c r="T826" s="8"/>
      <c r="U826" s="8"/>
      <c r="V826" s="50"/>
      <c r="W826" s="40"/>
    </row>
    <row r="827" spans="1:23" ht="25.5" x14ac:dyDescent="0.25">
      <c r="A827" s="52">
        <v>826</v>
      </c>
      <c r="B827" s="2" t="s">
        <v>1557</v>
      </c>
      <c r="C827" s="10" t="s">
        <v>1558</v>
      </c>
      <c r="D827" s="10" t="s">
        <v>1558</v>
      </c>
      <c r="F827" s="2" t="s">
        <v>1557</v>
      </c>
      <c r="G827" s="40"/>
      <c r="H827" s="1"/>
      <c r="I827" s="1"/>
      <c r="J827" s="1" t="s">
        <v>13</v>
      </c>
      <c r="K827" s="1"/>
      <c r="L827" s="1"/>
      <c r="M827" s="50"/>
      <c r="N827" s="50"/>
      <c r="O827" s="8"/>
      <c r="P827" s="10" t="s">
        <v>13</v>
      </c>
      <c r="Q827" s="10" t="s">
        <v>13</v>
      </c>
      <c r="R827" s="10" t="s">
        <v>13</v>
      </c>
      <c r="S827" s="8"/>
      <c r="T827" s="8"/>
      <c r="U827" s="8"/>
      <c r="V827" s="50"/>
      <c r="W827" s="40"/>
    </row>
    <row r="828" spans="1:23" ht="25.5" x14ac:dyDescent="0.25">
      <c r="A828" s="52">
        <v>827</v>
      </c>
      <c r="B828" s="2" t="s">
        <v>1555</v>
      </c>
      <c r="C828" s="10" t="s">
        <v>1556</v>
      </c>
      <c r="D828" s="10" t="s">
        <v>1556</v>
      </c>
      <c r="F828" s="2" t="s">
        <v>1555</v>
      </c>
      <c r="G828" s="40"/>
      <c r="H828" s="1"/>
      <c r="I828" s="1"/>
      <c r="J828" s="1" t="s">
        <v>13</v>
      </c>
      <c r="K828" s="1"/>
      <c r="L828" s="1"/>
      <c r="M828" s="50"/>
      <c r="N828" s="50"/>
      <c r="O828" s="8"/>
      <c r="P828" s="10" t="s">
        <v>13</v>
      </c>
      <c r="Q828" s="10" t="s">
        <v>13</v>
      </c>
      <c r="R828" s="10" t="s">
        <v>13</v>
      </c>
      <c r="S828" s="8"/>
      <c r="T828" s="8"/>
      <c r="U828" s="8"/>
      <c r="V828" s="50"/>
      <c r="W828" s="40"/>
    </row>
    <row r="829" spans="1:23" ht="25.5" x14ac:dyDescent="0.25">
      <c r="A829" s="52">
        <v>828</v>
      </c>
      <c r="B829" s="2" t="s">
        <v>1553</v>
      </c>
      <c r="C829" s="10" t="s">
        <v>1554</v>
      </c>
      <c r="D829" s="10" t="s">
        <v>1554</v>
      </c>
      <c r="F829" s="2" t="s">
        <v>1553</v>
      </c>
      <c r="G829" s="40"/>
      <c r="H829" s="1"/>
      <c r="I829" s="1"/>
      <c r="J829" s="1" t="s">
        <v>13</v>
      </c>
      <c r="K829" s="1"/>
      <c r="L829" s="1"/>
      <c r="M829" s="50"/>
      <c r="N829" s="50"/>
      <c r="O829" s="8"/>
      <c r="P829" s="10" t="s">
        <v>13</v>
      </c>
      <c r="Q829" s="10" t="s">
        <v>13</v>
      </c>
      <c r="R829" s="10" t="s">
        <v>13</v>
      </c>
      <c r="S829" s="8"/>
      <c r="T829" s="8"/>
      <c r="U829" s="8"/>
      <c r="V829" s="50"/>
      <c r="W829" s="40"/>
    </row>
    <row r="830" spans="1:23" x14ac:dyDescent="0.25">
      <c r="A830" s="52">
        <v>829</v>
      </c>
      <c r="B830" s="4" t="s">
        <v>1551</v>
      </c>
      <c r="C830" s="14" t="s">
        <v>1552</v>
      </c>
      <c r="D830" s="14" t="s">
        <v>1552</v>
      </c>
      <c r="E830" s="13"/>
      <c r="F830" s="4" t="s">
        <v>1551</v>
      </c>
      <c r="G830" s="38"/>
      <c r="H830" s="3"/>
      <c r="I830" s="3"/>
      <c r="J830" s="1"/>
      <c r="K830" s="3"/>
      <c r="L830" s="3"/>
      <c r="M830" s="47"/>
      <c r="N830" s="50"/>
      <c r="O830" s="8"/>
      <c r="P830" s="8"/>
      <c r="Q830" s="8"/>
      <c r="R830" s="8"/>
      <c r="S830" s="8"/>
      <c r="T830" s="8"/>
      <c r="U830" s="8"/>
      <c r="V830" s="50"/>
      <c r="W830" s="40"/>
    </row>
    <row r="831" spans="1:23" x14ac:dyDescent="0.25">
      <c r="A831" s="52">
        <v>830</v>
      </c>
      <c r="B831" s="6" t="s">
        <v>1549</v>
      </c>
      <c r="C831" s="12" t="s">
        <v>1550</v>
      </c>
      <c r="D831" s="12" t="s">
        <v>1550</v>
      </c>
      <c r="E831" s="11"/>
      <c r="F831" s="6" t="s">
        <v>1549</v>
      </c>
      <c r="G831" s="39"/>
      <c r="H831" s="5"/>
      <c r="I831" s="5"/>
      <c r="J831" s="1"/>
      <c r="K831" s="5"/>
      <c r="L831" s="5"/>
      <c r="M831" s="48"/>
      <c r="N831" s="50"/>
      <c r="O831" s="8"/>
      <c r="P831" s="8"/>
      <c r="Q831" s="8"/>
      <c r="R831" s="8"/>
      <c r="S831" s="8"/>
      <c r="T831" s="8"/>
      <c r="U831" s="8"/>
      <c r="V831" s="50"/>
      <c r="W831" s="40"/>
    </row>
    <row r="832" spans="1:23" ht="38.25" x14ac:dyDescent="0.25">
      <c r="A832" s="52">
        <v>831</v>
      </c>
      <c r="B832" s="2" t="s">
        <v>1547</v>
      </c>
      <c r="C832" s="10" t="s">
        <v>1548</v>
      </c>
      <c r="D832" s="10" t="s">
        <v>1548</v>
      </c>
      <c r="F832" s="2" t="s">
        <v>1547</v>
      </c>
      <c r="G832" s="40"/>
      <c r="H832" s="1"/>
      <c r="I832" s="1"/>
      <c r="J832" s="1" t="s">
        <v>13</v>
      </c>
      <c r="K832" s="1"/>
      <c r="L832" s="1"/>
      <c r="M832" s="50"/>
      <c r="N832" s="50"/>
      <c r="O832" s="8"/>
      <c r="P832" s="10" t="s">
        <v>13</v>
      </c>
      <c r="Q832" s="10" t="s">
        <v>13</v>
      </c>
      <c r="R832" s="10" t="s">
        <v>13</v>
      </c>
      <c r="S832" s="8"/>
      <c r="T832" s="8"/>
      <c r="U832" s="8"/>
      <c r="V832" s="50"/>
      <c r="W832" s="40"/>
    </row>
    <row r="833" spans="1:23" ht="38.25" x14ac:dyDescent="0.25">
      <c r="A833" s="52">
        <v>832</v>
      </c>
      <c r="B833" s="2" t="s">
        <v>1545</v>
      </c>
      <c r="C833" s="10" t="s">
        <v>1546</v>
      </c>
      <c r="D833" s="10" t="s">
        <v>1546</v>
      </c>
      <c r="F833" s="2" t="s">
        <v>1545</v>
      </c>
      <c r="G833" s="40"/>
      <c r="H833" s="1"/>
      <c r="I833" s="1"/>
      <c r="J833" s="1" t="s">
        <v>13</v>
      </c>
      <c r="K833" s="1"/>
      <c r="L833" s="1"/>
      <c r="M833" s="50"/>
      <c r="N833" s="50"/>
      <c r="O833" s="8"/>
      <c r="P833" s="10" t="s">
        <v>13</v>
      </c>
      <c r="Q833" s="10" t="s">
        <v>13</v>
      </c>
      <c r="R833" s="10" t="s">
        <v>13</v>
      </c>
      <c r="S833" s="8"/>
      <c r="T833" s="8"/>
      <c r="U833" s="8"/>
      <c r="V833" s="50"/>
      <c r="W833" s="40"/>
    </row>
    <row r="834" spans="1:23" ht="38.25" x14ac:dyDescent="0.25">
      <c r="A834" s="52">
        <v>833</v>
      </c>
      <c r="B834" s="2" t="s">
        <v>1543</v>
      </c>
      <c r="C834" s="10" t="s">
        <v>1544</v>
      </c>
      <c r="D834" s="10" t="s">
        <v>1544</v>
      </c>
      <c r="F834" s="2" t="s">
        <v>1543</v>
      </c>
      <c r="G834" s="40"/>
      <c r="H834" s="1"/>
      <c r="I834" s="1"/>
      <c r="J834" s="1" t="s">
        <v>13</v>
      </c>
      <c r="K834" s="1"/>
      <c r="L834" s="1"/>
      <c r="M834" s="50"/>
      <c r="N834" s="50"/>
      <c r="O834" s="8"/>
      <c r="P834" s="10" t="s">
        <v>13</v>
      </c>
      <c r="Q834" s="10" t="s">
        <v>13</v>
      </c>
      <c r="R834" s="10" t="s">
        <v>13</v>
      </c>
      <c r="S834" s="8"/>
      <c r="T834" s="8"/>
      <c r="U834" s="8"/>
      <c r="V834" s="50"/>
      <c r="W834" s="40"/>
    </row>
    <row r="835" spans="1:23" x14ac:dyDescent="0.25">
      <c r="A835" s="52">
        <v>834</v>
      </c>
      <c r="B835" s="4" t="s">
        <v>1541</v>
      </c>
      <c r="C835" s="14" t="s">
        <v>1542</v>
      </c>
      <c r="D835" s="14" t="s">
        <v>1542</v>
      </c>
      <c r="E835" s="13"/>
      <c r="F835" s="4" t="s">
        <v>1541</v>
      </c>
      <c r="G835" s="38"/>
      <c r="H835" s="3"/>
      <c r="I835" s="3"/>
      <c r="J835" s="1"/>
      <c r="K835" s="3"/>
      <c r="L835" s="3"/>
      <c r="M835" s="47"/>
      <c r="N835" s="50"/>
      <c r="O835" s="8"/>
      <c r="P835" s="8"/>
      <c r="Q835" s="8"/>
      <c r="R835" s="8"/>
      <c r="S835" s="8"/>
      <c r="T835" s="8"/>
      <c r="U835" s="8"/>
      <c r="V835" s="50"/>
      <c r="W835" s="40"/>
    </row>
    <row r="836" spans="1:23" x14ac:dyDescent="0.25">
      <c r="A836" s="52">
        <v>835</v>
      </c>
      <c r="B836" s="6" t="s">
        <v>1539</v>
      </c>
      <c r="C836" s="12" t="s">
        <v>1540</v>
      </c>
      <c r="D836" s="12" t="s">
        <v>1540</v>
      </c>
      <c r="E836" s="11"/>
      <c r="F836" s="6" t="s">
        <v>1539</v>
      </c>
      <c r="G836" s="39"/>
      <c r="H836" s="5"/>
      <c r="I836" s="5"/>
      <c r="J836" s="1"/>
      <c r="K836" s="5"/>
      <c r="L836" s="5"/>
      <c r="M836" s="48"/>
      <c r="N836" s="50"/>
      <c r="O836" s="8"/>
      <c r="P836" s="8"/>
      <c r="Q836" s="8"/>
      <c r="R836" s="8"/>
      <c r="S836" s="8"/>
      <c r="T836" s="8"/>
      <c r="U836" s="8"/>
      <c r="V836" s="50"/>
      <c r="W836" s="40"/>
    </row>
    <row r="837" spans="1:23" x14ac:dyDescent="0.25">
      <c r="A837" s="52">
        <v>836</v>
      </c>
      <c r="B837" s="2" t="s">
        <v>1537</v>
      </c>
      <c r="C837" s="10" t="s">
        <v>1538</v>
      </c>
      <c r="D837" s="10" t="s">
        <v>1538</v>
      </c>
      <c r="F837" s="2" t="s">
        <v>1537</v>
      </c>
      <c r="G837" s="40"/>
      <c r="H837" s="1"/>
      <c r="I837" s="1"/>
      <c r="J837" s="1" t="s">
        <v>13</v>
      </c>
      <c r="K837" s="1"/>
      <c r="L837" s="1"/>
      <c r="M837" s="50"/>
      <c r="N837" s="50"/>
      <c r="O837" s="8"/>
      <c r="P837" s="10" t="s">
        <v>13</v>
      </c>
      <c r="Q837" s="10" t="s">
        <v>13</v>
      </c>
      <c r="R837" s="10" t="s">
        <v>13</v>
      </c>
      <c r="S837" s="8"/>
      <c r="T837" s="8"/>
      <c r="U837" s="8"/>
      <c r="V837" s="50"/>
      <c r="W837" s="40"/>
    </row>
    <row r="838" spans="1:23" ht="25.5" x14ac:dyDescent="0.25">
      <c r="A838" s="52">
        <v>837</v>
      </c>
      <c r="B838" s="2" t="s">
        <v>1535</v>
      </c>
      <c r="C838" s="10" t="s">
        <v>1536</v>
      </c>
      <c r="D838" s="10" t="s">
        <v>1536</v>
      </c>
      <c r="F838" s="2" t="s">
        <v>1535</v>
      </c>
      <c r="G838" s="40"/>
      <c r="H838" s="1"/>
      <c r="I838" s="1"/>
      <c r="J838" s="1" t="s">
        <v>13</v>
      </c>
      <c r="K838" s="1"/>
      <c r="L838" s="1"/>
      <c r="M838" s="50"/>
      <c r="N838" s="50"/>
      <c r="O838" s="8"/>
      <c r="P838" s="10" t="s">
        <v>13</v>
      </c>
      <c r="Q838" s="10" t="s">
        <v>13</v>
      </c>
      <c r="R838" s="10" t="s">
        <v>13</v>
      </c>
      <c r="S838" s="8"/>
      <c r="T838" s="8"/>
      <c r="U838" s="8"/>
      <c r="V838" s="50"/>
      <c r="W838" s="40"/>
    </row>
    <row r="839" spans="1:23" ht="25.5" x14ac:dyDescent="0.25">
      <c r="A839" s="52">
        <v>838</v>
      </c>
      <c r="B839" s="2" t="s">
        <v>1533</v>
      </c>
      <c r="C839" s="10" t="s">
        <v>1534</v>
      </c>
      <c r="D839" s="10" t="s">
        <v>1534</v>
      </c>
      <c r="F839" s="2" t="s">
        <v>1533</v>
      </c>
      <c r="G839" s="40"/>
      <c r="H839" s="1"/>
      <c r="I839" s="1"/>
      <c r="J839" s="1" t="s">
        <v>13</v>
      </c>
      <c r="K839" s="1"/>
      <c r="L839" s="1"/>
      <c r="M839" s="50"/>
      <c r="N839" s="50"/>
      <c r="O839" s="8"/>
      <c r="P839" s="10" t="s">
        <v>13</v>
      </c>
      <c r="Q839" s="10" t="s">
        <v>13</v>
      </c>
      <c r="R839" s="10" t="s">
        <v>13</v>
      </c>
      <c r="S839" s="8"/>
      <c r="T839" s="8"/>
      <c r="U839" s="8"/>
      <c r="V839" s="50"/>
      <c r="W839" s="40"/>
    </row>
    <row r="840" spans="1:23" ht="76.5" x14ac:dyDescent="0.25">
      <c r="A840" s="52">
        <v>839</v>
      </c>
      <c r="B840" s="2" t="s">
        <v>1531</v>
      </c>
      <c r="C840" s="10" t="s">
        <v>1532</v>
      </c>
      <c r="D840" s="10" t="s">
        <v>1532</v>
      </c>
      <c r="F840" s="2" t="s">
        <v>1531</v>
      </c>
      <c r="G840" s="40"/>
      <c r="H840" s="1"/>
      <c r="I840" s="1"/>
      <c r="J840" s="1" t="s">
        <v>13</v>
      </c>
      <c r="K840" s="1"/>
      <c r="L840" s="1"/>
      <c r="M840" s="50"/>
      <c r="N840" s="50"/>
      <c r="O840" s="8"/>
      <c r="P840" s="10" t="s">
        <v>13</v>
      </c>
      <c r="Q840" s="10" t="s">
        <v>13</v>
      </c>
      <c r="R840" s="10" t="s">
        <v>13</v>
      </c>
      <c r="S840" s="8"/>
      <c r="T840" s="8"/>
      <c r="U840" s="8"/>
      <c r="V840" s="50"/>
      <c r="W840" s="40"/>
    </row>
    <row r="841" spans="1:23" x14ac:dyDescent="0.25">
      <c r="A841" s="52">
        <v>840</v>
      </c>
      <c r="B841" s="4" t="s">
        <v>1529</v>
      </c>
      <c r="C841" s="14" t="s">
        <v>1530</v>
      </c>
      <c r="D841" s="14" t="s">
        <v>1530</v>
      </c>
      <c r="E841" s="13"/>
      <c r="F841" s="4" t="s">
        <v>1529</v>
      </c>
      <c r="G841" s="38"/>
      <c r="H841" s="3"/>
      <c r="I841" s="3"/>
      <c r="J841" s="1"/>
      <c r="K841" s="3"/>
      <c r="L841" s="3"/>
      <c r="M841" s="47"/>
      <c r="N841" s="50"/>
      <c r="O841" s="8"/>
      <c r="P841" s="8"/>
      <c r="Q841" s="8"/>
      <c r="R841" s="8"/>
      <c r="S841" s="8"/>
      <c r="T841" s="8"/>
      <c r="U841" s="8"/>
      <c r="V841" s="50"/>
      <c r="W841" s="40"/>
    </row>
    <row r="842" spans="1:23" x14ac:dyDescent="0.25">
      <c r="A842" s="52">
        <v>841</v>
      </c>
      <c r="B842" s="6" t="s">
        <v>1527</v>
      </c>
      <c r="C842" s="12" t="s">
        <v>1528</v>
      </c>
      <c r="D842" s="12" t="s">
        <v>1528</v>
      </c>
      <c r="E842" s="11"/>
      <c r="F842" s="6" t="s">
        <v>1527</v>
      </c>
      <c r="G842" s="39"/>
      <c r="H842" s="5"/>
      <c r="I842" s="5"/>
      <c r="J842" s="1"/>
      <c r="K842" s="5"/>
      <c r="L842" s="5"/>
      <c r="M842" s="48"/>
      <c r="N842" s="50"/>
      <c r="O842" s="8"/>
      <c r="P842" s="8"/>
      <c r="Q842" s="8"/>
      <c r="R842" s="8"/>
      <c r="S842" s="8"/>
      <c r="T842" s="8"/>
      <c r="U842" s="8"/>
      <c r="V842" s="50"/>
      <c r="W842" s="40"/>
    </row>
    <row r="843" spans="1:23" x14ac:dyDescent="0.25">
      <c r="A843" s="52">
        <v>842</v>
      </c>
      <c r="B843" s="2" t="s">
        <v>1525</v>
      </c>
      <c r="C843" s="10" t="s">
        <v>1526</v>
      </c>
      <c r="D843" s="10" t="s">
        <v>1526</v>
      </c>
      <c r="F843" s="2" t="s">
        <v>1525</v>
      </c>
      <c r="G843" s="40"/>
      <c r="H843" s="1"/>
      <c r="I843" s="1"/>
      <c r="J843" s="1" t="s">
        <v>13</v>
      </c>
      <c r="K843" s="1"/>
      <c r="L843" s="1"/>
      <c r="M843" s="50"/>
      <c r="N843" s="50"/>
      <c r="O843" s="8"/>
      <c r="P843" s="10" t="s">
        <v>13</v>
      </c>
      <c r="Q843" s="10" t="s">
        <v>13</v>
      </c>
      <c r="R843" s="10" t="s">
        <v>13</v>
      </c>
      <c r="S843" s="8"/>
      <c r="T843" s="8"/>
      <c r="U843" s="8"/>
      <c r="V843" s="50"/>
      <c r="W843" s="40"/>
    </row>
    <row r="844" spans="1:23" ht="25.5" x14ac:dyDescent="0.25">
      <c r="A844" s="52">
        <v>843</v>
      </c>
      <c r="B844" s="2" t="s">
        <v>1523</v>
      </c>
      <c r="C844" s="10" t="s">
        <v>1524</v>
      </c>
      <c r="D844" s="10" t="s">
        <v>1524</v>
      </c>
      <c r="F844" s="2" t="s">
        <v>1523</v>
      </c>
      <c r="G844" s="40"/>
      <c r="H844" s="1"/>
      <c r="I844" s="1"/>
      <c r="J844" s="1" t="s">
        <v>13</v>
      </c>
      <c r="K844" s="1"/>
      <c r="L844" s="1"/>
      <c r="M844" s="50"/>
      <c r="N844" s="50"/>
      <c r="O844" s="8"/>
      <c r="P844" s="10" t="s">
        <v>13</v>
      </c>
      <c r="Q844" s="10" t="s">
        <v>13</v>
      </c>
      <c r="R844" s="10" t="s">
        <v>13</v>
      </c>
      <c r="S844" s="8"/>
      <c r="T844" s="8"/>
      <c r="U844" s="8"/>
      <c r="V844" s="50"/>
      <c r="W844" s="40"/>
    </row>
    <row r="845" spans="1:23" ht="25.5" x14ac:dyDescent="0.25">
      <c r="A845" s="52">
        <v>844</v>
      </c>
      <c r="B845" s="2" t="s">
        <v>1521</v>
      </c>
      <c r="C845" s="10" t="s">
        <v>1522</v>
      </c>
      <c r="D845" s="10" t="s">
        <v>1522</v>
      </c>
      <c r="F845" s="2" t="s">
        <v>1521</v>
      </c>
      <c r="G845" s="40"/>
      <c r="H845" s="1"/>
      <c r="I845" s="1"/>
      <c r="J845" s="1" t="s">
        <v>13</v>
      </c>
      <c r="K845" s="1"/>
      <c r="L845" s="1"/>
      <c r="M845" s="50"/>
      <c r="N845" s="50"/>
      <c r="O845" s="8"/>
      <c r="P845" s="10" t="s">
        <v>13</v>
      </c>
      <c r="Q845" s="10" t="s">
        <v>13</v>
      </c>
      <c r="R845" s="10" t="s">
        <v>13</v>
      </c>
      <c r="S845" s="8"/>
      <c r="T845" s="8"/>
      <c r="U845" s="8"/>
      <c r="V845" s="50"/>
      <c r="W845" s="40"/>
    </row>
    <row r="846" spans="1:23" ht="25.5" x14ac:dyDescent="0.25">
      <c r="A846" s="52">
        <v>845</v>
      </c>
      <c r="B846" s="2" t="s">
        <v>1519</v>
      </c>
      <c r="C846" s="10" t="s">
        <v>1520</v>
      </c>
      <c r="D846" s="10" t="s">
        <v>1520</v>
      </c>
      <c r="F846" s="2" t="s">
        <v>1519</v>
      </c>
      <c r="G846" s="40"/>
      <c r="H846" s="1"/>
      <c r="I846" s="1"/>
      <c r="J846" s="1" t="s">
        <v>13</v>
      </c>
      <c r="K846" s="1"/>
      <c r="L846" s="1"/>
      <c r="M846" s="50"/>
      <c r="N846" s="50"/>
      <c r="O846" s="8"/>
      <c r="P846" s="10" t="s">
        <v>13</v>
      </c>
      <c r="Q846" s="10" t="s">
        <v>13</v>
      </c>
      <c r="R846" s="10" t="s">
        <v>13</v>
      </c>
      <c r="S846" s="8"/>
      <c r="T846" s="8"/>
      <c r="U846" s="8"/>
      <c r="V846" s="50"/>
      <c r="W846" s="40"/>
    </row>
    <row r="847" spans="1:23" ht="25.5" x14ac:dyDescent="0.25">
      <c r="A847" s="52">
        <v>846</v>
      </c>
      <c r="B847" s="2" t="s">
        <v>1517</v>
      </c>
      <c r="C847" s="10" t="s">
        <v>1518</v>
      </c>
      <c r="D847" s="10" t="s">
        <v>1518</v>
      </c>
      <c r="F847" s="2" t="s">
        <v>1517</v>
      </c>
      <c r="G847" s="40"/>
      <c r="H847" s="1"/>
      <c r="I847" s="1"/>
      <c r="J847" s="1" t="s">
        <v>13</v>
      </c>
      <c r="K847" s="1"/>
      <c r="L847" s="1"/>
      <c r="M847" s="50"/>
      <c r="N847" s="50"/>
      <c r="O847" s="8"/>
      <c r="P847" s="10" t="s">
        <v>13</v>
      </c>
      <c r="Q847" s="10" t="s">
        <v>13</v>
      </c>
      <c r="R847" s="10" t="s">
        <v>13</v>
      </c>
      <c r="S847" s="8"/>
      <c r="T847" s="8"/>
      <c r="U847" s="8"/>
      <c r="V847" s="50"/>
      <c r="W847" s="40"/>
    </row>
    <row r="848" spans="1:23" x14ac:dyDescent="0.25">
      <c r="A848" s="52">
        <v>847</v>
      </c>
      <c r="B848" s="4" t="s">
        <v>1515</v>
      </c>
      <c r="C848" s="14" t="s">
        <v>1516</v>
      </c>
      <c r="D848" s="14" t="s">
        <v>1516</v>
      </c>
      <c r="E848" s="13"/>
      <c r="F848" s="4" t="s">
        <v>1515</v>
      </c>
      <c r="G848" s="38"/>
      <c r="H848" s="3"/>
      <c r="I848" s="3"/>
      <c r="J848" s="1"/>
      <c r="K848" s="3"/>
      <c r="L848" s="3"/>
      <c r="M848" s="47"/>
      <c r="N848" s="50"/>
      <c r="O848" s="8"/>
      <c r="P848" s="8"/>
      <c r="Q848" s="8"/>
      <c r="R848" s="8"/>
      <c r="S848" s="8"/>
      <c r="T848" s="8"/>
      <c r="U848" s="8"/>
      <c r="V848" s="50"/>
      <c r="W848" s="40"/>
    </row>
    <row r="849" spans="1:23" x14ac:dyDescent="0.25">
      <c r="A849" s="52">
        <v>848</v>
      </c>
      <c r="B849" s="4" t="s">
        <v>1513</v>
      </c>
      <c r="C849" s="14" t="s">
        <v>1514</v>
      </c>
      <c r="D849" s="14" t="s">
        <v>1514</v>
      </c>
      <c r="E849" s="13"/>
      <c r="F849" s="4" t="s">
        <v>1513</v>
      </c>
      <c r="G849" s="38"/>
      <c r="H849" s="3"/>
      <c r="I849" s="3"/>
      <c r="J849" s="1"/>
      <c r="K849" s="3"/>
      <c r="L849" s="3"/>
      <c r="M849" s="47"/>
      <c r="N849" s="50"/>
      <c r="O849" s="8"/>
      <c r="P849" s="8"/>
      <c r="Q849" s="8"/>
      <c r="R849" s="8"/>
      <c r="S849" s="8"/>
      <c r="T849" s="8"/>
      <c r="U849" s="8"/>
      <c r="V849" s="50"/>
      <c r="W849" s="40"/>
    </row>
    <row r="850" spans="1:23" x14ac:dyDescent="0.25">
      <c r="A850" s="52">
        <v>849</v>
      </c>
      <c r="B850" s="6" t="s">
        <v>1456</v>
      </c>
      <c r="C850" s="12" t="s">
        <v>1512</v>
      </c>
      <c r="D850" s="12" t="s">
        <v>1512</v>
      </c>
      <c r="E850" s="11"/>
      <c r="F850" s="6" t="s">
        <v>1456</v>
      </c>
      <c r="G850" s="39"/>
      <c r="H850" s="5"/>
      <c r="I850" s="5"/>
      <c r="J850" s="1"/>
      <c r="K850" s="5"/>
      <c r="L850" s="5"/>
      <c r="M850" s="48"/>
      <c r="N850" s="50"/>
      <c r="O850" s="8"/>
      <c r="P850" s="8"/>
      <c r="Q850" s="8"/>
      <c r="R850" s="8"/>
      <c r="S850" s="8"/>
      <c r="T850" s="8"/>
      <c r="U850" s="8"/>
      <c r="V850" s="50"/>
      <c r="W850" s="40"/>
    </row>
    <row r="851" spans="1:23" ht="25.5" x14ac:dyDescent="0.25">
      <c r="A851" s="52">
        <v>850</v>
      </c>
      <c r="B851" s="2" t="s">
        <v>1510</v>
      </c>
      <c r="C851" s="10" t="s">
        <v>1511</v>
      </c>
      <c r="D851" s="10" t="s">
        <v>1511</v>
      </c>
      <c r="F851" s="2" t="s">
        <v>1510</v>
      </c>
      <c r="G851" s="40"/>
      <c r="H851" s="1"/>
      <c r="I851" s="1"/>
      <c r="J851" s="1" t="s">
        <v>13</v>
      </c>
      <c r="K851" s="1"/>
      <c r="L851" s="1"/>
      <c r="M851" s="50"/>
      <c r="N851" s="50"/>
      <c r="O851" s="8"/>
      <c r="P851" s="10" t="s">
        <v>13</v>
      </c>
      <c r="Q851" s="10" t="s">
        <v>13</v>
      </c>
      <c r="R851" s="10" t="s">
        <v>13</v>
      </c>
      <c r="S851" s="8"/>
      <c r="T851" s="8"/>
      <c r="U851" s="8"/>
      <c r="V851" s="50"/>
      <c r="W851" s="40"/>
    </row>
    <row r="852" spans="1:23" ht="25.5" x14ac:dyDescent="0.25">
      <c r="A852" s="52">
        <v>851</v>
      </c>
      <c r="B852" s="2" t="s">
        <v>1508</v>
      </c>
      <c r="C852" s="10" t="s">
        <v>1509</v>
      </c>
      <c r="D852" s="10" t="s">
        <v>1509</v>
      </c>
      <c r="F852" s="2" t="s">
        <v>1508</v>
      </c>
      <c r="G852" s="40"/>
      <c r="H852" s="1"/>
      <c r="I852" s="1"/>
      <c r="J852" s="1" t="s">
        <v>13</v>
      </c>
      <c r="K852" s="1"/>
      <c r="L852" s="1"/>
      <c r="M852" s="50"/>
      <c r="N852" s="50"/>
      <c r="O852" s="8"/>
      <c r="P852" s="10" t="s">
        <v>13</v>
      </c>
      <c r="Q852" s="10" t="s">
        <v>13</v>
      </c>
      <c r="R852" s="10" t="s">
        <v>13</v>
      </c>
      <c r="S852" s="8"/>
      <c r="T852" s="8"/>
      <c r="U852" s="8"/>
      <c r="V852" s="50"/>
      <c r="W852" s="40"/>
    </row>
    <row r="853" spans="1:23" ht="25.5" x14ac:dyDescent="0.25">
      <c r="A853" s="52">
        <v>852</v>
      </c>
      <c r="B853" s="2" t="s">
        <v>1506</v>
      </c>
      <c r="C853" s="10" t="s">
        <v>1507</v>
      </c>
      <c r="D853" s="10" t="s">
        <v>1507</v>
      </c>
      <c r="F853" s="2" t="s">
        <v>1506</v>
      </c>
      <c r="G853" s="40"/>
      <c r="H853" s="1"/>
      <c r="I853" s="1"/>
      <c r="J853" s="1" t="s">
        <v>13</v>
      </c>
      <c r="K853" s="1"/>
      <c r="L853" s="1"/>
      <c r="M853" s="50"/>
      <c r="N853" s="50"/>
      <c r="O853" s="8"/>
      <c r="P853" s="10" t="s">
        <v>13</v>
      </c>
      <c r="Q853" s="10" t="s">
        <v>13</v>
      </c>
      <c r="R853" s="10" t="s">
        <v>13</v>
      </c>
      <c r="S853" s="8"/>
      <c r="T853" s="8"/>
      <c r="U853" s="8"/>
      <c r="V853" s="50"/>
      <c r="W853" s="40"/>
    </row>
    <row r="854" spans="1:23" x14ac:dyDescent="0.25">
      <c r="A854" s="52">
        <v>853</v>
      </c>
      <c r="B854" s="6" t="s">
        <v>1504</v>
      </c>
      <c r="C854" s="12" t="s">
        <v>1505</v>
      </c>
      <c r="D854" s="12" t="s">
        <v>1505</v>
      </c>
      <c r="E854" s="11"/>
      <c r="F854" s="6" t="s">
        <v>1504</v>
      </c>
      <c r="G854" s="39"/>
      <c r="H854" s="5"/>
      <c r="I854" s="5"/>
      <c r="J854" s="1"/>
      <c r="K854" s="5"/>
      <c r="L854" s="5"/>
      <c r="M854" s="48"/>
      <c r="N854" s="50"/>
      <c r="O854" s="8"/>
      <c r="P854" s="8"/>
      <c r="Q854" s="8"/>
      <c r="R854" s="8"/>
      <c r="S854" s="8"/>
      <c r="T854" s="8"/>
      <c r="U854" s="8"/>
      <c r="V854" s="50"/>
      <c r="W854" s="40"/>
    </row>
    <row r="855" spans="1:23" ht="25.5" x14ac:dyDescent="0.25">
      <c r="A855" s="52">
        <v>854</v>
      </c>
      <c r="B855" s="2" t="s">
        <v>1502</v>
      </c>
      <c r="C855" s="10" t="s">
        <v>1503</v>
      </c>
      <c r="D855" s="10" t="s">
        <v>1503</v>
      </c>
      <c r="F855" s="2" t="s">
        <v>1502</v>
      </c>
      <c r="G855" s="40"/>
      <c r="H855" s="1"/>
      <c r="I855" s="1"/>
      <c r="J855" s="1" t="s">
        <v>13</v>
      </c>
      <c r="K855" s="1"/>
      <c r="L855" s="1"/>
      <c r="M855" s="50"/>
      <c r="N855" s="50"/>
      <c r="O855" s="8"/>
      <c r="P855" s="10" t="s">
        <v>13</v>
      </c>
      <c r="Q855" s="10" t="s">
        <v>13</v>
      </c>
      <c r="R855" s="10" t="s">
        <v>13</v>
      </c>
      <c r="S855" s="8"/>
      <c r="T855" s="8"/>
      <c r="U855" s="8"/>
      <c r="V855" s="50"/>
      <c r="W855" s="40"/>
    </row>
    <row r="856" spans="1:23" ht="25.5" x14ac:dyDescent="0.25">
      <c r="A856" s="52">
        <v>855</v>
      </c>
      <c r="B856" s="2" t="s">
        <v>1500</v>
      </c>
      <c r="C856" s="10" t="s">
        <v>1501</v>
      </c>
      <c r="D856" s="10" t="s">
        <v>1501</v>
      </c>
      <c r="F856" s="2" t="s">
        <v>1500</v>
      </c>
      <c r="G856" s="40"/>
      <c r="H856" s="1"/>
      <c r="I856" s="1"/>
      <c r="J856" s="1" t="s">
        <v>13</v>
      </c>
      <c r="K856" s="1"/>
      <c r="L856" s="1"/>
      <c r="M856" s="50"/>
      <c r="N856" s="50"/>
      <c r="O856" s="8"/>
      <c r="P856" s="10" t="s">
        <v>13</v>
      </c>
      <c r="Q856" s="10" t="s">
        <v>13</v>
      </c>
      <c r="R856" s="10" t="s">
        <v>13</v>
      </c>
      <c r="S856" s="8"/>
      <c r="T856" s="8"/>
      <c r="U856" s="8"/>
      <c r="V856" s="50"/>
      <c r="W856" s="40"/>
    </row>
    <row r="857" spans="1:23" ht="25.5" x14ac:dyDescent="0.25">
      <c r="A857" s="52">
        <v>856</v>
      </c>
      <c r="B857" s="2" t="s">
        <v>1498</v>
      </c>
      <c r="C857" s="10" t="s">
        <v>1499</v>
      </c>
      <c r="D857" s="10" t="s">
        <v>1499</v>
      </c>
      <c r="F857" s="2" t="s">
        <v>1498</v>
      </c>
      <c r="G857" s="40"/>
      <c r="H857" s="1"/>
      <c r="I857" s="1"/>
      <c r="J857" s="1" t="s">
        <v>13</v>
      </c>
      <c r="K857" s="1"/>
      <c r="L857" s="1"/>
      <c r="M857" s="50"/>
      <c r="N857" s="50"/>
      <c r="O857" s="8"/>
      <c r="P857" s="10" t="s">
        <v>13</v>
      </c>
      <c r="Q857" s="10" t="s">
        <v>13</v>
      </c>
      <c r="R857" s="10" t="s">
        <v>13</v>
      </c>
      <c r="S857" s="8"/>
      <c r="T857" s="8"/>
      <c r="U857" s="8"/>
      <c r="V857" s="50"/>
      <c r="W857" s="40"/>
    </row>
    <row r="858" spans="1:23" x14ac:dyDescent="0.25">
      <c r="A858" s="52">
        <v>857</v>
      </c>
      <c r="B858" s="2" t="s">
        <v>1496</v>
      </c>
      <c r="C858" s="10" t="s">
        <v>1497</v>
      </c>
      <c r="D858" s="10" t="s">
        <v>1497</v>
      </c>
      <c r="F858" s="2" t="s">
        <v>1496</v>
      </c>
      <c r="G858" s="40"/>
      <c r="H858" s="1"/>
      <c r="I858" s="1"/>
      <c r="J858" s="1" t="s">
        <v>13</v>
      </c>
      <c r="K858" s="1"/>
      <c r="L858" s="1"/>
      <c r="M858" s="50"/>
      <c r="N858" s="50"/>
      <c r="O858" s="8"/>
      <c r="P858" s="10" t="s">
        <v>13</v>
      </c>
      <c r="Q858" s="10" t="s">
        <v>13</v>
      </c>
      <c r="R858" s="10" t="s">
        <v>13</v>
      </c>
      <c r="S858" s="8"/>
      <c r="T858" s="8"/>
      <c r="U858" s="8"/>
      <c r="V858" s="50"/>
      <c r="W858" s="40"/>
    </row>
    <row r="859" spans="1:23" x14ac:dyDescent="0.25">
      <c r="A859" s="52">
        <v>858</v>
      </c>
      <c r="B859" s="6" t="s">
        <v>1494</v>
      </c>
      <c r="C859" s="12" t="s">
        <v>1495</v>
      </c>
      <c r="D859" s="12" t="s">
        <v>1495</v>
      </c>
      <c r="E859" s="11"/>
      <c r="F859" s="6" t="s">
        <v>1494</v>
      </c>
      <c r="G859" s="39"/>
      <c r="H859" s="5"/>
      <c r="I859" s="5"/>
      <c r="J859" s="1"/>
      <c r="K859" s="5"/>
      <c r="L859" s="5"/>
      <c r="M859" s="48"/>
      <c r="N859" s="50"/>
      <c r="O859" s="8"/>
      <c r="P859" s="8"/>
      <c r="Q859" s="8"/>
      <c r="R859" s="8"/>
      <c r="S859" s="8"/>
      <c r="T859" s="8"/>
      <c r="U859" s="8"/>
      <c r="V859" s="50"/>
      <c r="W859" s="40"/>
    </row>
    <row r="860" spans="1:23" ht="25.5" x14ac:dyDescent="0.25">
      <c r="A860" s="52">
        <v>859</v>
      </c>
      <c r="B860" s="2" t="s">
        <v>1492</v>
      </c>
      <c r="C860" s="10" t="s">
        <v>1493</v>
      </c>
      <c r="D860" s="10" t="s">
        <v>1493</v>
      </c>
      <c r="F860" s="2" t="s">
        <v>1492</v>
      </c>
      <c r="G860" s="40"/>
      <c r="H860" s="1"/>
      <c r="I860" s="1"/>
      <c r="J860" s="1" t="s">
        <v>13</v>
      </c>
      <c r="K860" s="1"/>
      <c r="L860" s="1"/>
      <c r="M860" s="50"/>
      <c r="N860" s="50"/>
      <c r="O860" s="8"/>
      <c r="P860" s="10" t="s">
        <v>13</v>
      </c>
      <c r="Q860" s="10" t="s">
        <v>13</v>
      </c>
      <c r="R860" s="10" t="s">
        <v>13</v>
      </c>
      <c r="S860" s="8"/>
      <c r="T860" s="8"/>
      <c r="U860" s="8"/>
      <c r="V860" s="50"/>
      <c r="W860" s="40"/>
    </row>
    <row r="861" spans="1:23" ht="25.5" x14ac:dyDescent="0.25">
      <c r="A861" s="52">
        <v>860</v>
      </c>
      <c r="B861" s="2" t="s">
        <v>1490</v>
      </c>
      <c r="C861" s="10" t="s">
        <v>1491</v>
      </c>
      <c r="D861" s="10" t="s">
        <v>1491</v>
      </c>
      <c r="F861" s="2" t="s">
        <v>1490</v>
      </c>
      <c r="G861" s="40"/>
      <c r="H861" s="1"/>
      <c r="I861" s="1"/>
      <c r="J861" s="1" t="s">
        <v>13</v>
      </c>
      <c r="K861" s="1"/>
      <c r="L861" s="1"/>
      <c r="M861" s="50"/>
      <c r="N861" s="50"/>
      <c r="O861" s="8"/>
      <c r="P861" s="10" t="s">
        <v>13</v>
      </c>
      <c r="Q861" s="10" t="s">
        <v>13</v>
      </c>
      <c r="R861" s="10" t="s">
        <v>13</v>
      </c>
      <c r="S861" s="8"/>
      <c r="T861" s="8"/>
      <c r="U861" s="8"/>
      <c r="V861" s="50"/>
      <c r="W861" s="40"/>
    </row>
    <row r="862" spans="1:23" ht="51" x14ac:dyDescent="0.25">
      <c r="A862" s="52">
        <v>861</v>
      </c>
      <c r="B862" s="2" t="s">
        <v>1488</v>
      </c>
      <c r="C862" s="10" t="s">
        <v>1489</v>
      </c>
      <c r="D862" s="10" t="s">
        <v>1489</v>
      </c>
      <c r="F862" s="2" t="s">
        <v>1488</v>
      </c>
      <c r="G862" s="40"/>
      <c r="H862" s="1"/>
      <c r="I862" s="1"/>
      <c r="J862" s="1" t="s">
        <v>13</v>
      </c>
      <c r="K862" s="1"/>
      <c r="L862" s="1"/>
      <c r="M862" s="50"/>
      <c r="N862" s="50"/>
      <c r="O862" s="8"/>
      <c r="P862" s="10" t="s">
        <v>13</v>
      </c>
      <c r="Q862" s="10" t="s">
        <v>13</v>
      </c>
      <c r="R862" s="10" t="s">
        <v>13</v>
      </c>
      <c r="S862" s="8"/>
      <c r="T862" s="8"/>
      <c r="U862" s="8"/>
      <c r="V862" s="50"/>
      <c r="W862" s="40"/>
    </row>
    <row r="863" spans="1:23" ht="38.25" x14ac:dyDescent="0.25">
      <c r="A863" s="52">
        <v>862</v>
      </c>
      <c r="B863" s="2" t="s">
        <v>1486</v>
      </c>
      <c r="C863" s="10" t="s">
        <v>1487</v>
      </c>
      <c r="D863" s="10" t="s">
        <v>1487</v>
      </c>
      <c r="F863" s="2" t="s">
        <v>1486</v>
      </c>
      <c r="G863" s="40"/>
      <c r="H863" s="1"/>
      <c r="I863" s="1"/>
      <c r="J863" s="1" t="s">
        <v>13</v>
      </c>
      <c r="K863" s="1"/>
      <c r="L863" s="1"/>
      <c r="M863" s="50"/>
      <c r="N863" s="50"/>
      <c r="O863" s="8"/>
      <c r="P863" s="10" t="s">
        <v>13</v>
      </c>
      <c r="Q863" s="10" t="s">
        <v>13</v>
      </c>
      <c r="R863" s="10" t="s">
        <v>13</v>
      </c>
      <c r="S863" s="8"/>
      <c r="T863" s="8"/>
      <c r="U863" s="8"/>
      <c r="V863" s="50"/>
      <c r="W863" s="40"/>
    </row>
    <row r="864" spans="1:23" ht="51" x14ac:dyDescent="0.25">
      <c r="A864" s="52">
        <v>863</v>
      </c>
      <c r="B864" s="2" t="s">
        <v>1484</v>
      </c>
      <c r="C864" s="10" t="s">
        <v>1485</v>
      </c>
      <c r="D864" s="10" t="s">
        <v>1485</v>
      </c>
      <c r="F864" s="2" t="s">
        <v>1484</v>
      </c>
      <c r="G864" s="40"/>
      <c r="H864" s="1"/>
      <c r="I864" s="1"/>
      <c r="J864" s="1" t="s">
        <v>13</v>
      </c>
      <c r="K864" s="1"/>
      <c r="L864" s="1"/>
      <c r="M864" s="50"/>
      <c r="N864" s="50"/>
      <c r="O864" s="8"/>
      <c r="P864" s="10" t="s">
        <v>13</v>
      </c>
      <c r="Q864" s="10" t="s">
        <v>13</v>
      </c>
      <c r="R864" s="10" t="s">
        <v>13</v>
      </c>
      <c r="S864" s="8"/>
      <c r="T864" s="8"/>
      <c r="U864" s="8"/>
      <c r="V864" s="50"/>
      <c r="W864" s="40"/>
    </row>
    <row r="865" spans="1:23" ht="51" x14ac:dyDescent="0.25">
      <c r="A865" s="52">
        <v>864</v>
      </c>
      <c r="B865" s="2" t="s">
        <v>1482</v>
      </c>
      <c r="C865" s="10" t="s">
        <v>1483</v>
      </c>
      <c r="D865" s="10" t="s">
        <v>1483</v>
      </c>
      <c r="F865" s="2" t="s">
        <v>1482</v>
      </c>
      <c r="G865" s="40"/>
      <c r="H865" s="1"/>
      <c r="I865" s="1"/>
      <c r="J865" s="1" t="s">
        <v>13</v>
      </c>
      <c r="K865" s="1"/>
      <c r="L865" s="1"/>
      <c r="M865" s="50"/>
      <c r="N865" s="50"/>
      <c r="O865" s="8"/>
      <c r="P865" s="10" t="s">
        <v>13</v>
      </c>
      <c r="Q865" s="10" t="s">
        <v>13</v>
      </c>
      <c r="R865" s="10" t="s">
        <v>13</v>
      </c>
      <c r="S865" s="8"/>
      <c r="T865" s="8"/>
      <c r="U865" s="8"/>
      <c r="V865" s="50"/>
      <c r="W865" s="40"/>
    </row>
    <row r="866" spans="1:23" x14ac:dyDescent="0.25">
      <c r="A866" s="52">
        <v>865</v>
      </c>
      <c r="B866" s="6" t="s">
        <v>1435</v>
      </c>
      <c r="C866" s="12" t="s">
        <v>1481</v>
      </c>
      <c r="D866" s="12" t="s">
        <v>1481</v>
      </c>
      <c r="E866" s="11"/>
      <c r="F866" s="6" t="s">
        <v>1435</v>
      </c>
      <c r="G866" s="39"/>
      <c r="H866" s="5"/>
      <c r="I866" s="5"/>
      <c r="J866" s="1"/>
      <c r="K866" s="5"/>
      <c r="L866" s="5"/>
      <c r="M866" s="48"/>
      <c r="N866" s="50"/>
      <c r="O866" s="8"/>
      <c r="P866" s="8"/>
      <c r="Q866" s="8"/>
      <c r="R866" s="8"/>
      <c r="S866" s="8"/>
      <c r="T866" s="8"/>
      <c r="U866" s="8"/>
      <c r="V866" s="50"/>
      <c r="W866" s="40"/>
    </row>
    <row r="867" spans="1:23" ht="25.5" x14ac:dyDescent="0.25">
      <c r="A867" s="52">
        <v>866</v>
      </c>
      <c r="B867" s="2" t="s">
        <v>1479</v>
      </c>
      <c r="C867" s="10" t="s">
        <v>1480</v>
      </c>
      <c r="D867" s="10" t="s">
        <v>1480</v>
      </c>
      <c r="F867" s="2" t="s">
        <v>1479</v>
      </c>
      <c r="G867" s="40"/>
      <c r="H867" s="1"/>
      <c r="I867" s="1"/>
      <c r="J867" s="1" t="s">
        <v>13</v>
      </c>
      <c r="K867" s="1"/>
      <c r="L867" s="1"/>
      <c r="M867" s="50"/>
      <c r="N867" s="50"/>
      <c r="O867" s="8"/>
      <c r="P867" s="10" t="s">
        <v>13</v>
      </c>
      <c r="Q867" s="10" t="s">
        <v>13</v>
      </c>
      <c r="R867" s="10" t="s">
        <v>13</v>
      </c>
      <c r="S867" s="8"/>
      <c r="T867" s="8"/>
      <c r="U867" s="8"/>
      <c r="V867" s="50"/>
      <c r="W867" s="40"/>
    </row>
    <row r="868" spans="1:23" x14ac:dyDescent="0.25">
      <c r="A868" s="52">
        <v>867</v>
      </c>
      <c r="B868" s="2" t="s">
        <v>1429</v>
      </c>
      <c r="C868" s="10" t="s">
        <v>1478</v>
      </c>
      <c r="D868" s="10" t="s">
        <v>1478</v>
      </c>
      <c r="F868" s="2" t="s">
        <v>1429</v>
      </c>
      <c r="G868" s="40"/>
      <c r="H868" s="1"/>
      <c r="I868" s="1"/>
      <c r="J868" s="1" t="s">
        <v>13</v>
      </c>
      <c r="K868" s="1"/>
      <c r="L868" s="1"/>
      <c r="M868" s="50"/>
      <c r="N868" s="50"/>
      <c r="O868" s="8"/>
      <c r="P868" s="8"/>
      <c r="Q868" s="8"/>
      <c r="R868" s="8"/>
      <c r="S868" s="8"/>
      <c r="T868" s="8"/>
      <c r="U868" s="8"/>
      <c r="V868" s="50"/>
      <c r="W868" s="40"/>
    </row>
    <row r="869" spans="1:23" x14ac:dyDescent="0.25">
      <c r="A869" s="52">
        <v>868</v>
      </c>
      <c r="B869" s="2" t="s">
        <v>1476</v>
      </c>
      <c r="C869" s="10" t="s">
        <v>1477</v>
      </c>
      <c r="D869" s="10" t="s">
        <v>1477</v>
      </c>
      <c r="E869" s="10"/>
      <c r="F869" s="2" t="s">
        <v>1476</v>
      </c>
      <c r="G869" s="40"/>
      <c r="H869" s="1"/>
      <c r="I869" s="1"/>
      <c r="J869" s="1" t="s">
        <v>13</v>
      </c>
      <c r="K869" s="1"/>
      <c r="L869" s="1"/>
      <c r="M869" s="49" t="s">
        <v>13</v>
      </c>
      <c r="N869" s="50"/>
      <c r="O869" s="8"/>
      <c r="P869" s="10" t="s">
        <v>13</v>
      </c>
      <c r="Q869" s="10" t="s">
        <v>13</v>
      </c>
      <c r="R869" s="10" t="s">
        <v>13</v>
      </c>
      <c r="S869" s="8"/>
      <c r="T869" s="8"/>
      <c r="U869" s="8"/>
      <c r="V869" s="50"/>
      <c r="W869" s="40"/>
    </row>
    <row r="870" spans="1:23" x14ac:dyDescent="0.25">
      <c r="A870" s="52">
        <v>869</v>
      </c>
      <c r="B870" s="6" t="s">
        <v>1474</v>
      </c>
      <c r="C870" s="12" t="s">
        <v>1475</v>
      </c>
      <c r="D870" s="12" t="s">
        <v>1475</v>
      </c>
      <c r="E870" s="11"/>
      <c r="F870" s="6" t="s">
        <v>1474</v>
      </c>
      <c r="G870" s="39"/>
      <c r="H870" s="5"/>
      <c r="I870" s="5"/>
      <c r="J870" s="1"/>
      <c r="K870" s="5"/>
      <c r="L870" s="5"/>
      <c r="M870" s="48"/>
      <c r="N870" s="50"/>
      <c r="O870" s="8"/>
      <c r="P870" s="8"/>
      <c r="Q870" s="8"/>
      <c r="R870" s="8"/>
      <c r="S870" s="8"/>
      <c r="T870" s="8"/>
      <c r="U870" s="8"/>
      <c r="V870" s="50"/>
      <c r="W870" s="40"/>
    </row>
    <row r="871" spans="1:23" ht="38.25" x14ac:dyDescent="0.25">
      <c r="A871" s="52">
        <v>870</v>
      </c>
      <c r="B871" s="2" t="s">
        <v>1472</v>
      </c>
      <c r="C871" s="10" t="s">
        <v>1473</v>
      </c>
      <c r="D871" s="10" t="s">
        <v>1473</v>
      </c>
      <c r="F871" s="2" t="s">
        <v>1472</v>
      </c>
      <c r="G871" s="40"/>
      <c r="H871" s="1"/>
      <c r="I871" s="1"/>
      <c r="J871" s="1" t="s">
        <v>13</v>
      </c>
      <c r="K871" s="1"/>
      <c r="L871" s="1"/>
      <c r="M871" s="50"/>
      <c r="N871" s="50"/>
      <c r="O871" s="8"/>
      <c r="P871" s="10" t="s">
        <v>13</v>
      </c>
      <c r="Q871" s="10" t="s">
        <v>13</v>
      </c>
      <c r="R871" s="10" t="s">
        <v>13</v>
      </c>
      <c r="S871" s="8"/>
      <c r="T871" s="8"/>
      <c r="U871" s="8"/>
      <c r="V871" s="50"/>
      <c r="W871" s="40"/>
    </row>
    <row r="872" spans="1:23" x14ac:dyDescent="0.25">
      <c r="A872" s="52">
        <v>871</v>
      </c>
      <c r="B872" s="6" t="s">
        <v>1470</v>
      </c>
      <c r="C872" s="12" t="s">
        <v>1471</v>
      </c>
      <c r="D872" s="12" t="s">
        <v>1471</v>
      </c>
      <c r="E872" s="11"/>
      <c r="F872" s="6" t="s">
        <v>1470</v>
      </c>
      <c r="G872" s="39"/>
      <c r="H872" s="5"/>
      <c r="I872" s="5"/>
      <c r="J872" s="1"/>
      <c r="K872" s="5"/>
      <c r="L872" s="5"/>
      <c r="M872" s="48"/>
      <c r="N872" s="50"/>
      <c r="O872" s="8"/>
      <c r="P872" s="8"/>
      <c r="Q872" s="8"/>
      <c r="R872" s="8"/>
      <c r="S872" s="8"/>
      <c r="T872" s="8"/>
      <c r="U872" s="8"/>
      <c r="V872" s="50"/>
      <c r="W872" s="40"/>
    </row>
    <row r="873" spans="1:23" ht="51" x14ac:dyDescent="0.25">
      <c r="A873" s="52">
        <v>872</v>
      </c>
      <c r="B873" s="2" t="s">
        <v>1468</v>
      </c>
      <c r="C873" s="10" t="s">
        <v>1469</v>
      </c>
      <c r="D873" s="10" t="s">
        <v>1469</v>
      </c>
      <c r="F873" s="2" t="s">
        <v>1468</v>
      </c>
      <c r="G873" s="40"/>
      <c r="H873" s="1"/>
      <c r="I873" s="1"/>
      <c r="J873" s="1" t="s">
        <v>13</v>
      </c>
      <c r="K873" s="1"/>
      <c r="L873" s="1"/>
      <c r="M873" s="50"/>
      <c r="N873" s="50"/>
      <c r="O873" s="8"/>
      <c r="P873" s="10" t="s">
        <v>13</v>
      </c>
      <c r="Q873" s="10" t="s">
        <v>13</v>
      </c>
      <c r="R873" s="10" t="s">
        <v>13</v>
      </c>
      <c r="S873" s="8"/>
      <c r="T873" s="8"/>
      <c r="U873" s="8"/>
      <c r="V873" s="50"/>
      <c r="W873" s="40"/>
    </row>
    <row r="874" spans="1:23" ht="25.5" x14ac:dyDescent="0.25">
      <c r="A874" s="52">
        <v>873</v>
      </c>
      <c r="B874" s="2" t="s">
        <v>1466</v>
      </c>
      <c r="C874" s="10" t="s">
        <v>1467</v>
      </c>
      <c r="D874" s="10" t="s">
        <v>1467</v>
      </c>
      <c r="F874" s="2" t="s">
        <v>1466</v>
      </c>
      <c r="G874" s="40"/>
      <c r="H874" s="1"/>
      <c r="I874" s="1"/>
      <c r="J874" s="1" t="s">
        <v>13</v>
      </c>
      <c r="K874" s="1"/>
      <c r="L874" s="1"/>
      <c r="M874" s="50"/>
      <c r="N874" s="50"/>
      <c r="O874" s="8"/>
      <c r="P874" s="10" t="s">
        <v>13</v>
      </c>
      <c r="Q874" s="10" t="s">
        <v>13</v>
      </c>
      <c r="R874" s="10" t="s">
        <v>13</v>
      </c>
      <c r="S874" s="8"/>
      <c r="T874" s="8"/>
      <c r="U874" s="8"/>
      <c r="V874" s="50"/>
      <c r="W874" s="40"/>
    </row>
    <row r="875" spans="1:23" ht="38.25" x14ac:dyDescent="0.25">
      <c r="A875" s="52">
        <v>874</v>
      </c>
      <c r="B875" s="2" t="s">
        <v>1464</v>
      </c>
      <c r="C875" s="10" t="s">
        <v>1465</v>
      </c>
      <c r="D875" s="10" t="s">
        <v>1465</v>
      </c>
      <c r="F875" s="2" t="s">
        <v>1464</v>
      </c>
      <c r="G875" s="40"/>
      <c r="H875" s="1"/>
      <c r="I875" s="1"/>
      <c r="J875" s="1" t="s">
        <v>13</v>
      </c>
      <c r="K875" s="1"/>
      <c r="L875" s="1"/>
      <c r="M875" s="50"/>
      <c r="N875" s="50"/>
      <c r="O875" s="8"/>
      <c r="P875" s="10" t="s">
        <v>13</v>
      </c>
      <c r="Q875" s="10" t="s">
        <v>13</v>
      </c>
      <c r="R875" s="10" t="s">
        <v>13</v>
      </c>
      <c r="S875" s="8"/>
      <c r="T875" s="8"/>
      <c r="U875" s="8"/>
      <c r="V875" s="50"/>
      <c r="W875" s="40"/>
    </row>
    <row r="876" spans="1:23" x14ac:dyDescent="0.25">
      <c r="A876" s="52">
        <v>875</v>
      </c>
      <c r="B876" s="6" t="s">
        <v>1462</v>
      </c>
      <c r="C876" s="12" t="s">
        <v>1463</v>
      </c>
      <c r="D876" s="12" t="s">
        <v>1463</v>
      </c>
      <c r="E876" s="11"/>
      <c r="F876" s="6" t="s">
        <v>1462</v>
      </c>
      <c r="G876" s="39"/>
      <c r="H876" s="5"/>
      <c r="I876" s="5"/>
      <c r="J876" s="1"/>
      <c r="K876" s="5"/>
      <c r="L876" s="5"/>
      <c r="M876" s="48"/>
      <c r="N876" s="50"/>
      <c r="O876" s="8"/>
      <c r="P876" s="8"/>
      <c r="Q876" s="8"/>
      <c r="R876" s="8"/>
      <c r="S876" s="8"/>
      <c r="T876" s="8"/>
      <c r="U876" s="8"/>
      <c r="V876" s="50"/>
      <c r="W876" s="40"/>
    </row>
    <row r="877" spans="1:23" x14ac:dyDescent="0.25">
      <c r="A877" s="52">
        <v>876</v>
      </c>
      <c r="B877" s="2" t="s">
        <v>1460</v>
      </c>
      <c r="C877" s="10" t="s">
        <v>1461</v>
      </c>
      <c r="D877" s="10" t="s">
        <v>1461</v>
      </c>
      <c r="F877" s="2" t="s">
        <v>1460</v>
      </c>
      <c r="G877" s="40"/>
      <c r="H877" s="1"/>
      <c r="I877" s="1"/>
      <c r="J877" s="1" t="s">
        <v>13</v>
      </c>
      <c r="K877" s="1"/>
      <c r="L877" s="1"/>
      <c r="M877" s="50"/>
      <c r="N877" s="50"/>
      <c r="O877" s="8"/>
      <c r="P877" s="10" t="s">
        <v>13</v>
      </c>
      <c r="Q877" s="10" t="s">
        <v>13</v>
      </c>
      <c r="R877" s="10" t="s">
        <v>13</v>
      </c>
      <c r="S877" s="8"/>
      <c r="T877" s="8"/>
      <c r="U877" s="8"/>
      <c r="V877" s="50"/>
      <c r="W877" s="40"/>
    </row>
    <row r="878" spans="1:23" x14ac:dyDescent="0.25">
      <c r="A878" s="52">
        <v>877</v>
      </c>
      <c r="B878" s="4" t="s">
        <v>1458</v>
      </c>
      <c r="C878" s="14" t="s">
        <v>1459</v>
      </c>
      <c r="D878" s="14" t="s">
        <v>1459</v>
      </c>
      <c r="E878" s="13"/>
      <c r="F878" s="4" t="s">
        <v>1458</v>
      </c>
      <c r="G878" s="38"/>
      <c r="H878" s="3"/>
      <c r="I878" s="3"/>
      <c r="J878" s="1"/>
      <c r="K878" s="3"/>
      <c r="L878" s="3"/>
      <c r="M878" s="47"/>
      <c r="N878" s="50"/>
      <c r="O878" s="8"/>
      <c r="P878" s="8"/>
      <c r="Q878" s="8"/>
      <c r="R878" s="8"/>
      <c r="S878" s="8"/>
      <c r="T878" s="8"/>
      <c r="U878" s="8"/>
      <c r="V878" s="50"/>
      <c r="W878" s="40"/>
    </row>
    <row r="879" spans="1:23" x14ac:dyDescent="0.25">
      <c r="A879" s="52">
        <v>878</v>
      </c>
      <c r="B879" s="6" t="s">
        <v>1456</v>
      </c>
      <c r="C879" s="12" t="s">
        <v>1457</v>
      </c>
      <c r="D879" s="12" t="s">
        <v>1457</v>
      </c>
      <c r="E879" s="11"/>
      <c r="F879" s="6" t="s">
        <v>1456</v>
      </c>
      <c r="G879" s="39"/>
      <c r="H879" s="5"/>
      <c r="I879" s="5"/>
      <c r="J879" s="1"/>
      <c r="K879" s="5"/>
      <c r="L879" s="5"/>
      <c r="M879" s="48"/>
      <c r="N879" s="50"/>
      <c r="O879" s="8"/>
      <c r="P879" s="8"/>
      <c r="Q879" s="8"/>
      <c r="R879" s="8"/>
      <c r="S879" s="8"/>
      <c r="T879" s="8"/>
      <c r="U879" s="8"/>
      <c r="V879" s="50"/>
      <c r="W879" s="40"/>
    </row>
    <row r="880" spans="1:23" ht="51" x14ac:dyDescent="0.25">
      <c r="A880" s="52">
        <v>879</v>
      </c>
      <c r="B880" s="2" t="s">
        <v>1454</v>
      </c>
      <c r="C880" s="10" t="s">
        <v>1455</v>
      </c>
      <c r="D880" s="10" t="s">
        <v>1455</v>
      </c>
      <c r="F880" s="2" t="s">
        <v>1454</v>
      </c>
      <c r="G880" s="40"/>
      <c r="H880" s="1"/>
      <c r="I880" s="1"/>
      <c r="J880" s="1" t="s">
        <v>13</v>
      </c>
      <c r="K880" s="1"/>
      <c r="L880" s="1"/>
      <c r="M880" s="50"/>
      <c r="N880" s="50"/>
      <c r="O880" s="8"/>
      <c r="P880" s="10" t="s">
        <v>13</v>
      </c>
      <c r="Q880" s="10" t="s">
        <v>13</v>
      </c>
      <c r="R880" s="10" t="s">
        <v>13</v>
      </c>
      <c r="S880" s="8"/>
      <c r="T880" s="8"/>
      <c r="U880" s="8"/>
      <c r="V880" s="50"/>
      <c r="W880" s="40"/>
    </row>
    <row r="881" spans="1:23" ht="51" x14ac:dyDescent="0.25">
      <c r="A881" s="52">
        <v>880</v>
      </c>
      <c r="B881" s="2" t="s">
        <v>1452</v>
      </c>
      <c r="C881" s="10" t="s">
        <v>1453</v>
      </c>
      <c r="D881" s="10" t="s">
        <v>1453</v>
      </c>
      <c r="F881" s="2" t="s">
        <v>1452</v>
      </c>
      <c r="G881" s="40"/>
      <c r="H881" s="1"/>
      <c r="I881" s="1"/>
      <c r="J881" s="1" t="s">
        <v>13</v>
      </c>
      <c r="K881" s="1"/>
      <c r="L881" s="1"/>
      <c r="M881" s="50"/>
      <c r="N881" s="50"/>
      <c r="O881" s="8"/>
      <c r="P881" s="10" t="s">
        <v>13</v>
      </c>
      <c r="Q881" s="10" t="s">
        <v>13</v>
      </c>
      <c r="R881" s="10" t="s">
        <v>13</v>
      </c>
      <c r="S881" s="8"/>
      <c r="T881" s="8"/>
      <c r="U881" s="8"/>
      <c r="V881" s="50"/>
      <c r="W881" s="40"/>
    </row>
    <row r="882" spans="1:23" ht="38.25" x14ac:dyDescent="0.25">
      <c r="A882" s="52">
        <v>881</v>
      </c>
      <c r="B882" s="2" t="s">
        <v>1450</v>
      </c>
      <c r="C882" s="10" t="s">
        <v>1451</v>
      </c>
      <c r="D882" s="10" t="s">
        <v>1451</v>
      </c>
      <c r="F882" s="2" t="s">
        <v>1450</v>
      </c>
      <c r="G882" s="40"/>
      <c r="H882" s="1"/>
      <c r="I882" s="1"/>
      <c r="J882" s="1" t="s">
        <v>13</v>
      </c>
      <c r="K882" s="1"/>
      <c r="L882" s="1"/>
      <c r="M882" s="50"/>
      <c r="N882" s="50"/>
      <c r="O882" s="8"/>
      <c r="P882" s="10" t="s">
        <v>13</v>
      </c>
      <c r="Q882" s="10" t="s">
        <v>13</v>
      </c>
      <c r="R882" s="10" t="s">
        <v>13</v>
      </c>
      <c r="S882" s="8"/>
      <c r="T882" s="8"/>
      <c r="U882" s="8"/>
      <c r="V882" s="50"/>
      <c r="W882" s="40"/>
    </row>
    <row r="883" spans="1:23" ht="25.5" x14ac:dyDescent="0.25">
      <c r="A883" s="52">
        <v>882</v>
      </c>
      <c r="B883" s="2" t="s">
        <v>1448</v>
      </c>
      <c r="C883" s="10" t="s">
        <v>1449</v>
      </c>
      <c r="D883" s="10" t="s">
        <v>1449</v>
      </c>
      <c r="F883" s="2" t="s">
        <v>1448</v>
      </c>
      <c r="G883" s="40"/>
      <c r="H883" s="1"/>
      <c r="I883" s="1"/>
      <c r="J883" s="1" t="s">
        <v>13</v>
      </c>
      <c r="K883" s="1"/>
      <c r="L883" s="1"/>
      <c r="M883" s="50"/>
      <c r="N883" s="50"/>
      <c r="O883" s="8"/>
      <c r="P883" s="10" t="s">
        <v>13</v>
      </c>
      <c r="Q883" s="10" t="s">
        <v>13</v>
      </c>
      <c r="R883" s="10" t="s">
        <v>13</v>
      </c>
      <c r="S883" s="8"/>
      <c r="T883" s="8"/>
      <c r="U883" s="8"/>
      <c r="V883" s="50"/>
      <c r="W883" s="40"/>
    </row>
    <row r="884" spans="1:23" ht="38.25" x14ac:dyDescent="0.25">
      <c r="A884" s="52">
        <v>883</v>
      </c>
      <c r="B884" s="2" t="s">
        <v>1446</v>
      </c>
      <c r="C884" s="10" t="s">
        <v>1447</v>
      </c>
      <c r="D884" s="10" t="s">
        <v>1447</v>
      </c>
      <c r="F884" s="2" t="s">
        <v>1446</v>
      </c>
      <c r="G884" s="40"/>
      <c r="H884" s="1"/>
      <c r="I884" s="1"/>
      <c r="J884" s="1" t="s">
        <v>13</v>
      </c>
      <c r="K884" s="1"/>
      <c r="L884" s="1"/>
      <c r="M884" s="50"/>
      <c r="N884" s="50"/>
      <c r="O884" s="8"/>
      <c r="P884" s="10" t="s">
        <v>13</v>
      </c>
      <c r="Q884" s="10" t="s">
        <v>13</v>
      </c>
      <c r="R884" s="10" t="s">
        <v>13</v>
      </c>
      <c r="S884" s="8"/>
      <c r="T884" s="8"/>
      <c r="U884" s="8"/>
      <c r="V884" s="50"/>
      <c r="W884" s="40"/>
    </row>
    <row r="885" spans="1:23" x14ac:dyDescent="0.25">
      <c r="A885" s="52">
        <v>884</v>
      </c>
      <c r="B885" s="6" t="s">
        <v>30</v>
      </c>
      <c r="C885" s="12" t="s">
        <v>1445</v>
      </c>
      <c r="D885" s="12" t="s">
        <v>1445</v>
      </c>
      <c r="E885" s="11"/>
      <c r="F885" s="6" t="s">
        <v>30</v>
      </c>
      <c r="G885" s="39"/>
      <c r="H885" s="5"/>
      <c r="I885" s="5"/>
      <c r="J885" s="1"/>
      <c r="K885" s="5"/>
      <c r="L885" s="5"/>
      <c r="M885" s="48"/>
      <c r="N885" s="50"/>
      <c r="O885" s="8"/>
      <c r="P885" s="8"/>
      <c r="Q885" s="8"/>
      <c r="R885" s="8"/>
      <c r="S885" s="8"/>
      <c r="T885" s="8"/>
      <c r="U885" s="8"/>
      <c r="V885" s="50"/>
      <c r="W885" s="40"/>
    </row>
    <row r="886" spans="1:23" x14ac:dyDescent="0.25">
      <c r="A886" s="52">
        <v>885</v>
      </c>
      <c r="B886" s="6" t="s">
        <v>1443</v>
      </c>
      <c r="C886" s="12" t="s">
        <v>1444</v>
      </c>
      <c r="D886" s="12" t="s">
        <v>1444</v>
      </c>
      <c r="E886" s="11"/>
      <c r="F886" s="6" t="s">
        <v>1443</v>
      </c>
      <c r="G886" s="39"/>
      <c r="H886" s="5"/>
      <c r="I886" s="5"/>
      <c r="J886" s="1"/>
      <c r="K886" s="5"/>
      <c r="L886" s="5"/>
      <c r="M886" s="48"/>
      <c r="N886" s="50"/>
      <c r="O886" s="8"/>
      <c r="P886" s="8"/>
      <c r="Q886" s="8"/>
      <c r="R886" s="8"/>
      <c r="S886" s="8"/>
      <c r="T886" s="8"/>
      <c r="U886" s="8"/>
      <c r="V886" s="50"/>
      <c r="W886" s="40"/>
    </row>
    <row r="887" spans="1:23" ht="25.5" x14ac:dyDescent="0.25">
      <c r="A887" s="52">
        <v>886</v>
      </c>
      <c r="B887" s="2" t="s">
        <v>1441</v>
      </c>
      <c r="C887" s="10" t="s">
        <v>1442</v>
      </c>
      <c r="D887" s="10" t="s">
        <v>1442</v>
      </c>
      <c r="F887" s="2" t="s">
        <v>1441</v>
      </c>
      <c r="G887" s="40"/>
      <c r="H887" s="1"/>
      <c r="I887" s="1"/>
      <c r="J887" s="1" t="s">
        <v>13</v>
      </c>
      <c r="K887" s="1"/>
      <c r="L887" s="1"/>
      <c r="M887" s="50"/>
      <c r="N887" s="50"/>
      <c r="O887" s="8"/>
      <c r="P887" s="10" t="s">
        <v>13</v>
      </c>
      <c r="Q887" s="10" t="s">
        <v>13</v>
      </c>
      <c r="R887" s="10" t="s">
        <v>13</v>
      </c>
      <c r="S887" s="8"/>
      <c r="T887" s="8"/>
      <c r="U887" s="8"/>
      <c r="V887" s="50"/>
      <c r="W887" s="40"/>
    </row>
    <row r="888" spans="1:23" ht="25.5" x14ac:dyDescent="0.25">
      <c r="A888" s="52">
        <v>887</v>
      </c>
      <c r="B888" s="2" t="s">
        <v>1439</v>
      </c>
      <c r="C888" s="10" t="s">
        <v>1440</v>
      </c>
      <c r="D888" s="10" t="s">
        <v>1440</v>
      </c>
      <c r="F888" s="2" t="s">
        <v>1439</v>
      </c>
      <c r="G888" s="40"/>
      <c r="H888" s="1"/>
      <c r="I888" s="1"/>
      <c r="J888" s="1" t="s">
        <v>13</v>
      </c>
      <c r="K888" s="1"/>
      <c r="L888" s="1"/>
      <c r="M888" s="50"/>
      <c r="N888" s="50"/>
      <c r="O888" s="8"/>
      <c r="P888" s="10" t="s">
        <v>13</v>
      </c>
      <c r="Q888" s="10" t="s">
        <v>13</v>
      </c>
      <c r="R888" s="10" t="s">
        <v>13</v>
      </c>
      <c r="S888" s="8"/>
      <c r="T888" s="8"/>
      <c r="U888" s="8"/>
      <c r="V888" s="50"/>
      <c r="W888" s="40"/>
    </row>
    <row r="889" spans="1:23" x14ac:dyDescent="0.25">
      <c r="A889" s="52">
        <v>888</v>
      </c>
      <c r="B889" s="2" t="s">
        <v>1437</v>
      </c>
      <c r="C889" s="10" t="s">
        <v>1438</v>
      </c>
      <c r="D889" s="10" t="s">
        <v>1438</v>
      </c>
      <c r="F889" s="2" t="s">
        <v>1437</v>
      </c>
      <c r="G889" s="40"/>
      <c r="H889" s="1"/>
      <c r="I889" s="1"/>
      <c r="J889" s="1" t="s">
        <v>13</v>
      </c>
      <c r="K889" s="1"/>
      <c r="L889" s="1"/>
      <c r="M889" s="50"/>
      <c r="N889" s="50"/>
      <c r="O889" s="8"/>
      <c r="P889" s="10" t="s">
        <v>13</v>
      </c>
      <c r="Q889" s="10" t="s">
        <v>13</v>
      </c>
      <c r="R889" s="10" t="s">
        <v>13</v>
      </c>
      <c r="S889" s="8"/>
      <c r="T889" s="8"/>
      <c r="U889" s="8"/>
      <c r="V889" s="50"/>
      <c r="W889" s="40"/>
    </row>
    <row r="890" spans="1:23" x14ac:dyDescent="0.25">
      <c r="A890" s="52">
        <v>889</v>
      </c>
      <c r="B890" s="6" t="s">
        <v>1435</v>
      </c>
      <c r="C890" s="12" t="s">
        <v>1436</v>
      </c>
      <c r="D890" s="12" t="s">
        <v>1436</v>
      </c>
      <c r="E890" s="11"/>
      <c r="F890" s="6" t="s">
        <v>1435</v>
      </c>
      <c r="G890" s="39"/>
      <c r="H890" s="5"/>
      <c r="I890" s="5"/>
      <c r="J890" s="1"/>
      <c r="K890" s="5"/>
      <c r="L890" s="5"/>
      <c r="M890" s="48"/>
      <c r="N890" s="50"/>
      <c r="O890" s="8"/>
      <c r="P890" s="8"/>
      <c r="Q890" s="8"/>
      <c r="R890" s="8"/>
      <c r="S890" s="8"/>
      <c r="T890" s="8"/>
      <c r="U890" s="8"/>
      <c r="V890" s="50"/>
      <c r="W890" s="40"/>
    </row>
    <row r="891" spans="1:23" ht="25.5" x14ac:dyDescent="0.25">
      <c r="A891" s="52">
        <v>890</v>
      </c>
      <c r="B891" s="2" t="s">
        <v>1433</v>
      </c>
      <c r="C891" s="10" t="s">
        <v>1434</v>
      </c>
      <c r="D891" s="10" t="s">
        <v>1434</v>
      </c>
      <c r="F891" s="2" t="s">
        <v>1433</v>
      </c>
      <c r="G891" s="40"/>
      <c r="H891" s="1"/>
      <c r="I891" s="1"/>
      <c r="J891" s="1" t="s">
        <v>13</v>
      </c>
      <c r="K891" s="1"/>
      <c r="L891" s="1"/>
      <c r="M891" s="50"/>
      <c r="N891" s="50"/>
      <c r="O891" s="8"/>
      <c r="P891" s="10" t="s">
        <v>13</v>
      </c>
      <c r="Q891" s="10" t="s">
        <v>13</v>
      </c>
      <c r="R891" s="10" t="s">
        <v>13</v>
      </c>
      <c r="S891" s="8"/>
      <c r="T891" s="8"/>
      <c r="U891" s="8"/>
      <c r="V891" s="50"/>
      <c r="W891" s="40"/>
    </row>
    <row r="892" spans="1:23" ht="38.25" x14ac:dyDescent="0.25">
      <c r="A892" s="52">
        <v>891</v>
      </c>
      <c r="B892" s="2" t="s">
        <v>1431</v>
      </c>
      <c r="C892" s="10" t="s">
        <v>1432</v>
      </c>
      <c r="D892" s="10" t="s">
        <v>1432</v>
      </c>
      <c r="F892" s="2" t="s">
        <v>1431</v>
      </c>
      <c r="G892" s="40"/>
      <c r="H892" s="1"/>
      <c r="I892" s="1"/>
      <c r="J892" s="1" t="s">
        <v>13</v>
      </c>
      <c r="K892" s="1"/>
      <c r="L892" s="1"/>
      <c r="M892" s="50"/>
      <c r="N892" s="50"/>
      <c r="O892" s="8"/>
      <c r="P892" s="10" t="s">
        <v>13</v>
      </c>
      <c r="Q892" s="10" t="s">
        <v>13</v>
      </c>
      <c r="R892" s="10" t="s">
        <v>13</v>
      </c>
      <c r="S892" s="8"/>
      <c r="T892" s="8"/>
      <c r="U892" s="8"/>
      <c r="V892" s="50"/>
      <c r="W892" s="40"/>
    </row>
    <row r="893" spans="1:23" x14ac:dyDescent="0.25">
      <c r="A893" s="52">
        <v>892</v>
      </c>
      <c r="B893" s="6" t="s">
        <v>1429</v>
      </c>
      <c r="C893" s="12" t="s">
        <v>1430</v>
      </c>
      <c r="D893" s="12" t="s">
        <v>1430</v>
      </c>
      <c r="E893" s="11"/>
      <c r="F893" s="6" t="s">
        <v>1429</v>
      </c>
      <c r="G893" s="39"/>
      <c r="H893" s="5"/>
      <c r="I893" s="5"/>
      <c r="J893" s="1"/>
      <c r="K893" s="5"/>
      <c r="L893" s="5"/>
      <c r="M893" s="48"/>
      <c r="N893" s="50"/>
      <c r="O893" s="8"/>
      <c r="P893" s="8"/>
      <c r="Q893" s="8"/>
      <c r="R893" s="8"/>
      <c r="S893" s="8"/>
      <c r="T893" s="8"/>
      <c r="U893" s="8"/>
      <c r="V893" s="50"/>
      <c r="W893" s="40"/>
    </row>
    <row r="894" spans="1:23" ht="38.25" x14ac:dyDescent="0.25">
      <c r="A894" s="52">
        <v>893</v>
      </c>
      <c r="B894" s="2" t="s">
        <v>1427</v>
      </c>
      <c r="C894" s="10" t="s">
        <v>1428</v>
      </c>
      <c r="D894" s="10" t="s">
        <v>1428</v>
      </c>
      <c r="F894" s="2" t="s">
        <v>1427</v>
      </c>
      <c r="G894" s="40"/>
      <c r="H894" s="1"/>
      <c r="I894" s="1"/>
      <c r="J894" s="1" t="s">
        <v>13</v>
      </c>
      <c r="K894" s="1"/>
      <c r="L894" s="1"/>
      <c r="M894" s="50"/>
      <c r="N894" s="50"/>
      <c r="O894" s="8"/>
      <c r="P894" s="10" t="s">
        <v>13</v>
      </c>
      <c r="Q894" s="10" t="s">
        <v>13</v>
      </c>
      <c r="R894" s="10" t="s">
        <v>13</v>
      </c>
      <c r="S894" s="8"/>
      <c r="T894" s="8"/>
      <c r="U894" s="8"/>
      <c r="V894" s="50"/>
      <c r="W894" s="40"/>
    </row>
    <row r="895" spans="1:23" x14ac:dyDescent="0.25">
      <c r="A895" s="52">
        <v>894</v>
      </c>
      <c r="B895" s="6" t="s">
        <v>1425</v>
      </c>
      <c r="C895" s="12" t="s">
        <v>1426</v>
      </c>
      <c r="D895" s="12" t="s">
        <v>1426</v>
      </c>
      <c r="E895" s="11"/>
      <c r="F895" s="6" t="s">
        <v>1425</v>
      </c>
      <c r="G895" s="39"/>
      <c r="H895" s="5"/>
      <c r="I895" s="5"/>
      <c r="J895" s="1"/>
      <c r="K895" s="5"/>
      <c r="L895" s="5"/>
      <c r="M895" s="48"/>
      <c r="N895" s="50"/>
      <c r="O895" s="8"/>
      <c r="P895" s="8"/>
      <c r="Q895" s="8"/>
      <c r="R895" s="8"/>
      <c r="S895" s="8"/>
      <c r="T895" s="8"/>
      <c r="U895" s="8"/>
      <c r="V895" s="50"/>
      <c r="W895" s="40"/>
    </row>
    <row r="896" spans="1:23" ht="25.5" x14ac:dyDescent="0.25">
      <c r="A896" s="52">
        <v>895</v>
      </c>
      <c r="B896" s="2" t="s">
        <v>1423</v>
      </c>
      <c r="C896" s="10" t="s">
        <v>1424</v>
      </c>
      <c r="D896" s="10" t="s">
        <v>1424</v>
      </c>
      <c r="F896" s="2" t="s">
        <v>1423</v>
      </c>
      <c r="G896" s="40"/>
      <c r="H896" s="1"/>
      <c r="I896" s="1"/>
      <c r="J896" s="1" t="s">
        <v>13</v>
      </c>
      <c r="K896" s="1"/>
      <c r="L896" s="1"/>
      <c r="M896" s="50"/>
      <c r="N896" s="50"/>
      <c r="O896" s="8"/>
      <c r="P896" s="10" t="s">
        <v>13</v>
      </c>
      <c r="Q896" s="10" t="s">
        <v>13</v>
      </c>
      <c r="R896" s="10" t="s">
        <v>13</v>
      </c>
      <c r="S896" s="8"/>
      <c r="T896" s="8"/>
      <c r="U896" s="8"/>
      <c r="V896" s="50"/>
      <c r="W896" s="40"/>
    </row>
    <row r="897" spans="1:23" ht="25.5" x14ac:dyDescent="0.25">
      <c r="A897" s="52">
        <v>896</v>
      </c>
      <c r="B897" s="2" t="s">
        <v>1421</v>
      </c>
      <c r="C897" s="10" t="s">
        <v>1422</v>
      </c>
      <c r="D897" s="10" t="s">
        <v>1422</v>
      </c>
      <c r="F897" s="2" t="s">
        <v>1421</v>
      </c>
      <c r="G897" s="40"/>
      <c r="H897" s="1"/>
      <c r="I897" s="1"/>
      <c r="J897" s="1" t="s">
        <v>13</v>
      </c>
      <c r="K897" s="1"/>
      <c r="L897" s="1"/>
      <c r="M897" s="50"/>
      <c r="N897" s="50"/>
      <c r="O897" s="8"/>
      <c r="P897" s="10" t="s">
        <v>13</v>
      </c>
      <c r="Q897" s="10" t="s">
        <v>13</v>
      </c>
      <c r="R897" s="10" t="s">
        <v>13</v>
      </c>
      <c r="S897" s="8"/>
      <c r="T897" s="8"/>
      <c r="U897" s="8"/>
      <c r="V897" s="50"/>
      <c r="W897" s="40"/>
    </row>
    <row r="898" spans="1:23" x14ac:dyDescent="0.25">
      <c r="A898" s="52">
        <v>897</v>
      </c>
      <c r="B898" s="6" t="s">
        <v>1419</v>
      </c>
      <c r="C898" s="12" t="s">
        <v>1420</v>
      </c>
      <c r="D898" s="12" t="s">
        <v>1420</v>
      </c>
      <c r="E898" s="11"/>
      <c r="F898" s="6" t="s">
        <v>1419</v>
      </c>
      <c r="G898" s="39"/>
      <c r="H898" s="5"/>
      <c r="I898" s="5"/>
      <c r="J898" s="1"/>
      <c r="K898" s="5"/>
      <c r="L898" s="5"/>
      <c r="M898" s="48"/>
      <c r="N898" s="50"/>
      <c r="O898" s="8"/>
      <c r="P898" s="8"/>
      <c r="Q898" s="8"/>
      <c r="R898" s="8"/>
      <c r="S898" s="8"/>
      <c r="T898" s="8"/>
      <c r="U898" s="8"/>
      <c r="V898" s="50"/>
      <c r="W898" s="40"/>
    </row>
    <row r="899" spans="1:23" x14ac:dyDescent="0.25">
      <c r="A899" s="52">
        <v>898</v>
      </c>
      <c r="B899" s="2" t="s">
        <v>1417</v>
      </c>
      <c r="C899" s="10" t="s">
        <v>1418</v>
      </c>
      <c r="D899" s="10" t="s">
        <v>1418</v>
      </c>
      <c r="F899" s="2" t="s">
        <v>1417</v>
      </c>
      <c r="G899" s="40"/>
      <c r="H899" s="1"/>
      <c r="I899" s="1"/>
      <c r="J899" s="1" t="s">
        <v>13</v>
      </c>
      <c r="K899" s="1"/>
      <c r="L899" s="1"/>
      <c r="M899" s="50"/>
      <c r="N899" s="50"/>
      <c r="O899" s="8"/>
      <c r="P899" s="10" t="s">
        <v>13</v>
      </c>
      <c r="Q899" s="10" t="s">
        <v>13</v>
      </c>
      <c r="R899" s="10" t="s">
        <v>13</v>
      </c>
      <c r="S899" s="8"/>
      <c r="T899" s="8"/>
      <c r="U899" s="8"/>
      <c r="V899" s="50"/>
      <c r="W899" s="40"/>
    </row>
    <row r="900" spans="1:23" x14ac:dyDescent="0.25">
      <c r="A900" s="52">
        <v>899</v>
      </c>
      <c r="B900" s="2" t="s">
        <v>1415</v>
      </c>
      <c r="C900" s="10" t="s">
        <v>1416</v>
      </c>
      <c r="D900" s="10" t="s">
        <v>1416</v>
      </c>
      <c r="F900" s="2" t="s">
        <v>1415</v>
      </c>
      <c r="G900" s="40"/>
      <c r="H900" s="1"/>
      <c r="I900" s="1"/>
      <c r="J900" s="1" t="s">
        <v>13</v>
      </c>
      <c r="K900" s="1"/>
      <c r="L900" s="1"/>
      <c r="M900" s="50"/>
      <c r="N900" s="50"/>
      <c r="O900" s="8"/>
      <c r="P900" s="10" t="s">
        <v>13</v>
      </c>
      <c r="Q900" s="10" t="s">
        <v>13</v>
      </c>
      <c r="R900" s="10" t="s">
        <v>13</v>
      </c>
      <c r="S900" s="8"/>
      <c r="T900" s="8"/>
      <c r="U900" s="8"/>
      <c r="V900" s="50"/>
      <c r="W900" s="40"/>
    </row>
    <row r="901" spans="1:23" ht="25.5" x14ac:dyDescent="0.25">
      <c r="A901" s="52">
        <v>900</v>
      </c>
      <c r="B901" s="2" t="s">
        <v>1413</v>
      </c>
      <c r="C901" s="10" t="s">
        <v>1414</v>
      </c>
      <c r="D901" s="10" t="s">
        <v>1414</v>
      </c>
      <c r="F901" s="2" t="s">
        <v>1413</v>
      </c>
      <c r="G901" s="40"/>
      <c r="H901" s="1"/>
      <c r="I901" s="1"/>
      <c r="J901" s="1" t="s">
        <v>13</v>
      </c>
      <c r="K901" s="1"/>
      <c r="L901" s="1"/>
      <c r="M901" s="50"/>
      <c r="N901" s="50"/>
      <c r="O901" s="8"/>
      <c r="P901" s="10" t="s">
        <v>13</v>
      </c>
      <c r="Q901" s="10" t="s">
        <v>13</v>
      </c>
      <c r="R901" s="10" t="s">
        <v>13</v>
      </c>
      <c r="S901" s="8"/>
      <c r="T901" s="8"/>
      <c r="U901" s="8"/>
      <c r="V901" s="50"/>
      <c r="W901" s="40"/>
    </row>
    <row r="902" spans="1:23" x14ac:dyDescent="0.25">
      <c r="A902" s="8" t="s">
        <v>14302</v>
      </c>
      <c r="B902" s="2"/>
      <c r="C902" s="10"/>
      <c r="D902" s="10"/>
      <c r="E902" s="56"/>
      <c r="F902" s="2"/>
      <c r="G902" s="40">
        <f>SUBTOTAL(103,Table13[Renumbered])</f>
        <v>0</v>
      </c>
      <c r="H902" s="1">
        <f>SUBTOTAL(103,Table13[New])</f>
        <v>0</v>
      </c>
      <c r="I902" s="1">
        <f>SUBTOTAL(103,Table13[Deleted])</f>
        <v>0</v>
      </c>
      <c r="J902" s="2">
        <f>SUBTOTAL(103,Table13[Text unmodified])</f>
        <v>669</v>
      </c>
      <c r="K902" s="1">
        <f>SUBTOTAL(103,Table13[Reworded, intent the same])</f>
        <v>0</v>
      </c>
      <c r="L902" s="1">
        <f>SUBTOTAL(103,Table13[Reworded, intent modified])</f>
        <v>1</v>
      </c>
      <c r="M902" s="49">
        <f>SUBTOTAL(103,Table13[BK])</f>
        <v>29</v>
      </c>
      <c r="N902" s="49">
        <f>SUBTOTAL(103,Table13[ATPL(A)])</f>
        <v>510</v>
      </c>
      <c r="O902" s="10">
        <f>SUBTOTAL(103,Table13[CPL(A)])</f>
        <v>498</v>
      </c>
      <c r="P902" s="10">
        <f>SUBTOTAL(103,Table13[ATPL(H)/IR])</f>
        <v>484</v>
      </c>
      <c r="Q902" s="10">
        <f>SUBTOTAL(103,Table13[ATPL(H)/VFR])</f>
        <v>484</v>
      </c>
      <c r="R902" s="10">
        <f>SUBTOTAL(103,Table13[CPL(H)])</f>
        <v>473</v>
      </c>
      <c r="S902" s="10">
        <f>SUBTOTAL(103,Table13[IR])</f>
        <v>0</v>
      </c>
      <c r="T902" s="10">
        <f>SUBTOTAL(103,Table13[CBIR(A)])</f>
        <v>0</v>
      </c>
      <c r="U902" s="10">
        <f>SUBTOTAL(103,Table13[BIR exam])</f>
        <v>0</v>
      </c>
      <c r="V902" s="49">
        <f>SUBTOTAL(103,Table13[BIR BK])</f>
        <v>0</v>
      </c>
      <c r="W902" s="1"/>
    </row>
    <row r="903" spans="1:23" x14ac:dyDescent="0.25">
      <c r="B903" s="10"/>
    </row>
  </sheetData>
  <phoneticPr fontId="4" type="noConversion"/>
  <conditionalFormatting sqref="N1:U1">
    <cfRule type="expression" dxfId="674" priority="1">
      <formula>I1="x"</formula>
    </cfRule>
  </conditionalFormatting>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6F71C-FE7C-4A72-B79B-6BD3B89A8202}">
  <dimension ref="A1:W653"/>
  <sheetViews>
    <sheetView workbookViewId="0">
      <pane ySplit="1" topLeftCell="A2" activePane="bottomLeft" state="frozen"/>
      <selection pane="bottomLeft" activeCell="B2" sqref="B2"/>
    </sheetView>
  </sheetViews>
  <sheetFormatPr defaultColWidth="9" defaultRowHeight="15" x14ac:dyDescent="0.25"/>
  <cols>
    <col min="1" max="1" width="4.42578125" style="8" customWidth="1"/>
    <col min="2" max="2" width="41.7109375" style="8" customWidth="1"/>
    <col min="3" max="3" width="13.7109375" style="8" customWidth="1"/>
    <col min="4" max="4" width="13.7109375" style="9" customWidth="1"/>
    <col min="5" max="5" width="8.7109375" style="8" customWidth="1"/>
    <col min="6" max="6" width="41.7109375" style="8" customWidth="1"/>
    <col min="7" max="22" width="3.85546875" style="8" customWidth="1"/>
    <col min="23" max="23" width="25.7109375" style="19" customWidth="1"/>
    <col min="24" max="16384" width="9" style="8"/>
  </cols>
  <sheetData>
    <row r="1" spans="1:23" ht="83.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ht="38.25" x14ac:dyDescent="0.25">
      <c r="A2" s="52">
        <v>1</v>
      </c>
      <c r="B2" s="4" t="s">
        <v>4464</v>
      </c>
      <c r="C2" s="14" t="s">
        <v>4465</v>
      </c>
      <c r="D2" s="14" t="s">
        <v>4465</v>
      </c>
      <c r="E2" s="13"/>
      <c r="F2" s="4" t="s">
        <v>4464</v>
      </c>
      <c r="G2" s="42"/>
      <c r="H2" s="4"/>
      <c r="I2" s="4"/>
      <c r="J2" s="1"/>
      <c r="K2" s="4"/>
      <c r="L2" s="4"/>
      <c r="M2" s="46"/>
      <c r="N2" s="51"/>
      <c r="V2" s="51"/>
      <c r="W2" s="40" t="s">
        <v>14303</v>
      </c>
    </row>
    <row r="3" spans="1:23" x14ac:dyDescent="0.25">
      <c r="A3" s="52">
        <v>2</v>
      </c>
      <c r="B3" s="4" t="s">
        <v>4462</v>
      </c>
      <c r="C3" s="14" t="s">
        <v>4463</v>
      </c>
      <c r="D3" s="14" t="s">
        <v>4463</v>
      </c>
      <c r="E3" s="13"/>
      <c r="F3" s="4" t="s">
        <v>4462</v>
      </c>
      <c r="G3" s="43"/>
      <c r="H3" s="4"/>
      <c r="I3" s="4"/>
      <c r="J3" s="1"/>
      <c r="K3" s="4"/>
      <c r="L3" s="4"/>
      <c r="M3" s="47"/>
      <c r="N3" s="50"/>
      <c r="V3" s="50"/>
      <c r="W3" s="40"/>
    </row>
    <row r="4" spans="1:23" x14ac:dyDescent="0.25">
      <c r="A4" s="52">
        <v>3</v>
      </c>
      <c r="B4" s="4" t="s">
        <v>4460</v>
      </c>
      <c r="C4" s="14" t="s">
        <v>4461</v>
      </c>
      <c r="D4" s="14" t="s">
        <v>4461</v>
      </c>
      <c r="E4" s="13"/>
      <c r="F4" s="4" t="s">
        <v>4460</v>
      </c>
      <c r="G4" s="43"/>
      <c r="H4" s="4"/>
      <c r="I4" s="4"/>
      <c r="J4" s="1"/>
      <c r="K4" s="4"/>
      <c r="L4" s="4"/>
      <c r="M4" s="47"/>
      <c r="N4" s="50"/>
      <c r="V4" s="50"/>
      <c r="W4" s="40"/>
    </row>
    <row r="5" spans="1:23" x14ac:dyDescent="0.25">
      <c r="A5" s="52">
        <v>4</v>
      </c>
      <c r="B5" s="6" t="s">
        <v>4458</v>
      </c>
      <c r="C5" s="12" t="s">
        <v>4459</v>
      </c>
      <c r="D5" s="12" t="s">
        <v>4459</v>
      </c>
      <c r="E5" s="11"/>
      <c r="F5" s="6" t="s">
        <v>4458</v>
      </c>
      <c r="G5" s="44"/>
      <c r="H5" s="6"/>
      <c r="I5" s="6"/>
      <c r="J5" s="1"/>
      <c r="K5" s="6"/>
      <c r="L5" s="6"/>
      <c r="M5" s="48"/>
      <c r="N5" s="50"/>
      <c r="V5" s="50"/>
      <c r="W5" s="40"/>
    </row>
    <row r="6" spans="1:23" ht="25.5" x14ac:dyDescent="0.25">
      <c r="A6" s="52">
        <v>5</v>
      </c>
      <c r="B6" s="2" t="s">
        <v>4456</v>
      </c>
      <c r="C6" s="10" t="s">
        <v>4457</v>
      </c>
      <c r="D6" s="10" t="s">
        <v>4457</v>
      </c>
      <c r="E6" s="10"/>
      <c r="F6" s="2" t="s">
        <v>4456</v>
      </c>
      <c r="G6" s="45"/>
      <c r="H6" s="2"/>
      <c r="I6" s="2"/>
      <c r="J6" s="1" t="s">
        <v>13</v>
      </c>
      <c r="K6" s="2"/>
      <c r="L6" s="2"/>
      <c r="M6" s="49" t="s">
        <v>13</v>
      </c>
      <c r="N6" s="49" t="s">
        <v>13</v>
      </c>
      <c r="O6" s="10" t="s">
        <v>13</v>
      </c>
      <c r="P6" s="10" t="s">
        <v>13</v>
      </c>
      <c r="Q6" s="10" t="s">
        <v>13</v>
      </c>
      <c r="R6" s="10" t="s">
        <v>13</v>
      </c>
      <c r="V6" s="50"/>
      <c r="W6" s="40"/>
    </row>
    <row r="7" spans="1:23" ht="38.25" x14ac:dyDescent="0.25">
      <c r="A7" s="52">
        <v>6</v>
      </c>
      <c r="B7" s="2" t="s">
        <v>4454</v>
      </c>
      <c r="C7" s="10" t="s">
        <v>4455</v>
      </c>
      <c r="D7" s="10" t="s">
        <v>4455</v>
      </c>
      <c r="E7" s="10"/>
      <c r="F7" s="2" t="s">
        <v>4454</v>
      </c>
      <c r="G7" s="45"/>
      <c r="H7" s="2"/>
      <c r="I7" s="2"/>
      <c r="J7" s="1" t="s">
        <v>13</v>
      </c>
      <c r="K7" s="2"/>
      <c r="L7" s="2"/>
      <c r="M7" s="49" t="s">
        <v>13</v>
      </c>
      <c r="N7" s="49" t="s">
        <v>13</v>
      </c>
      <c r="O7" s="10" t="s">
        <v>13</v>
      </c>
      <c r="P7" s="10" t="s">
        <v>13</v>
      </c>
      <c r="Q7" s="10" t="s">
        <v>13</v>
      </c>
      <c r="R7" s="10" t="s">
        <v>13</v>
      </c>
      <c r="V7" s="50"/>
      <c r="W7" s="40"/>
    </row>
    <row r="8" spans="1:23" x14ac:dyDescent="0.25">
      <c r="A8" s="52">
        <v>7</v>
      </c>
      <c r="B8" s="2" t="s">
        <v>4452</v>
      </c>
      <c r="C8" s="10" t="s">
        <v>4453</v>
      </c>
      <c r="D8" s="10" t="s">
        <v>4453</v>
      </c>
      <c r="E8" s="10"/>
      <c r="F8" s="2" t="s">
        <v>4452</v>
      </c>
      <c r="G8" s="45"/>
      <c r="H8" s="2"/>
      <c r="I8" s="2"/>
      <c r="J8" s="1" t="s">
        <v>13</v>
      </c>
      <c r="K8" s="2"/>
      <c r="L8" s="2"/>
      <c r="M8" s="49" t="s">
        <v>13</v>
      </c>
      <c r="N8" s="49" t="s">
        <v>13</v>
      </c>
      <c r="O8" s="10" t="s">
        <v>13</v>
      </c>
      <c r="P8" s="10" t="s">
        <v>13</v>
      </c>
      <c r="Q8" s="10" t="s">
        <v>13</v>
      </c>
      <c r="R8" s="10" t="s">
        <v>13</v>
      </c>
      <c r="V8" s="50"/>
      <c r="W8" s="40"/>
    </row>
    <row r="9" spans="1:23" ht="51" x14ac:dyDescent="0.25">
      <c r="A9" s="52">
        <v>8</v>
      </c>
      <c r="B9" s="2" t="s">
        <v>4450</v>
      </c>
      <c r="C9" s="10" t="s">
        <v>4451</v>
      </c>
      <c r="D9" s="10" t="s">
        <v>4451</v>
      </c>
      <c r="F9" s="2" t="s">
        <v>4450</v>
      </c>
      <c r="G9" s="45"/>
      <c r="H9" s="2"/>
      <c r="I9" s="2"/>
      <c r="J9" s="1" t="s">
        <v>13</v>
      </c>
      <c r="K9" s="2"/>
      <c r="L9" s="2"/>
      <c r="M9" s="50"/>
      <c r="N9" s="49" t="s">
        <v>13</v>
      </c>
      <c r="O9" s="10" t="s">
        <v>13</v>
      </c>
      <c r="P9" s="10" t="s">
        <v>13</v>
      </c>
      <c r="Q9" s="10" t="s">
        <v>13</v>
      </c>
      <c r="R9" s="10" t="s">
        <v>13</v>
      </c>
      <c r="V9" s="50"/>
      <c r="W9" s="40"/>
    </row>
    <row r="10" spans="1:23" ht="76.5" x14ac:dyDescent="0.25">
      <c r="A10" s="52">
        <v>9</v>
      </c>
      <c r="B10" s="2" t="s">
        <v>4448</v>
      </c>
      <c r="C10" s="10" t="s">
        <v>4449</v>
      </c>
      <c r="D10" s="10" t="s">
        <v>4449</v>
      </c>
      <c r="F10" s="2" t="s">
        <v>4448</v>
      </c>
      <c r="G10" s="45"/>
      <c r="H10" s="2"/>
      <c r="I10" s="2"/>
      <c r="J10" s="1" t="s">
        <v>13</v>
      </c>
      <c r="K10" s="2"/>
      <c r="L10" s="2"/>
      <c r="M10" s="50"/>
      <c r="N10" s="49" t="s">
        <v>13</v>
      </c>
      <c r="O10" s="10" t="s">
        <v>13</v>
      </c>
      <c r="P10" s="10" t="s">
        <v>13</v>
      </c>
      <c r="Q10" s="10" t="s">
        <v>13</v>
      </c>
      <c r="R10" s="10" t="s">
        <v>13</v>
      </c>
      <c r="V10" s="50"/>
      <c r="W10" s="40"/>
    </row>
    <row r="11" spans="1:23" ht="38.25" x14ac:dyDescent="0.25">
      <c r="A11" s="52">
        <v>10</v>
      </c>
      <c r="B11" s="2" t="s">
        <v>4446</v>
      </c>
      <c r="C11" s="10" t="s">
        <v>4447</v>
      </c>
      <c r="D11" s="10" t="s">
        <v>4447</v>
      </c>
      <c r="F11" s="2" t="s">
        <v>4446</v>
      </c>
      <c r="G11" s="45"/>
      <c r="H11" s="2"/>
      <c r="I11" s="2"/>
      <c r="J11" s="1" t="s">
        <v>13</v>
      </c>
      <c r="K11" s="2"/>
      <c r="L11" s="2"/>
      <c r="M11" s="50"/>
      <c r="N11" s="49" t="s">
        <v>13</v>
      </c>
      <c r="O11" s="10" t="s">
        <v>13</v>
      </c>
      <c r="P11" s="10" t="s">
        <v>13</v>
      </c>
      <c r="Q11" s="10" t="s">
        <v>13</v>
      </c>
      <c r="R11" s="10" t="s">
        <v>13</v>
      </c>
      <c r="V11" s="50"/>
      <c r="W11" s="40"/>
    </row>
    <row r="12" spans="1:23" ht="51" x14ac:dyDescent="0.25">
      <c r="A12" s="52">
        <v>11</v>
      </c>
      <c r="B12" s="2" t="s">
        <v>4444</v>
      </c>
      <c r="C12" s="10" t="s">
        <v>4445</v>
      </c>
      <c r="D12" s="10" t="s">
        <v>4445</v>
      </c>
      <c r="F12" s="2" t="s">
        <v>4444</v>
      </c>
      <c r="G12" s="45"/>
      <c r="H12" s="2"/>
      <c r="I12" s="2"/>
      <c r="J12" s="1" t="s">
        <v>13</v>
      </c>
      <c r="K12" s="2"/>
      <c r="L12" s="2"/>
      <c r="M12" s="50"/>
      <c r="N12" s="49" t="s">
        <v>13</v>
      </c>
      <c r="O12" s="10" t="s">
        <v>13</v>
      </c>
      <c r="P12" s="10" t="s">
        <v>13</v>
      </c>
      <c r="Q12" s="10" t="s">
        <v>13</v>
      </c>
      <c r="R12" s="10" t="s">
        <v>13</v>
      </c>
      <c r="V12" s="50"/>
      <c r="W12" s="40"/>
    </row>
    <row r="13" spans="1:23" x14ac:dyDescent="0.25">
      <c r="A13" s="52">
        <v>12</v>
      </c>
      <c r="B13" s="4" t="s">
        <v>4442</v>
      </c>
      <c r="C13" s="14" t="s">
        <v>4443</v>
      </c>
      <c r="D13" s="14" t="s">
        <v>4443</v>
      </c>
      <c r="E13" s="13"/>
      <c r="F13" s="4" t="s">
        <v>4442</v>
      </c>
      <c r="G13" s="43"/>
      <c r="H13" s="4"/>
      <c r="I13" s="4"/>
      <c r="J13" s="1"/>
      <c r="K13" s="4"/>
      <c r="L13" s="4"/>
      <c r="M13" s="47"/>
      <c r="N13" s="50"/>
      <c r="V13" s="50"/>
      <c r="W13" s="40"/>
    </row>
    <row r="14" spans="1:23" x14ac:dyDescent="0.25">
      <c r="A14" s="52">
        <v>13</v>
      </c>
      <c r="B14" s="6" t="s">
        <v>4440</v>
      </c>
      <c r="C14" s="12" t="s">
        <v>4441</v>
      </c>
      <c r="D14" s="12" t="s">
        <v>4441</v>
      </c>
      <c r="E14" s="11"/>
      <c r="F14" s="6" t="s">
        <v>4440</v>
      </c>
      <c r="G14" s="44"/>
      <c r="H14" s="6"/>
      <c r="I14" s="6"/>
      <c r="J14" s="1"/>
      <c r="K14" s="6"/>
      <c r="L14" s="6"/>
      <c r="M14" s="48"/>
      <c r="N14" s="50"/>
      <c r="V14" s="50"/>
      <c r="W14" s="40"/>
    </row>
    <row r="15" spans="1:23" x14ac:dyDescent="0.25">
      <c r="A15" s="52">
        <v>14</v>
      </c>
      <c r="B15" s="2" t="s">
        <v>4438</v>
      </c>
      <c r="C15" s="10" t="s">
        <v>4439</v>
      </c>
      <c r="D15" s="10" t="s">
        <v>4439</v>
      </c>
      <c r="E15" s="10"/>
      <c r="F15" s="2" t="s">
        <v>4438</v>
      </c>
      <c r="G15" s="45"/>
      <c r="H15" s="2"/>
      <c r="I15" s="2"/>
      <c r="J15" s="1" t="s">
        <v>13</v>
      </c>
      <c r="K15" s="2"/>
      <c r="L15" s="2"/>
      <c r="M15" s="49" t="s">
        <v>13</v>
      </c>
      <c r="N15" s="49" t="s">
        <v>13</v>
      </c>
      <c r="O15" s="10" t="s">
        <v>13</v>
      </c>
      <c r="P15" s="10" t="s">
        <v>13</v>
      </c>
      <c r="Q15" s="10" t="s">
        <v>13</v>
      </c>
      <c r="R15" s="10" t="s">
        <v>13</v>
      </c>
      <c r="V15" s="50"/>
      <c r="W15" s="40"/>
    </row>
    <row r="16" spans="1:23" ht="38.25" x14ac:dyDescent="0.25">
      <c r="A16" s="52">
        <v>15</v>
      </c>
      <c r="B16" s="2" t="s">
        <v>4436</v>
      </c>
      <c r="C16" s="10" t="s">
        <v>4437</v>
      </c>
      <c r="D16" s="10" t="s">
        <v>4437</v>
      </c>
      <c r="E16" s="10"/>
      <c r="F16" s="2" t="s">
        <v>4436</v>
      </c>
      <c r="G16" s="45"/>
      <c r="H16" s="2"/>
      <c r="I16" s="2"/>
      <c r="J16" s="1" t="s">
        <v>13</v>
      </c>
      <c r="K16" s="2"/>
      <c r="L16" s="2"/>
      <c r="M16" s="49" t="s">
        <v>13</v>
      </c>
      <c r="N16" s="49" t="s">
        <v>13</v>
      </c>
      <c r="O16" s="10" t="s">
        <v>13</v>
      </c>
      <c r="P16" s="10" t="s">
        <v>13</v>
      </c>
      <c r="Q16" s="10" t="s">
        <v>13</v>
      </c>
      <c r="R16" s="10" t="s">
        <v>13</v>
      </c>
      <c r="V16" s="50"/>
      <c r="W16" s="40"/>
    </row>
    <row r="17" spans="1:23" ht="25.5" x14ac:dyDescent="0.25">
      <c r="A17" s="52">
        <v>16</v>
      </c>
      <c r="B17" s="2" t="s">
        <v>4434</v>
      </c>
      <c r="C17" s="10" t="s">
        <v>4435</v>
      </c>
      <c r="D17" s="10" t="s">
        <v>4435</v>
      </c>
      <c r="E17" s="10"/>
      <c r="F17" s="2" t="s">
        <v>4434</v>
      </c>
      <c r="G17" s="45"/>
      <c r="H17" s="2"/>
      <c r="I17" s="2"/>
      <c r="J17" s="1" t="s">
        <v>13</v>
      </c>
      <c r="K17" s="2"/>
      <c r="L17" s="2"/>
      <c r="M17" s="49" t="s">
        <v>13</v>
      </c>
      <c r="N17" s="49" t="s">
        <v>13</v>
      </c>
      <c r="O17" s="10" t="s">
        <v>13</v>
      </c>
      <c r="P17" s="10" t="s">
        <v>13</v>
      </c>
      <c r="Q17" s="10" t="s">
        <v>13</v>
      </c>
      <c r="R17" s="10" t="s">
        <v>13</v>
      </c>
      <c r="V17" s="50"/>
      <c r="W17" s="40"/>
    </row>
    <row r="18" spans="1:23" ht="114.75" x14ac:dyDescent="0.25">
      <c r="A18" s="52">
        <v>17</v>
      </c>
      <c r="B18" s="2" t="s">
        <v>4432</v>
      </c>
      <c r="C18" s="10" t="s">
        <v>4433</v>
      </c>
      <c r="D18" s="10" t="s">
        <v>4433</v>
      </c>
      <c r="F18" s="2" t="s">
        <v>4432</v>
      </c>
      <c r="G18" s="45"/>
      <c r="H18" s="2"/>
      <c r="I18" s="2"/>
      <c r="J18" s="1" t="s">
        <v>13</v>
      </c>
      <c r="K18" s="2"/>
      <c r="L18" s="2"/>
      <c r="M18" s="50"/>
      <c r="N18" s="49" t="s">
        <v>13</v>
      </c>
      <c r="O18" s="10" t="s">
        <v>13</v>
      </c>
      <c r="P18" s="10" t="s">
        <v>13</v>
      </c>
      <c r="Q18" s="10" t="s">
        <v>13</v>
      </c>
      <c r="R18" s="10" t="s">
        <v>13</v>
      </c>
      <c r="V18" s="50"/>
      <c r="W18" s="40"/>
    </row>
    <row r="19" spans="1:23" ht="38.25" x14ac:dyDescent="0.25">
      <c r="A19" s="52">
        <v>18</v>
      </c>
      <c r="B19" s="2" t="s">
        <v>4430</v>
      </c>
      <c r="C19" s="10" t="s">
        <v>4431</v>
      </c>
      <c r="D19" s="10" t="s">
        <v>4431</v>
      </c>
      <c r="F19" s="2" t="s">
        <v>4430</v>
      </c>
      <c r="G19" s="45"/>
      <c r="H19" s="2"/>
      <c r="I19" s="2"/>
      <c r="J19" s="1" t="s">
        <v>13</v>
      </c>
      <c r="K19" s="2"/>
      <c r="L19" s="2"/>
      <c r="M19" s="50"/>
      <c r="N19" s="49" t="s">
        <v>13</v>
      </c>
      <c r="O19" s="10" t="s">
        <v>13</v>
      </c>
      <c r="P19" s="10" t="s">
        <v>13</v>
      </c>
      <c r="Q19" s="10" t="s">
        <v>13</v>
      </c>
      <c r="R19" s="10" t="s">
        <v>13</v>
      </c>
      <c r="V19" s="50"/>
      <c r="W19" s="40"/>
    </row>
    <row r="20" spans="1:23" x14ac:dyDescent="0.25">
      <c r="A20" s="52">
        <v>19</v>
      </c>
      <c r="B20" s="4" t="s">
        <v>4428</v>
      </c>
      <c r="C20" s="14" t="s">
        <v>4429</v>
      </c>
      <c r="D20" s="14" t="s">
        <v>4429</v>
      </c>
      <c r="E20" s="13"/>
      <c r="F20" s="4" t="s">
        <v>4428</v>
      </c>
      <c r="G20" s="43"/>
      <c r="H20" s="4"/>
      <c r="I20" s="4"/>
      <c r="J20" s="1"/>
      <c r="K20" s="4"/>
      <c r="L20" s="4"/>
      <c r="M20" s="47"/>
      <c r="N20" s="50"/>
      <c r="V20" s="50"/>
      <c r="W20" s="40"/>
    </row>
    <row r="21" spans="1:23" x14ac:dyDescent="0.25">
      <c r="A21" s="52">
        <v>20</v>
      </c>
      <c r="B21" s="6" t="s">
        <v>4426</v>
      </c>
      <c r="C21" s="12" t="s">
        <v>4427</v>
      </c>
      <c r="D21" s="12" t="s">
        <v>4427</v>
      </c>
      <c r="E21" s="11"/>
      <c r="F21" s="6" t="s">
        <v>4426</v>
      </c>
      <c r="G21" s="44"/>
      <c r="H21" s="6"/>
      <c r="I21" s="6"/>
      <c r="J21" s="1"/>
      <c r="K21" s="6"/>
      <c r="L21" s="6"/>
      <c r="M21" s="48"/>
      <c r="N21" s="50"/>
      <c r="V21" s="50"/>
      <c r="W21" s="40"/>
    </row>
    <row r="22" spans="1:23" ht="25.5" x14ac:dyDescent="0.25">
      <c r="A22" s="52">
        <v>21</v>
      </c>
      <c r="B22" s="2" t="s">
        <v>4424</v>
      </c>
      <c r="C22" s="10" t="s">
        <v>4425</v>
      </c>
      <c r="D22" s="10" t="s">
        <v>4425</v>
      </c>
      <c r="F22" s="2" t="s">
        <v>4424</v>
      </c>
      <c r="G22" s="45"/>
      <c r="H22" s="2"/>
      <c r="I22" s="2"/>
      <c r="J22" s="1" t="s">
        <v>13</v>
      </c>
      <c r="K22" s="2"/>
      <c r="L22" s="2"/>
      <c r="M22" s="50"/>
      <c r="N22" s="49" t="s">
        <v>13</v>
      </c>
      <c r="O22" s="10" t="s">
        <v>13</v>
      </c>
      <c r="P22" s="10" t="s">
        <v>13</v>
      </c>
      <c r="Q22" s="10" t="s">
        <v>13</v>
      </c>
      <c r="R22" s="10" t="s">
        <v>13</v>
      </c>
      <c r="V22" s="50"/>
      <c r="W22" s="40"/>
    </row>
    <row r="23" spans="1:23" ht="38.25" x14ac:dyDescent="0.25">
      <c r="A23" s="52">
        <v>22</v>
      </c>
      <c r="B23" s="2" t="s">
        <v>4422</v>
      </c>
      <c r="C23" s="10" t="s">
        <v>4423</v>
      </c>
      <c r="D23" s="10" t="s">
        <v>4423</v>
      </c>
      <c r="F23" s="2" t="s">
        <v>4422</v>
      </c>
      <c r="G23" s="45"/>
      <c r="H23" s="2"/>
      <c r="I23" s="2"/>
      <c r="J23" s="1" t="s">
        <v>13</v>
      </c>
      <c r="K23" s="2"/>
      <c r="L23" s="2"/>
      <c r="M23" s="50"/>
      <c r="N23" s="49" t="s">
        <v>13</v>
      </c>
      <c r="O23" s="10" t="s">
        <v>13</v>
      </c>
      <c r="P23" s="10" t="s">
        <v>13</v>
      </c>
      <c r="Q23" s="10" t="s">
        <v>13</v>
      </c>
      <c r="R23" s="10" t="s">
        <v>13</v>
      </c>
      <c r="V23" s="50"/>
      <c r="W23" s="40"/>
    </row>
    <row r="24" spans="1:23" x14ac:dyDescent="0.25">
      <c r="A24" s="52">
        <v>23</v>
      </c>
      <c r="B24" s="2" t="s">
        <v>4420</v>
      </c>
      <c r="C24" s="10" t="s">
        <v>4421</v>
      </c>
      <c r="D24" s="10" t="s">
        <v>4421</v>
      </c>
      <c r="F24" s="2" t="s">
        <v>4420</v>
      </c>
      <c r="G24" s="45"/>
      <c r="H24" s="2"/>
      <c r="I24" s="2"/>
      <c r="J24" s="1" t="s">
        <v>13</v>
      </c>
      <c r="K24" s="2"/>
      <c r="L24" s="2"/>
      <c r="M24" s="50"/>
      <c r="N24" s="49" t="s">
        <v>13</v>
      </c>
      <c r="O24" s="10" t="s">
        <v>13</v>
      </c>
      <c r="P24" s="10" t="s">
        <v>13</v>
      </c>
      <c r="Q24" s="10" t="s">
        <v>13</v>
      </c>
      <c r="R24" s="10" t="s">
        <v>13</v>
      </c>
      <c r="V24" s="50"/>
      <c r="W24" s="40"/>
    </row>
    <row r="25" spans="1:23" ht="63.75" x14ac:dyDescent="0.25">
      <c r="A25" s="52">
        <v>24</v>
      </c>
      <c r="B25" s="2" t="s">
        <v>4418</v>
      </c>
      <c r="C25" s="10" t="s">
        <v>4419</v>
      </c>
      <c r="D25" s="10" t="s">
        <v>4419</v>
      </c>
      <c r="F25" s="2" t="s">
        <v>4418</v>
      </c>
      <c r="G25" s="45"/>
      <c r="H25" s="2"/>
      <c r="I25" s="2"/>
      <c r="J25" s="1" t="s">
        <v>13</v>
      </c>
      <c r="K25" s="2"/>
      <c r="L25" s="2"/>
      <c r="M25" s="50"/>
      <c r="N25" s="49" t="s">
        <v>13</v>
      </c>
      <c r="O25" s="10" t="s">
        <v>13</v>
      </c>
      <c r="P25" s="10" t="s">
        <v>13</v>
      </c>
      <c r="Q25" s="10" t="s">
        <v>13</v>
      </c>
      <c r="R25" s="10" t="s">
        <v>13</v>
      </c>
      <c r="V25" s="50"/>
      <c r="W25" s="40"/>
    </row>
    <row r="26" spans="1:23" ht="63.75" x14ac:dyDescent="0.25">
      <c r="A26" s="52">
        <v>25</v>
      </c>
      <c r="B26" s="2" t="s">
        <v>4416</v>
      </c>
      <c r="C26" s="10" t="s">
        <v>4417</v>
      </c>
      <c r="D26" s="10" t="s">
        <v>4417</v>
      </c>
      <c r="F26" s="2" t="s">
        <v>4416</v>
      </c>
      <c r="G26" s="45"/>
      <c r="H26" s="2"/>
      <c r="I26" s="2"/>
      <c r="J26" s="1" t="s">
        <v>13</v>
      </c>
      <c r="K26" s="2"/>
      <c r="L26" s="2"/>
      <c r="M26" s="50"/>
      <c r="N26" s="49" t="s">
        <v>13</v>
      </c>
      <c r="O26" s="10" t="s">
        <v>13</v>
      </c>
      <c r="P26" s="10" t="s">
        <v>13</v>
      </c>
      <c r="Q26" s="10" t="s">
        <v>13</v>
      </c>
      <c r="R26" s="10" t="s">
        <v>13</v>
      </c>
      <c r="V26" s="50"/>
      <c r="W26" s="40"/>
    </row>
    <row r="27" spans="1:23" ht="89.25" x14ac:dyDescent="0.25">
      <c r="A27" s="52">
        <v>26</v>
      </c>
      <c r="B27" s="2" t="s">
        <v>4414</v>
      </c>
      <c r="C27" s="10" t="s">
        <v>4415</v>
      </c>
      <c r="D27" s="10" t="s">
        <v>4415</v>
      </c>
      <c r="F27" s="2" t="s">
        <v>4414</v>
      </c>
      <c r="G27" s="45"/>
      <c r="H27" s="2"/>
      <c r="I27" s="2"/>
      <c r="J27" s="1" t="s">
        <v>13</v>
      </c>
      <c r="K27" s="2"/>
      <c r="L27" s="2"/>
      <c r="M27" s="50"/>
      <c r="N27" s="49" t="s">
        <v>13</v>
      </c>
      <c r="O27" s="10" t="s">
        <v>13</v>
      </c>
      <c r="P27" s="10" t="s">
        <v>13</v>
      </c>
      <c r="Q27" s="10" t="s">
        <v>13</v>
      </c>
      <c r="R27" s="10" t="s">
        <v>13</v>
      </c>
      <c r="V27" s="50"/>
      <c r="W27" s="40"/>
    </row>
    <row r="28" spans="1:23" x14ac:dyDescent="0.25">
      <c r="A28" s="52">
        <v>27</v>
      </c>
      <c r="B28" s="4" t="s">
        <v>4412</v>
      </c>
      <c r="C28" s="14" t="s">
        <v>4413</v>
      </c>
      <c r="D28" s="14" t="s">
        <v>4413</v>
      </c>
      <c r="E28" s="13"/>
      <c r="F28" s="4" t="s">
        <v>4412</v>
      </c>
      <c r="G28" s="43"/>
      <c r="H28" s="4"/>
      <c r="I28" s="4"/>
      <c r="J28" s="1"/>
      <c r="K28" s="4"/>
      <c r="L28" s="4"/>
      <c r="M28" s="47"/>
      <c r="N28" s="50"/>
      <c r="V28" s="50"/>
      <c r="W28" s="40"/>
    </row>
    <row r="29" spans="1:23" ht="25.5" x14ac:dyDescent="0.25">
      <c r="A29" s="52">
        <v>28</v>
      </c>
      <c r="B29" s="6" t="s">
        <v>4410</v>
      </c>
      <c r="C29" s="12" t="s">
        <v>4411</v>
      </c>
      <c r="D29" s="12" t="s">
        <v>4411</v>
      </c>
      <c r="E29" s="11"/>
      <c r="F29" s="6" t="s">
        <v>4410</v>
      </c>
      <c r="G29" s="44"/>
      <c r="H29" s="6"/>
      <c r="I29" s="6"/>
      <c r="J29" s="1"/>
      <c r="K29" s="6"/>
      <c r="L29" s="6"/>
      <c r="M29" s="48"/>
      <c r="N29" s="50"/>
      <c r="V29" s="50"/>
      <c r="W29" s="40"/>
    </row>
    <row r="30" spans="1:23" x14ac:dyDescent="0.25">
      <c r="A30" s="52">
        <v>29</v>
      </c>
      <c r="B30" s="2" t="s">
        <v>4408</v>
      </c>
      <c r="C30" s="10" t="s">
        <v>4409</v>
      </c>
      <c r="D30" s="10" t="s">
        <v>4409</v>
      </c>
      <c r="F30" s="2" t="s">
        <v>4408</v>
      </c>
      <c r="G30" s="45"/>
      <c r="H30" s="2"/>
      <c r="I30" s="2"/>
      <c r="J30" s="1" t="s">
        <v>13</v>
      </c>
      <c r="K30" s="2"/>
      <c r="L30" s="2"/>
      <c r="M30" s="50"/>
      <c r="N30" s="49" t="s">
        <v>13</v>
      </c>
      <c r="O30" s="10" t="s">
        <v>13</v>
      </c>
      <c r="P30" s="10" t="s">
        <v>13</v>
      </c>
      <c r="Q30" s="10" t="s">
        <v>13</v>
      </c>
      <c r="R30" s="10" t="s">
        <v>13</v>
      </c>
      <c r="V30" s="50"/>
      <c r="W30" s="40"/>
    </row>
    <row r="31" spans="1:23" ht="25.5" x14ac:dyDescent="0.25">
      <c r="A31" s="52">
        <v>30</v>
      </c>
      <c r="B31" s="2" t="s">
        <v>4406</v>
      </c>
      <c r="C31" s="10" t="s">
        <v>4407</v>
      </c>
      <c r="D31" s="10" t="s">
        <v>4407</v>
      </c>
      <c r="F31" s="2" t="s">
        <v>4406</v>
      </c>
      <c r="G31" s="45"/>
      <c r="H31" s="2"/>
      <c r="I31" s="2"/>
      <c r="J31" s="1" t="s">
        <v>13</v>
      </c>
      <c r="K31" s="2"/>
      <c r="L31" s="2"/>
      <c r="M31" s="50"/>
      <c r="N31" s="49" t="s">
        <v>13</v>
      </c>
      <c r="O31" s="10" t="s">
        <v>13</v>
      </c>
      <c r="P31" s="10" t="s">
        <v>13</v>
      </c>
      <c r="Q31" s="10" t="s">
        <v>13</v>
      </c>
      <c r="R31" s="10" t="s">
        <v>13</v>
      </c>
      <c r="V31" s="50"/>
      <c r="W31" s="40"/>
    </row>
    <row r="32" spans="1:23" ht="38.25" x14ac:dyDescent="0.25">
      <c r="A32" s="52">
        <v>31</v>
      </c>
      <c r="B32" s="2" t="s">
        <v>4404</v>
      </c>
      <c r="C32" s="10" t="s">
        <v>4405</v>
      </c>
      <c r="D32" s="10" t="s">
        <v>4405</v>
      </c>
      <c r="F32" s="2" t="s">
        <v>4404</v>
      </c>
      <c r="G32" s="45"/>
      <c r="H32" s="2"/>
      <c r="I32" s="2"/>
      <c r="J32" s="1" t="s">
        <v>13</v>
      </c>
      <c r="K32" s="2"/>
      <c r="L32" s="2"/>
      <c r="M32" s="50"/>
      <c r="N32" s="49" t="s">
        <v>13</v>
      </c>
      <c r="O32" s="10" t="s">
        <v>13</v>
      </c>
      <c r="P32" s="10" t="s">
        <v>13</v>
      </c>
      <c r="Q32" s="10" t="s">
        <v>13</v>
      </c>
      <c r="R32" s="10" t="s">
        <v>13</v>
      </c>
      <c r="V32" s="50"/>
      <c r="W32" s="40"/>
    </row>
    <row r="33" spans="1:23" ht="38.25" x14ac:dyDescent="0.25">
      <c r="A33" s="52">
        <v>32</v>
      </c>
      <c r="B33" s="2" t="s">
        <v>4402</v>
      </c>
      <c r="C33" s="10" t="s">
        <v>4403</v>
      </c>
      <c r="D33" s="10" t="s">
        <v>4403</v>
      </c>
      <c r="F33" s="2" t="s">
        <v>4402</v>
      </c>
      <c r="G33" s="45"/>
      <c r="H33" s="2"/>
      <c r="I33" s="2"/>
      <c r="J33" s="1" t="s">
        <v>13</v>
      </c>
      <c r="K33" s="2"/>
      <c r="L33" s="2"/>
      <c r="M33" s="50"/>
      <c r="N33" s="49" t="s">
        <v>13</v>
      </c>
      <c r="O33" s="10" t="s">
        <v>13</v>
      </c>
      <c r="P33" s="10" t="s">
        <v>13</v>
      </c>
      <c r="Q33" s="10" t="s">
        <v>13</v>
      </c>
      <c r="R33" s="10" t="s">
        <v>13</v>
      </c>
      <c r="V33" s="50"/>
      <c r="W33" s="40"/>
    </row>
    <row r="34" spans="1:23" x14ac:dyDescent="0.25">
      <c r="A34" s="52">
        <v>33</v>
      </c>
      <c r="B34" s="2" t="s">
        <v>4400</v>
      </c>
      <c r="C34" s="10" t="s">
        <v>4401</v>
      </c>
      <c r="D34" s="10" t="s">
        <v>4401</v>
      </c>
      <c r="F34" s="2" t="s">
        <v>4400</v>
      </c>
      <c r="G34" s="45"/>
      <c r="H34" s="2"/>
      <c r="I34" s="2"/>
      <c r="J34" s="1" t="s">
        <v>13</v>
      </c>
      <c r="K34" s="2"/>
      <c r="L34" s="2"/>
      <c r="M34" s="50"/>
      <c r="N34" s="49" t="s">
        <v>13</v>
      </c>
      <c r="O34" s="10" t="s">
        <v>13</v>
      </c>
      <c r="P34" s="10" t="s">
        <v>13</v>
      </c>
      <c r="Q34" s="10" t="s">
        <v>13</v>
      </c>
      <c r="R34" s="10" t="s">
        <v>13</v>
      </c>
      <c r="V34" s="50"/>
      <c r="W34" s="40"/>
    </row>
    <row r="35" spans="1:23" x14ac:dyDescent="0.25">
      <c r="A35" s="52">
        <v>34</v>
      </c>
      <c r="B35" s="4" t="s">
        <v>4398</v>
      </c>
      <c r="C35" s="14" t="s">
        <v>4399</v>
      </c>
      <c r="D35" s="14" t="s">
        <v>4399</v>
      </c>
      <c r="E35" s="13"/>
      <c r="F35" s="4" t="s">
        <v>4398</v>
      </c>
      <c r="G35" s="43"/>
      <c r="H35" s="4"/>
      <c r="I35" s="4"/>
      <c r="J35" s="1"/>
      <c r="K35" s="4"/>
      <c r="L35" s="4"/>
      <c r="M35" s="47"/>
      <c r="N35" s="50"/>
      <c r="V35" s="50"/>
      <c r="W35" s="40"/>
    </row>
    <row r="36" spans="1:23" x14ac:dyDescent="0.25">
      <c r="A36" s="52">
        <v>35</v>
      </c>
      <c r="B36" s="6" t="s">
        <v>4396</v>
      </c>
      <c r="C36" s="12" t="s">
        <v>4397</v>
      </c>
      <c r="D36" s="12" t="s">
        <v>4397</v>
      </c>
      <c r="E36" s="11"/>
      <c r="F36" s="6" t="s">
        <v>4396</v>
      </c>
      <c r="G36" s="44"/>
      <c r="H36" s="6"/>
      <c r="I36" s="6"/>
      <c r="J36" s="1"/>
      <c r="K36" s="6"/>
      <c r="L36" s="6"/>
      <c r="M36" s="48"/>
      <c r="N36" s="50"/>
      <c r="V36" s="50"/>
      <c r="W36" s="40"/>
    </row>
    <row r="37" spans="1:23" ht="76.5" x14ac:dyDescent="0.25">
      <c r="A37" s="52">
        <v>36</v>
      </c>
      <c r="B37" s="2" t="s">
        <v>4394</v>
      </c>
      <c r="C37" s="10" t="s">
        <v>4395</v>
      </c>
      <c r="D37" s="10" t="s">
        <v>4395</v>
      </c>
      <c r="E37" s="10"/>
      <c r="F37" s="2" t="s">
        <v>4394</v>
      </c>
      <c r="G37" s="45"/>
      <c r="H37" s="2"/>
      <c r="I37" s="2"/>
      <c r="J37" s="1" t="s">
        <v>13</v>
      </c>
      <c r="K37" s="2"/>
      <c r="L37" s="2"/>
      <c r="M37" s="49" t="s">
        <v>13</v>
      </c>
      <c r="N37" s="49" t="s">
        <v>13</v>
      </c>
      <c r="O37" s="10" t="s">
        <v>13</v>
      </c>
      <c r="P37" s="10" t="s">
        <v>13</v>
      </c>
      <c r="Q37" s="10" t="s">
        <v>13</v>
      </c>
      <c r="R37" s="10" t="s">
        <v>13</v>
      </c>
      <c r="V37" s="50"/>
      <c r="W37" s="40"/>
    </row>
    <row r="38" spans="1:23" ht="38.25" x14ac:dyDescent="0.25">
      <c r="A38" s="52">
        <v>37</v>
      </c>
      <c r="B38" s="2" t="s">
        <v>4392</v>
      </c>
      <c r="C38" s="10" t="s">
        <v>4393</v>
      </c>
      <c r="D38" s="10" t="s">
        <v>4393</v>
      </c>
      <c r="F38" s="2" t="s">
        <v>4392</v>
      </c>
      <c r="G38" s="45"/>
      <c r="H38" s="2"/>
      <c r="I38" s="2"/>
      <c r="J38" s="1" t="s">
        <v>13</v>
      </c>
      <c r="K38" s="2"/>
      <c r="L38" s="2"/>
      <c r="M38" s="50"/>
      <c r="N38" s="49" t="s">
        <v>13</v>
      </c>
      <c r="O38" s="10" t="s">
        <v>13</v>
      </c>
      <c r="P38" s="10" t="s">
        <v>13</v>
      </c>
      <c r="Q38" s="10" t="s">
        <v>13</v>
      </c>
      <c r="R38" s="10" t="s">
        <v>13</v>
      </c>
      <c r="V38" s="50"/>
      <c r="W38" s="40"/>
    </row>
    <row r="39" spans="1:23" ht="25.5" x14ac:dyDescent="0.25">
      <c r="A39" s="52">
        <v>38</v>
      </c>
      <c r="B39" s="2" t="s">
        <v>4390</v>
      </c>
      <c r="C39" s="10" t="s">
        <v>4391</v>
      </c>
      <c r="D39" s="10" t="s">
        <v>4391</v>
      </c>
      <c r="F39" s="2" t="s">
        <v>4390</v>
      </c>
      <c r="G39" s="45"/>
      <c r="H39" s="2"/>
      <c r="I39" s="2"/>
      <c r="J39" s="1" t="s">
        <v>13</v>
      </c>
      <c r="K39" s="2"/>
      <c r="L39" s="2"/>
      <c r="M39" s="50"/>
      <c r="N39" s="49" t="s">
        <v>13</v>
      </c>
      <c r="O39" s="10" t="s">
        <v>13</v>
      </c>
      <c r="P39" s="10" t="s">
        <v>13</v>
      </c>
      <c r="Q39" s="10" t="s">
        <v>13</v>
      </c>
      <c r="R39" s="10" t="s">
        <v>13</v>
      </c>
      <c r="V39" s="50"/>
      <c r="W39" s="40"/>
    </row>
    <row r="40" spans="1:23" x14ac:dyDescent="0.25">
      <c r="A40" s="52">
        <v>39</v>
      </c>
      <c r="B40" s="4" t="s">
        <v>4388</v>
      </c>
      <c r="C40" s="14" t="s">
        <v>4389</v>
      </c>
      <c r="D40" s="14" t="s">
        <v>4389</v>
      </c>
      <c r="E40" s="13"/>
      <c r="F40" s="4" t="s">
        <v>4388</v>
      </c>
      <c r="G40" s="43"/>
      <c r="H40" s="4"/>
      <c r="I40" s="4"/>
      <c r="J40" s="1"/>
      <c r="K40" s="4"/>
      <c r="L40" s="4"/>
      <c r="M40" s="47"/>
      <c r="N40" s="50"/>
      <c r="V40" s="50"/>
      <c r="W40" s="40"/>
    </row>
    <row r="41" spans="1:23" x14ac:dyDescent="0.25">
      <c r="A41" s="52">
        <v>40</v>
      </c>
      <c r="B41" s="6" t="s">
        <v>4386</v>
      </c>
      <c r="C41" s="12" t="s">
        <v>4387</v>
      </c>
      <c r="D41" s="12" t="s">
        <v>4387</v>
      </c>
      <c r="E41" s="11"/>
      <c r="F41" s="6" t="s">
        <v>4386</v>
      </c>
      <c r="G41" s="44"/>
      <c r="H41" s="6"/>
      <c r="I41" s="6"/>
      <c r="J41" s="1"/>
      <c r="K41" s="6"/>
      <c r="L41" s="6"/>
      <c r="M41" s="48"/>
      <c r="N41" s="50"/>
      <c r="V41" s="50"/>
      <c r="W41" s="40"/>
    </row>
    <row r="42" spans="1:23" ht="25.5" x14ac:dyDescent="0.25">
      <c r="A42" s="52">
        <v>41</v>
      </c>
      <c r="B42" s="2" t="s">
        <v>4384</v>
      </c>
      <c r="C42" s="10" t="s">
        <v>4385</v>
      </c>
      <c r="D42" s="10" t="s">
        <v>4385</v>
      </c>
      <c r="F42" s="2" t="s">
        <v>4384</v>
      </c>
      <c r="G42" s="45"/>
      <c r="H42" s="2"/>
      <c r="I42" s="2"/>
      <c r="J42" s="1" t="s">
        <v>13</v>
      </c>
      <c r="K42" s="2"/>
      <c r="L42" s="2"/>
      <c r="M42" s="50"/>
      <c r="N42" s="49" t="s">
        <v>13</v>
      </c>
      <c r="O42" s="10" t="s">
        <v>13</v>
      </c>
      <c r="V42" s="50"/>
      <c r="W42" s="40"/>
    </row>
    <row r="43" spans="1:23" ht="51" x14ac:dyDescent="0.25">
      <c r="A43" s="52">
        <v>42</v>
      </c>
      <c r="B43" s="2" t="s">
        <v>4382</v>
      </c>
      <c r="C43" s="10" t="s">
        <v>4383</v>
      </c>
      <c r="D43" s="10" t="s">
        <v>4383</v>
      </c>
      <c r="F43" s="2" t="s">
        <v>4382</v>
      </c>
      <c r="G43" s="45"/>
      <c r="H43" s="2"/>
      <c r="I43" s="2"/>
      <c r="J43" s="1" t="s">
        <v>13</v>
      </c>
      <c r="K43" s="2"/>
      <c r="L43" s="2"/>
      <c r="M43" s="50"/>
      <c r="N43" s="49" t="s">
        <v>13</v>
      </c>
      <c r="O43" s="10" t="s">
        <v>13</v>
      </c>
      <c r="V43" s="50"/>
      <c r="W43" s="40"/>
    </row>
    <row r="44" spans="1:23" x14ac:dyDescent="0.25">
      <c r="A44" s="52">
        <v>43</v>
      </c>
      <c r="B44" s="2" t="s">
        <v>4380</v>
      </c>
      <c r="C44" s="10" t="s">
        <v>4381</v>
      </c>
      <c r="D44" s="10" t="s">
        <v>4381</v>
      </c>
      <c r="F44" s="2" t="s">
        <v>4380</v>
      </c>
      <c r="G44" s="45"/>
      <c r="H44" s="2"/>
      <c r="I44" s="2"/>
      <c r="J44" s="1" t="s">
        <v>13</v>
      </c>
      <c r="K44" s="2"/>
      <c r="L44" s="2"/>
      <c r="M44" s="50"/>
      <c r="N44" s="49" t="s">
        <v>13</v>
      </c>
      <c r="O44" s="10" t="s">
        <v>13</v>
      </c>
      <c r="V44" s="50"/>
      <c r="W44" s="40"/>
    </row>
    <row r="45" spans="1:23" x14ac:dyDescent="0.25">
      <c r="A45" s="52">
        <v>44</v>
      </c>
      <c r="B45" s="4" t="s">
        <v>4378</v>
      </c>
      <c r="C45" s="14" t="s">
        <v>4379</v>
      </c>
      <c r="D45" s="14" t="s">
        <v>4379</v>
      </c>
      <c r="E45" s="13"/>
      <c r="F45" s="4" t="s">
        <v>4378</v>
      </c>
      <c r="G45" s="43"/>
      <c r="H45" s="4"/>
      <c r="I45" s="4"/>
      <c r="J45" s="1"/>
      <c r="K45" s="4"/>
      <c r="L45" s="4"/>
      <c r="M45" s="47"/>
      <c r="N45" s="50"/>
      <c r="V45" s="50"/>
      <c r="W45" s="40"/>
    </row>
    <row r="46" spans="1:23" x14ac:dyDescent="0.25">
      <c r="A46" s="52">
        <v>45</v>
      </c>
      <c r="B46" s="6" t="s">
        <v>4376</v>
      </c>
      <c r="C46" s="12" t="s">
        <v>4377</v>
      </c>
      <c r="D46" s="12" t="s">
        <v>4377</v>
      </c>
      <c r="E46" s="11"/>
      <c r="F46" s="6" t="s">
        <v>4376</v>
      </c>
      <c r="G46" s="44"/>
      <c r="H46" s="6"/>
      <c r="I46" s="6"/>
      <c r="J46" s="1"/>
      <c r="K46" s="6"/>
      <c r="L46" s="6"/>
      <c r="M46" s="48"/>
      <c r="N46" s="50"/>
      <c r="V46" s="50"/>
      <c r="W46" s="40"/>
    </row>
    <row r="47" spans="1:23" x14ac:dyDescent="0.25">
      <c r="A47" s="52">
        <v>46</v>
      </c>
      <c r="B47" s="2" t="s">
        <v>4374</v>
      </c>
      <c r="C47" s="10" t="s">
        <v>4375</v>
      </c>
      <c r="D47" s="10" t="s">
        <v>4375</v>
      </c>
      <c r="F47" s="2" t="s">
        <v>4374</v>
      </c>
      <c r="G47" s="45"/>
      <c r="H47" s="2"/>
      <c r="I47" s="2"/>
      <c r="J47" s="1" t="s">
        <v>13</v>
      </c>
      <c r="K47" s="2"/>
      <c r="L47" s="2"/>
      <c r="M47" s="50"/>
      <c r="N47" s="49" t="s">
        <v>13</v>
      </c>
      <c r="O47" s="10" t="s">
        <v>13</v>
      </c>
      <c r="P47" s="10" t="s">
        <v>13</v>
      </c>
      <c r="Q47" s="10" t="s">
        <v>13</v>
      </c>
      <c r="R47" s="10" t="s">
        <v>13</v>
      </c>
      <c r="V47" s="50"/>
      <c r="W47" s="40"/>
    </row>
    <row r="48" spans="1:23" ht="25.5" x14ac:dyDescent="0.25">
      <c r="A48" s="52">
        <v>47</v>
      </c>
      <c r="B48" s="2" t="s">
        <v>4372</v>
      </c>
      <c r="C48" s="10" t="s">
        <v>4373</v>
      </c>
      <c r="D48" s="10" t="s">
        <v>4373</v>
      </c>
      <c r="F48" s="2" t="s">
        <v>4372</v>
      </c>
      <c r="G48" s="45"/>
      <c r="H48" s="2"/>
      <c r="I48" s="2"/>
      <c r="J48" s="1" t="s">
        <v>13</v>
      </c>
      <c r="K48" s="2"/>
      <c r="L48" s="2"/>
      <c r="M48" s="50"/>
      <c r="N48" s="49" t="s">
        <v>13</v>
      </c>
      <c r="O48" s="10" t="s">
        <v>13</v>
      </c>
      <c r="P48" s="10" t="s">
        <v>13</v>
      </c>
      <c r="Q48" s="10" t="s">
        <v>13</v>
      </c>
      <c r="R48" s="10" t="s">
        <v>13</v>
      </c>
      <c r="V48" s="50"/>
      <c r="W48" s="40"/>
    </row>
    <row r="49" spans="1:23" ht="25.5" x14ac:dyDescent="0.25">
      <c r="A49" s="52">
        <v>48</v>
      </c>
      <c r="B49" s="2" t="s">
        <v>4370</v>
      </c>
      <c r="C49" s="10" t="s">
        <v>4371</v>
      </c>
      <c r="D49" s="10" t="s">
        <v>4371</v>
      </c>
      <c r="F49" s="2" t="s">
        <v>4370</v>
      </c>
      <c r="G49" s="45"/>
      <c r="H49" s="2"/>
      <c r="I49" s="2"/>
      <c r="J49" s="1" t="s">
        <v>13</v>
      </c>
      <c r="K49" s="2"/>
      <c r="L49" s="2"/>
      <c r="M49" s="50"/>
      <c r="N49" s="49" t="s">
        <v>13</v>
      </c>
      <c r="O49" s="10" t="s">
        <v>13</v>
      </c>
      <c r="P49" s="10" t="s">
        <v>13</v>
      </c>
      <c r="Q49" s="10" t="s">
        <v>13</v>
      </c>
      <c r="R49" s="10" t="s">
        <v>13</v>
      </c>
      <c r="V49" s="50"/>
      <c r="W49" s="40"/>
    </row>
    <row r="50" spans="1:23" ht="25.5" x14ac:dyDescent="0.25">
      <c r="A50" s="52">
        <v>49</v>
      </c>
      <c r="B50" s="2" t="s">
        <v>4368</v>
      </c>
      <c r="C50" s="10" t="s">
        <v>4369</v>
      </c>
      <c r="D50" s="10" t="s">
        <v>4369</v>
      </c>
      <c r="F50" s="2" t="s">
        <v>4368</v>
      </c>
      <c r="G50" s="45"/>
      <c r="H50" s="2"/>
      <c r="I50" s="2"/>
      <c r="J50" s="1" t="s">
        <v>13</v>
      </c>
      <c r="K50" s="2"/>
      <c r="L50" s="2"/>
      <c r="M50" s="50"/>
      <c r="N50" s="49" t="s">
        <v>13</v>
      </c>
      <c r="O50" s="10" t="s">
        <v>13</v>
      </c>
      <c r="P50" s="10" t="s">
        <v>13</v>
      </c>
      <c r="Q50" s="10" t="s">
        <v>13</v>
      </c>
      <c r="R50" s="10" t="s">
        <v>13</v>
      </c>
      <c r="V50" s="50"/>
      <c r="W50" s="40"/>
    </row>
    <row r="51" spans="1:23" ht="38.25" x14ac:dyDescent="0.25">
      <c r="A51" s="52">
        <v>50</v>
      </c>
      <c r="B51" s="2" t="s">
        <v>4366</v>
      </c>
      <c r="C51" s="10" t="s">
        <v>4367</v>
      </c>
      <c r="D51" s="10" t="s">
        <v>4367</v>
      </c>
      <c r="E51" s="10"/>
      <c r="F51" s="2" t="s">
        <v>4366</v>
      </c>
      <c r="G51" s="45"/>
      <c r="H51" s="2"/>
      <c r="I51" s="2"/>
      <c r="J51" s="1" t="s">
        <v>13</v>
      </c>
      <c r="K51" s="2"/>
      <c r="L51" s="2"/>
      <c r="M51" s="49" t="s">
        <v>13</v>
      </c>
      <c r="N51" s="49" t="s">
        <v>13</v>
      </c>
      <c r="O51" s="10" t="s">
        <v>13</v>
      </c>
      <c r="P51" s="10" t="s">
        <v>13</v>
      </c>
      <c r="Q51" s="10" t="s">
        <v>13</v>
      </c>
      <c r="R51" s="10" t="s">
        <v>13</v>
      </c>
      <c r="V51" s="50"/>
      <c r="W51" s="40"/>
    </row>
    <row r="52" spans="1:23" ht="25.5" x14ac:dyDescent="0.25">
      <c r="A52" s="52">
        <v>51</v>
      </c>
      <c r="B52" s="2" t="s">
        <v>4364</v>
      </c>
      <c r="C52" s="10" t="s">
        <v>4365</v>
      </c>
      <c r="D52" s="10" t="s">
        <v>4365</v>
      </c>
      <c r="E52" s="10"/>
      <c r="F52" s="2" t="s">
        <v>4364</v>
      </c>
      <c r="G52" s="45"/>
      <c r="H52" s="2"/>
      <c r="I52" s="2"/>
      <c r="J52" s="1" t="s">
        <v>13</v>
      </c>
      <c r="K52" s="2"/>
      <c r="L52" s="2"/>
      <c r="M52" s="49" t="s">
        <v>13</v>
      </c>
      <c r="N52" s="49" t="s">
        <v>13</v>
      </c>
      <c r="O52" s="10" t="s">
        <v>13</v>
      </c>
      <c r="P52" s="10" t="s">
        <v>13</v>
      </c>
      <c r="Q52" s="10" t="s">
        <v>13</v>
      </c>
      <c r="R52" s="10" t="s">
        <v>13</v>
      </c>
      <c r="V52" s="50"/>
      <c r="W52" s="40"/>
    </row>
    <row r="53" spans="1:23" x14ac:dyDescent="0.25">
      <c r="A53" s="52">
        <v>52</v>
      </c>
      <c r="B53" s="2" t="s">
        <v>4342</v>
      </c>
      <c r="C53" s="10" t="s">
        <v>4363</v>
      </c>
      <c r="D53" s="10" t="s">
        <v>4363</v>
      </c>
      <c r="F53" s="2" t="s">
        <v>4342</v>
      </c>
      <c r="G53" s="45"/>
      <c r="H53" s="2"/>
      <c r="I53" s="2"/>
      <c r="J53" s="1" t="s">
        <v>13</v>
      </c>
      <c r="K53" s="2"/>
      <c r="L53" s="2"/>
      <c r="M53" s="50"/>
      <c r="N53" s="49" t="s">
        <v>13</v>
      </c>
      <c r="O53" s="10" t="s">
        <v>13</v>
      </c>
      <c r="P53" s="10" t="s">
        <v>13</v>
      </c>
      <c r="Q53" s="10" t="s">
        <v>13</v>
      </c>
      <c r="R53" s="10" t="s">
        <v>13</v>
      </c>
      <c r="V53" s="50"/>
      <c r="W53" s="40"/>
    </row>
    <row r="54" spans="1:23" x14ac:dyDescent="0.25">
      <c r="A54" s="52">
        <v>53</v>
      </c>
      <c r="B54" s="4" t="s">
        <v>4361</v>
      </c>
      <c r="C54" s="14" t="s">
        <v>4362</v>
      </c>
      <c r="D54" s="14" t="s">
        <v>4362</v>
      </c>
      <c r="E54" s="13"/>
      <c r="F54" s="4" t="s">
        <v>4361</v>
      </c>
      <c r="G54" s="43"/>
      <c r="H54" s="4"/>
      <c r="I54" s="4"/>
      <c r="J54" s="1"/>
      <c r="K54" s="4"/>
      <c r="L54" s="4"/>
      <c r="M54" s="47"/>
      <c r="N54" s="50"/>
      <c r="V54" s="50"/>
      <c r="W54" s="40"/>
    </row>
    <row r="55" spans="1:23" x14ac:dyDescent="0.25">
      <c r="A55" s="52">
        <v>54</v>
      </c>
      <c r="B55" s="6" t="s">
        <v>4359</v>
      </c>
      <c r="C55" s="12" t="s">
        <v>4360</v>
      </c>
      <c r="D55" s="12" t="s">
        <v>4360</v>
      </c>
      <c r="E55" s="11"/>
      <c r="F55" s="6" t="s">
        <v>4359</v>
      </c>
      <c r="G55" s="44"/>
      <c r="H55" s="6"/>
      <c r="I55" s="6"/>
      <c r="J55" s="1"/>
      <c r="K55" s="6"/>
      <c r="L55" s="6"/>
      <c r="M55" s="48"/>
      <c r="N55" s="50"/>
      <c r="V55" s="50"/>
      <c r="W55" s="40"/>
    </row>
    <row r="56" spans="1:23" x14ac:dyDescent="0.25">
      <c r="A56" s="52">
        <v>55</v>
      </c>
      <c r="B56" s="2" t="s">
        <v>4357</v>
      </c>
      <c r="C56" s="10" t="s">
        <v>4358</v>
      </c>
      <c r="D56" s="10" t="s">
        <v>4358</v>
      </c>
      <c r="F56" s="2" t="s">
        <v>4357</v>
      </c>
      <c r="G56" s="45"/>
      <c r="H56" s="2"/>
      <c r="I56" s="2"/>
      <c r="J56" s="1" t="s">
        <v>13</v>
      </c>
      <c r="K56" s="2"/>
      <c r="L56" s="2"/>
      <c r="M56" s="50"/>
      <c r="N56" s="49" t="s">
        <v>13</v>
      </c>
      <c r="O56" s="10" t="s">
        <v>13</v>
      </c>
      <c r="V56" s="50"/>
      <c r="W56" s="40"/>
    </row>
    <row r="57" spans="1:23" x14ac:dyDescent="0.25">
      <c r="A57" s="52">
        <v>56</v>
      </c>
      <c r="B57" s="2" t="s">
        <v>4355</v>
      </c>
      <c r="C57" s="10" t="s">
        <v>4356</v>
      </c>
      <c r="D57" s="10" t="s">
        <v>4356</v>
      </c>
      <c r="E57" s="10"/>
      <c r="F57" s="2" t="s">
        <v>4355</v>
      </c>
      <c r="G57" s="45"/>
      <c r="H57" s="2"/>
      <c r="I57" s="2"/>
      <c r="J57" s="1" t="s">
        <v>13</v>
      </c>
      <c r="K57" s="2"/>
      <c r="L57" s="2"/>
      <c r="M57" s="49" t="s">
        <v>13</v>
      </c>
      <c r="N57" s="49" t="s">
        <v>13</v>
      </c>
      <c r="O57" s="10" t="s">
        <v>13</v>
      </c>
      <c r="V57" s="50"/>
      <c r="W57" s="40"/>
    </row>
    <row r="58" spans="1:23" x14ac:dyDescent="0.25">
      <c r="A58" s="52">
        <v>57</v>
      </c>
      <c r="B58" s="2" t="s">
        <v>4342</v>
      </c>
      <c r="C58" s="10" t="s">
        <v>4354</v>
      </c>
      <c r="D58" s="10" t="s">
        <v>4354</v>
      </c>
      <c r="F58" s="2" t="s">
        <v>4342</v>
      </c>
      <c r="G58" s="45"/>
      <c r="H58" s="2"/>
      <c r="I58" s="2"/>
      <c r="J58" s="1" t="s">
        <v>13</v>
      </c>
      <c r="K58" s="2"/>
      <c r="L58" s="2"/>
      <c r="M58" s="50"/>
      <c r="N58" s="49" t="s">
        <v>13</v>
      </c>
      <c r="O58" s="10" t="s">
        <v>13</v>
      </c>
      <c r="V58" s="50"/>
      <c r="W58" s="40"/>
    </row>
    <row r="59" spans="1:23" x14ac:dyDescent="0.25">
      <c r="A59" s="52">
        <v>58</v>
      </c>
      <c r="B59" s="4" t="s">
        <v>4352</v>
      </c>
      <c r="C59" s="14" t="s">
        <v>4353</v>
      </c>
      <c r="D59" s="14" t="s">
        <v>4353</v>
      </c>
      <c r="E59" s="13"/>
      <c r="F59" s="4" t="s">
        <v>4352</v>
      </c>
      <c r="G59" s="43"/>
      <c r="H59" s="4"/>
      <c r="I59" s="4"/>
      <c r="J59" s="1"/>
      <c r="K59" s="4"/>
      <c r="L59" s="4"/>
      <c r="M59" s="47"/>
      <c r="N59" s="50"/>
      <c r="V59" s="50"/>
      <c r="W59" s="40"/>
    </row>
    <row r="60" spans="1:23" ht="25.5" x14ac:dyDescent="0.25">
      <c r="A60" s="52">
        <v>59</v>
      </c>
      <c r="B60" s="6" t="s">
        <v>4350</v>
      </c>
      <c r="C60" s="12" t="s">
        <v>4351</v>
      </c>
      <c r="D60" s="12" t="s">
        <v>4351</v>
      </c>
      <c r="E60" s="11"/>
      <c r="F60" s="6" t="s">
        <v>4350</v>
      </c>
      <c r="G60" s="44"/>
      <c r="H60" s="6"/>
      <c r="I60" s="6"/>
      <c r="J60" s="1"/>
      <c r="K60" s="6"/>
      <c r="L60" s="6"/>
      <c r="M60" s="48"/>
      <c r="N60" s="50"/>
      <c r="V60" s="50"/>
      <c r="W60" s="40"/>
    </row>
    <row r="61" spans="1:23" ht="25.5" x14ac:dyDescent="0.25">
      <c r="A61" s="52">
        <v>60</v>
      </c>
      <c r="B61" s="2" t="s">
        <v>4348</v>
      </c>
      <c r="C61" s="10" t="s">
        <v>4349</v>
      </c>
      <c r="D61" s="10" t="s">
        <v>4349</v>
      </c>
      <c r="F61" s="2" t="s">
        <v>4348</v>
      </c>
      <c r="G61" s="45"/>
      <c r="H61" s="2"/>
      <c r="I61" s="2"/>
      <c r="J61" s="1" t="s">
        <v>13</v>
      </c>
      <c r="K61" s="2"/>
      <c r="L61" s="2"/>
      <c r="M61" s="50"/>
      <c r="N61" s="49" t="s">
        <v>13</v>
      </c>
      <c r="O61" s="10" t="s">
        <v>13</v>
      </c>
      <c r="V61" s="50"/>
      <c r="W61" s="40"/>
    </row>
    <row r="62" spans="1:23" ht="38.25" x14ac:dyDescent="0.25">
      <c r="A62" s="52">
        <v>61</v>
      </c>
      <c r="B62" s="2" t="s">
        <v>4346</v>
      </c>
      <c r="C62" s="10" t="s">
        <v>4347</v>
      </c>
      <c r="D62" s="10" t="s">
        <v>4347</v>
      </c>
      <c r="E62" s="10"/>
      <c r="F62" s="2" t="s">
        <v>4346</v>
      </c>
      <c r="G62" s="45"/>
      <c r="H62" s="2"/>
      <c r="I62" s="2"/>
      <c r="J62" s="1" t="s">
        <v>13</v>
      </c>
      <c r="K62" s="2"/>
      <c r="L62" s="2"/>
      <c r="M62" s="49" t="s">
        <v>13</v>
      </c>
      <c r="N62" s="49" t="s">
        <v>13</v>
      </c>
      <c r="O62" s="10" t="s">
        <v>13</v>
      </c>
      <c r="V62" s="50"/>
      <c r="W62" s="40"/>
    </row>
    <row r="63" spans="1:23" ht="38.25" x14ac:dyDescent="0.25">
      <c r="A63" s="52">
        <v>62</v>
      </c>
      <c r="B63" s="2" t="s">
        <v>4344</v>
      </c>
      <c r="C63" s="10" t="s">
        <v>4345</v>
      </c>
      <c r="D63" s="10" t="s">
        <v>4345</v>
      </c>
      <c r="F63" s="2" t="s">
        <v>4344</v>
      </c>
      <c r="G63" s="45"/>
      <c r="H63" s="2"/>
      <c r="I63" s="2"/>
      <c r="J63" s="1" t="s">
        <v>13</v>
      </c>
      <c r="K63" s="2"/>
      <c r="L63" s="2"/>
      <c r="M63" s="50"/>
      <c r="N63" s="49" t="s">
        <v>13</v>
      </c>
      <c r="O63" s="10" t="s">
        <v>13</v>
      </c>
      <c r="V63" s="50"/>
      <c r="W63" s="40"/>
    </row>
    <row r="64" spans="1:23" x14ac:dyDescent="0.25">
      <c r="A64" s="52">
        <v>63</v>
      </c>
      <c r="B64" s="2" t="s">
        <v>4342</v>
      </c>
      <c r="C64" s="10" t="s">
        <v>4343</v>
      </c>
      <c r="D64" s="10" t="s">
        <v>4343</v>
      </c>
      <c r="F64" s="2" t="s">
        <v>4342</v>
      </c>
      <c r="G64" s="45"/>
      <c r="H64" s="2"/>
      <c r="I64" s="2"/>
      <c r="J64" s="1" t="s">
        <v>13</v>
      </c>
      <c r="K64" s="2"/>
      <c r="L64" s="2"/>
      <c r="M64" s="50"/>
      <c r="N64" s="49" t="s">
        <v>13</v>
      </c>
      <c r="O64" s="10" t="s">
        <v>13</v>
      </c>
      <c r="V64" s="50"/>
      <c r="W64" s="40"/>
    </row>
    <row r="65" spans="1:23" x14ac:dyDescent="0.25">
      <c r="A65" s="52">
        <v>64</v>
      </c>
      <c r="B65" s="4" t="s">
        <v>4340</v>
      </c>
      <c r="C65" s="14" t="s">
        <v>4341</v>
      </c>
      <c r="D65" s="14" t="s">
        <v>4341</v>
      </c>
      <c r="E65" s="13"/>
      <c r="F65" s="4" t="s">
        <v>4340</v>
      </c>
      <c r="G65" s="43"/>
      <c r="H65" s="4"/>
      <c r="I65" s="4"/>
      <c r="J65" s="1"/>
      <c r="K65" s="4"/>
      <c r="L65" s="4"/>
      <c r="M65" s="47"/>
      <c r="N65" s="50"/>
      <c r="V65" s="50"/>
      <c r="W65" s="40"/>
    </row>
    <row r="66" spans="1:23" x14ac:dyDescent="0.25">
      <c r="A66" s="52">
        <v>65</v>
      </c>
      <c r="B66" s="6" t="s">
        <v>4338</v>
      </c>
      <c r="C66" s="12" t="s">
        <v>4339</v>
      </c>
      <c r="D66" s="12" t="s">
        <v>4339</v>
      </c>
      <c r="E66" s="11"/>
      <c r="F66" s="6" t="s">
        <v>4338</v>
      </c>
      <c r="G66" s="44"/>
      <c r="H66" s="6"/>
      <c r="I66" s="6"/>
      <c r="J66" s="1"/>
      <c r="K66" s="6"/>
      <c r="L66" s="6"/>
      <c r="M66" s="48"/>
      <c r="N66" s="50"/>
      <c r="V66" s="50"/>
      <c r="W66" s="40"/>
    </row>
    <row r="67" spans="1:23" ht="63.75" x14ac:dyDescent="0.25">
      <c r="A67" s="52">
        <v>66</v>
      </c>
      <c r="B67" s="2" t="s">
        <v>4336</v>
      </c>
      <c r="C67" s="10" t="s">
        <v>4337</v>
      </c>
      <c r="D67" s="10" t="s">
        <v>4337</v>
      </c>
      <c r="F67" s="2" t="s">
        <v>4336</v>
      </c>
      <c r="G67" s="45"/>
      <c r="H67" s="2"/>
      <c r="I67" s="2"/>
      <c r="J67" s="1" t="s">
        <v>13</v>
      </c>
      <c r="K67" s="2"/>
      <c r="L67" s="2"/>
      <c r="M67" s="50"/>
      <c r="N67" s="49" t="s">
        <v>13</v>
      </c>
      <c r="O67" s="10" t="s">
        <v>13</v>
      </c>
      <c r="P67" s="10" t="s">
        <v>13</v>
      </c>
      <c r="Q67" s="10" t="s">
        <v>13</v>
      </c>
      <c r="R67" s="10" t="s">
        <v>13</v>
      </c>
      <c r="V67" s="50"/>
      <c r="W67" s="40"/>
    </row>
    <row r="68" spans="1:23" x14ac:dyDescent="0.25">
      <c r="A68" s="52">
        <v>67</v>
      </c>
      <c r="B68" s="4" t="s">
        <v>4334</v>
      </c>
      <c r="C68" s="14" t="s">
        <v>4335</v>
      </c>
      <c r="D68" s="14" t="s">
        <v>4335</v>
      </c>
      <c r="E68" s="13"/>
      <c r="F68" s="4" t="s">
        <v>4334</v>
      </c>
      <c r="G68" s="43"/>
      <c r="H68" s="4"/>
      <c r="I68" s="4"/>
      <c r="J68" s="1"/>
      <c r="K68" s="4"/>
      <c r="L68" s="4"/>
      <c r="M68" s="47"/>
      <c r="N68" s="50"/>
      <c r="V68" s="50"/>
      <c r="W68" s="40"/>
    </row>
    <row r="69" spans="1:23" x14ac:dyDescent="0.25">
      <c r="A69" s="52">
        <v>68</v>
      </c>
      <c r="B69" s="4" t="s">
        <v>4332</v>
      </c>
      <c r="C69" s="14" t="s">
        <v>4333</v>
      </c>
      <c r="D69" s="14" t="s">
        <v>4333</v>
      </c>
      <c r="E69" s="13"/>
      <c r="F69" s="4" t="s">
        <v>4332</v>
      </c>
      <c r="G69" s="43"/>
      <c r="H69" s="4"/>
      <c r="I69" s="4"/>
      <c r="J69" s="1"/>
      <c r="K69" s="4"/>
      <c r="L69" s="4"/>
      <c r="M69" s="47"/>
      <c r="N69" s="50"/>
      <c r="V69" s="50"/>
      <c r="W69" s="40"/>
    </row>
    <row r="70" spans="1:23" x14ac:dyDescent="0.25">
      <c r="A70" s="52">
        <v>69</v>
      </c>
      <c r="B70" s="6" t="s">
        <v>66</v>
      </c>
      <c r="C70" s="12" t="s">
        <v>4331</v>
      </c>
      <c r="D70" s="12" t="s">
        <v>4331</v>
      </c>
      <c r="E70" s="11"/>
      <c r="F70" s="6" t="s">
        <v>66</v>
      </c>
      <c r="G70" s="44"/>
      <c r="H70" s="6"/>
      <c r="I70" s="6"/>
      <c r="J70" s="1"/>
      <c r="K70" s="6"/>
      <c r="L70" s="6"/>
      <c r="M70" s="48"/>
      <c r="N70" s="50"/>
      <c r="V70" s="50"/>
      <c r="W70" s="40"/>
    </row>
    <row r="71" spans="1:23" ht="38.25" x14ac:dyDescent="0.25">
      <c r="A71" s="52">
        <v>70</v>
      </c>
      <c r="B71" s="2" t="s">
        <v>4329</v>
      </c>
      <c r="C71" s="10" t="s">
        <v>4330</v>
      </c>
      <c r="D71" s="10" t="s">
        <v>4330</v>
      </c>
      <c r="F71" s="2" t="s">
        <v>4329</v>
      </c>
      <c r="G71" s="45"/>
      <c r="H71" s="2"/>
      <c r="I71" s="2"/>
      <c r="J71" s="1" t="s">
        <v>13</v>
      </c>
      <c r="K71" s="2"/>
      <c r="L71" s="2"/>
      <c r="M71" s="50"/>
      <c r="N71" s="49" t="s">
        <v>13</v>
      </c>
      <c r="O71" s="10" t="s">
        <v>13</v>
      </c>
      <c r="P71" s="10" t="s">
        <v>13</v>
      </c>
      <c r="Q71" s="10" t="s">
        <v>13</v>
      </c>
      <c r="R71" s="10" t="s">
        <v>13</v>
      </c>
      <c r="S71" s="10" t="s">
        <v>13</v>
      </c>
      <c r="V71" s="50"/>
      <c r="W71" s="40"/>
    </row>
    <row r="72" spans="1:23" x14ac:dyDescent="0.25">
      <c r="A72" s="52">
        <v>71</v>
      </c>
      <c r="B72" s="6" t="s">
        <v>4327</v>
      </c>
      <c r="C72" s="12" t="s">
        <v>4328</v>
      </c>
      <c r="D72" s="12" t="s">
        <v>4328</v>
      </c>
      <c r="E72" s="11"/>
      <c r="F72" s="6" t="s">
        <v>4327</v>
      </c>
      <c r="G72" s="44"/>
      <c r="H72" s="6"/>
      <c r="I72" s="6"/>
      <c r="J72" s="1"/>
      <c r="K72" s="6"/>
      <c r="L72" s="6"/>
      <c r="M72" s="48"/>
      <c r="N72" s="50"/>
      <c r="V72" s="50"/>
      <c r="W72" s="40"/>
    </row>
    <row r="73" spans="1:23" ht="38.25" x14ac:dyDescent="0.25">
      <c r="A73" s="52">
        <v>72</v>
      </c>
      <c r="B73" s="2" t="s">
        <v>4325</v>
      </c>
      <c r="C73" s="10" t="s">
        <v>4326</v>
      </c>
      <c r="D73" s="10" t="s">
        <v>4326</v>
      </c>
      <c r="F73" s="2" t="s">
        <v>4325</v>
      </c>
      <c r="G73" s="45"/>
      <c r="H73" s="2"/>
      <c r="I73" s="2"/>
      <c r="J73" s="1" t="s">
        <v>13</v>
      </c>
      <c r="K73" s="2"/>
      <c r="L73" s="2"/>
      <c r="M73" s="50"/>
      <c r="N73" s="49" t="s">
        <v>13</v>
      </c>
      <c r="O73" s="10" t="s">
        <v>13</v>
      </c>
      <c r="P73" s="10" t="s">
        <v>13</v>
      </c>
      <c r="Q73" s="10" t="s">
        <v>13</v>
      </c>
      <c r="R73" s="10" t="s">
        <v>13</v>
      </c>
      <c r="S73" s="10" t="s">
        <v>13</v>
      </c>
      <c r="T73" s="10" t="s">
        <v>13</v>
      </c>
      <c r="U73" s="10">
        <v>1</v>
      </c>
      <c r="V73" s="50"/>
      <c r="W73" s="40"/>
    </row>
    <row r="74" spans="1:23" ht="76.5" x14ac:dyDescent="0.25">
      <c r="A74" s="52">
        <v>73</v>
      </c>
      <c r="B74" s="2" t="s">
        <v>4323</v>
      </c>
      <c r="C74" s="10" t="s">
        <v>4324</v>
      </c>
      <c r="D74" s="10" t="s">
        <v>4324</v>
      </c>
      <c r="F74" s="2" t="s">
        <v>4323</v>
      </c>
      <c r="G74" s="45"/>
      <c r="H74" s="2"/>
      <c r="I74" s="2"/>
      <c r="J74" s="1" t="s">
        <v>13</v>
      </c>
      <c r="K74" s="2"/>
      <c r="L74" s="2"/>
      <c r="M74" s="50"/>
      <c r="N74" s="49" t="s">
        <v>13</v>
      </c>
      <c r="O74" s="10" t="s">
        <v>13</v>
      </c>
      <c r="P74" s="10" t="s">
        <v>13</v>
      </c>
      <c r="Q74" s="10" t="s">
        <v>13</v>
      </c>
      <c r="R74" s="10" t="s">
        <v>13</v>
      </c>
      <c r="S74" s="10" t="s">
        <v>13</v>
      </c>
      <c r="T74" s="10" t="s">
        <v>13</v>
      </c>
      <c r="U74" s="10">
        <v>1</v>
      </c>
      <c r="V74" s="50"/>
      <c r="W74" s="40"/>
    </row>
    <row r="75" spans="1:23" ht="25.5" x14ac:dyDescent="0.25">
      <c r="A75" s="52">
        <v>74</v>
      </c>
      <c r="B75" s="2" t="s">
        <v>4321</v>
      </c>
      <c r="C75" s="10" t="s">
        <v>4322</v>
      </c>
      <c r="D75" s="10" t="s">
        <v>4322</v>
      </c>
      <c r="F75" s="2" t="s">
        <v>4321</v>
      </c>
      <c r="G75" s="45"/>
      <c r="H75" s="2"/>
      <c r="I75" s="2"/>
      <c r="J75" s="1" t="s">
        <v>13</v>
      </c>
      <c r="K75" s="2"/>
      <c r="L75" s="2"/>
      <c r="M75" s="50"/>
      <c r="N75" s="49" t="s">
        <v>13</v>
      </c>
      <c r="O75" s="10" t="s">
        <v>13</v>
      </c>
      <c r="P75" s="10" t="s">
        <v>13</v>
      </c>
      <c r="Q75" s="10" t="s">
        <v>13</v>
      </c>
      <c r="R75" s="10" t="s">
        <v>13</v>
      </c>
      <c r="S75" s="10" t="s">
        <v>13</v>
      </c>
      <c r="V75" s="50"/>
      <c r="W75" s="40"/>
    </row>
    <row r="76" spans="1:23" ht="38.25" x14ac:dyDescent="0.25">
      <c r="A76" s="52">
        <v>75</v>
      </c>
      <c r="B76" s="2" t="s">
        <v>4319</v>
      </c>
      <c r="C76" s="10" t="s">
        <v>4320</v>
      </c>
      <c r="D76" s="10" t="s">
        <v>4320</v>
      </c>
      <c r="F76" s="2" t="s">
        <v>4319</v>
      </c>
      <c r="G76" s="45"/>
      <c r="H76" s="2"/>
      <c r="I76" s="2"/>
      <c r="J76" s="1" t="s">
        <v>13</v>
      </c>
      <c r="K76" s="2"/>
      <c r="L76" s="2"/>
      <c r="M76" s="50"/>
      <c r="N76" s="49" t="s">
        <v>13</v>
      </c>
      <c r="O76" s="10" t="s">
        <v>13</v>
      </c>
      <c r="P76" s="10" t="s">
        <v>13</v>
      </c>
      <c r="Q76" s="10" t="s">
        <v>13</v>
      </c>
      <c r="R76" s="10" t="s">
        <v>13</v>
      </c>
      <c r="S76" s="10" t="s">
        <v>13</v>
      </c>
      <c r="V76" s="50"/>
      <c r="W76" s="40"/>
    </row>
    <row r="77" spans="1:23" x14ac:dyDescent="0.25">
      <c r="A77" s="52">
        <v>76</v>
      </c>
      <c r="B77" s="2" t="s">
        <v>4317</v>
      </c>
      <c r="C77" s="10" t="s">
        <v>4318</v>
      </c>
      <c r="D77" s="10" t="s">
        <v>4318</v>
      </c>
      <c r="F77" s="2" t="s">
        <v>4317</v>
      </c>
      <c r="G77" s="45"/>
      <c r="H77" s="2"/>
      <c r="I77" s="2"/>
      <c r="J77" s="1" t="s">
        <v>13</v>
      </c>
      <c r="K77" s="2"/>
      <c r="L77" s="2"/>
      <c r="M77" s="50"/>
      <c r="N77" s="49" t="s">
        <v>13</v>
      </c>
      <c r="O77" s="10" t="s">
        <v>13</v>
      </c>
      <c r="P77" s="10" t="s">
        <v>13</v>
      </c>
      <c r="Q77" s="10" t="s">
        <v>13</v>
      </c>
      <c r="R77" s="10" t="s">
        <v>13</v>
      </c>
      <c r="S77" s="10" t="s">
        <v>13</v>
      </c>
      <c r="T77" s="10" t="s">
        <v>13</v>
      </c>
      <c r="U77" s="10">
        <v>1</v>
      </c>
      <c r="V77" s="50"/>
      <c r="W77" s="40"/>
    </row>
    <row r="78" spans="1:23" ht="25.5" x14ac:dyDescent="0.25">
      <c r="A78" s="52">
        <v>77</v>
      </c>
      <c r="B78" s="2" t="s">
        <v>4315</v>
      </c>
      <c r="C78" s="10" t="s">
        <v>4316</v>
      </c>
      <c r="D78" s="10" t="s">
        <v>4316</v>
      </c>
      <c r="F78" s="2" t="s">
        <v>4315</v>
      </c>
      <c r="G78" s="45"/>
      <c r="H78" s="2"/>
      <c r="I78" s="2"/>
      <c r="J78" s="1" t="s">
        <v>13</v>
      </c>
      <c r="K78" s="2"/>
      <c r="L78" s="2"/>
      <c r="M78" s="50"/>
      <c r="N78" s="49" t="s">
        <v>13</v>
      </c>
      <c r="O78" s="10" t="s">
        <v>13</v>
      </c>
      <c r="P78" s="10" t="s">
        <v>13</v>
      </c>
      <c r="Q78" s="10" t="s">
        <v>13</v>
      </c>
      <c r="R78" s="10" t="s">
        <v>13</v>
      </c>
      <c r="S78" s="10" t="s">
        <v>13</v>
      </c>
      <c r="T78" s="10" t="s">
        <v>13</v>
      </c>
      <c r="U78" s="10">
        <v>1</v>
      </c>
      <c r="V78" s="50"/>
      <c r="W78" s="40"/>
    </row>
    <row r="79" spans="1:23" ht="63.75" x14ac:dyDescent="0.25">
      <c r="A79" s="52">
        <v>78</v>
      </c>
      <c r="B79" s="2" t="s">
        <v>4313</v>
      </c>
      <c r="C79" s="10" t="s">
        <v>4314</v>
      </c>
      <c r="D79" s="10" t="s">
        <v>4314</v>
      </c>
      <c r="F79" s="2" t="s">
        <v>4313</v>
      </c>
      <c r="G79" s="45"/>
      <c r="H79" s="2"/>
      <c r="I79" s="2"/>
      <c r="J79" s="1" t="s">
        <v>13</v>
      </c>
      <c r="K79" s="2"/>
      <c r="L79" s="2"/>
      <c r="M79" s="50"/>
      <c r="N79" s="49" t="s">
        <v>13</v>
      </c>
      <c r="O79" s="10" t="s">
        <v>13</v>
      </c>
      <c r="P79" s="10" t="s">
        <v>13</v>
      </c>
      <c r="Q79" s="10" t="s">
        <v>13</v>
      </c>
      <c r="R79" s="10" t="s">
        <v>13</v>
      </c>
      <c r="S79" s="10" t="s">
        <v>13</v>
      </c>
      <c r="V79" s="50"/>
      <c r="W79" s="40"/>
    </row>
    <row r="80" spans="1:23" x14ac:dyDescent="0.25">
      <c r="A80" s="52">
        <v>79</v>
      </c>
      <c r="B80" s="4" t="s">
        <v>4311</v>
      </c>
      <c r="C80" s="14" t="s">
        <v>4312</v>
      </c>
      <c r="D80" s="14" t="s">
        <v>4312</v>
      </c>
      <c r="E80" s="13"/>
      <c r="F80" s="4" t="s">
        <v>4311</v>
      </c>
      <c r="G80" s="43"/>
      <c r="H80" s="4"/>
      <c r="I80" s="4"/>
      <c r="J80" s="1"/>
      <c r="K80" s="4"/>
      <c r="L80" s="4"/>
      <c r="M80" s="47"/>
      <c r="N80" s="50"/>
      <c r="V80" s="50"/>
      <c r="W80" s="40"/>
    </row>
    <row r="81" spans="1:23" x14ac:dyDescent="0.25">
      <c r="A81" s="52">
        <v>80</v>
      </c>
      <c r="B81" s="6" t="s">
        <v>66</v>
      </c>
      <c r="C81" s="12" t="s">
        <v>4310</v>
      </c>
      <c r="D81" s="12" t="s">
        <v>4310</v>
      </c>
      <c r="E81" s="11"/>
      <c r="F81" s="6" t="s">
        <v>66</v>
      </c>
      <c r="G81" s="44"/>
      <c r="H81" s="6"/>
      <c r="I81" s="6"/>
      <c r="J81" s="1"/>
      <c r="K81" s="6"/>
      <c r="L81" s="6"/>
      <c r="M81" s="48"/>
      <c r="N81" s="50"/>
      <c r="V81" s="50"/>
      <c r="W81" s="40"/>
    </row>
    <row r="82" spans="1:23" ht="38.25" x14ac:dyDescent="0.25">
      <c r="A82" s="52">
        <v>81</v>
      </c>
      <c r="B82" s="2" t="s">
        <v>4308</v>
      </c>
      <c r="C82" s="10" t="s">
        <v>4309</v>
      </c>
      <c r="D82" s="10" t="s">
        <v>4309</v>
      </c>
      <c r="F82" s="2" t="s">
        <v>4308</v>
      </c>
      <c r="G82" s="45"/>
      <c r="H82" s="2"/>
      <c r="I82" s="2"/>
      <c r="J82" s="1" t="s">
        <v>13</v>
      </c>
      <c r="K82" s="2"/>
      <c r="L82" s="2"/>
      <c r="M82" s="50"/>
      <c r="N82" s="49" t="s">
        <v>13</v>
      </c>
      <c r="O82" s="10" t="s">
        <v>13</v>
      </c>
      <c r="P82" s="10" t="s">
        <v>13</v>
      </c>
      <c r="Q82" s="10" t="s">
        <v>13</v>
      </c>
      <c r="R82" s="10" t="s">
        <v>13</v>
      </c>
      <c r="S82" s="10" t="s">
        <v>13</v>
      </c>
      <c r="T82" s="10" t="s">
        <v>13</v>
      </c>
      <c r="V82" s="49">
        <v>1</v>
      </c>
      <c r="W82" s="40"/>
    </row>
    <row r="83" spans="1:23" x14ac:dyDescent="0.25">
      <c r="A83" s="52">
        <v>82</v>
      </c>
      <c r="B83" s="2" t="s">
        <v>4306</v>
      </c>
      <c r="C83" s="10" t="s">
        <v>4307</v>
      </c>
      <c r="D83" s="10" t="s">
        <v>4307</v>
      </c>
      <c r="F83" s="2" t="s">
        <v>4306</v>
      </c>
      <c r="G83" s="45"/>
      <c r="H83" s="2"/>
      <c r="I83" s="2"/>
      <c r="J83" s="1" t="s">
        <v>13</v>
      </c>
      <c r="K83" s="2"/>
      <c r="L83" s="2"/>
      <c r="M83" s="50"/>
      <c r="N83" s="49" t="s">
        <v>13</v>
      </c>
      <c r="S83" s="10" t="s">
        <v>13</v>
      </c>
      <c r="V83" s="50"/>
      <c r="W83" s="40"/>
    </row>
    <row r="84" spans="1:23" ht="25.5" x14ac:dyDescent="0.25">
      <c r="A84" s="52">
        <v>83</v>
      </c>
      <c r="B84" s="2" t="s">
        <v>4304</v>
      </c>
      <c r="C84" s="10" t="s">
        <v>4305</v>
      </c>
      <c r="D84" s="10" t="s">
        <v>4305</v>
      </c>
      <c r="F84" s="2" t="s">
        <v>4304</v>
      </c>
      <c r="G84" s="45"/>
      <c r="H84" s="2"/>
      <c r="I84" s="2"/>
      <c r="J84" s="1" t="s">
        <v>13</v>
      </c>
      <c r="K84" s="2"/>
      <c r="L84" s="2"/>
      <c r="M84" s="50"/>
      <c r="N84" s="49" t="s">
        <v>13</v>
      </c>
      <c r="O84" s="10" t="s">
        <v>13</v>
      </c>
      <c r="P84" s="10" t="s">
        <v>13</v>
      </c>
      <c r="Q84" s="10" t="s">
        <v>13</v>
      </c>
      <c r="R84" s="10" t="s">
        <v>13</v>
      </c>
      <c r="S84" s="10" t="s">
        <v>13</v>
      </c>
      <c r="T84" s="10" t="s">
        <v>13</v>
      </c>
      <c r="V84" s="50"/>
      <c r="W84" s="40"/>
    </row>
    <row r="85" spans="1:23" x14ac:dyDescent="0.25">
      <c r="A85" s="52">
        <v>84</v>
      </c>
      <c r="B85" s="6" t="s">
        <v>3707</v>
      </c>
      <c r="C85" s="12" t="s">
        <v>4303</v>
      </c>
      <c r="D85" s="12" t="s">
        <v>4303</v>
      </c>
      <c r="E85" s="11"/>
      <c r="F85" s="6" t="s">
        <v>3707</v>
      </c>
      <c r="G85" s="44"/>
      <c r="H85" s="6"/>
      <c r="I85" s="6"/>
      <c r="J85" s="1"/>
      <c r="K85" s="6"/>
      <c r="L85" s="6"/>
      <c r="M85" s="48"/>
      <c r="N85" s="50"/>
      <c r="V85" s="50"/>
      <c r="W85" s="40"/>
    </row>
    <row r="86" spans="1:23" ht="51" x14ac:dyDescent="0.25">
      <c r="A86" s="52">
        <v>85</v>
      </c>
      <c r="B86" s="2" t="s">
        <v>4301</v>
      </c>
      <c r="C86" s="10" t="s">
        <v>4302</v>
      </c>
      <c r="D86" s="10" t="s">
        <v>4302</v>
      </c>
      <c r="F86" s="2" t="s">
        <v>4301</v>
      </c>
      <c r="G86" s="45"/>
      <c r="H86" s="2"/>
      <c r="I86" s="2"/>
      <c r="J86" s="1" t="s">
        <v>13</v>
      </c>
      <c r="K86" s="2"/>
      <c r="L86" s="2"/>
      <c r="M86" s="50"/>
      <c r="N86" s="49" t="s">
        <v>13</v>
      </c>
      <c r="O86" s="10" t="s">
        <v>13</v>
      </c>
      <c r="P86" s="10" t="s">
        <v>13</v>
      </c>
      <c r="Q86" s="10" t="s">
        <v>13</v>
      </c>
      <c r="R86" s="10" t="s">
        <v>13</v>
      </c>
      <c r="S86" s="10" t="s">
        <v>13</v>
      </c>
      <c r="V86" s="50"/>
      <c r="W86" s="40"/>
    </row>
    <row r="87" spans="1:23" ht="51" x14ac:dyDescent="0.25">
      <c r="A87" s="52">
        <v>86</v>
      </c>
      <c r="B87" s="2" t="s">
        <v>4299</v>
      </c>
      <c r="C87" s="10" t="s">
        <v>4300</v>
      </c>
      <c r="D87" s="10" t="s">
        <v>4300</v>
      </c>
      <c r="F87" s="2" t="s">
        <v>4299</v>
      </c>
      <c r="G87" s="45"/>
      <c r="H87" s="2"/>
      <c r="I87" s="2"/>
      <c r="J87" s="1" t="s">
        <v>13</v>
      </c>
      <c r="K87" s="2"/>
      <c r="L87" s="2"/>
      <c r="M87" s="50"/>
      <c r="N87" s="49" t="s">
        <v>13</v>
      </c>
      <c r="O87" s="10" t="s">
        <v>13</v>
      </c>
      <c r="P87" s="10" t="s">
        <v>13</v>
      </c>
      <c r="Q87" s="10" t="s">
        <v>13</v>
      </c>
      <c r="R87" s="10" t="s">
        <v>13</v>
      </c>
      <c r="S87" s="10" t="s">
        <v>13</v>
      </c>
      <c r="V87" s="50"/>
      <c r="W87" s="40"/>
    </row>
    <row r="88" spans="1:23" x14ac:dyDescent="0.25">
      <c r="A88" s="52">
        <v>87</v>
      </c>
      <c r="B88" s="4" t="s">
        <v>4297</v>
      </c>
      <c r="C88" s="14" t="s">
        <v>4298</v>
      </c>
      <c r="D88" s="14" t="s">
        <v>4298</v>
      </c>
      <c r="E88" s="13"/>
      <c r="F88" s="4" t="s">
        <v>4297</v>
      </c>
      <c r="G88" s="43"/>
      <c r="H88" s="4"/>
      <c r="I88" s="4"/>
      <c r="J88" s="1"/>
      <c r="K88" s="4"/>
      <c r="L88" s="4"/>
      <c r="M88" s="47"/>
      <c r="N88" s="50"/>
      <c r="V88" s="50"/>
      <c r="W88" s="40"/>
    </row>
    <row r="89" spans="1:23" ht="25.5" x14ac:dyDescent="0.25">
      <c r="A89" s="52">
        <v>88</v>
      </c>
      <c r="B89" s="6" t="s">
        <v>4295</v>
      </c>
      <c r="C89" s="12" t="s">
        <v>4296</v>
      </c>
      <c r="D89" s="12" t="s">
        <v>4296</v>
      </c>
      <c r="E89" s="11"/>
      <c r="F89" s="6" t="s">
        <v>4295</v>
      </c>
      <c r="G89" s="44"/>
      <c r="H89" s="6"/>
      <c r="I89" s="6"/>
      <c r="J89" s="1"/>
      <c r="K89" s="6"/>
      <c r="L89" s="6"/>
      <c r="M89" s="48"/>
      <c r="N89" s="50"/>
      <c r="V89" s="50"/>
      <c r="W89" s="40"/>
    </row>
    <row r="90" spans="1:23" ht="25.5" x14ac:dyDescent="0.25">
      <c r="A90" s="52">
        <v>89</v>
      </c>
      <c r="B90" s="2" t="s">
        <v>4293</v>
      </c>
      <c r="C90" s="10" t="s">
        <v>4294</v>
      </c>
      <c r="D90" s="10" t="s">
        <v>4294</v>
      </c>
      <c r="F90" s="2" t="s">
        <v>4293</v>
      </c>
      <c r="G90" s="45"/>
      <c r="H90" s="2"/>
      <c r="I90" s="2"/>
      <c r="J90" s="1" t="s">
        <v>13</v>
      </c>
      <c r="K90" s="2"/>
      <c r="L90" s="2"/>
      <c r="M90" s="50"/>
      <c r="N90" s="49" t="s">
        <v>13</v>
      </c>
      <c r="O90" s="10" t="s">
        <v>13</v>
      </c>
      <c r="V90" s="50"/>
      <c r="W90" s="40"/>
    </row>
    <row r="91" spans="1:23" x14ac:dyDescent="0.25">
      <c r="A91" s="52">
        <v>90</v>
      </c>
      <c r="B91" s="2" t="s">
        <v>4291</v>
      </c>
      <c r="C91" s="10" t="s">
        <v>4292</v>
      </c>
      <c r="D91" s="10" t="s">
        <v>4292</v>
      </c>
      <c r="F91" s="2" t="s">
        <v>4291</v>
      </c>
      <c r="G91" s="45"/>
      <c r="H91" s="2"/>
      <c r="I91" s="2"/>
      <c r="J91" s="1" t="s">
        <v>13</v>
      </c>
      <c r="K91" s="2"/>
      <c r="L91" s="2"/>
      <c r="M91" s="50"/>
      <c r="N91" s="49" t="s">
        <v>13</v>
      </c>
      <c r="O91" s="10" t="s">
        <v>13</v>
      </c>
      <c r="V91" s="50"/>
      <c r="W91" s="40"/>
    </row>
    <row r="92" spans="1:23" x14ac:dyDescent="0.25">
      <c r="A92" s="52">
        <v>91</v>
      </c>
      <c r="B92" s="2" t="s">
        <v>4289</v>
      </c>
      <c r="C92" s="10" t="s">
        <v>4290</v>
      </c>
      <c r="D92" s="10" t="s">
        <v>4290</v>
      </c>
      <c r="F92" s="2" t="s">
        <v>4289</v>
      </c>
      <c r="G92" s="45"/>
      <c r="H92" s="2"/>
      <c r="I92" s="2"/>
      <c r="J92" s="1" t="s">
        <v>13</v>
      </c>
      <c r="K92" s="2"/>
      <c r="L92" s="2"/>
      <c r="M92" s="50"/>
      <c r="N92" s="49" t="s">
        <v>13</v>
      </c>
      <c r="O92" s="10" t="s">
        <v>13</v>
      </c>
      <c r="V92" s="50"/>
      <c r="W92" s="40"/>
    </row>
    <row r="93" spans="1:23" ht="38.25" x14ac:dyDescent="0.25">
      <c r="A93" s="52">
        <v>92</v>
      </c>
      <c r="B93" s="2" t="s">
        <v>4287</v>
      </c>
      <c r="C93" s="10" t="s">
        <v>4288</v>
      </c>
      <c r="D93" s="10" t="s">
        <v>4288</v>
      </c>
      <c r="F93" s="2" t="s">
        <v>4287</v>
      </c>
      <c r="G93" s="45"/>
      <c r="H93" s="2"/>
      <c r="I93" s="2"/>
      <c r="J93" s="1" t="s">
        <v>13</v>
      </c>
      <c r="K93" s="2"/>
      <c r="L93" s="2"/>
      <c r="M93" s="50"/>
      <c r="N93" s="49" t="s">
        <v>13</v>
      </c>
      <c r="O93" s="10" t="s">
        <v>13</v>
      </c>
      <c r="V93" s="50"/>
      <c r="W93" s="40"/>
    </row>
    <row r="94" spans="1:23" ht="38.25" x14ac:dyDescent="0.25">
      <c r="A94" s="52">
        <v>93</v>
      </c>
      <c r="B94" s="2" t="s">
        <v>4285</v>
      </c>
      <c r="C94" s="10" t="s">
        <v>4286</v>
      </c>
      <c r="D94" s="10" t="s">
        <v>4286</v>
      </c>
      <c r="F94" s="2" t="s">
        <v>4285</v>
      </c>
      <c r="G94" s="45"/>
      <c r="H94" s="2"/>
      <c r="I94" s="2"/>
      <c r="J94" s="1" t="s">
        <v>13</v>
      </c>
      <c r="K94" s="2"/>
      <c r="L94" s="2"/>
      <c r="M94" s="50"/>
      <c r="N94" s="49" t="s">
        <v>13</v>
      </c>
      <c r="O94" s="10" t="s">
        <v>13</v>
      </c>
      <c r="V94" s="50"/>
      <c r="W94" s="40"/>
    </row>
    <row r="95" spans="1:23" ht="38.25" x14ac:dyDescent="0.25">
      <c r="A95" s="52">
        <v>94</v>
      </c>
      <c r="B95" s="2" t="s">
        <v>4283</v>
      </c>
      <c r="C95" s="10" t="s">
        <v>4284</v>
      </c>
      <c r="D95" s="10" t="s">
        <v>4284</v>
      </c>
      <c r="F95" s="2" t="s">
        <v>4283</v>
      </c>
      <c r="G95" s="45"/>
      <c r="H95" s="2"/>
      <c r="I95" s="2"/>
      <c r="J95" s="1" t="s">
        <v>13</v>
      </c>
      <c r="K95" s="2"/>
      <c r="L95" s="2"/>
      <c r="M95" s="50"/>
      <c r="N95" s="49" t="s">
        <v>13</v>
      </c>
      <c r="O95" s="10" t="s">
        <v>13</v>
      </c>
      <c r="V95" s="50"/>
      <c r="W95" s="40"/>
    </row>
    <row r="96" spans="1:23" ht="38.25" x14ac:dyDescent="0.25">
      <c r="A96" s="52">
        <v>95</v>
      </c>
      <c r="B96" s="2" t="s">
        <v>4281</v>
      </c>
      <c r="C96" s="10" t="s">
        <v>4282</v>
      </c>
      <c r="D96" s="10" t="s">
        <v>4282</v>
      </c>
      <c r="F96" s="2" t="s">
        <v>4281</v>
      </c>
      <c r="G96" s="45"/>
      <c r="H96" s="2"/>
      <c r="I96" s="2"/>
      <c r="J96" s="1" t="s">
        <v>13</v>
      </c>
      <c r="K96" s="2"/>
      <c r="L96" s="2"/>
      <c r="M96" s="50"/>
      <c r="N96" s="49" t="s">
        <v>13</v>
      </c>
      <c r="O96" s="10" t="s">
        <v>13</v>
      </c>
      <c r="V96" s="50"/>
      <c r="W96" s="40"/>
    </row>
    <row r="97" spans="1:23" x14ac:dyDescent="0.25">
      <c r="A97" s="52">
        <v>96</v>
      </c>
      <c r="B97" s="4" t="s">
        <v>4279</v>
      </c>
      <c r="C97" s="14" t="s">
        <v>4280</v>
      </c>
      <c r="D97" s="14" t="s">
        <v>4280</v>
      </c>
      <c r="E97" s="13"/>
      <c r="F97" s="4" t="s">
        <v>4279</v>
      </c>
      <c r="G97" s="43"/>
      <c r="H97" s="4"/>
      <c r="I97" s="4"/>
      <c r="J97" s="1"/>
      <c r="K97" s="4"/>
      <c r="L97" s="4"/>
      <c r="M97" s="47"/>
      <c r="N97" s="50"/>
      <c r="V97" s="50"/>
      <c r="W97" s="40"/>
    </row>
    <row r="98" spans="1:23" ht="25.5" x14ac:dyDescent="0.25">
      <c r="A98" s="52">
        <v>97</v>
      </c>
      <c r="B98" s="6" t="s">
        <v>4277</v>
      </c>
      <c r="C98" s="12" t="s">
        <v>4278</v>
      </c>
      <c r="D98" s="12" t="s">
        <v>4278</v>
      </c>
      <c r="E98" s="11"/>
      <c r="F98" s="6" t="s">
        <v>4277</v>
      </c>
      <c r="G98" s="44"/>
      <c r="H98" s="6"/>
      <c r="I98" s="6"/>
      <c r="J98" s="1"/>
      <c r="K98" s="6"/>
      <c r="L98" s="6"/>
      <c r="M98" s="48"/>
      <c r="N98" s="50"/>
      <c r="V98" s="50"/>
      <c r="W98" s="40"/>
    </row>
    <row r="99" spans="1:23" ht="38.25" x14ac:dyDescent="0.25">
      <c r="A99" s="52">
        <v>98</v>
      </c>
      <c r="B99" s="2" t="s">
        <v>4275</v>
      </c>
      <c r="C99" s="10" t="s">
        <v>4276</v>
      </c>
      <c r="D99" s="10" t="s">
        <v>4276</v>
      </c>
      <c r="F99" s="2" t="s">
        <v>4275</v>
      </c>
      <c r="G99" s="45"/>
      <c r="H99" s="2"/>
      <c r="I99" s="2"/>
      <c r="J99" s="1" t="s">
        <v>13</v>
      </c>
      <c r="K99" s="2"/>
      <c r="L99" s="2"/>
      <c r="M99" s="50"/>
      <c r="N99" s="49" t="s">
        <v>13</v>
      </c>
      <c r="O99" s="10" t="s">
        <v>13</v>
      </c>
      <c r="P99" s="10" t="s">
        <v>13</v>
      </c>
      <c r="Q99" s="10" t="s">
        <v>13</v>
      </c>
      <c r="R99" s="10" t="s">
        <v>13</v>
      </c>
      <c r="S99" s="10" t="s">
        <v>13</v>
      </c>
      <c r="V99" s="50"/>
      <c r="W99" s="40"/>
    </row>
    <row r="100" spans="1:23" ht="38.25" x14ac:dyDescent="0.25">
      <c r="A100" s="52">
        <v>99</v>
      </c>
      <c r="B100" s="2" t="s">
        <v>4273</v>
      </c>
      <c r="C100" s="10" t="s">
        <v>4274</v>
      </c>
      <c r="D100" s="10" t="s">
        <v>4274</v>
      </c>
      <c r="E100" s="10"/>
      <c r="F100" s="2" t="s">
        <v>4273</v>
      </c>
      <c r="G100" s="45"/>
      <c r="H100" s="2"/>
      <c r="I100" s="2"/>
      <c r="J100" s="1" t="s">
        <v>13</v>
      </c>
      <c r="K100" s="2"/>
      <c r="L100" s="2"/>
      <c r="M100" s="49" t="s">
        <v>13</v>
      </c>
      <c r="N100" s="49" t="s">
        <v>13</v>
      </c>
      <c r="O100" s="10" t="s">
        <v>13</v>
      </c>
      <c r="P100" s="10" t="s">
        <v>13</v>
      </c>
      <c r="Q100" s="10" t="s">
        <v>13</v>
      </c>
      <c r="R100" s="10" t="s">
        <v>13</v>
      </c>
      <c r="S100" s="10" t="s">
        <v>13</v>
      </c>
      <c r="T100" s="10" t="s">
        <v>13</v>
      </c>
      <c r="V100" s="54">
        <v>1</v>
      </c>
      <c r="W100" s="40"/>
    </row>
    <row r="101" spans="1:23" ht="25.5" x14ac:dyDescent="0.25">
      <c r="A101" s="52">
        <v>100</v>
      </c>
      <c r="B101" s="2" t="s">
        <v>4271</v>
      </c>
      <c r="C101" s="10" t="s">
        <v>4272</v>
      </c>
      <c r="D101" s="10" t="s">
        <v>4272</v>
      </c>
      <c r="E101" s="10"/>
      <c r="F101" s="2" t="s">
        <v>4271</v>
      </c>
      <c r="G101" s="45"/>
      <c r="H101" s="2"/>
      <c r="I101" s="2"/>
      <c r="J101" s="1" t="s">
        <v>13</v>
      </c>
      <c r="K101" s="2"/>
      <c r="L101" s="2"/>
      <c r="M101" s="49" t="s">
        <v>13</v>
      </c>
      <c r="N101" s="49" t="s">
        <v>13</v>
      </c>
      <c r="O101" s="10" t="s">
        <v>13</v>
      </c>
      <c r="P101" s="10" t="s">
        <v>13</v>
      </c>
      <c r="Q101" s="10" t="s">
        <v>13</v>
      </c>
      <c r="R101" s="10" t="s">
        <v>13</v>
      </c>
      <c r="S101" s="10" t="s">
        <v>13</v>
      </c>
      <c r="T101" s="10" t="s">
        <v>13</v>
      </c>
      <c r="V101" s="54">
        <v>1</v>
      </c>
      <c r="W101" s="40"/>
    </row>
    <row r="102" spans="1:23" x14ac:dyDescent="0.25">
      <c r="A102" s="52">
        <v>101</v>
      </c>
      <c r="B102" s="2" t="s">
        <v>4269</v>
      </c>
      <c r="C102" s="10" t="s">
        <v>4270</v>
      </c>
      <c r="D102" s="10" t="s">
        <v>4270</v>
      </c>
      <c r="F102" s="2" t="s">
        <v>4269</v>
      </c>
      <c r="G102" s="45"/>
      <c r="H102" s="2"/>
      <c r="I102" s="2"/>
      <c r="J102" s="1" t="s">
        <v>13</v>
      </c>
      <c r="K102" s="2"/>
      <c r="L102" s="2"/>
      <c r="M102" s="50"/>
      <c r="N102" s="49" t="s">
        <v>13</v>
      </c>
      <c r="O102" s="10" t="s">
        <v>13</v>
      </c>
      <c r="P102" s="10" t="s">
        <v>13</v>
      </c>
      <c r="Q102" s="10" t="s">
        <v>13</v>
      </c>
      <c r="R102" s="10" t="s">
        <v>13</v>
      </c>
      <c r="S102" s="10" t="s">
        <v>13</v>
      </c>
      <c r="T102" s="10" t="s">
        <v>13</v>
      </c>
      <c r="U102" s="16">
        <v>1</v>
      </c>
      <c r="V102" s="54" t="s">
        <v>317</v>
      </c>
      <c r="W102" s="40"/>
    </row>
    <row r="103" spans="1:23" ht="63.75" x14ac:dyDescent="0.25">
      <c r="A103" s="52">
        <v>102</v>
      </c>
      <c r="B103" s="2" t="s">
        <v>4267</v>
      </c>
      <c r="C103" s="10" t="s">
        <v>4268</v>
      </c>
      <c r="D103" s="10" t="s">
        <v>4268</v>
      </c>
      <c r="E103" s="10"/>
      <c r="F103" s="2" t="s">
        <v>4267</v>
      </c>
      <c r="G103" s="45"/>
      <c r="H103" s="2"/>
      <c r="I103" s="2"/>
      <c r="J103" s="1" t="s">
        <v>13</v>
      </c>
      <c r="K103" s="2"/>
      <c r="L103" s="2"/>
      <c r="M103" s="49" t="s">
        <v>13</v>
      </c>
      <c r="N103" s="49" t="s">
        <v>13</v>
      </c>
      <c r="O103" s="10" t="s">
        <v>13</v>
      </c>
      <c r="P103" s="10" t="s">
        <v>13</v>
      </c>
      <c r="Q103" s="10" t="s">
        <v>13</v>
      </c>
      <c r="R103" s="10" t="s">
        <v>13</v>
      </c>
      <c r="S103" s="10" t="s">
        <v>13</v>
      </c>
      <c r="T103" s="10" t="s">
        <v>13</v>
      </c>
      <c r="V103" s="54">
        <v>1</v>
      </c>
      <c r="W103" s="40"/>
    </row>
    <row r="104" spans="1:23" ht="25.5" x14ac:dyDescent="0.25">
      <c r="A104" s="52">
        <v>103</v>
      </c>
      <c r="B104" s="2" t="s">
        <v>4265</v>
      </c>
      <c r="C104" s="10" t="s">
        <v>4266</v>
      </c>
      <c r="D104" s="10" t="s">
        <v>4266</v>
      </c>
      <c r="E104" s="10"/>
      <c r="F104" s="2" t="s">
        <v>4265</v>
      </c>
      <c r="G104" s="45"/>
      <c r="H104" s="2"/>
      <c r="I104" s="2"/>
      <c r="J104" s="1" t="s">
        <v>13</v>
      </c>
      <c r="K104" s="2"/>
      <c r="L104" s="2"/>
      <c r="M104" s="49" t="s">
        <v>13</v>
      </c>
      <c r="N104" s="49" t="s">
        <v>13</v>
      </c>
      <c r="O104" s="10" t="s">
        <v>13</v>
      </c>
      <c r="P104" s="10" t="s">
        <v>13</v>
      </c>
      <c r="Q104" s="10" t="s">
        <v>13</v>
      </c>
      <c r="R104" s="10" t="s">
        <v>13</v>
      </c>
      <c r="S104" s="10" t="s">
        <v>13</v>
      </c>
      <c r="T104" s="10" t="s">
        <v>13</v>
      </c>
      <c r="V104" s="49">
        <v>1</v>
      </c>
      <c r="W104" s="40"/>
    </row>
    <row r="105" spans="1:23" ht="51" x14ac:dyDescent="0.25">
      <c r="A105" s="52">
        <v>104</v>
      </c>
      <c r="B105" s="2" t="s">
        <v>4263</v>
      </c>
      <c r="C105" s="10" t="s">
        <v>4264</v>
      </c>
      <c r="D105" s="10" t="s">
        <v>4264</v>
      </c>
      <c r="F105" s="2" t="s">
        <v>4263</v>
      </c>
      <c r="G105" s="45"/>
      <c r="H105" s="2"/>
      <c r="I105" s="2"/>
      <c r="J105" s="1" t="s">
        <v>13</v>
      </c>
      <c r="K105" s="2"/>
      <c r="L105" s="2"/>
      <c r="M105" s="50"/>
      <c r="N105" s="49" t="s">
        <v>13</v>
      </c>
      <c r="O105" s="10" t="s">
        <v>13</v>
      </c>
      <c r="P105" s="10" t="s">
        <v>13</v>
      </c>
      <c r="Q105" s="10" t="s">
        <v>13</v>
      </c>
      <c r="R105" s="10" t="s">
        <v>13</v>
      </c>
      <c r="S105" s="10" t="s">
        <v>13</v>
      </c>
      <c r="T105" s="10" t="s">
        <v>13</v>
      </c>
      <c r="V105" s="49">
        <v>1</v>
      </c>
      <c r="W105" s="40"/>
    </row>
    <row r="106" spans="1:23" ht="38.25" x14ac:dyDescent="0.25">
      <c r="A106" s="52">
        <v>105</v>
      </c>
      <c r="B106" s="2" t="s">
        <v>4261</v>
      </c>
      <c r="C106" s="10" t="s">
        <v>4262</v>
      </c>
      <c r="D106" s="10" t="s">
        <v>4262</v>
      </c>
      <c r="F106" s="2" t="s">
        <v>4261</v>
      </c>
      <c r="G106" s="45"/>
      <c r="H106" s="2"/>
      <c r="I106" s="2"/>
      <c r="J106" s="1" t="s">
        <v>13</v>
      </c>
      <c r="K106" s="2"/>
      <c r="L106" s="2"/>
      <c r="M106" s="50"/>
      <c r="N106" s="49" t="s">
        <v>13</v>
      </c>
      <c r="O106" s="10" t="s">
        <v>13</v>
      </c>
      <c r="P106" s="10" t="s">
        <v>13</v>
      </c>
      <c r="Q106" s="10" t="s">
        <v>13</v>
      </c>
      <c r="R106" s="10" t="s">
        <v>13</v>
      </c>
      <c r="S106" s="10" t="s">
        <v>13</v>
      </c>
      <c r="T106" s="10" t="s">
        <v>13</v>
      </c>
      <c r="V106" s="49">
        <v>1</v>
      </c>
      <c r="W106" s="40"/>
    </row>
    <row r="107" spans="1:23" ht="25.5" x14ac:dyDescent="0.25">
      <c r="A107" s="52">
        <v>106</v>
      </c>
      <c r="B107" s="2" t="s">
        <v>4259</v>
      </c>
      <c r="C107" s="10" t="s">
        <v>4260</v>
      </c>
      <c r="D107" s="10" t="s">
        <v>4260</v>
      </c>
      <c r="F107" s="2" t="s">
        <v>4259</v>
      </c>
      <c r="G107" s="45"/>
      <c r="H107" s="2"/>
      <c r="I107" s="2"/>
      <c r="J107" s="1" t="s">
        <v>13</v>
      </c>
      <c r="K107" s="2"/>
      <c r="L107" s="2"/>
      <c r="M107" s="50"/>
      <c r="N107" s="49" t="s">
        <v>13</v>
      </c>
      <c r="O107" s="10" t="s">
        <v>13</v>
      </c>
      <c r="P107" s="10" t="s">
        <v>13</v>
      </c>
      <c r="Q107" s="10" t="s">
        <v>13</v>
      </c>
      <c r="R107" s="10" t="s">
        <v>13</v>
      </c>
      <c r="S107" s="10" t="s">
        <v>13</v>
      </c>
      <c r="T107" s="10" t="s">
        <v>13</v>
      </c>
      <c r="U107" s="10">
        <v>1</v>
      </c>
      <c r="V107" s="50"/>
      <c r="W107" s="40"/>
    </row>
    <row r="108" spans="1:23" ht="51" x14ac:dyDescent="0.25">
      <c r="A108" s="52">
        <v>107</v>
      </c>
      <c r="B108" s="2" t="s">
        <v>4257</v>
      </c>
      <c r="C108" s="10" t="s">
        <v>4258</v>
      </c>
      <c r="D108" s="10" t="s">
        <v>4258</v>
      </c>
      <c r="F108" s="2" t="s">
        <v>4257</v>
      </c>
      <c r="G108" s="45"/>
      <c r="H108" s="2"/>
      <c r="I108" s="2"/>
      <c r="J108" s="1" t="s">
        <v>13</v>
      </c>
      <c r="K108" s="2"/>
      <c r="L108" s="2"/>
      <c r="M108" s="50"/>
      <c r="N108" s="49" t="s">
        <v>13</v>
      </c>
      <c r="O108" s="10" t="s">
        <v>13</v>
      </c>
      <c r="P108" s="10" t="s">
        <v>13</v>
      </c>
      <c r="Q108" s="10" t="s">
        <v>13</v>
      </c>
      <c r="R108" s="10" t="s">
        <v>13</v>
      </c>
      <c r="S108" s="10" t="s">
        <v>13</v>
      </c>
      <c r="T108" s="10" t="s">
        <v>13</v>
      </c>
      <c r="V108" s="49" t="s">
        <v>4256</v>
      </c>
      <c r="W108" s="40"/>
    </row>
    <row r="109" spans="1:23" x14ac:dyDescent="0.25">
      <c r="A109" s="52">
        <v>108</v>
      </c>
      <c r="B109" s="4" t="s">
        <v>4254</v>
      </c>
      <c r="C109" s="14" t="s">
        <v>4255</v>
      </c>
      <c r="D109" s="14" t="s">
        <v>4255</v>
      </c>
      <c r="E109" s="13"/>
      <c r="F109" s="4" t="s">
        <v>4254</v>
      </c>
      <c r="G109" s="43"/>
      <c r="H109" s="4"/>
      <c r="I109" s="4"/>
      <c r="J109" s="1"/>
      <c r="K109" s="4"/>
      <c r="L109" s="4"/>
      <c r="M109" s="47"/>
      <c r="N109" s="50"/>
      <c r="V109" s="50"/>
      <c r="W109" s="40"/>
    </row>
    <row r="110" spans="1:23" ht="25.5" x14ac:dyDescent="0.25">
      <c r="A110" s="52">
        <v>109</v>
      </c>
      <c r="B110" s="6" t="s">
        <v>4252</v>
      </c>
      <c r="C110" s="12" t="s">
        <v>4253</v>
      </c>
      <c r="D110" s="12" t="s">
        <v>4253</v>
      </c>
      <c r="E110" s="11"/>
      <c r="F110" s="6" t="s">
        <v>4252</v>
      </c>
      <c r="G110" s="44"/>
      <c r="H110" s="6"/>
      <c r="I110" s="6"/>
      <c r="J110" s="1"/>
      <c r="K110" s="6"/>
      <c r="L110" s="6"/>
      <c r="M110" s="48"/>
      <c r="N110" s="50"/>
      <c r="V110" s="50"/>
      <c r="W110" s="40"/>
    </row>
    <row r="111" spans="1:23" ht="38.25" x14ac:dyDescent="0.25">
      <c r="A111" s="52">
        <v>110</v>
      </c>
      <c r="B111" s="2" t="s">
        <v>4250</v>
      </c>
      <c r="C111" s="10" t="s">
        <v>4251</v>
      </c>
      <c r="D111" s="10" t="s">
        <v>4251</v>
      </c>
      <c r="F111" s="2" t="s">
        <v>4250</v>
      </c>
      <c r="G111" s="45"/>
      <c r="H111" s="2"/>
      <c r="I111" s="2"/>
      <c r="J111" s="1" t="s">
        <v>13</v>
      </c>
      <c r="K111" s="2"/>
      <c r="L111" s="2"/>
      <c r="M111" s="50"/>
      <c r="N111" s="49" t="s">
        <v>13</v>
      </c>
      <c r="O111" s="10" t="s">
        <v>13</v>
      </c>
      <c r="P111" s="10" t="s">
        <v>13</v>
      </c>
      <c r="Q111" s="10" t="s">
        <v>13</v>
      </c>
      <c r="R111" s="10" t="s">
        <v>13</v>
      </c>
      <c r="S111" s="10" t="s">
        <v>13</v>
      </c>
      <c r="V111" s="50"/>
      <c r="W111" s="40"/>
    </row>
    <row r="112" spans="1:23" ht="25.5" x14ac:dyDescent="0.25">
      <c r="A112" s="52">
        <v>111</v>
      </c>
      <c r="B112" s="2" t="s">
        <v>4248</v>
      </c>
      <c r="C112" s="10" t="s">
        <v>4249</v>
      </c>
      <c r="D112" s="10" t="s">
        <v>4249</v>
      </c>
      <c r="F112" s="2" t="s">
        <v>4248</v>
      </c>
      <c r="G112" s="45"/>
      <c r="H112" s="2"/>
      <c r="I112" s="2"/>
      <c r="J112" s="1" t="s">
        <v>13</v>
      </c>
      <c r="K112" s="2"/>
      <c r="L112" s="2"/>
      <c r="M112" s="50"/>
      <c r="N112" s="49" t="s">
        <v>13</v>
      </c>
      <c r="O112" s="10" t="s">
        <v>13</v>
      </c>
      <c r="P112" s="10" t="s">
        <v>13</v>
      </c>
      <c r="Q112" s="10" t="s">
        <v>13</v>
      </c>
      <c r="R112" s="10" t="s">
        <v>13</v>
      </c>
      <c r="S112" s="10" t="s">
        <v>13</v>
      </c>
      <c r="T112" s="10" t="s">
        <v>13</v>
      </c>
      <c r="U112" s="10">
        <v>1</v>
      </c>
      <c r="V112" s="50"/>
      <c r="W112" s="40"/>
    </row>
    <row r="113" spans="1:23" ht="51" x14ac:dyDescent="0.25">
      <c r="A113" s="52">
        <v>112</v>
      </c>
      <c r="B113" s="2" t="s">
        <v>4246</v>
      </c>
      <c r="C113" s="10" t="s">
        <v>4247</v>
      </c>
      <c r="D113" s="10" t="s">
        <v>4247</v>
      </c>
      <c r="F113" s="2" t="s">
        <v>4246</v>
      </c>
      <c r="G113" s="45"/>
      <c r="H113" s="2"/>
      <c r="I113" s="2"/>
      <c r="J113" s="1" t="s">
        <v>13</v>
      </c>
      <c r="K113" s="2"/>
      <c r="L113" s="2"/>
      <c r="M113" s="50"/>
      <c r="N113" s="49" t="s">
        <v>13</v>
      </c>
      <c r="O113" s="10" t="s">
        <v>13</v>
      </c>
      <c r="P113" s="10" t="s">
        <v>13</v>
      </c>
      <c r="Q113" s="10" t="s">
        <v>13</v>
      </c>
      <c r="R113" s="10" t="s">
        <v>13</v>
      </c>
      <c r="S113" s="10" t="s">
        <v>13</v>
      </c>
      <c r="T113" s="10" t="s">
        <v>13</v>
      </c>
      <c r="U113" s="10">
        <v>1</v>
      </c>
      <c r="V113" s="50"/>
      <c r="W113" s="40"/>
    </row>
    <row r="114" spans="1:23" ht="25.5" x14ac:dyDescent="0.25">
      <c r="A114" s="52">
        <v>113</v>
      </c>
      <c r="B114" s="2" t="s">
        <v>4244</v>
      </c>
      <c r="C114" s="10" t="s">
        <v>4245</v>
      </c>
      <c r="D114" s="10" t="s">
        <v>4245</v>
      </c>
      <c r="F114" s="2" t="s">
        <v>4244</v>
      </c>
      <c r="G114" s="45"/>
      <c r="H114" s="2"/>
      <c r="I114" s="2"/>
      <c r="J114" s="1" t="s">
        <v>13</v>
      </c>
      <c r="K114" s="2"/>
      <c r="L114" s="2"/>
      <c r="M114" s="50"/>
      <c r="N114" s="49" t="s">
        <v>13</v>
      </c>
      <c r="O114" s="10" t="s">
        <v>13</v>
      </c>
      <c r="P114" s="10" t="s">
        <v>13</v>
      </c>
      <c r="Q114" s="10" t="s">
        <v>13</v>
      </c>
      <c r="R114" s="10" t="s">
        <v>13</v>
      </c>
      <c r="S114" s="10" t="s">
        <v>13</v>
      </c>
      <c r="T114" s="10" t="s">
        <v>13</v>
      </c>
      <c r="U114" s="10">
        <v>1</v>
      </c>
      <c r="V114" s="50"/>
      <c r="W114" s="40"/>
    </row>
    <row r="115" spans="1:23" ht="25.5" x14ac:dyDescent="0.25">
      <c r="A115" s="52">
        <v>114</v>
      </c>
      <c r="B115" s="2" t="s">
        <v>4242</v>
      </c>
      <c r="C115" s="10" t="s">
        <v>4243</v>
      </c>
      <c r="D115" s="10" t="s">
        <v>4243</v>
      </c>
      <c r="F115" s="2" t="s">
        <v>4242</v>
      </c>
      <c r="G115" s="45"/>
      <c r="H115" s="2"/>
      <c r="I115" s="2"/>
      <c r="J115" s="1" t="s">
        <v>13</v>
      </c>
      <c r="K115" s="2"/>
      <c r="L115" s="2"/>
      <c r="M115" s="50"/>
      <c r="N115" s="49" t="s">
        <v>13</v>
      </c>
      <c r="O115" s="10" t="s">
        <v>13</v>
      </c>
      <c r="P115" s="10" t="s">
        <v>13</v>
      </c>
      <c r="Q115" s="10" t="s">
        <v>13</v>
      </c>
      <c r="R115" s="10" t="s">
        <v>13</v>
      </c>
      <c r="S115" s="10" t="s">
        <v>13</v>
      </c>
      <c r="T115" s="10" t="s">
        <v>13</v>
      </c>
      <c r="U115" s="10">
        <v>1</v>
      </c>
      <c r="V115" s="50"/>
      <c r="W115" s="40"/>
    </row>
    <row r="116" spans="1:23" x14ac:dyDescent="0.25">
      <c r="A116" s="52">
        <v>115</v>
      </c>
      <c r="B116" s="2" t="s">
        <v>4240</v>
      </c>
      <c r="C116" s="10" t="s">
        <v>4241</v>
      </c>
      <c r="D116" s="10" t="s">
        <v>4241</v>
      </c>
      <c r="F116" s="2" t="s">
        <v>4240</v>
      </c>
      <c r="G116" s="45"/>
      <c r="H116" s="2"/>
      <c r="I116" s="2"/>
      <c r="J116" s="1" t="s">
        <v>13</v>
      </c>
      <c r="K116" s="2"/>
      <c r="L116" s="2"/>
      <c r="M116" s="50"/>
      <c r="N116" s="49" t="s">
        <v>13</v>
      </c>
      <c r="O116" s="10" t="s">
        <v>13</v>
      </c>
      <c r="P116" s="10" t="s">
        <v>13</v>
      </c>
      <c r="Q116" s="10" t="s">
        <v>13</v>
      </c>
      <c r="R116" s="10" t="s">
        <v>13</v>
      </c>
      <c r="S116" s="10" t="s">
        <v>13</v>
      </c>
      <c r="V116" s="50"/>
      <c r="W116" s="40"/>
    </row>
    <row r="117" spans="1:23" ht="38.25" x14ac:dyDescent="0.25">
      <c r="A117" s="52">
        <v>116</v>
      </c>
      <c r="B117" s="2" t="s">
        <v>4238</v>
      </c>
      <c r="C117" s="10" t="s">
        <v>4239</v>
      </c>
      <c r="D117" s="10" t="s">
        <v>4239</v>
      </c>
      <c r="F117" s="2" t="s">
        <v>4238</v>
      </c>
      <c r="G117" s="45"/>
      <c r="H117" s="2"/>
      <c r="I117" s="2"/>
      <c r="J117" s="1" t="s">
        <v>13</v>
      </c>
      <c r="K117" s="2"/>
      <c r="L117" s="2"/>
      <c r="M117" s="50"/>
      <c r="N117" s="49" t="s">
        <v>13</v>
      </c>
      <c r="O117" s="10" t="s">
        <v>13</v>
      </c>
      <c r="P117" s="10" t="s">
        <v>13</v>
      </c>
      <c r="Q117" s="10" t="s">
        <v>13</v>
      </c>
      <c r="R117" s="10" t="s">
        <v>13</v>
      </c>
      <c r="S117" s="10" t="s">
        <v>13</v>
      </c>
      <c r="V117" s="50"/>
      <c r="W117" s="40"/>
    </row>
    <row r="118" spans="1:23" x14ac:dyDescent="0.25">
      <c r="A118" s="52">
        <v>117</v>
      </c>
      <c r="B118" s="4" t="s">
        <v>4236</v>
      </c>
      <c r="C118" s="14" t="s">
        <v>4237</v>
      </c>
      <c r="D118" s="14" t="s">
        <v>4237</v>
      </c>
      <c r="E118" s="13"/>
      <c r="F118" s="4" t="s">
        <v>4236</v>
      </c>
      <c r="G118" s="43"/>
      <c r="H118" s="4"/>
      <c r="I118" s="4"/>
      <c r="J118" s="1"/>
      <c r="K118" s="4"/>
      <c r="L118" s="4"/>
      <c r="M118" s="47"/>
      <c r="N118" s="50"/>
      <c r="V118" s="50"/>
      <c r="W118" s="40"/>
    </row>
    <row r="119" spans="1:23" ht="25.5" x14ac:dyDescent="0.25">
      <c r="A119" s="52">
        <v>118</v>
      </c>
      <c r="B119" s="6" t="s">
        <v>4234</v>
      </c>
      <c r="C119" s="12" t="s">
        <v>4235</v>
      </c>
      <c r="D119" s="12" t="s">
        <v>4235</v>
      </c>
      <c r="E119" s="11"/>
      <c r="F119" s="6" t="s">
        <v>4234</v>
      </c>
      <c r="G119" s="44"/>
      <c r="H119" s="6"/>
      <c r="I119" s="6"/>
      <c r="J119" s="1"/>
      <c r="K119" s="6"/>
      <c r="L119" s="6"/>
      <c r="M119" s="48"/>
      <c r="N119" s="50"/>
      <c r="V119" s="50"/>
      <c r="W119" s="40"/>
    </row>
    <row r="120" spans="1:23" ht="51" x14ac:dyDescent="0.25">
      <c r="A120" s="52">
        <v>119</v>
      </c>
      <c r="B120" s="2" t="s">
        <v>4232</v>
      </c>
      <c r="C120" s="10" t="s">
        <v>4233</v>
      </c>
      <c r="D120" s="10" t="s">
        <v>4233</v>
      </c>
      <c r="F120" s="2" t="s">
        <v>4232</v>
      </c>
      <c r="G120" s="45"/>
      <c r="H120" s="2"/>
      <c r="I120" s="2"/>
      <c r="J120" s="1" t="s">
        <v>13</v>
      </c>
      <c r="K120" s="2"/>
      <c r="L120" s="2"/>
      <c r="M120" s="50"/>
      <c r="N120" s="49" t="s">
        <v>13</v>
      </c>
      <c r="O120" s="10" t="s">
        <v>13</v>
      </c>
      <c r="P120" s="10" t="s">
        <v>13</v>
      </c>
      <c r="Q120" s="10" t="s">
        <v>13</v>
      </c>
      <c r="R120" s="10" t="s">
        <v>13</v>
      </c>
      <c r="S120" s="10" t="s">
        <v>13</v>
      </c>
      <c r="V120" s="50"/>
      <c r="W120" s="40"/>
    </row>
    <row r="121" spans="1:23" ht="51" x14ac:dyDescent="0.25">
      <c r="A121" s="52">
        <v>120</v>
      </c>
      <c r="B121" s="2" t="s">
        <v>4230</v>
      </c>
      <c r="C121" s="10" t="s">
        <v>4231</v>
      </c>
      <c r="D121" s="10" t="s">
        <v>4231</v>
      </c>
      <c r="F121" s="2" t="s">
        <v>4230</v>
      </c>
      <c r="G121" s="45"/>
      <c r="H121" s="2"/>
      <c r="I121" s="2"/>
      <c r="J121" s="1" t="s">
        <v>13</v>
      </c>
      <c r="K121" s="2"/>
      <c r="L121" s="2"/>
      <c r="M121" s="50"/>
      <c r="N121" s="49" t="s">
        <v>13</v>
      </c>
      <c r="O121" s="10" t="s">
        <v>13</v>
      </c>
      <c r="P121" s="10" t="s">
        <v>13</v>
      </c>
      <c r="Q121" s="10" t="s">
        <v>13</v>
      </c>
      <c r="R121" s="10" t="s">
        <v>13</v>
      </c>
      <c r="S121" s="10" t="s">
        <v>13</v>
      </c>
      <c r="T121" s="10" t="s">
        <v>13</v>
      </c>
      <c r="U121" s="10">
        <v>1</v>
      </c>
      <c r="V121" s="50"/>
      <c r="W121" s="40"/>
    </row>
    <row r="122" spans="1:23" ht="25.5" x14ac:dyDescent="0.25">
      <c r="A122" s="52">
        <v>121</v>
      </c>
      <c r="B122" s="2" t="s">
        <v>4228</v>
      </c>
      <c r="C122" s="10" t="s">
        <v>4229</v>
      </c>
      <c r="D122" s="10" t="s">
        <v>4229</v>
      </c>
      <c r="F122" s="2" t="s">
        <v>4228</v>
      </c>
      <c r="G122" s="45"/>
      <c r="H122" s="2"/>
      <c r="I122" s="2"/>
      <c r="J122" s="1" t="s">
        <v>13</v>
      </c>
      <c r="K122" s="2"/>
      <c r="L122" s="2"/>
      <c r="M122" s="50"/>
      <c r="N122" s="49" t="s">
        <v>13</v>
      </c>
      <c r="O122" s="10" t="s">
        <v>13</v>
      </c>
      <c r="P122" s="10" t="s">
        <v>13</v>
      </c>
      <c r="Q122" s="10" t="s">
        <v>13</v>
      </c>
      <c r="R122" s="10" t="s">
        <v>13</v>
      </c>
      <c r="S122" s="10" t="s">
        <v>13</v>
      </c>
      <c r="T122" s="10" t="s">
        <v>13</v>
      </c>
      <c r="U122" s="10">
        <v>1</v>
      </c>
      <c r="V122" s="50"/>
      <c r="W122" s="40"/>
    </row>
    <row r="123" spans="1:23" ht="25.5" x14ac:dyDescent="0.25">
      <c r="A123" s="52">
        <v>122</v>
      </c>
      <c r="B123" s="2" t="s">
        <v>4226</v>
      </c>
      <c r="C123" s="10" t="s">
        <v>4227</v>
      </c>
      <c r="D123" s="10" t="s">
        <v>4227</v>
      </c>
      <c r="F123" s="2" t="s">
        <v>4226</v>
      </c>
      <c r="G123" s="45"/>
      <c r="H123" s="2"/>
      <c r="I123" s="2"/>
      <c r="J123" s="1" t="s">
        <v>13</v>
      </c>
      <c r="K123" s="2"/>
      <c r="L123" s="2"/>
      <c r="M123" s="50"/>
      <c r="N123" s="49" t="s">
        <v>13</v>
      </c>
      <c r="O123" s="10" t="s">
        <v>13</v>
      </c>
      <c r="P123" s="10" t="s">
        <v>13</v>
      </c>
      <c r="Q123" s="10" t="s">
        <v>13</v>
      </c>
      <c r="R123" s="10" t="s">
        <v>13</v>
      </c>
      <c r="S123" s="10" t="s">
        <v>13</v>
      </c>
      <c r="V123" s="50"/>
      <c r="W123" s="40"/>
    </row>
    <row r="124" spans="1:23" ht="25.5" x14ac:dyDescent="0.25">
      <c r="A124" s="52">
        <v>123</v>
      </c>
      <c r="B124" s="2" t="s">
        <v>4224</v>
      </c>
      <c r="C124" s="10" t="s">
        <v>4225</v>
      </c>
      <c r="D124" s="10" t="s">
        <v>4225</v>
      </c>
      <c r="F124" s="2" t="s">
        <v>4224</v>
      </c>
      <c r="G124" s="45"/>
      <c r="H124" s="2"/>
      <c r="I124" s="2"/>
      <c r="J124" s="1" t="s">
        <v>13</v>
      </c>
      <c r="K124" s="2"/>
      <c r="L124" s="2"/>
      <c r="M124" s="50"/>
      <c r="N124" s="49" t="s">
        <v>13</v>
      </c>
      <c r="O124" s="10" t="s">
        <v>13</v>
      </c>
      <c r="P124" s="10" t="s">
        <v>13</v>
      </c>
      <c r="Q124" s="10" t="s">
        <v>13</v>
      </c>
      <c r="R124" s="10" t="s">
        <v>13</v>
      </c>
      <c r="S124" s="10" t="s">
        <v>13</v>
      </c>
      <c r="V124" s="50"/>
      <c r="W124" s="40"/>
    </row>
    <row r="125" spans="1:23" ht="89.25" x14ac:dyDescent="0.25">
      <c r="A125" s="52">
        <v>124</v>
      </c>
      <c r="B125" s="2" t="s">
        <v>4222</v>
      </c>
      <c r="C125" s="10" t="s">
        <v>4223</v>
      </c>
      <c r="D125" s="10" t="s">
        <v>4223</v>
      </c>
      <c r="F125" s="2" t="s">
        <v>4222</v>
      </c>
      <c r="G125" s="45"/>
      <c r="H125" s="2"/>
      <c r="I125" s="2"/>
      <c r="J125" s="1" t="s">
        <v>13</v>
      </c>
      <c r="K125" s="2"/>
      <c r="L125" s="2"/>
      <c r="M125" s="50"/>
      <c r="N125" s="49" t="s">
        <v>13</v>
      </c>
      <c r="O125" s="10" t="s">
        <v>13</v>
      </c>
      <c r="V125" s="50"/>
      <c r="W125" s="40"/>
    </row>
    <row r="126" spans="1:23" ht="51" x14ac:dyDescent="0.25">
      <c r="A126" s="52">
        <v>125</v>
      </c>
      <c r="B126" s="2" t="s">
        <v>4220</v>
      </c>
      <c r="C126" s="10" t="s">
        <v>4221</v>
      </c>
      <c r="D126" s="10" t="s">
        <v>4221</v>
      </c>
      <c r="F126" s="2" t="s">
        <v>4220</v>
      </c>
      <c r="G126" s="45"/>
      <c r="H126" s="2"/>
      <c r="I126" s="2"/>
      <c r="J126" s="1" t="s">
        <v>13</v>
      </c>
      <c r="K126" s="2"/>
      <c r="L126" s="2"/>
      <c r="M126" s="50"/>
      <c r="N126" s="50"/>
      <c r="P126" s="10" t="s">
        <v>13</v>
      </c>
      <c r="Q126" s="10" t="s">
        <v>13</v>
      </c>
      <c r="R126" s="10" t="s">
        <v>13</v>
      </c>
      <c r="V126" s="50"/>
      <c r="W126" s="40"/>
    </row>
    <row r="127" spans="1:23" ht="25.5" x14ac:dyDescent="0.25">
      <c r="A127" s="52">
        <v>126</v>
      </c>
      <c r="B127" s="2" t="s">
        <v>4218</v>
      </c>
      <c r="C127" s="10" t="s">
        <v>4219</v>
      </c>
      <c r="D127" s="10" t="s">
        <v>4219</v>
      </c>
      <c r="F127" s="2" t="s">
        <v>4218</v>
      </c>
      <c r="G127" s="45"/>
      <c r="H127" s="2"/>
      <c r="I127" s="2"/>
      <c r="J127" s="1" t="s">
        <v>13</v>
      </c>
      <c r="K127" s="2"/>
      <c r="L127" s="2"/>
      <c r="M127" s="50"/>
      <c r="N127" s="49" t="s">
        <v>13</v>
      </c>
      <c r="O127" s="10" t="s">
        <v>13</v>
      </c>
      <c r="P127" s="10" t="s">
        <v>13</v>
      </c>
      <c r="Q127" s="10" t="s">
        <v>13</v>
      </c>
      <c r="R127" s="10" t="s">
        <v>13</v>
      </c>
      <c r="S127" s="10" t="s">
        <v>13</v>
      </c>
      <c r="T127" s="10" t="s">
        <v>13</v>
      </c>
      <c r="V127" s="50"/>
      <c r="W127" s="40"/>
    </row>
    <row r="128" spans="1:23" ht="63.75" x14ac:dyDescent="0.25">
      <c r="A128" s="52">
        <v>127</v>
      </c>
      <c r="B128" s="2" t="s">
        <v>4216</v>
      </c>
      <c r="C128" s="10" t="s">
        <v>4217</v>
      </c>
      <c r="D128" s="10" t="s">
        <v>4217</v>
      </c>
      <c r="F128" s="2" t="s">
        <v>4216</v>
      </c>
      <c r="G128" s="45"/>
      <c r="H128" s="2"/>
      <c r="I128" s="2"/>
      <c r="J128" s="1" t="s">
        <v>13</v>
      </c>
      <c r="K128" s="2"/>
      <c r="L128" s="2"/>
      <c r="M128" s="50"/>
      <c r="N128" s="49" t="s">
        <v>13</v>
      </c>
      <c r="O128" s="10" t="s">
        <v>13</v>
      </c>
      <c r="P128" s="10" t="s">
        <v>13</v>
      </c>
      <c r="Q128" s="10" t="s">
        <v>13</v>
      </c>
      <c r="R128" s="10" t="s">
        <v>13</v>
      </c>
      <c r="S128" s="10" t="s">
        <v>13</v>
      </c>
      <c r="T128" s="10" t="s">
        <v>13</v>
      </c>
      <c r="V128" s="49">
        <v>1</v>
      </c>
      <c r="W128" s="40"/>
    </row>
    <row r="129" spans="1:23" ht="76.5" x14ac:dyDescent="0.25">
      <c r="A129" s="52">
        <v>128</v>
      </c>
      <c r="B129" s="2" t="s">
        <v>4214</v>
      </c>
      <c r="C129" s="10" t="s">
        <v>4215</v>
      </c>
      <c r="D129" s="10" t="s">
        <v>4215</v>
      </c>
      <c r="F129" s="2" t="s">
        <v>4214</v>
      </c>
      <c r="G129" s="45"/>
      <c r="H129" s="2"/>
      <c r="I129" s="2"/>
      <c r="J129" s="1" t="s">
        <v>13</v>
      </c>
      <c r="K129" s="2"/>
      <c r="L129" s="2"/>
      <c r="M129" s="50"/>
      <c r="N129" s="49" t="s">
        <v>13</v>
      </c>
      <c r="O129" s="10" t="s">
        <v>13</v>
      </c>
      <c r="P129" s="10" t="s">
        <v>13</v>
      </c>
      <c r="Q129" s="10" t="s">
        <v>13</v>
      </c>
      <c r="R129" s="10" t="s">
        <v>13</v>
      </c>
      <c r="S129" s="10" t="s">
        <v>13</v>
      </c>
      <c r="T129" s="10" t="s">
        <v>13</v>
      </c>
      <c r="V129" s="49">
        <v>1</v>
      </c>
      <c r="W129" s="40"/>
    </row>
    <row r="130" spans="1:23" x14ac:dyDescent="0.25">
      <c r="A130" s="52">
        <v>129</v>
      </c>
      <c r="B130" s="4" t="s">
        <v>4212</v>
      </c>
      <c r="C130" s="14" t="s">
        <v>4213</v>
      </c>
      <c r="D130" s="14" t="s">
        <v>4213</v>
      </c>
      <c r="E130" s="13"/>
      <c r="F130" s="4" t="s">
        <v>4212</v>
      </c>
      <c r="G130" s="43"/>
      <c r="H130" s="4"/>
      <c r="I130" s="4"/>
      <c r="J130" s="1"/>
      <c r="K130" s="4"/>
      <c r="L130" s="4"/>
      <c r="M130" s="47"/>
      <c r="N130" s="50"/>
      <c r="V130" s="50"/>
      <c r="W130" s="40"/>
    </row>
    <row r="131" spans="1:23" ht="25.5" x14ac:dyDescent="0.25">
      <c r="A131" s="52">
        <v>130</v>
      </c>
      <c r="B131" s="6" t="s">
        <v>4210</v>
      </c>
      <c r="C131" s="12" t="s">
        <v>4211</v>
      </c>
      <c r="D131" s="12" t="s">
        <v>4211</v>
      </c>
      <c r="E131" s="11"/>
      <c r="F131" s="6" t="s">
        <v>4210</v>
      </c>
      <c r="G131" s="44"/>
      <c r="H131" s="6"/>
      <c r="I131" s="6"/>
      <c r="J131" s="1"/>
      <c r="K131" s="6"/>
      <c r="L131" s="6"/>
      <c r="M131" s="48"/>
      <c r="N131" s="50"/>
      <c r="V131" s="50"/>
      <c r="W131" s="40"/>
    </row>
    <row r="132" spans="1:23" ht="38.25" x14ac:dyDescent="0.25">
      <c r="A132" s="52">
        <v>131</v>
      </c>
      <c r="B132" s="2" t="s">
        <v>4208</v>
      </c>
      <c r="C132" s="10" t="s">
        <v>4209</v>
      </c>
      <c r="D132" s="10" t="s">
        <v>4209</v>
      </c>
      <c r="F132" s="2" t="s">
        <v>4208</v>
      </c>
      <c r="G132" s="45"/>
      <c r="H132" s="2"/>
      <c r="I132" s="2"/>
      <c r="J132" s="1" t="s">
        <v>13</v>
      </c>
      <c r="K132" s="2"/>
      <c r="L132" s="2"/>
      <c r="M132" s="50"/>
      <c r="N132" s="49" t="s">
        <v>13</v>
      </c>
      <c r="V132" s="50"/>
      <c r="W132" s="40"/>
    </row>
    <row r="133" spans="1:23" x14ac:dyDescent="0.25">
      <c r="A133" s="52">
        <v>132</v>
      </c>
      <c r="B133" s="2" t="s">
        <v>4206</v>
      </c>
      <c r="C133" s="10" t="s">
        <v>4207</v>
      </c>
      <c r="D133" s="10" t="s">
        <v>4207</v>
      </c>
      <c r="E133" s="10"/>
      <c r="F133" s="2" t="s">
        <v>4206</v>
      </c>
      <c r="G133" s="45"/>
      <c r="H133" s="2"/>
      <c r="I133" s="2"/>
      <c r="J133" s="1" t="s">
        <v>13</v>
      </c>
      <c r="K133" s="2"/>
      <c r="L133" s="2"/>
      <c r="M133" s="49" t="s">
        <v>13</v>
      </c>
      <c r="N133" s="49" t="s">
        <v>13</v>
      </c>
      <c r="V133" s="50"/>
      <c r="W133" s="40"/>
    </row>
    <row r="134" spans="1:23" ht="25.5" x14ac:dyDescent="0.25">
      <c r="A134" s="52">
        <v>133</v>
      </c>
      <c r="B134" s="2" t="s">
        <v>4204</v>
      </c>
      <c r="C134" s="10" t="s">
        <v>4205</v>
      </c>
      <c r="D134" s="10" t="s">
        <v>4205</v>
      </c>
      <c r="E134" s="10"/>
      <c r="F134" s="2" t="s">
        <v>4204</v>
      </c>
      <c r="G134" s="45"/>
      <c r="H134" s="2"/>
      <c r="I134" s="2"/>
      <c r="J134" s="1" t="s">
        <v>13</v>
      </c>
      <c r="K134" s="2"/>
      <c r="L134" s="2"/>
      <c r="M134" s="49" t="s">
        <v>13</v>
      </c>
      <c r="N134" s="49" t="s">
        <v>13</v>
      </c>
      <c r="V134" s="50"/>
      <c r="W134" s="40"/>
    </row>
    <row r="135" spans="1:23" ht="25.5" x14ac:dyDescent="0.25">
      <c r="A135" s="52">
        <v>134</v>
      </c>
      <c r="B135" s="2" t="s">
        <v>4202</v>
      </c>
      <c r="C135" s="10" t="s">
        <v>4203</v>
      </c>
      <c r="D135" s="10" t="s">
        <v>4203</v>
      </c>
      <c r="F135" s="2" t="s">
        <v>4202</v>
      </c>
      <c r="G135" s="45"/>
      <c r="H135" s="2"/>
      <c r="I135" s="2"/>
      <c r="J135" s="1" t="s">
        <v>13</v>
      </c>
      <c r="K135" s="2"/>
      <c r="L135" s="2"/>
      <c r="M135" s="50"/>
      <c r="N135" s="49" t="s">
        <v>13</v>
      </c>
      <c r="V135" s="50"/>
      <c r="W135" s="40"/>
    </row>
    <row r="136" spans="1:23" ht="25.5" x14ac:dyDescent="0.25">
      <c r="A136" s="52">
        <v>135</v>
      </c>
      <c r="B136" s="2" t="s">
        <v>4200</v>
      </c>
      <c r="C136" s="10" t="s">
        <v>4201</v>
      </c>
      <c r="D136" s="10" t="s">
        <v>4201</v>
      </c>
      <c r="F136" s="2" t="s">
        <v>4200</v>
      </c>
      <c r="G136" s="45"/>
      <c r="H136" s="2"/>
      <c r="I136" s="2"/>
      <c r="J136" s="1" t="s">
        <v>13</v>
      </c>
      <c r="K136" s="2"/>
      <c r="L136" s="2"/>
      <c r="M136" s="50"/>
      <c r="N136" s="49" t="s">
        <v>13</v>
      </c>
      <c r="V136" s="50"/>
      <c r="W136" s="40"/>
    </row>
    <row r="137" spans="1:23" ht="63.75" x14ac:dyDescent="0.25">
      <c r="A137" s="52">
        <v>136</v>
      </c>
      <c r="B137" s="2" t="s">
        <v>4198</v>
      </c>
      <c r="C137" s="10" t="s">
        <v>4199</v>
      </c>
      <c r="D137" s="10" t="s">
        <v>4199</v>
      </c>
      <c r="F137" s="2" t="s">
        <v>4198</v>
      </c>
      <c r="G137" s="45"/>
      <c r="H137" s="2"/>
      <c r="I137" s="2"/>
      <c r="J137" s="1" t="s">
        <v>13</v>
      </c>
      <c r="K137" s="2"/>
      <c r="L137" s="2"/>
      <c r="M137" s="50"/>
      <c r="N137" s="49" t="s">
        <v>13</v>
      </c>
      <c r="V137" s="50"/>
      <c r="W137" s="40"/>
    </row>
    <row r="138" spans="1:23" ht="41.25" x14ac:dyDescent="0.25">
      <c r="A138" s="52">
        <v>137</v>
      </c>
      <c r="B138" s="2" t="s">
        <v>4196</v>
      </c>
      <c r="C138" s="10" t="s">
        <v>4197</v>
      </c>
      <c r="D138" s="10" t="s">
        <v>4197</v>
      </c>
      <c r="F138" s="2" t="s">
        <v>4196</v>
      </c>
      <c r="G138" s="45"/>
      <c r="H138" s="2"/>
      <c r="I138" s="2"/>
      <c r="J138" s="1" t="s">
        <v>13</v>
      </c>
      <c r="K138" s="2"/>
      <c r="L138" s="2"/>
      <c r="M138" s="50"/>
      <c r="N138" s="49" t="s">
        <v>13</v>
      </c>
      <c r="V138" s="50"/>
      <c r="W138" s="40"/>
    </row>
    <row r="139" spans="1:23" ht="25.5" x14ac:dyDescent="0.25">
      <c r="A139" s="52">
        <v>138</v>
      </c>
      <c r="B139" s="2" t="s">
        <v>4194</v>
      </c>
      <c r="C139" s="10" t="s">
        <v>4195</v>
      </c>
      <c r="D139" s="10" t="s">
        <v>4195</v>
      </c>
      <c r="F139" s="2" t="s">
        <v>4194</v>
      </c>
      <c r="G139" s="45"/>
      <c r="H139" s="2"/>
      <c r="I139" s="2"/>
      <c r="J139" s="1" t="s">
        <v>13</v>
      </c>
      <c r="K139" s="2"/>
      <c r="L139" s="2"/>
      <c r="M139" s="50"/>
      <c r="N139" s="49" t="s">
        <v>13</v>
      </c>
      <c r="V139" s="50"/>
      <c r="W139" s="40"/>
    </row>
    <row r="140" spans="1:23" ht="66.75" x14ac:dyDescent="0.25">
      <c r="A140" s="52">
        <v>139</v>
      </c>
      <c r="B140" s="2" t="s">
        <v>4192</v>
      </c>
      <c r="C140" s="10" t="s">
        <v>4193</v>
      </c>
      <c r="D140" s="10" t="s">
        <v>4193</v>
      </c>
      <c r="F140" s="2" t="s">
        <v>4192</v>
      </c>
      <c r="G140" s="45"/>
      <c r="H140" s="2"/>
      <c r="I140" s="2"/>
      <c r="J140" s="1" t="s">
        <v>13</v>
      </c>
      <c r="K140" s="2"/>
      <c r="L140" s="2"/>
      <c r="M140" s="50"/>
      <c r="N140" s="49" t="s">
        <v>13</v>
      </c>
      <c r="V140" s="50"/>
      <c r="W140" s="40"/>
    </row>
    <row r="141" spans="1:23" ht="51" x14ac:dyDescent="0.25">
      <c r="A141" s="52">
        <v>140</v>
      </c>
      <c r="B141" s="2" t="s">
        <v>4190</v>
      </c>
      <c r="C141" s="10" t="s">
        <v>4191</v>
      </c>
      <c r="D141" s="10" t="s">
        <v>4191</v>
      </c>
      <c r="F141" s="2" t="s">
        <v>4190</v>
      </c>
      <c r="G141" s="45"/>
      <c r="H141" s="2"/>
      <c r="I141" s="2"/>
      <c r="J141" s="1" t="s">
        <v>13</v>
      </c>
      <c r="K141" s="2"/>
      <c r="L141" s="2"/>
      <c r="M141" s="50"/>
      <c r="N141" s="49" t="s">
        <v>13</v>
      </c>
      <c r="V141" s="50"/>
      <c r="W141" s="40"/>
    </row>
    <row r="142" spans="1:23" x14ac:dyDescent="0.25">
      <c r="A142" s="52">
        <v>141</v>
      </c>
      <c r="B142" s="4" t="s">
        <v>4188</v>
      </c>
      <c r="C142" s="14" t="s">
        <v>4189</v>
      </c>
      <c r="D142" s="14" t="s">
        <v>4189</v>
      </c>
      <c r="E142" s="13"/>
      <c r="F142" s="4" t="s">
        <v>4188</v>
      </c>
      <c r="G142" s="43"/>
      <c r="H142" s="4"/>
      <c r="I142" s="4"/>
      <c r="J142" s="1"/>
      <c r="K142" s="4"/>
      <c r="L142" s="4"/>
      <c r="M142" s="47"/>
      <c r="N142" s="50"/>
      <c r="V142" s="50"/>
      <c r="W142" s="40"/>
    </row>
    <row r="143" spans="1:23" ht="25.5" x14ac:dyDescent="0.25">
      <c r="A143" s="52">
        <v>142</v>
      </c>
      <c r="B143" s="6" t="s">
        <v>4186</v>
      </c>
      <c r="C143" s="12" t="s">
        <v>4187</v>
      </c>
      <c r="D143" s="12" t="s">
        <v>4187</v>
      </c>
      <c r="E143" s="11"/>
      <c r="F143" s="6" t="s">
        <v>4186</v>
      </c>
      <c r="G143" s="44"/>
      <c r="H143" s="6"/>
      <c r="I143" s="6"/>
      <c r="J143" s="1"/>
      <c r="K143" s="6"/>
      <c r="L143" s="6"/>
      <c r="M143" s="48"/>
      <c r="N143" s="50"/>
      <c r="V143" s="50"/>
      <c r="W143" s="40"/>
    </row>
    <row r="144" spans="1:23" x14ac:dyDescent="0.25">
      <c r="A144" s="52">
        <v>143</v>
      </c>
      <c r="B144" s="2" t="s">
        <v>4184</v>
      </c>
      <c r="C144" s="10" t="s">
        <v>4185</v>
      </c>
      <c r="D144" s="10" t="s">
        <v>4185</v>
      </c>
      <c r="F144" s="2" t="s">
        <v>4184</v>
      </c>
      <c r="G144" s="45"/>
      <c r="H144" s="2"/>
      <c r="I144" s="2"/>
      <c r="J144" s="1" t="s">
        <v>13</v>
      </c>
      <c r="K144" s="2"/>
      <c r="L144" s="2"/>
      <c r="M144" s="50"/>
      <c r="N144" s="49" t="s">
        <v>13</v>
      </c>
      <c r="O144" s="10" t="s">
        <v>13</v>
      </c>
      <c r="P144" s="10" t="s">
        <v>13</v>
      </c>
      <c r="Q144" s="10" t="s">
        <v>13</v>
      </c>
      <c r="R144" s="10" t="s">
        <v>13</v>
      </c>
      <c r="S144" s="10" t="s">
        <v>13</v>
      </c>
      <c r="V144" s="50"/>
      <c r="W144" s="40"/>
    </row>
    <row r="145" spans="1:23" ht="51" x14ac:dyDescent="0.25">
      <c r="A145" s="52">
        <v>144</v>
      </c>
      <c r="B145" s="2" t="s">
        <v>4182</v>
      </c>
      <c r="C145" s="10" t="s">
        <v>4183</v>
      </c>
      <c r="D145" s="10" t="s">
        <v>4183</v>
      </c>
      <c r="E145" s="10"/>
      <c r="F145" s="2" t="s">
        <v>4182</v>
      </c>
      <c r="G145" s="45"/>
      <c r="H145" s="2"/>
      <c r="I145" s="2"/>
      <c r="J145" s="1" t="s">
        <v>13</v>
      </c>
      <c r="K145" s="2"/>
      <c r="L145" s="2"/>
      <c r="M145" s="49" t="s">
        <v>13</v>
      </c>
      <c r="N145" s="49" t="s">
        <v>13</v>
      </c>
      <c r="O145" s="10" t="s">
        <v>13</v>
      </c>
      <c r="P145" s="10" t="s">
        <v>13</v>
      </c>
      <c r="Q145" s="10" t="s">
        <v>13</v>
      </c>
      <c r="R145" s="10" t="s">
        <v>13</v>
      </c>
      <c r="S145" s="10" t="s">
        <v>13</v>
      </c>
      <c r="V145" s="50"/>
      <c r="W145" s="40"/>
    </row>
    <row r="146" spans="1:23" ht="51" x14ac:dyDescent="0.25">
      <c r="A146" s="52">
        <v>145</v>
      </c>
      <c r="B146" s="2" t="s">
        <v>4180</v>
      </c>
      <c r="C146" s="10" t="s">
        <v>4181</v>
      </c>
      <c r="D146" s="10" t="s">
        <v>4181</v>
      </c>
      <c r="E146" s="10"/>
      <c r="F146" s="2" t="s">
        <v>4180</v>
      </c>
      <c r="G146" s="45"/>
      <c r="H146" s="2"/>
      <c r="I146" s="2"/>
      <c r="J146" s="1" t="s">
        <v>13</v>
      </c>
      <c r="K146" s="2"/>
      <c r="L146" s="2"/>
      <c r="M146" s="49" t="s">
        <v>13</v>
      </c>
      <c r="N146" s="49" t="s">
        <v>13</v>
      </c>
      <c r="O146" s="10" t="s">
        <v>13</v>
      </c>
      <c r="P146" s="10" t="s">
        <v>13</v>
      </c>
      <c r="Q146" s="10" t="s">
        <v>13</v>
      </c>
      <c r="R146" s="10" t="s">
        <v>13</v>
      </c>
      <c r="S146" s="10" t="s">
        <v>13</v>
      </c>
      <c r="V146" s="50"/>
      <c r="W146" s="40"/>
    </row>
    <row r="147" spans="1:23" ht="38.25" x14ac:dyDescent="0.25">
      <c r="A147" s="52">
        <v>146</v>
      </c>
      <c r="B147" s="2" t="s">
        <v>4178</v>
      </c>
      <c r="C147" s="10" t="s">
        <v>4179</v>
      </c>
      <c r="D147" s="10" t="s">
        <v>4179</v>
      </c>
      <c r="F147" s="2" t="s">
        <v>4178</v>
      </c>
      <c r="G147" s="45"/>
      <c r="H147" s="2"/>
      <c r="I147" s="2"/>
      <c r="J147" s="1" t="s">
        <v>13</v>
      </c>
      <c r="K147" s="2"/>
      <c r="L147" s="2"/>
      <c r="M147" s="50"/>
      <c r="N147" s="49" t="s">
        <v>13</v>
      </c>
      <c r="O147" s="10" t="s">
        <v>13</v>
      </c>
      <c r="P147" s="10" t="s">
        <v>13</v>
      </c>
      <c r="Q147" s="10" t="s">
        <v>13</v>
      </c>
      <c r="R147" s="10" t="s">
        <v>13</v>
      </c>
      <c r="S147" s="10" t="s">
        <v>13</v>
      </c>
      <c r="V147" s="50"/>
      <c r="W147" s="40"/>
    </row>
    <row r="148" spans="1:23" ht="25.5" x14ac:dyDescent="0.25">
      <c r="A148" s="52">
        <v>147</v>
      </c>
      <c r="B148" s="2" t="s">
        <v>4176</v>
      </c>
      <c r="C148" s="10" t="s">
        <v>4177</v>
      </c>
      <c r="D148" s="10" t="s">
        <v>4177</v>
      </c>
      <c r="F148" s="2" t="s">
        <v>4176</v>
      </c>
      <c r="G148" s="45"/>
      <c r="H148" s="2"/>
      <c r="I148" s="2"/>
      <c r="J148" s="1" t="s">
        <v>13</v>
      </c>
      <c r="K148" s="2"/>
      <c r="L148" s="2"/>
      <c r="M148" s="50"/>
      <c r="N148" s="49" t="s">
        <v>13</v>
      </c>
      <c r="O148" s="10" t="s">
        <v>13</v>
      </c>
      <c r="P148" s="10" t="s">
        <v>13</v>
      </c>
      <c r="Q148" s="10" t="s">
        <v>13</v>
      </c>
      <c r="R148" s="10" t="s">
        <v>13</v>
      </c>
      <c r="S148" s="10" t="s">
        <v>13</v>
      </c>
      <c r="V148" s="50"/>
      <c r="W148" s="40"/>
    </row>
    <row r="149" spans="1:23" ht="89.25" x14ac:dyDescent="0.25">
      <c r="A149" s="52">
        <v>148</v>
      </c>
      <c r="B149" s="2" t="s">
        <v>4174</v>
      </c>
      <c r="C149" s="10" t="s">
        <v>4175</v>
      </c>
      <c r="D149" s="10" t="s">
        <v>4175</v>
      </c>
      <c r="F149" s="2" t="s">
        <v>4174</v>
      </c>
      <c r="G149" s="45"/>
      <c r="H149" s="2"/>
      <c r="I149" s="2"/>
      <c r="J149" s="1" t="s">
        <v>13</v>
      </c>
      <c r="K149" s="2"/>
      <c r="L149" s="2"/>
      <c r="M149" s="50"/>
      <c r="N149" s="49" t="s">
        <v>13</v>
      </c>
      <c r="O149" s="10" t="s">
        <v>13</v>
      </c>
      <c r="P149" s="10" t="s">
        <v>13</v>
      </c>
      <c r="Q149" s="10" t="s">
        <v>13</v>
      </c>
      <c r="R149" s="10" t="s">
        <v>13</v>
      </c>
      <c r="S149" s="10" t="s">
        <v>13</v>
      </c>
      <c r="V149" s="50"/>
      <c r="W149" s="40"/>
    </row>
    <row r="150" spans="1:23" ht="51" x14ac:dyDescent="0.25">
      <c r="A150" s="52">
        <v>149</v>
      </c>
      <c r="B150" s="2" t="s">
        <v>4172</v>
      </c>
      <c r="C150" s="10" t="s">
        <v>4173</v>
      </c>
      <c r="D150" s="10" t="s">
        <v>4173</v>
      </c>
      <c r="E150" s="10"/>
      <c r="F150" s="2" t="s">
        <v>4172</v>
      </c>
      <c r="G150" s="45"/>
      <c r="H150" s="2"/>
      <c r="I150" s="2"/>
      <c r="J150" s="1" t="s">
        <v>13</v>
      </c>
      <c r="K150" s="2"/>
      <c r="L150" s="2"/>
      <c r="M150" s="49" t="s">
        <v>13</v>
      </c>
      <c r="N150" s="49" t="s">
        <v>13</v>
      </c>
      <c r="O150" s="10" t="s">
        <v>13</v>
      </c>
      <c r="P150" s="10" t="s">
        <v>13</v>
      </c>
      <c r="Q150" s="10" t="s">
        <v>13</v>
      </c>
      <c r="R150" s="10" t="s">
        <v>13</v>
      </c>
      <c r="S150" s="10" t="s">
        <v>13</v>
      </c>
      <c r="V150" s="50"/>
      <c r="W150" s="40"/>
    </row>
    <row r="151" spans="1:23" ht="25.5" x14ac:dyDescent="0.25">
      <c r="A151" s="52">
        <v>150</v>
      </c>
      <c r="B151" s="2" t="s">
        <v>4170</v>
      </c>
      <c r="C151" s="10" t="s">
        <v>4171</v>
      </c>
      <c r="D151" s="10" t="s">
        <v>4171</v>
      </c>
      <c r="F151" s="2" t="s">
        <v>4170</v>
      </c>
      <c r="G151" s="45"/>
      <c r="H151" s="2"/>
      <c r="I151" s="2"/>
      <c r="J151" s="1" t="s">
        <v>13</v>
      </c>
      <c r="K151" s="2"/>
      <c r="L151" s="2"/>
      <c r="M151" s="50"/>
      <c r="N151" s="49" t="s">
        <v>13</v>
      </c>
      <c r="O151" s="10" t="s">
        <v>13</v>
      </c>
      <c r="P151" s="10" t="s">
        <v>13</v>
      </c>
      <c r="Q151" s="10" t="s">
        <v>13</v>
      </c>
      <c r="R151" s="10" t="s">
        <v>13</v>
      </c>
      <c r="S151" s="10" t="s">
        <v>13</v>
      </c>
      <c r="V151" s="50"/>
      <c r="W151" s="40"/>
    </row>
    <row r="152" spans="1:23" ht="25.5" x14ac:dyDescent="0.25">
      <c r="A152" s="52">
        <v>151</v>
      </c>
      <c r="B152" s="4" t="s">
        <v>4168</v>
      </c>
      <c r="C152" s="14" t="s">
        <v>4169</v>
      </c>
      <c r="D152" s="14" t="s">
        <v>4169</v>
      </c>
      <c r="E152" s="13"/>
      <c r="F152" s="4" t="s">
        <v>4168</v>
      </c>
      <c r="G152" s="43"/>
      <c r="H152" s="4"/>
      <c r="I152" s="4"/>
      <c r="J152" s="1"/>
      <c r="K152" s="4"/>
      <c r="L152" s="4"/>
      <c r="M152" s="47"/>
      <c r="N152" s="50"/>
      <c r="V152" s="50"/>
      <c r="W152" s="40"/>
    </row>
    <row r="153" spans="1:23" x14ac:dyDescent="0.25">
      <c r="A153" s="52">
        <v>152</v>
      </c>
      <c r="B153" s="4" t="s">
        <v>4166</v>
      </c>
      <c r="C153" s="14" t="s">
        <v>4167</v>
      </c>
      <c r="D153" s="14" t="s">
        <v>4167</v>
      </c>
      <c r="E153" s="13"/>
      <c r="F153" s="4" t="s">
        <v>4166</v>
      </c>
      <c r="G153" s="43"/>
      <c r="H153" s="4"/>
      <c r="I153" s="4"/>
      <c r="J153" s="1"/>
      <c r="K153" s="4"/>
      <c r="L153" s="4"/>
      <c r="M153" s="47"/>
      <c r="N153" s="50"/>
      <c r="V153" s="50"/>
      <c r="W153" s="40"/>
    </row>
    <row r="154" spans="1:23" x14ac:dyDescent="0.25">
      <c r="A154" s="52">
        <v>153</v>
      </c>
      <c r="B154" s="6" t="s">
        <v>4164</v>
      </c>
      <c r="C154" s="12" t="s">
        <v>4165</v>
      </c>
      <c r="D154" s="12" t="s">
        <v>4165</v>
      </c>
      <c r="E154" s="11"/>
      <c r="F154" s="6" t="s">
        <v>4164</v>
      </c>
      <c r="G154" s="44"/>
      <c r="H154" s="6"/>
      <c r="I154" s="6"/>
      <c r="J154" s="1"/>
      <c r="K154" s="6"/>
      <c r="L154" s="6"/>
      <c r="M154" s="48"/>
      <c r="N154" s="50"/>
      <c r="V154" s="50"/>
      <c r="W154" s="40"/>
    </row>
    <row r="155" spans="1:23" x14ac:dyDescent="0.25">
      <c r="A155" s="52">
        <v>154</v>
      </c>
      <c r="B155" s="2" t="s">
        <v>4162</v>
      </c>
      <c r="C155" s="10" t="s">
        <v>4163</v>
      </c>
      <c r="D155" s="10" t="s">
        <v>4163</v>
      </c>
      <c r="F155" s="2" t="s">
        <v>4162</v>
      </c>
      <c r="G155" s="45"/>
      <c r="H155" s="2"/>
      <c r="I155" s="2"/>
      <c r="J155" s="1" t="s">
        <v>13</v>
      </c>
      <c r="K155" s="2"/>
      <c r="L155" s="2"/>
      <c r="M155" s="50"/>
      <c r="N155" s="49" t="s">
        <v>13</v>
      </c>
      <c r="O155" s="10" t="s">
        <v>13</v>
      </c>
      <c r="P155" s="10" t="s">
        <v>13</v>
      </c>
      <c r="Q155" s="10" t="s">
        <v>13</v>
      </c>
      <c r="R155" s="10" t="s">
        <v>13</v>
      </c>
      <c r="S155" s="10" t="s">
        <v>13</v>
      </c>
      <c r="V155" s="50"/>
      <c r="W155" s="40"/>
    </row>
    <row r="156" spans="1:23" x14ac:dyDescent="0.25">
      <c r="A156" s="52">
        <v>155</v>
      </c>
      <c r="B156" s="2" t="s">
        <v>4160</v>
      </c>
      <c r="C156" s="10" t="s">
        <v>4161</v>
      </c>
      <c r="D156" s="10" t="s">
        <v>4161</v>
      </c>
      <c r="E156" s="10"/>
      <c r="F156" s="2" t="s">
        <v>4160</v>
      </c>
      <c r="G156" s="45"/>
      <c r="H156" s="2"/>
      <c r="I156" s="2"/>
      <c r="J156" s="1" t="s">
        <v>13</v>
      </c>
      <c r="K156" s="2"/>
      <c r="L156" s="2"/>
      <c r="M156" s="49" t="s">
        <v>13</v>
      </c>
      <c r="N156" s="49" t="s">
        <v>13</v>
      </c>
      <c r="O156" s="10" t="s">
        <v>13</v>
      </c>
      <c r="P156" s="10" t="s">
        <v>13</v>
      </c>
      <c r="Q156" s="10" t="s">
        <v>13</v>
      </c>
      <c r="R156" s="10" t="s">
        <v>13</v>
      </c>
      <c r="S156" s="10" t="s">
        <v>13</v>
      </c>
      <c r="V156" s="50"/>
      <c r="W156" s="40"/>
    </row>
    <row r="157" spans="1:23" ht="25.5" x14ac:dyDescent="0.25">
      <c r="A157" s="52">
        <v>156</v>
      </c>
      <c r="B157" s="2" t="s">
        <v>4158</v>
      </c>
      <c r="C157" s="10" t="s">
        <v>4159</v>
      </c>
      <c r="D157" s="10" t="s">
        <v>4159</v>
      </c>
      <c r="F157" s="2" t="s">
        <v>4158</v>
      </c>
      <c r="G157" s="45"/>
      <c r="H157" s="2"/>
      <c r="I157" s="2"/>
      <c r="J157" s="1" t="s">
        <v>13</v>
      </c>
      <c r="K157" s="2"/>
      <c r="L157" s="2"/>
      <c r="M157" s="50"/>
      <c r="N157" s="49" t="s">
        <v>13</v>
      </c>
      <c r="O157" s="10" t="s">
        <v>13</v>
      </c>
      <c r="P157" s="10" t="s">
        <v>13</v>
      </c>
      <c r="Q157" s="10" t="s">
        <v>13</v>
      </c>
      <c r="R157" s="10" t="s">
        <v>13</v>
      </c>
      <c r="S157" s="10" t="s">
        <v>13</v>
      </c>
      <c r="V157" s="50"/>
      <c r="W157" s="40"/>
    </row>
    <row r="158" spans="1:23" ht="51" x14ac:dyDescent="0.25">
      <c r="A158" s="52">
        <v>157</v>
      </c>
      <c r="B158" s="2" t="s">
        <v>4156</v>
      </c>
      <c r="C158" s="10" t="s">
        <v>4157</v>
      </c>
      <c r="D158" s="10" t="s">
        <v>4157</v>
      </c>
      <c r="F158" s="2" t="s">
        <v>4156</v>
      </c>
      <c r="G158" s="45"/>
      <c r="H158" s="2"/>
      <c r="I158" s="2"/>
      <c r="J158" s="1" t="s">
        <v>13</v>
      </c>
      <c r="K158" s="2"/>
      <c r="L158" s="2"/>
      <c r="M158" s="50"/>
      <c r="N158" s="49" t="s">
        <v>13</v>
      </c>
      <c r="O158" s="10" t="s">
        <v>13</v>
      </c>
      <c r="P158" s="10" t="s">
        <v>13</v>
      </c>
      <c r="Q158" s="10" t="s">
        <v>13</v>
      </c>
      <c r="R158" s="10" t="s">
        <v>13</v>
      </c>
      <c r="S158" s="10" t="s">
        <v>13</v>
      </c>
      <c r="V158" s="50"/>
      <c r="W158" s="40"/>
    </row>
    <row r="159" spans="1:23" ht="51" x14ac:dyDescent="0.25">
      <c r="A159" s="52">
        <v>158</v>
      </c>
      <c r="B159" s="2" t="s">
        <v>4154</v>
      </c>
      <c r="C159" s="10" t="s">
        <v>4155</v>
      </c>
      <c r="D159" s="10" t="s">
        <v>4155</v>
      </c>
      <c r="F159" s="2" t="s">
        <v>4154</v>
      </c>
      <c r="G159" s="45"/>
      <c r="H159" s="2"/>
      <c r="I159" s="2"/>
      <c r="J159" s="1" t="s">
        <v>13</v>
      </c>
      <c r="K159" s="2"/>
      <c r="L159" s="2"/>
      <c r="M159" s="50"/>
      <c r="N159" s="49" t="s">
        <v>13</v>
      </c>
      <c r="O159" s="10" t="s">
        <v>13</v>
      </c>
      <c r="P159" s="10" t="s">
        <v>13</v>
      </c>
      <c r="Q159" s="10" t="s">
        <v>13</v>
      </c>
      <c r="R159" s="10" t="s">
        <v>13</v>
      </c>
      <c r="S159" s="10" t="s">
        <v>13</v>
      </c>
      <c r="V159" s="50"/>
      <c r="W159" s="40"/>
    </row>
    <row r="160" spans="1:23" x14ac:dyDescent="0.25">
      <c r="A160" s="52">
        <v>159</v>
      </c>
      <c r="B160" s="4" t="s">
        <v>4152</v>
      </c>
      <c r="C160" s="14" t="s">
        <v>4153</v>
      </c>
      <c r="D160" s="14" t="s">
        <v>4153</v>
      </c>
      <c r="E160" s="13"/>
      <c r="F160" s="4" t="s">
        <v>4152</v>
      </c>
      <c r="G160" s="43"/>
      <c r="H160" s="4"/>
      <c r="I160" s="4"/>
      <c r="J160" s="1"/>
      <c r="K160" s="4"/>
      <c r="L160" s="4"/>
      <c r="M160" s="47"/>
      <c r="N160" s="50"/>
      <c r="V160" s="50"/>
      <c r="W160" s="40"/>
    </row>
    <row r="161" spans="1:23" ht="25.5" x14ac:dyDescent="0.25">
      <c r="A161" s="52">
        <v>160</v>
      </c>
      <c r="B161" s="6" t="s">
        <v>4150</v>
      </c>
      <c r="C161" s="12" t="s">
        <v>4151</v>
      </c>
      <c r="D161" s="12" t="s">
        <v>4151</v>
      </c>
      <c r="E161" s="11"/>
      <c r="F161" s="6" t="s">
        <v>4150</v>
      </c>
      <c r="G161" s="44"/>
      <c r="H161" s="6"/>
      <c r="I161" s="6"/>
      <c r="J161" s="1"/>
      <c r="K161" s="6"/>
      <c r="L161" s="6"/>
      <c r="M161" s="48"/>
      <c r="N161" s="50"/>
      <c r="V161" s="50"/>
      <c r="W161" s="40"/>
    </row>
    <row r="162" spans="1:23" ht="51" x14ac:dyDescent="0.25">
      <c r="A162" s="52">
        <v>161</v>
      </c>
      <c r="B162" s="2" t="s">
        <v>4148</v>
      </c>
      <c r="C162" s="10" t="s">
        <v>4149</v>
      </c>
      <c r="D162" s="10" t="s">
        <v>4149</v>
      </c>
      <c r="E162" s="10"/>
      <c r="F162" s="2" t="s">
        <v>4148</v>
      </c>
      <c r="G162" s="45"/>
      <c r="H162" s="2"/>
      <c r="I162" s="2"/>
      <c r="J162" s="1" t="s">
        <v>13</v>
      </c>
      <c r="K162" s="2"/>
      <c r="L162" s="2"/>
      <c r="M162" s="49" t="s">
        <v>13</v>
      </c>
      <c r="N162" s="49" t="s">
        <v>13</v>
      </c>
      <c r="O162" s="10" t="s">
        <v>13</v>
      </c>
      <c r="P162" s="10" t="s">
        <v>13</v>
      </c>
      <c r="Q162" s="10" t="s">
        <v>13</v>
      </c>
      <c r="R162" s="10" t="s">
        <v>13</v>
      </c>
      <c r="S162" s="10" t="s">
        <v>13</v>
      </c>
      <c r="V162" s="50"/>
      <c r="W162" s="40"/>
    </row>
    <row r="163" spans="1:23" ht="63.75" x14ac:dyDescent="0.25">
      <c r="A163" s="52">
        <v>162</v>
      </c>
      <c r="B163" s="2" t="s">
        <v>4146</v>
      </c>
      <c r="C163" s="10" t="s">
        <v>4147</v>
      </c>
      <c r="D163" s="10" t="s">
        <v>4147</v>
      </c>
      <c r="E163" s="10"/>
      <c r="F163" s="2" t="s">
        <v>4146</v>
      </c>
      <c r="G163" s="45"/>
      <c r="H163" s="2"/>
      <c r="I163" s="2"/>
      <c r="J163" s="1" t="s">
        <v>13</v>
      </c>
      <c r="K163" s="2"/>
      <c r="L163" s="2"/>
      <c r="M163" s="49" t="s">
        <v>13</v>
      </c>
      <c r="N163" s="49" t="s">
        <v>13</v>
      </c>
      <c r="O163" s="10" t="s">
        <v>13</v>
      </c>
      <c r="P163" s="10" t="s">
        <v>13</v>
      </c>
      <c r="Q163" s="10" t="s">
        <v>13</v>
      </c>
      <c r="R163" s="10" t="s">
        <v>13</v>
      </c>
      <c r="S163" s="10" t="s">
        <v>13</v>
      </c>
      <c r="V163" s="50"/>
      <c r="W163" s="40"/>
    </row>
    <row r="164" spans="1:23" ht="38.25" x14ac:dyDescent="0.25">
      <c r="A164" s="52">
        <v>163</v>
      </c>
      <c r="B164" s="2" t="s">
        <v>4144</v>
      </c>
      <c r="C164" s="10" t="s">
        <v>4145</v>
      </c>
      <c r="D164" s="10" t="s">
        <v>4145</v>
      </c>
      <c r="F164" s="2" t="s">
        <v>4144</v>
      </c>
      <c r="G164" s="45"/>
      <c r="H164" s="2"/>
      <c r="I164" s="2"/>
      <c r="J164" s="1" t="s">
        <v>13</v>
      </c>
      <c r="K164" s="2"/>
      <c r="L164" s="2"/>
      <c r="M164" s="50"/>
      <c r="N164" s="49" t="s">
        <v>13</v>
      </c>
      <c r="O164" s="10" t="s">
        <v>13</v>
      </c>
      <c r="P164" s="10" t="s">
        <v>13</v>
      </c>
      <c r="Q164" s="10" t="s">
        <v>13</v>
      </c>
      <c r="R164" s="10" t="s">
        <v>13</v>
      </c>
      <c r="S164" s="10" t="s">
        <v>13</v>
      </c>
      <c r="V164" s="50"/>
      <c r="W164" s="40"/>
    </row>
    <row r="165" spans="1:23" ht="25.5" x14ac:dyDescent="0.25">
      <c r="A165" s="52">
        <v>164</v>
      </c>
      <c r="B165" s="2" t="s">
        <v>4142</v>
      </c>
      <c r="C165" s="10" t="s">
        <v>4143</v>
      </c>
      <c r="D165" s="10" t="s">
        <v>4143</v>
      </c>
      <c r="F165" s="2" t="s">
        <v>4142</v>
      </c>
      <c r="G165" s="45"/>
      <c r="H165" s="2"/>
      <c r="I165" s="2"/>
      <c r="J165" s="1" t="s">
        <v>13</v>
      </c>
      <c r="K165" s="2"/>
      <c r="L165" s="2"/>
      <c r="M165" s="50"/>
      <c r="N165" s="49" t="s">
        <v>13</v>
      </c>
      <c r="O165" s="10" t="s">
        <v>13</v>
      </c>
      <c r="P165" s="10" t="s">
        <v>13</v>
      </c>
      <c r="Q165" s="10" t="s">
        <v>13</v>
      </c>
      <c r="R165" s="10" t="s">
        <v>13</v>
      </c>
      <c r="S165" s="10" t="s">
        <v>13</v>
      </c>
      <c r="V165" s="50"/>
      <c r="W165" s="40"/>
    </row>
    <row r="166" spans="1:23" ht="51" x14ac:dyDescent="0.25">
      <c r="A166" s="52">
        <v>165</v>
      </c>
      <c r="B166" s="2" t="s">
        <v>4140</v>
      </c>
      <c r="C166" s="10" t="s">
        <v>4141</v>
      </c>
      <c r="D166" s="10" t="s">
        <v>4141</v>
      </c>
      <c r="F166" s="2" t="s">
        <v>4140</v>
      </c>
      <c r="G166" s="45"/>
      <c r="H166" s="2"/>
      <c r="I166" s="2"/>
      <c r="J166" s="1" t="s">
        <v>13</v>
      </c>
      <c r="K166" s="2"/>
      <c r="L166" s="2"/>
      <c r="M166" s="50"/>
      <c r="N166" s="49" t="s">
        <v>13</v>
      </c>
      <c r="O166" s="10" t="s">
        <v>13</v>
      </c>
      <c r="P166" s="10" t="s">
        <v>13</v>
      </c>
      <c r="Q166" s="10" t="s">
        <v>13</v>
      </c>
      <c r="R166" s="10" t="s">
        <v>13</v>
      </c>
      <c r="S166" s="10" t="s">
        <v>13</v>
      </c>
      <c r="T166" s="10" t="s">
        <v>13</v>
      </c>
      <c r="U166" s="10">
        <v>1</v>
      </c>
      <c r="V166" s="50"/>
      <c r="W166" s="40"/>
    </row>
    <row r="167" spans="1:23" x14ac:dyDescent="0.25">
      <c r="A167" s="52">
        <v>166</v>
      </c>
      <c r="B167" s="4" t="s">
        <v>4138</v>
      </c>
      <c r="C167" s="14" t="s">
        <v>4139</v>
      </c>
      <c r="D167" s="14" t="s">
        <v>4139</v>
      </c>
      <c r="E167" s="13"/>
      <c r="F167" s="4" t="s">
        <v>4138</v>
      </c>
      <c r="G167" s="43"/>
      <c r="H167" s="4"/>
      <c r="I167" s="4"/>
      <c r="J167" s="1"/>
      <c r="K167" s="4"/>
      <c r="L167" s="4"/>
      <c r="M167" s="47"/>
      <c r="N167" s="50"/>
      <c r="V167" s="50"/>
      <c r="W167" s="40"/>
    </row>
    <row r="168" spans="1:23" x14ac:dyDescent="0.25">
      <c r="A168" s="52">
        <v>167</v>
      </c>
      <c r="B168" s="6" t="s">
        <v>4136</v>
      </c>
      <c r="C168" s="12" t="s">
        <v>4137</v>
      </c>
      <c r="D168" s="12" t="s">
        <v>4137</v>
      </c>
      <c r="E168" s="11"/>
      <c r="F168" s="6" t="s">
        <v>4136</v>
      </c>
      <c r="G168" s="44"/>
      <c r="H168" s="6"/>
      <c r="I168" s="6"/>
      <c r="J168" s="1"/>
      <c r="K168" s="6"/>
      <c r="L168" s="6"/>
      <c r="M168" s="48"/>
      <c r="N168" s="50"/>
      <c r="V168" s="50"/>
      <c r="W168" s="40"/>
    </row>
    <row r="169" spans="1:23" ht="25.5" x14ac:dyDescent="0.25">
      <c r="A169" s="52">
        <v>168</v>
      </c>
      <c r="B169" s="2" t="s">
        <v>4134</v>
      </c>
      <c r="C169" s="10" t="s">
        <v>4135</v>
      </c>
      <c r="D169" s="10" t="s">
        <v>4135</v>
      </c>
      <c r="F169" s="2" t="s">
        <v>4134</v>
      </c>
      <c r="G169" s="45"/>
      <c r="H169" s="2"/>
      <c r="I169" s="2"/>
      <c r="J169" s="1" t="s">
        <v>13</v>
      </c>
      <c r="K169" s="2"/>
      <c r="L169" s="2"/>
      <c r="M169" s="50"/>
      <c r="N169" s="49" t="s">
        <v>13</v>
      </c>
      <c r="O169" s="10" t="s">
        <v>13</v>
      </c>
      <c r="P169" s="10" t="s">
        <v>13</v>
      </c>
      <c r="Q169" s="10" t="s">
        <v>13</v>
      </c>
      <c r="R169" s="10" t="s">
        <v>13</v>
      </c>
      <c r="S169" s="10" t="s">
        <v>13</v>
      </c>
      <c r="V169" s="50"/>
      <c r="W169" s="40"/>
    </row>
    <row r="170" spans="1:23" ht="89.25" x14ac:dyDescent="0.25">
      <c r="A170" s="52">
        <v>169</v>
      </c>
      <c r="B170" s="2" t="s">
        <v>4132</v>
      </c>
      <c r="C170" s="10" t="s">
        <v>4133</v>
      </c>
      <c r="D170" s="10" t="s">
        <v>4133</v>
      </c>
      <c r="F170" s="2" t="s">
        <v>4132</v>
      </c>
      <c r="G170" s="45"/>
      <c r="H170" s="2"/>
      <c r="I170" s="2"/>
      <c r="J170" s="1" t="s">
        <v>13</v>
      </c>
      <c r="K170" s="2"/>
      <c r="L170" s="2"/>
      <c r="M170" s="50"/>
      <c r="N170" s="49" t="s">
        <v>13</v>
      </c>
      <c r="O170" s="10" t="s">
        <v>13</v>
      </c>
      <c r="P170" s="10" t="s">
        <v>13</v>
      </c>
      <c r="Q170" s="10" t="s">
        <v>13</v>
      </c>
      <c r="R170" s="10" t="s">
        <v>13</v>
      </c>
      <c r="S170" s="10" t="s">
        <v>13</v>
      </c>
      <c r="V170" s="50"/>
      <c r="W170" s="40"/>
    </row>
    <row r="171" spans="1:23" ht="51" x14ac:dyDescent="0.25">
      <c r="A171" s="52">
        <v>170</v>
      </c>
      <c r="B171" s="2" t="s">
        <v>4130</v>
      </c>
      <c r="C171" s="10" t="s">
        <v>4131</v>
      </c>
      <c r="D171" s="10" t="s">
        <v>4131</v>
      </c>
      <c r="F171" s="2" t="s">
        <v>4130</v>
      </c>
      <c r="G171" s="45"/>
      <c r="H171" s="2"/>
      <c r="I171" s="2"/>
      <c r="J171" s="1" t="s">
        <v>13</v>
      </c>
      <c r="K171" s="2"/>
      <c r="L171" s="2"/>
      <c r="M171" s="50"/>
      <c r="N171" s="49" t="s">
        <v>13</v>
      </c>
      <c r="O171" s="10" t="s">
        <v>13</v>
      </c>
      <c r="P171" s="10" t="s">
        <v>13</v>
      </c>
      <c r="Q171" s="10" t="s">
        <v>13</v>
      </c>
      <c r="R171" s="10" t="s">
        <v>13</v>
      </c>
      <c r="S171" s="10" t="s">
        <v>13</v>
      </c>
      <c r="V171" s="50"/>
      <c r="W171" s="40"/>
    </row>
    <row r="172" spans="1:23" ht="63.75" x14ac:dyDescent="0.25">
      <c r="A172" s="52">
        <v>171</v>
      </c>
      <c r="B172" s="2" t="s">
        <v>4128</v>
      </c>
      <c r="C172" s="10" t="s">
        <v>4129</v>
      </c>
      <c r="D172" s="10" t="s">
        <v>4129</v>
      </c>
      <c r="F172" s="2" t="s">
        <v>4128</v>
      </c>
      <c r="G172" s="45"/>
      <c r="H172" s="2"/>
      <c r="I172" s="2"/>
      <c r="J172" s="1" t="s">
        <v>13</v>
      </c>
      <c r="K172" s="2"/>
      <c r="L172" s="2"/>
      <c r="M172" s="50"/>
      <c r="N172" s="49" t="s">
        <v>13</v>
      </c>
      <c r="O172" s="10" t="s">
        <v>13</v>
      </c>
      <c r="P172" s="10" t="s">
        <v>13</v>
      </c>
      <c r="Q172" s="10" t="s">
        <v>13</v>
      </c>
      <c r="R172" s="10" t="s">
        <v>13</v>
      </c>
      <c r="S172" s="10" t="s">
        <v>13</v>
      </c>
      <c r="T172" s="10" t="s">
        <v>13</v>
      </c>
      <c r="U172" s="10">
        <v>1</v>
      </c>
      <c r="V172" s="50"/>
      <c r="W172" s="40"/>
    </row>
    <row r="173" spans="1:23" x14ac:dyDescent="0.25">
      <c r="A173" s="52">
        <v>172</v>
      </c>
      <c r="B173" s="4" t="s">
        <v>4126</v>
      </c>
      <c r="C173" s="14" t="s">
        <v>4127</v>
      </c>
      <c r="D173" s="14" t="s">
        <v>4127</v>
      </c>
      <c r="E173" s="13"/>
      <c r="F173" s="4" t="s">
        <v>4126</v>
      </c>
      <c r="G173" s="43"/>
      <c r="H173" s="4"/>
      <c r="I173" s="4"/>
      <c r="J173" s="1"/>
      <c r="K173" s="4"/>
      <c r="L173" s="4"/>
      <c r="M173" s="47"/>
      <c r="N173" s="50"/>
      <c r="V173" s="50"/>
      <c r="W173" s="40"/>
    </row>
    <row r="174" spans="1:23" x14ac:dyDescent="0.25">
      <c r="A174" s="52">
        <v>173</v>
      </c>
      <c r="B174" s="6" t="s">
        <v>4124</v>
      </c>
      <c r="C174" s="12" t="s">
        <v>4125</v>
      </c>
      <c r="D174" s="12" t="s">
        <v>4125</v>
      </c>
      <c r="E174" s="11"/>
      <c r="F174" s="6" t="s">
        <v>4124</v>
      </c>
      <c r="G174" s="44"/>
      <c r="H174" s="6"/>
      <c r="I174" s="6"/>
      <c r="J174" s="1"/>
      <c r="K174" s="6"/>
      <c r="L174" s="6"/>
      <c r="M174" s="48"/>
      <c r="N174" s="50"/>
      <c r="V174" s="50"/>
      <c r="W174" s="40"/>
    </row>
    <row r="175" spans="1:23" x14ac:dyDescent="0.25">
      <c r="A175" s="52">
        <v>174</v>
      </c>
      <c r="B175" s="2" t="s">
        <v>4122</v>
      </c>
      <c r="C175" s="10" t="s">
        <v>4123</v>
      </c>
      <c r="D175" s="10" t="s">
        <v>4123</v>
      </c>
      <c r="F175" s="2" t="s">
        <v>4122</v>
      </c>
      <c r="G175" s="45"/>
      <c r="H175" s="2"/>
      <c r="I175" s="2"/>
      <c r="J175" s="1" t="s">
        <v>13</v>
      </c>
      <c r="K175" s="2"/>
      <c r="L175" s="2"/>
      <c r="M175" s="50"/>
      <c r="N175" s="49" t="s">
        <v>13</v>
      </c>
      <c r="O175" s="10" t="s">
        <v>13</v>
      </c>
      <c r="P175" s="10" t="s">
        <v>13</v>
      </c>
      <c r="Q175" s="10" t="s">
        <v>13</v>
      </c>
      <c r="R175" s="10" t="s">
        <v>13</v>
      </c>
      <c r="S175" s="10" t="s">
        <v>13</v>
      </c>
      <c r="V175" s="50"/>
      <c r="W175" s="40"/>
    </row>
    <row r="176" spans="1:23" x14ac:dyDescent="0.25">
      <c r="A176" s="52">
        <v>175</v>
      </c>
      <c r="B176" s="2" t="s">
        <v>4120</v>
      </c>
      <c r="C176" s="10" t="s">
        <v>4121</v>
      </c>
      <c r="D176" s="10" t="s">
        <v>4121</v>
      </c>
      <c r="E176" s="10"/>
      <c r="F176" s="2" t="s">
        <v>4120</v>
      </c>
      <c r="G176" s="45"/>
      <c r="H176" s="2"/>
      <c r="I176" s="2"/>
      <c r="J176" s="1" t="s">
        <v>13</v>
      </c>
      <c r="K176" s="2"/>
      <c r="L176" s="2"/>
      <c r="M176" s="49" t="s">
        <v>13</v>
      </c>
      <c r="N176" s="49" t="s">
        <v>13</v>
      </c>
      <c r="O176" s="10" t="s">
        <v>13</v>
      </c>
      <c r="P176" s="10" t="s">
        <v>13</v>
      </c>
      <c r="Q176" s="10" t="s">
        <v>13</v>
      </c>
      <c r="R176" s="10" t="s">
        <v>13</v>
      </c>
      <c r="S176" s="10" t="s">
        <v>13</v>
      </c>
      <c r="V176" s="50"/>
      <c r="W176" s="40"/>
    </row>
    <row r="177" spans="1:23" x14ac:dyDescent="0.25">
      <c r="A177" s="52">
        <v>176</v>
      </c>
      <c r="B177" s="2" t="s">
        <v>4118</v>
      </c>
      <c r="C177" s="10" t="s">
        <v>4119</v>
      </c>
      <c r="D177" s="10" t="s">
        <v>4119</v>
      </c>
      <c r="F177" s="2" t="s">
        <v>4118</v>
      </c>
      <c r="G177" s="45"/>
      <c r="H177" s="2"/>
      <c r="I177" s="2"/>
      <c r="J177" s="1" t="s">
        <v>13</v>
      </c>
      <c r="K177" s="2"/>
      <c r="L177" s="2"/>
      <c r="M177" s="50"/>
      <c r="N177" s="49" t="s">
        <v>13</v>
      </c>
      <c r="O177" s="10" t="s">
        <v>13</v>
      </c>
      <c r="P177" s="10" t="s">
        <v>13</v>
      </c>
      <c r="Q177" s="10" t="s">
        <v>13</v>
      </c>
      <c r="R177" s="10" t="s">
        <v>13</v>
      </c>
      <c r="S177" s="10" t="s">
        <v>13</v>
      </c>
      <c r="V177" s="50"/>
      <c r="W177" s="40"/>
    </row>
    <row r="178" spans="1:23" ht="25.5" x14ac:dyDescent="0.25">
      <c r="A178" s="52">
        <v>177</v>
      </c>
      <c r="B178" s="2" t="s">
        <v>4116</v>
      </c>
      <c r="C178" s="10" t="s">
        <v>4117</v>
      </c>
      <c r="D178" s="10" t="s">
        <v>4117</v>
      </c>
      <c r="F178" s="2" t="s">
        <v>4116</v>
      </c>
      <c r="G178" s="45"/>
      <c r="H178" s="2"/>
      <c r="I178" s="2"/>
      <c r="J178" s="1" t="s">
        <v>13</v>
      </c>
      <c r="K178" s="2"/>
      <c r="L178" s="2"/>
      <c r="M178" s="50"/>
      <c r="N178" s="49" t="s">
        <v>13</v>
      </c>
      <c r="O178" s="10" t="s">
        <v>13</v>
      </c>
      <c r="P178" s="10" t="s">
        <v>13</v>
      </c>
      <c r="Q178" s="10" t="s">
        <v>13</v>
      </c>
      <c r="R178" s="10" t="s">
        <v>13</v>
      </c>
      <c r="S178" s="10" t="s">
        <v>13</v>
      </c>
      <c r="V178" s="50"/>
      <c r="W178" s="40"/>
    </row>
    <row r="179" spans="1:23" ht="38.25" x14ac:dyDescent="0.25">
      <c r="A179" s="52">
        <v>178</v>
      </c>
      <c r="B179" s="2" t="s">
        <v>4114</v>
      </c>
      <c r="C179" s="10" t="s">
        <v>4115</v>
      </c>
      <c r="D179" s="10" t="s">
        <v>4115</v>
      </c>
      <c r="F179" s="2" t="s">
        <v>4114</v>
      </c>
      <c r="G179" s="45"/>
      <c r="H179" s="2"/>
      <c r="I179" s="2"/>
      <c r="J179" s="1" t="s">
        <v>13</v>
      </c>
      <c r="K179" s="2"/>
      <c r="L179" s="2"/>
      <c r="M179" s="50"/>
      <c r="N179" s="49" t="s">
        <v>13</v>
      </c>
      <c r="O179" s="10" t="s">
        <v>13</v>
      </c>
      <c r="P179" s="10" t="s">
        <v>13</v>
      </c>
      <c r="Q179" s="10" t="s">
        <v>13</v>
      </c>
      <c r="R179" s="10" t="s">
        <v>13</v>
      </c>
      <c r="S179" s="10" t="s">
        <v>13</v>
      </c>
      <c r="V179" s="50"/>
      <c r="W179" s="40"/>
    </row>
    <row r="180" spans="1:23" ht="63.75" x14ac:dyDescent="0.25">
      <c r="A180" s="52">
        <v>179</v>
      </c>
      <c r="B180" s="2" t="s">
        <v>4112</v>
      </c>
      <c r="C180" s="10" t="s">
        <v>4113</v>
      </c>
      <c r="D180" s="10" t="s">
        <v>4113</v>
      </c>
      <c r="F180" s="2" t="s">
        <v>4112</v>
      </c>
      <c r="G180" s="45"/>
      <c r="H180" s="2"/>
      <c r="I180" s="2"/>
      <c r="J180" s="1" t="s">
        <v>13</v>
      </c>
      <c r="K180" s="2"/>
      <c r="L180" s="2"/>
      <c r="M180" s="50"/>
      <c r="N180" s="49" t="s">
        <v>13</v>
      </c>
      <c r="O180" s="10" t="s">
        <v>13</v>
      </c>
      <c r="P180" s="10" t="s">
        <v>13</v>
      </c>
      <c r="Q180" s="10" t="s">
        <v>13</v>
      </c>
      <c r="R180" s="10" t="s">
        <v>13</v>
      </c>
      <c r="S180" s="10" t="s">
        <v>13</v>
      </c>
      <c r="V180" s="50"/>
      <c r="W180" s="40"/>
    </row>
    <row r="181" spans="1:23" x14ac:dyDescent="0.25">
      <c r="A181" s="52">
        <v>180</v>
      </c>
      <c r="B181" s="4" t="s">
        <v>4110</v>
      </c>
      <c r="C181" s="14" t="s">
        <v>4111</v>
      </c>
      <c r="D181" s="14" t="s">
        <v>4111</v>
      </c>
      <c r="E181" s="13"/>
      <c r="F181" s="4" t="s">
        <v>4110</v>
      </c>
      <c r="G181" s="43"/>
      <c r="H181" s="4"/>
      <c r="I181" s="4"/>
      <c r="J181" s="1"/>
      <c r="K181" s="4"/>
      <c r="L181" s="4"/>
      <c r="M181" s="47"/>
      <c r="N181" s="50"/>
      <c r="V181" s="50"/>
      <c r="W181" s="40"/>
    </row>
    <row r="182" spans="1:23" x14ac:dyDescent="0.25">
      <c r="A182" s="52">
        <v>181</v>
      </c>
      <c r="B182" s="4" t="s">
        <v>4108</v>
      </c>
      <c r="C182" s="14" t="s">
        <v>4109</v>
      </c>
      <c r="D182" s="14" t="s">
        <v>4109</v>
      </c>
      <c r="E182" s="13"/>
      <c r="F182" s="4" t="s">
        <v>4108</v>
      </c>
      <c r="G182" s="43"/>
      <c r="H182" s="4"/>
      <c r="I182" s="4"/>
      <c r="J182" s="1"/>
      <c r="K182" s="4"/>
      <c r="L182" s="4"/>
      <c r="M182" s="47"/>
      <c r="N182" s="50"/>
      <c r="V182" s="50"/>
      <c r="W182" s="40"/>
    </row>
    <row r="183" spans="1:23" ht="25.5" x14ac:dyDescent="0.25">
      <c r="A183" s="52">
        <v>182</v>
      </c>
      <c r="B183" s="6" t="s">
        <v>4106</v>
      </c>
      <c r="C183" s="12" t="s">
        <v>4107</v>
      </c>
      <c r="D183" s="12" t="s">
        <v>4107</v>
      </c>
      <c r="E183" s="11"/>
      <c r="F183" s="6" t="s">
        <v>4106</v>
      </c>
      <c r="G183" s="44"/>
      <c r="H183" s="6"/>
      <c r="I183" s="6"/>
      <c r="J183" s="1"/>
      <c r="K183" s="6"/>
      <c r="L183" s="6"/>
      <c r="M183" s="48"/>
      <c r="N183" s="50"/>
      <c r="V183" s="50"/>
      <c r="W183" s="40"/>
    </row>
    <row r="184" spans="1:23" x14ac:dyDescent="0.25">
      <c r="A184" s="52">
        <v>183</v>
      </c>
      <c r="B184" s="2" t="s">
        <v>4104</v>
      </c>
      <c r="C184" s="10" t="s">
        <v>4105</v>
      </c>
      <c r="D184" s="10" t="s">
        <v>4105</v>
      </c>
      <c r="E184" s="10"/>
      <c r="F184" s="2" t="s">
        <v>4104</v>
      </c>
      <c r="G184" s="45"/>
      <c r="H184" s="2"/>
      <c r="I184" s="2"/>
      <c r="J184" s="1" t="s">
        <v>13</v>
      </c>
      <c r="K184" s="2"/>
      <c r="L184" s="2"/>
      <c r="M184" s="49" t="s">
        <v>13</v>
      </c>
      <c r="N184" s="49" t="s">
        <v>13</v>
      </c>
      <c r="O184" s="10" t="s">
        <v>13</v>
      </c>
      <c r="P184" s="10" t="s">
        <v>13</v>
      </c>
      <c r="Q184" s="10" t="s">
        <v>13</v>
      </c>
      <c r="R184" s="10" t="s">
        <v>13</v>
      </c>
      <c r="S184" s="10" t="s">
        <v>13</v>
      </c>
      <c r="T184" s="10" t="s">
        <v>13</v>
      </c>
      <c r="V184" s="49">
        <v>1</v>
      </c>
      <c r="W184" s="40"/>
    </row>
    <row r="185" spans="1:23" ht="25.5" x14ac:dyDescent="0.25">
      <c r="A185" s="52">
        <v>184</v>
      </c>
      <c r="B185" s="2" t="s">
        <v>4102</v>
      </c>
      <c r="C185" s="10" t="s">
        <v>4103</v>
      </c>
      <c r="D185" s="10" t="s">
        <v>4103</v>
      </c>
      <c r="E185" s="10"/>
      <c r="F185" s="2" t="s">
        <v>4102</v>
      </c>
      <c r="G185" s="45"/>
      <c r="H185" s="2"/>
      <c r="I185" s="2"/>
      <c r="J185" s="1" t="s">
        <v>13</v>
      </c>
      <c r="K185" s="2"/>
      <c r="L185" s="2"/>
      <c r="M185" s="49" t="s">
        <v>13</v>
      </c>
      <c r="N185" s="49" t="s">
        <v>13</v>
      </c>
      <c r="O185" s="10" t="s">
        <v>13</v>
      </c>
      <c r="P185" s="10" t="s">
        <v>13</v>
      </c>
      <c r="Q185" s="10" t="s">
        <v>13</v>
      </c>
      <c r="R185" s="10" t="s">
        <v>13</v>
      </c>
      <c r="S185" s="10" t="s">
        <v>13</v>
      </c>
      <c r="T185" s="10" t="s">
        <v>13</v>
      </c>
      <c r="V185" s="49">
        <v>1</v>
      </c>
      <c r="W185" s="40"/>
    </row>
    <row r="186" spans="1:23" ht="51" x14ac:dyDescent="0.25">
      <c r="A186" s="52">
        <v>185</v>
      </c>
      <c r="B186" s="2" t="s">
        <v>4100</v>
      </c>
      <c r="C186" s="10" t="s">
        <v>4101</v>
      </c>
      <c r="D186" s="10" t="s">
        <v>4101</v>
      </c>
      <c r="E186" s="10"/>
      <c r="F186" s="2" t="s">
        <v>4100</v>
      </c>
      <c r="G186" s="45"/>
      <c r="H186" s="2"/>
      <c r="I186" s="2"/>
      <c r="J186" s="1" t="s">
        <v>13</v>
      </c>
      <c r="K186" s="2"/>
      <c r="L186" s="2"/>
      <c r="M186" s="49" t="s">
        <v>13</v>
      </c>
      <c r="N186" s="49" t="s">
        <v>13</v>
      </c>
      <c r="O186" s="10" t="s">
        <v>13</v>
      </c>
      <c r="P186" s="10" t="s">
        <v>13</v>
      </c>
      <c r="Q186" s="10" t="s">
        <v>13</v>
      </c>
      <c r="R186" s="10" t="s">
        <v>13</v>
      </c>
      <c r="S186" s="10" t="s">
        <v>13</v>
      </c>
      <c r="T186" s="10" t="s">
        <v>13</v>
      </c>
      <c r="V186" s="49">
        <v>1</v>
      </c>
      <c r="W186" s="40"/>
    </row>
    <row r="187" spans="1:23" ht="25.5" x14ac:dyDescent="0.25">
      <c r="A187" s="52">
        <v>186</v>
      </c>
      <c r="B187" s="2" t="s">
        <v>4098</v>
      </c>
      <c r="C187" s="10" t="s">
        <v>4099</v>
      </c>
      <c r="D187" s="10" t="s">
        <v>4099</v>
      </c>
      <c r="E187" s="10"/>
      <c r="F187" s="2" t="s">
        <v>4098</v>
      </c>
      <c r="G187" s="45"/>
      <c r="H187" s="2"/>
      <c r="I187" s="2"/>
      <c r="J187" s="1" t="s">
        <v>13</v>
      </c>
      <c r="K187" s="2"/>
      <c r="L187" s="2"/>
      <c r="M187" s="49" t="s">
        <v>13</v>
      </c>
      <c r="N187" s="49" t="s">
        <v>13</v>
      </c>
      <c r="O187" s="10" t="s">
        <v>13</v>
      </c>
      <c r="P187" s="10" t="s">
        <v>13</v>
      </c>
      <c r="Q187" s="10" t="s">
        <v>13</v>
      </c>
      <c r="R187" s="10" t="s">
        <v>13</v>
      </c>
      <c r="S187" s="10" t="s">
        <v>13</v>
      </c>
      <c r="V187" s="50"/>
      <c r="W187" s="40"/>
    </row>
    <row r="188" spans="1:23" ht="25.5" x14ac:dyDescent="0.25">
      <c r="A188" s="52">
        <v>187</v>
      </c>
      <c r="B188" s="2" t="s">
        <v>4096</v>
      </c>
      <c r="C188" s="10" t="s">
        <v>4097</v>
      </c>
      <c r="D188" s="10" t="s">
        <v>4097</v>
      </c>
      <c r="F188" s="2" t="s">
        <v>4096</v>
      </c>
      <c r="G188" s="45"/>
      <c r="H188" s="2"/>
      <c r="I188" s="2"/>
      <c r="J188" s="1" t="s">
        <v>13</v>
      </c>
      <c r="K188" s="2"/>
      <c r="L188" s="2"/>
      <c r="M188" s="50"/>
      <c r="N188" s="49" t="s">
        <v>13</v>
      </c>
      <c r="O188" s="10" t="s">
        <v>13</v>
      </c>
      <c r="P188" s="10" t="s">
        <v>13</v>
      </c>
      <c r="Q188" s="10" t="s">
        <v>13</v>
      </c>
      <c r="R188" s="10" t="s">
        <v>13</v>
      </c>
      <c r="S188" s="10" t="s">
        <v>13</v>
      </c>
      <c r="V188" s="50"/>
      <c r="W188" s="40"/>
    </row>
    <row r="189" spans="1:23" ht="38.25" x14ac:dyDescent="0.25">
      <c r="A189" s="52">
        <v>188</v>
      </c>
      <c r="B189" s="2" t="s">
        <v>4094</v>
      </c>
      <c r="C189" s="10" t="s">
        <v>4095</v>
      </c>
      <c r="D189" s="10" t="s">
        <v>4095</v>
      </c>
      <c r="F189" s="2" t="s">
        <v>4094</v>
      </c>
      <c r="G189" s="45"/>
      <c r="H189" s="2"/>
      <c r="I189" s="2"/>
      <c r="J189" s="1" t="s">
        <v>13</v>
      </c>
      <c r="K189" s="2"/>
      <c r="L189" s="2"/>
      <c r="M189" s="50"/>
      <c r="N189" s="49" t="s">
        <v>13</v>
      </c>
      <c r="O189" s="10" t="s">
        <v>13</v>
      </c>
      <c r="P189" s="10" t="s">
        <v>13</v>
      </c>
      <c r="Q189" s="10" t="s">
        <v>13</v>
      </c>
      <c r="R189" s="10" t="s">
        <v>13</v>
      </c>
      <c r="S189" s="10" t="s">
        <v>13</v>
      </c>
      <c r="T189" s="10" t="s">
        <v>13</v>
      </c>
      <c r="U189" s="10">
        <v>1</v>
      </c>
      <c r="V189" s="50"/>
      <c r="W189" s="40"/>
    </row>
    <row r="190" spans="1:23" ht="25.5" x14ac:dyDescent="0.25">
      <c r="A190" s="52">
        <v>189</v>
      </c>
      <c r="B190" s="4" t="s">
        <v>4092</v>
      </c>
      <c r="C190" s="14" t="s">
        <v>4093</v>
      </c>
      <c r="D190" s="14" t="s">
        <v>4093</v>
      </c>
      <c r="E190" s="13"/>
      <c r="F190" s="4" t="s">
        <v>4092</v>
      </c>
      <c r="G190" s="43"/>
      <c r="H190" s="4"/>
      <c r="I190" s="4"/>
      <c r="J190" s="1"/>
      <c r="K190" s="4"/>
      <c r="L190" s="4"/>
      <c r="M190" s="47"/>
      <c r="N190" s="50"/>
      <c r="V190" s="50"/>
      <c r="W190" s="40"/>
    </row>
    <row r="191" spans="1:23" ht="25.5" x14ac:dyDescent="0.25">
      <c r="A191" s="52">
        <v>190</v>
      </c>
      <c r="B191" s="6" t="s">
        <v>4090</v>
      </c>
      <c r="C191" s="12" t="s">
        <v>4091</v>
      </c>
      <c r="D191" s="12" t="s">
        <v>4091</v>
      </c>
      <c r="E191" s="11"/>
      <c r="F191" s="6" t="s">
        <v>4090</v>
      </c>
      <c r="G191" s="44"/>
      <c r="H191" s="6"/>
      <c r="I191" s="6"/>
      <c r="J191" s="1"/>
      <c r="K191" s="6"/>
      <c r="L191" s="6"/>
      <c r="M191" s="48"/>
      <c r="N191" s="50"/>
      <c r="V191" s="50"/>
      <c r="W191" s="40"/>
    </row>
    <row r="192" spans="1:23" ht="25.5" x14ac:dyDescent="0.25">
      <c r="A192" s="52">
        <v>191</v>
      </c>
      <c r="B192" s="2" t="s">
        <v>4088</v>
      </c>
      <c r="C192" s="10" t="s">
        <v>4089</v>
      </c>
      <c r="D192" s="10" t="s">
        <v>4089</v>
      </c>
      <c r="F192" s="2" t="s">
        <v>4088</v>
      </c>
      <c r="G192" s="45"/>
      <c r="H192" s="2"/>
      <c r="I192" s="2"/>
      <c r="J192" s="1" t="s">
        <v>13</v>
      </c>
      <c r="K192" s="2"/>
      <c r="L192" s="2"/>
      <c r="M192" s="50"/>
      <c r="N192" s="49" t="s">
        <v>13</v>
      </c>
      <c r="O192" s="10" t="s">
        <v>13</v>
      </c>
      <c r="P192" s="10" t="s">
        <v>13</v>
      </c>
      <c r="Q192" s="10" t="s">
        <v>13</v>
      </c>
      <c r="R192" s="10" t="s">
        <v>13</v>
      </c>
      <c r="S192" s="10" t="s">
        <v>13</v>
      </c>
      <c r="T192" s="10" t="s">
        <v>13</v>
      </c>
      <c r="U192" s="10">
        <v>1</v>
      </c>
      <c r="V192" s="50"/>
      <c r="W192" s="40"/>
    </row>
    <row r="193" spans="1:23" x14ac:dyDescent="0.25">
      <c r="A193" s="52">
        <v>192</v>
      </c>
      <c r="B193" s="2" t="s">
        <v>4086</v>
      </c>
      <c r="C193" s="10" t="s">
        <v>4087</v>
      </c>
      <c r="D193" s="10" t="s">
        <v>4087</v>
      </c>
      <c r="F193" s="2" t="s">
        <v>4086</v>
      </c>
      <c r="G193" s="45"/>
      <c r="H193" s="2"/>
      <c r="I193" s="2"/>
      <c r="J193" s="1" t="s">
        <v>13</v>
      </c>
      <c r="K193" s="2"/>
      <c r="L193" s="2"/>
      <c r="M193" s="50"/>
      <c r="N193" s="49" t="s">
        <v>13</v>
      </c>
      <c r="O193" s="10" t="s">
        <v>13</v>
      </c>
      <c r="P193" s="10" t="s">
        <v>13</v>
      </c>
      <c r="Q193" s="10" t="s">
        <v>13</v>
      </c>
      <c r="R193" s="10" t="s">
        <v>13</v>
      </c>
      <c r="S193" s="10" t="s">
        <v>13</v>
      </c>
      <c r="T193" s="10" t="s">
        <v>13</v>
      </c>
      <c r="U193" s="10">
        <v>1</v>
      </c>
      <c r="V193" s="50"/>
      <c r="W193" s="40"/>
    </row>
    <row r="194" spans="1:23" ht="25.5" x14ac:dyDescent="0.25">
      <c r="A194" s="52">
        <v>193</v>
      </c>
      <c r="B194" s="2" t="s">
        <v>4084</v>
      </c>
      <c r="C194" s="10" t="s">
        <v>4085</v>
      </c>
      <c r="D194" s="10" t="s">
        <v>4085</v>
      </c>
      <c r="F194" s="2" t="s">
        <v>4084</v>
      </c>
      <c r="G194" s="45"/>
      <c r="H194" s="2"/>
      <c r="I194" s="2"/>
      <c r="J194" s="1" t="s">
        <v>13</v>
      </c>
      <c r="K194" s="2"/>
      <c r="L194" s="2"/>
      <c r="M194" s="50"/>
      <c r="N194" s="49" t="s">
        <v>13</v>
      </c>
      <c r="O194" s="10" t="s">
        <v>13</v>
      </c>
      <c r="P194" s="10" t="s">
        <v>13</v>
      </c>
      <c r="Q194" s="10" t="s">
        <v>13</v>
      </c>
      <c r="R194" s="10" t="s">
        <v>13</v>
      </c>
      <c r="S194" s="10" t="s">
        <v>13</v>
      </c>
      <c r="T194" s="10" t="s">
        <v>13</v>
      </c>
      <c r="V194" s="49">
        <v>1</v>
      </c>
      <c r="W194" s="40"/>
    </row>
    <row r="195" spans="1:23" ht="38.25" x14ac:dyDescent="0.25">
      <c r="A195" s="52">
        <v>194</v>
      </c>
      <c r="B195" s="2" t="s">
        <v>4082</v>
      </c>
      <c r="C195" s="10" t="s">
        <v>4083</v>
      </c>
      <c r="D195" s="10" t="s">
        <v>4083</v>
      </c>
      <c r="F195" s="2" t="s">
        <v>4082</v>
      </c>
      <c r="G195" s="45"/>
      <c r="H195" s="2"/>
      <c r="I195" s="2"/>
      <c r="J195" s="1" t="s">
        <v>13</v>
      </c>
      <c r="K195" s="2"/>
      <c r="L195" s="2"/>
      <c r="M195" s="50"/>
      <c r="N195" s="49" t="s">
        <v>13</v>
      </c>
      <c r="O195" s="10" t="s">
        <v>13</v>
      </c>
      <c r="P195" s="10" t="s">
        <v>13</v>
      </c>
      <c r="Q195" s="10" t="s">
        <v>13</v>
      </c>
      <c r="R195" s="10" t="s">
        <v>13</v>
      </c>
      <c r="S195" s="10" t="s">
        <v>13</v>
      </c>
      <c r="T195" s="10" t="s">
        <v>13</v>
      </c>
      <c r="U195" s="10">
        <v>1</v>
      </c>
      <c r="V195" s="50"/>
      <c r="W195" s="40"/>
    </row>
    <row r="196" spans="1:23" ht="25.5" x14ac:dyDescent="0.25">
      <c r="A196" s="52">
        <v>195</v>
      </c>
      <c r="B196" s="2" t="s">
        <v>4080</v>
      </c>
      <c r="C196" s="10" t="s">
        <v>4081</v>
      </c>
      <c r="D196" s="10" t="s">
        <v>4081</v>
      </c>
      <c r="F196" s="2" t="s">
        <v>4080</v>
      </c>
      <c r="G196" s="45"/>
      <c r="H196" s="2"/>
      <c r="I196" s="2"/>
      <c r="J196" s="1" t="s">
        <v>13</v>
      </c>
      <c r="K196" s="2"/>
      <c r="L196" s="2"/>
      <c r="M196" s="50"/>
      <c r="N196" s="49" t="s">
        <v>13</v>
      </c>
      <c r="O196" s="10" t="s">
        <v>13</v>
      </c>
      <c r="P196" s="10" t="s">
        <v>13</v>
      </c>
      <c r="Q196" s="10" t="s">
        <v>13</v>
      </c>
      <c r="R196" s="10" t="s">
        <v>13</v>
      </c>
      <c r="S196" s="10" t="s">
        <v>13</v>
      </c>
      <c r="T196" s="10" t="s">
        <v>13</v>
      </c>
      <c r="U196" s="10">
        <v>1</v>
      </c>
      <c r="V196" s="50"/>
      <c r="W196" s="40"/>
    </row>
    <row r="197" spans="1:23" ht="38.25" x14ac:dyDescent="0.25">
      <c r="A197" s="52">
        <v>196</v>
      </c>
      <c r="B197" s="2" t="s">
        <v>4078</v>
      </c>
      <c r="C197" s="10" t="s">
        <v>4079</v>
      </c>
      <c r="D197" s="10" t="s">
        <v>4079</v>
      </c>
      <c r="F197" s="2" t="s">
        <v>4078</v>
      </c>
      <c r="G197" s="45"/>
      <c r="H197" s="2"/>
      <c r="I197" s="2"/>
      <c r="J197" s="1" t="s">
        <v>13</v>
      </c>
      <c r="K197" s="2"/>
      <c r="L197" s="2"/>
      <c r="M197" s="50"/>
      <c r="N197" s="49" t="s">
        <v>13</v>
      </c>
      <c r="O197" s="10" t="s">
        <v>13</v>
      </c>
      <c r="P197" s="10" t="s">
        <v>13</v>
      </c>
      <c r="Q197" s="10" t="s">
        <v>13</v>
      </c>
      <c r="R197" s="10" t="s">
        <v>13</v>
      </c>
      <c r="S197" s="10" t="s">
        <v>13</v>
      </c>
      <c r="T197" s="10" t="s">
        <v>13</v>
      </c>
      <c r="U197" s="10">
        <v>1</v>
      </c>
      <c r="V197" s="50"/>
      <c r="W197" s="40"/>
    </row>
    <row r="198" spans="1:23" ht="25.5" x14ac:dyDescent="0.25">
      <c r="A198" s="52">
        <v>197</v>
      </c>
      <c r="B198" s="2" t="s">
        <v>4076</v>
      </c>
      <c r="C198" s="10" t="s">
        <v>4077</v>
      </c>
      <c r="D198" s="10" t="s">
        <v>4077</v>
      </c>
      <c r="F198" s="2" t="s">
        <v>4076</v>
      </c>
      <c r="G198" s="45"/>
      <c r="H198" s="2"/>
      <c r="I198" s="2"/>
      <c r="J198" s="1" t="s">
        <v>13</v>
      </c>
      <c r="K198" s="2"/>
      <c r="L198" s="2"/>
      <c r="M198" s="50"/>
      <c r="N198" s="49" t="s">
        <v>13</v>
      </c>
      <c r="O198" s="10" t="s">
        <v>13</v>
      </c>
      <c r="P198" s="10" t="s">
        <v>13</v>
      </c>
      <c r="Q198" s="10" t="s">
        <v>13</v>
      </c>
      <c r="R198" s="10" t="s">
        <v>13</v>
      </c>
      <c r="S198" s="10" t="s">
        <v>13</v>
      </c>
      <c r="T198" s="10" t="s">
        <v>13</v>
      </c>
      <c r="U198" s="10">
        <v>1</v>
      </c>
      <c r="V198" s="50"/>
      <c r="W198" s="40"/>
    </row>
    <row r="199" spans="1:23" ht="25.5" x14ac:dyDescent="0.25">
      <c r="A199" s="52">
        <v>198</v>
      </c>
      <c r="B199" s="2" t="s">
        <v>4074</v>
      </c>
      <c r="C199" s="10" t="s">
        <v>4075</v>
      </c>
      <c r="D199" s="10" t="s">
        <v>4075</v>
      </c>
      <c r="F199" s="2" t="s">
        <v>4074</v>
      </c>
      <c r="G199" s="45"/>
      <c r="H199" s="2"/>
      <c r="I199" s="2"/>
      <c r="J199" s="1" t="s">
        <v>13</v>
      </c>
      <c r="K199" s="2"/>
      <c r="L199" s="2"/>
      <c r="M199" s="50"/>
      <c r="N199" s="49" t="s">
        <v>13</v>
      </c>
      <c r="O199" s="10" t="s">
        <v>13</v>
      </c>
      <c r="P199" s="10" t="s">
        <v>13</v>
      </c>
      <c r="Q199" s="10" t="s">
        <v>13</v>
      </c>
      <c r="R199" s="10" t="s">
        <v>13</v>
      </c>
      <c r="S199" s="10" t="s">
        <v>13</v>
      </c>
      <c r="T199" s="10" t="s">
        <v>13</v>
      </c>
      <c r="U199" s="10">
        <v>1</v>
      </c>
      <c r="V199" s="50"/>
      <c r="W199" s="40"/>
    </row>
    <row r="200" spans="1:23" x14ac:dyDescent="0.25">
      <c r="A200" s="52">
        <v>199</v>
      </c>
      <c r="B200" s="4" t="s">
        <v>4072</v>
      </c>
      <c r="C200" s="14" t="s">
        <v>4073</v>
      </c>
      <c r="D200" s="14" t="s">
        <v>4073</v>
      </c>
      <c r="E200" s="13"/>
      <c r="F200" s="4" t="s">
        <v>4072</v>
      </c>
      <c r="G200" s="43"/>
      <c r="H200" s="4"/>
      <c r="I200" s="4"/>
      <c r="J200" s="1"/>
      <c r="K200" s="4"/>
      <c r="L200" s="4"/>
      <c r="M200" s="47"/>
      <c r="N200" s="50"/>
      <c r="V200" s="50"/>
      <c r="W200" s="40"/>
    </row>
    <row r="201" spans="1:23" ht="25.5" x14ac:dyDescent="0.25">
      <c r="A201" s="52">
        <v>200</v>
      </c>
      <c r="B201" s="6" t="s">
        <v>4070</v>
      </c>
      <c r="C201" s="12" t="s">
        <v>4071</v>
      </c>
      <c r="D201" s="12" t="s">
        <v>4071</v>
      </c>
      <c r="E201" s="11"/>
      <c r="F201" s="6" t="s">
        <v>4070</v>
      </c>
      <c r="G201" s="44"/>
      <c r="H201" s="6"/>
      <c r="I201" s="6"/>
      <c r="J201" s="1"/>
      <c r="K201" s="6"/>
      <c r="L201" s="6"/>
      <c r="M201" s="48"/>
      <c r="N201" s="50"/>
      <c r="V201" s="50"/>
      <c r="W201" s="40"/>
    </row>
    <row r="202" spans="1:23" x14ac:dyDescent="0.25">
      <c r="A202" s="52">
        <v>201</v>
      </c>
      <c r="B202" s="2" t="s">
        <v>4068</v>
      </c>
      <c r="C202" s="10" t="s">
        <v>4069</v>
      </c>
      <c r="D202" s="10" t="s">
        <v>4069</v>
      </c>
      <c r="F202" s="2" t="s">
        <v>4068</v>
      </c>
      <c r="G202" s="45"/>
      <c r="H202" s="2"/>
      <c r="I202" s="2"/>
      <c r="J202" s="1" t="s">
        <v>13</v>
      </c>
      <c r="K202" s="2"/>
      <c r="L202" s="2"/>
      <c r="M202" s="50"/>
      <c r="N202" s="49" t="s">
        <v>13</v>
      </c>
      <c r="O202" s="10" t="s">
        <v>13</v>
      </c>
      <c r="P202" s="10" t="s">
        <v>13</v>
      </c>
      <c r="Q202" s="10" t="s">
        <v>13</v>
      </c>
      <c r="R202" s="10" t="s">
        <v>13</v>
      </c>
      <c r="S202" s="10" t="s">
        <v>13</v>
      </c>
      <c r="T202" s="10" t="s">
        <v>13</v>
      </c>
      <c r="U202" s="10">
        <v>1</v>
      </c>
      <c r="V202" s="50"/>
      <c r="W202" s="40"/>
    </row>
    <row r="203" spans="1:23" ht="38.25" x14ac:dyDescent="0.25">
      <c r="A203" s="52">
        <v>202</v>
      </c>
      <c r="B203" s="2" t="s">
        <v>4066</v>
      </c>
      <c r="C203" s="10" t="s">
        <v>4067</v>
      </c>
      <c r="D203" s="10" t="s">
        <v>4067</v>
      </c>
      <c r="F203" s="2" t="s">
        <v>4066</v>
      </c>
      <c r="G203" s="45"/>
      <c r="H203" s="2"/>
      <c r="I203" s="2"/>
      <c r="J203" s="1" t="s">
        <v>13</v>
      </c>
      <c r="K203" s="2"/>
      <c r="L203" s="2"/>
      <c r="M203" s="50"/>
      <c r="N203" s="49" t="s">
        <v>13</v>
      </c>
      <c r="O203" s="10" t="s">
        <v>13</v>
      </c>
      <c r="P203" s="10" t="s">
        <v>13</v>
      </c>
      <c r="Q203" s="10" t="s">
        <v>13</v>
      </c>
      <c r="R203" s="10" t="s">
        <v>13</v>
      </c>
      <c r="S203" s="10" t="s">
        <v>13</v>
      </c>
      <c r="T203" s="10" t="s">
        <v>13</v>
      </c>
      <c r="U203" s="10">
        <v>1</v>
      </c>
      <c r="V203" s="50"/>
      <c r="W203" s="40"/>
    </row>
    <row r="204" spans="1:23" x14ac:dyDescent="0.25">
      <c r="A204" s="52">
        <v>203</v>
      </c>
      <c r="B204" s="2" t="s">
        <v>4064</v>
      </c>
      <c r="C204" s="10" t="s">
        <v>4065</v>
      </c>
      <c r="D204" s="10" t="s">
        <v>4065</v>
      </c>
      <c r="E204" s="10"/>
      <c r="F204" s="2" t="s">
        <v>4064</v>
      </c>
      <c r="G204" s="45"/>
      <c r="H204" s="2"/>
      <c r="I204" s="2"/>
      <c r="J204" s="1" t="s">
        <v>13</v>
      </c>
      <c r="K204" s="2"/>
      <c r="L204" s="2"/>
      <c r="M204" s="49" t="s">
        <v>13</v>
      </c>
      <c r="N204" s="49" t="s">
        <v>13</v>
      </c>
      <c r="O204" s="10" t="s">
        <v>13</v>
      </c>
      <c r="P204" s="10" t="s">
        <v>13</v>
      </c>
      <c r="Q204" s="10" t="s">
        <v>13</v>
      </c>
      <c r="R204" s="10" t="s">
        <v>13</v>
      </c>
      <c r="S204" s="10" t="s">
        <v>13</v>
      </c>
      <c r="V204" s="50"/>
      <c r="W204" s="40"/>
    </row>
    <row r="205" spans="1:23" ht="25.5" x14ac:dyDescent="0.25">
      <c r="A205" s="52">
        <v>204</v>
      </c>
      <c r="B205" s="2" t="s">
        <v>4062</v>
      </c>
      <c r="C205" s="10" t="s">
        <v>4063</v>
      </c>
      <c r="D205" s="10" t="s">
        <v>4063</v>
      </c>
      <c r="F205" s="2" t="s">
        <v>4062</v>
      </c>
      <c r="G205" s="45"/>
      <c r="H205" s="2"/>
      <c r="I205" s="2"/>
      <c r="J205" s="1" t="s">
        <v>13</v>
      </c>
      <c r="K205" s="2"/>
      <c r="L205" s="2"/>
      <c r="M205" s="50"/>
      <c r="N205" s="49" t="s">
        <v>13</v>
      </c>
      <c r="O205" s="10" t="s">
        <v>13</v>
      </c>
      <c r="P205" s="10" t="s">
        <v>13</v>
      </c>
      <c r="Q205" s="10" t="s">
        <v>13</v>
      </c>
      <c r="R205" s="10" t="s">
        <v>13</v>
      </c>
      <c r="S205" s="10" t="s">
        <v>13</v>
      </c>
      <c r="V205" s="50"/>
      <c r="W205" s="40"/>
    </row>
    <row r="206" spans="1:23" ht="25.5" x14ac:dyDescent="0.25">
      <c r="A206" s="52">
        <v>205</v>
      </c>
      <c r="B206" s="2" t="s">
        <v>4060</v>
      </c>
      <c r="C206" s="10" t="s">
        <v>4061</v>
      </c>
      <c r="D206" s="10" t="s">
        <v>4061</v>
      </c>
      <c r="F206" s="2" t="s">
        <v>4060</v>
      </c>
      <c r="G206" s="45"/>
      <c r="H206" s="2"/>
      <c r="I206" s="2"/>
      <c r="J206" s="1" t="s">
        <v>13</v>
      </c>
      <c r="K206" s="2"/>
      <c r="L206" s="2"/>
      <c r="M206" s="50"/>
      <c r="N206" s="49" t="s">
        <v>13</v>
      </c>
      <c r="O206" s="10" t="s">
        <v>13</v>
      </c>
      <c r="P206" s="10" t="s">
        <v>13</v>
      </c>
      <c r="Q206" s="10" t="s">
        <v>13</v>
      </c>
      <c r="R206" s="10" t="s">
        <v>13</v>
      </c>
      <c r="S206" s="10" t="s">
        <v>13</v>
      </c>
      <c r="T206" s="10" t="s">
        <v>13</v>
      </c>
      <c r="U206" s="10">
        <v>1</v>
      </c>
      <c r="V206" s="50"/>
      <c r="W206" s="40"/>
    </row>
    <row r="207" spans="1:23" x14ac:dyDescent="0.25">
      <c r="A207" s="52">
        <v>206</v>
      </c>
      <c r="B207" s="4" t="s">
        <v>4058</v>
      </c>
      <c r="C207" s="14" t="s">
        <v>4059</v>
      </c>
      <c r="D207" s="14" t="s">
        <v>4059</v>
      </c>
      <c r="E207" s="13"/>
      <c r="F207" s="4" t="s">
        <v>4058</v>
      </c>
      <c r="G207" s="43"/>
      <c r="H207" s="4"/>
      <c r="I207" s="4"/>
      <c r="J207" s="1"/>
      <c r="K207" s="4"/>
      <c r="L207" s="4"/>
      <c r="M207" s="47"/>
      <c r="N207" s="50"/>
      <c r="V207" s="50"/>
      <c r="W207" s="40"/>
    </row>
    <row r="208" spans="1:23" ht="25.5" x14ac:dyDescent="0.25">
      <c r="A208" s="52">
        <v>207</v>
      </c>
      <c r="B208" s="6" t="s">
        <v>4056</v>
      </c>
      <c r="C208" s="12" t="s">
        <v>4057</v>
      </c>
      <c r="D208" s="12" t="s">
        <v>4057</v>
      </c>
      <c r="E208" s="11"/>
      <c r="F208" s="6" t="s">
        <v>4056</v>
      </c>
      <c r="G208" s="44"/>
      <c r="H208" s="6"/>
      <c r="I208" s="6"/>
      <c r="J208" s="1"/>
      <c r="K208" s="6"/>
      <c r="L208" s="6"/>
      <c r="M208" s="48"/>
      <c r="N208" s="50"/>
      <c r="V208" s="50"/>
      <c r="W208" s="40"/>
    </row>
    <row r="209" spans="1:23" x14ac:dyDescent="0.25">
      <c r="A209" s="52">
        <v>208</v>
      </c>
      <c r="B209" s="2" t="s">
        <v>4054</v>
      </c>
      <c r="C209" s="10" t="s">
        <v>4055</v>
      </c>
      <c r="D209" s="10" t="s">
        <v>4055</v>
      </c>
      <c r="F209" s="2" t="s">
        <v>4054</v>
      </c>
      <c r="G209" s="45"/>
      <c r="H209" s="2"/>
      <c r="I209" s="2"/>
      <c r="J209" s="1" t="s">
        <v>13</v>
      </c>
      <c r="K209" s="2"/>
      <c r="L209" s="2"/>
      <c r="M209" s="50"/>
      <c r="N209" s="49" t="s">
        <v>13</v>
      </c>
      <c r="O209" s="10" t="s">
        <v>13</v>
      </c>
      <c r="P209" s="10" t="s">
        <v>13</v>
      </c>
      <c r="Q209" s="10" t="s">
        <v>13</v>
      </c>
      <c r="R209" s="10" t="s">
        <v>13</v>
      </c>
      <c r="S209" s="10" t="s">
        <v>13</v>
      </c>
      <c r="T209" s="10" t="s">
        <v>13</v>
      </c>
      <c r="U209" s="10">
        <v>1</v>
      </c>
      <c r="V209" s="50"/>
      <c r="W209" s="40"/>
    </row>
    <row r="210" spans="1:23" ht="38.25" x14ac:dyDescent="0.25">
      <c r="A210" s="52">
        <v>209</v>
      </c>
      <c r="B210" s="2" t="s">
        <v>4052</v>
      </c>
      <c r="C210" s="10" t="s">
        <v>4053</v>
      </c>
      <c r="D210" s="10" t="s">
        <v>4053</v>
      </c>
      <c r="F210" s="2" t="s">
        <v>4052</v>
      </c>
      <c r="G210" s="45"/>
      <c r="H210" s="2"/>
      <c r="I210" s="2"/>
      <c r="J210" s="1" t="s">
        <v>13</v>
      </c>
      <c r="K210" s="2"/>
      <c r="L210" s="2"/>
      <c r="M210" s="50"/>
      <c r="N210" s="49" t="s">
        <v>13</v>
      </c>
      <c r="O210" s="10" t="s">
        <v>13</v>
      </c>
      <c r="P210" s="10" t="s">
        <v>13</v>
      </c>
      <c r="Q210" s="10" t="s">
        <v>13</v>
      </c>
      <c r="R210" s="10" t="s">
        <v>13</v>
      </c>
      <c r="S210" s="10" t="s">
        <v>13</v>
      </c>
      <c r="T210" s="10" t="s">
        <v>13</v>
      </c>
      <c r="U210" s="10">
        <v>1</v>
      </c>
      <c r="V210" s="50"/>
      <c r="W210" s="40"/>
    </row>
    <row r="211" spans="1:23" ht="51" x14ac:dyDescent="0.25">
      <c r="A211" s="52">
        <v>210</v>
      </c>
      <c r="B211" s="2" t="s">
        <v>4050</v>
      </c>
      <c r="C211" s="10" t="s">
        <v>4051</v>
      </c>
      <c r="D211" s="10" t="s">
        <v>4051</v>
      </c>
      <c r="F211" s="2" t="s">
        <v>4050</v>
      </c>
      <c r="G211" s="45"/>
      <c r="H211" s="2"/>
      <c r="I211" s="2"/>
      <c r="J211" s="1" t="s">
        <v>13</v>
      </c>
      <c r="K211" s="2"/>
      <c r="L211" s="2"/>
      <c r="M211" s="50"/>
      <c r="N211" s="49" t="s">
        <v>13</v>
      </c>
      <c r="O211" s="10" t="s">
        <v>13</v>
      </c>
      <c r="P211" s="10" t="s">
        <v>13</v>
      </c>
      <c r="Q211" s="10" t="s">
        <v>13</v>
      </c>
      <c r="R211" s="10" t="s">
        <v>13</v>
      </c>
      <c r="S211" s="10" t="s">
        <v>13</v>
      </c>
      <c r="V211" s="50"/>
      <c r="W211" s="40"/>
    </row>
    <row r="212" spans="1:23" ht="38.25" x14ac:dyDescent="0.25">
      <c r="A212" s="52">
        <v>211</v>
      </c>
      <c r="B212" s="2" t="s">
        <v>4048</v>
      </c>
      <c r="C212" s="10" t="s">
        <v>4049</v>
      </c>
      <c r="D212" s="10" t="s">
        <v>4049</v>
      </c>
      <c r="F212" s="2" t="s">
        <v>4048</v>
      </c>
      <c r="G212" s="45"/>
      <c r="H212" s="2"/>
      <c r="I212" s="2"/>
      <c r="J212" s="1" t="s">
        <v>13</v>
      </c>
      <c r="K212" s="2"/>
      <c r="L212" s="2"/>
      <c r="M212" s="50"/>
      <c r="N212" s="49" t="s">
        <v>13</v>
      </c>
      <c r="O212" s="10" t="s">
        <v>13</v>
      </c>
      <c r="P212" s="10" t="s">
        <v>13</v>
      </c>
      <c r="Q212" s="10" t="s">
        <v>13</v>
      </c>
      <c r="R212" s="10" t="s">
        <v>13</v>
      </c>
      <c r="S212" s="10" t="s">
        <v>13</v>
      </c>
      <c r="V212" s="50"/>
      <c r="W212" s="40"/>
    </row>
    <row r="213" spans="1:23" x14ac:dyDescent="0.25">
      <c r="A213" s="52">
        <v>212</v>
      </c>
      <c r="B213" s="4" t="s">
        <v>4046</v>
      </c>
      <c r="C213" s="14" t="s">
        <v>4047</v>
      </c>
      <c r="D213" s="14" t="s">
        <v>4047</v>
      </c>
      <c r="E213" s="13"/>
      <c r="F213" s="4" t="s">
        <v>4046</v>
      </c>
      <c r="G213" s="43"/>
      <c r="H213" s="4"/>
      <c r="I213" s="4"/>
      <c r="J213" s="1"/>
      <c r="K213" s="4"/>
      <c r="L213" s="4"/>
      <c r="M213" s="47"/>
      <c r="N213" s="50"/>
      <c r="V213" s="50"/>
      <c r="W213" s="40"/>
    </row>
    <row r="214" spans="1:23" ht="25.5" x14ac:dyDescent="0.25">
      <c r="A214" s="52">
        <v>213</v>
      </c>
      <c r="B214" s="6" t="s">
        <v>4044</v>
      </c>
      <c r="C214" s="12" t="s">
        <v>4045</v>
      </c>
      <c r="D214" s="12" t="s">
        <v>4045</v>
      </c>
      <c r="E214" s="11"/>
      <c r="F214" s="6" t="s">
        <v>4044</v>
      </c>
      <c r="G214" s="44"/>
      <c r="H214" s="6"/>
      <c r="I214" s="6"/>
      <c r="J214" s="1"/>
      <c r="K214" s="6"/>
      <c r="L214" s="6"/>
      <c r="M214" s="48"/>
      <c r="N214" s="50"/>
      <c r="V214" s="50"/>
      <c r="W214" s="40"/>
    </row>
    <row r="215" spans="1:23" ht="25.5" x14ac:dyDescent="0.25">
      <c r="A215" s="52">
        <v>214</v>
      </c>
      <c r="B215" s="2" t="s">
        <v>4042</v>
      </c>
      <c r="C215" s="10" t="s">
        <v>4043</v>
      </c>
      <c r="D215" s="10" t="s">
        <v>4043</v>
      </c>
      <c r="F215" s="2" t="s">
        <v>4042</v>
      </c>
      <c r="G215" s="45"/>
      <c r="H215" s="2"/>
      <c r="I215" s="2"/>
      <c r="J215" s="1" t="s">
        <v>13</v>
      </c>
      <c r="K215" s="2"/>
      <c r="L215" s="2"/>
      <c r="M215" s="50"/>
      <c r="N215" s="49" t="s">
        <v>13</v>
      </c>
      <c r="O215" s="10" t="s">
        <v>13</v>
      </c>
      <c r="P215" s="10" t="s">
        <v>13</v>
      </c>
      <c r="Q215" s="10" t="s">
        <v>13</v>
      </c>
      <c r="R215" s="10" t="s">
        <v>13</v>
      </c>
      <c r="S215" s="10" t="s">
        <v>13</v>
      </c>
      <c r="T215" s="10" t="s">
        <v>13</v>
      </c>
      <c r="V215" s="49">
        <v>1</v>
      </c>
      <c r="W215" s="40"/>
    </row>
    <row r="216" spans="1:23" ht="89.25" x14ac:dyDescent="0.25">
      <c r="A216" s="52">
        <v>215</v>
      </c>
      <c r="B216" s="2" t="s">
        <v>4040</v>
      </c>
      <c r="C216" s="10" t="s">
        <v>4041</v>
      </c>
      <c r="D216" s="10" t="s">
        <v>4041</v>
      </c>
      <c r="F216" s="2" t="s">
        <v>4040</v>
      </c>
      <c r="G216" s="45"/>
      <c r="H216" s="2"/>
      <c r="I216" s="2"/>
      <c r="J216" s="1" t="s">
        <v>13</v>
      </c>
      <c r="K216" s="2"/>
      <c r="L216" s="2"/>
      <c r="M216" s="50"/>
      <c r="N216" s="49" t="s">
        <v>13</v>
      </c>
      <c r="O216" s="10" t="s">
        <v>13</v>
      </c>
      <c r="P216" s="10" t="s">
        <v>13</v>
      </c>
      <c r="Q216" s="10" t="s">
        <v>13</v>
      </c>
      <c r="R216" s="10" t="s">
        <v>13</v>
      </c>
      <c r="S216" s="10" t="s">
        <v>13</v>
      </c>
      <c r="T216" s="10" t="s">
        <v>13</v>
      </c>
      <c r="V216" s="49">
        <v>1</v>
      </c>
      <c r="W216" s="40"/>
    </row>
    <row r="217" spans="1:23" ht="114.75" x14ac:dyDescent="0.25">
      <c r="A217" s="52">
        <v>216</v>
      </c>
      <c r="B217" s="2" t="s">
        <v>4038</v>
      </c>
      <c r="C217" s="10" t="s">
        <v>4039</v>
      </c>
      <c r="D217" s="10" t="s">
        <v>4039</v>
      </c>
      <c r="F217" s="2" t="s">
        <v>4038</v>
      </c>
      <c r="G217" s="45"/>
      <c r="H217" s="2"/>
      <c r="I217" s="2"/>
      <c r="J217" s="1" t="s">
        <v>13</v>
      </c>
      <c r="K217" s="2"/>
      <c r="L217" s="2"/>
      <c r="M217" s="50"/>
      <c r="N217" s="49" t="s">
        <v>13</v>
      </c>
      <c r="O217" s="10" t="s">
        <v>13</v>
      </c>
      <c r="P217" s="10" t="s">
        <v>13</v>
      </c>
      <c r="Q217" s="10" t="s">
        <v>13</v>
      </c>
      <c r="R217" s="10" t="s">
        <v>13</v>
      </c>
      <c r="S217" s="10" t="s">
        <v>13</v>
      </c>
      <c r="V217" s="50"/>
      <c r="W217" s="40"/>
    </row>
    <row r="218" spans="1:23" ht="25.5" x14ac:dyDescent="0.25">
      <c r="A218" s="52">
        <v>217</v>
      </c>
      <c r="B218" s="4" t="s">
        <v>4036</v>
      </c>
      <c r="C218" s="14" t="s">
        <v>4037</v>
      </c>
      <c r="D218" s="14" t="s">
        <v>4037</v>
      </c>
      <c r="E218" s="13"/>
      <c r="F218" s="4" t="s">
        <v>4036</v>
      </c>
      <c r="G218" s="43"/>
      <c r="H218" s="4"/>
      <c r="I218" s="4"/>
      <c r="J218" s="1"/>
      <c r="K218" s="4"/>
      <c r="L218" s="4"/>
      <c r="M218" s="47"/>
      <c r="N218" s="50"/>
      <c r="V218" s="50"/>
      <c r="W218" s="40"/>
    </row>
    <row r="219" spans="1:23" x14ac:dyDescent="0.25">
      <c r="A219" s="52">
        <v>218</v>
      </c>
      <c r="B219" s="6" t="s">
        <v>4034</v>
      </c>
      <c r="C219" s="12" t="s">
        <v>4035</v>
      </c>
      <c r="D219" s="12" t="s">
        <v>4035</v>
      </c>
      <c r="E219" s="11"/>
      <c r="F219" s="6" t="s">
        <v>4034</v>
      </c>
      <c r="G219" s="44"/>
      <c r="H219" s="6"/>
      <c r="I219" s="6"/>
      <c r="J219" s="1"/>
      <c r="K219" s="6"/>
      <c r="L219" s="6"/>
      <c r="M219" s="48"/>
      <c r="N219" s="50"/>
      <c r="V219" s="50"/>
      <c r="W219" s="40"/>
    </row>
    <row r="220" spans="1:23" ht="76.5" x14ac:dyDescent="0.25">
      <c r="A220" s="52">
        <v>219</v>
      </c>
      <c r="B220" s="2" t="s">
        <v>4032</v>
      </c>
      <c r="C220" s="10" t="s">
        <v>4033</v>
      </c>
      <c r="D220" s="10" t="s">
        <v>4033</v>
      </c>
      <c r="F220" s="2" t="s">
        <v>4032</v>
      </c>
      <c r="G220" s="45"/>
      <c r="H220" s="2"/>
      <c r="I220" s="2"/>
      <c r="J220" s="1" t="s">
        <v>13</v>
      </c>
      <c r="K220" s="2"/>
      <c r="L220" s="2"/>
      <c r="M220" s="50"/>
      <c r="N220" s="49" t="s">
        <v>13</v>
      </c>
      <c r="O220" s="10" t="s">
        <v>13</v>
      </c>
      <c r="P220" s="10" t="s">
        <v>13</v>
      </c>
      <c r="Q220" s="10" t="s">
        <v>13</v>
      </c>
      <c r="R220" s="10" t="s">
        <v>13</v>
      </c>
      <c r="S220" s="10" t="s">
        <v>13</v>
      </c>
      <c r="T220" s="10" t="s">
        <v>13</v>
      </c>
      <c r="U220" s="10">
        <v>1</v>
      </c>
      <c r="V220" s="50"/>
      <c r="W220" s="40"/>
    </row>
    <row r="221" spans="1:23" ht="76.5" x14ac:dyDescent="0.25">
      <c r="A221" s="52">
        <v>220</v>
      </c>
      <c r="B221" s="2" t="s">
        <v>4030</v>
      </c>
      <c r="C221" s="10" t="s">
        <v>4031</v>
      </c>
      <c r="D221" s="10" t="s">
        <v>4031</v>
      </c>
      <c r="F221" s="2" t="s">
        <v>4030</v>
      </c>
      <c r="G221" s="45"/>
      <c r="H221" s="2"/>
      <c r="I221" s="2"/>
      <c r="J221" s="1" t="s">
        <v>13</v>
      </c>
      <c r="K221" s="2"/>
      <c r="L221" s="2"/>
      <c r="M221" s="50"/>
      <c r="N221" s="49" t="s">
        <v>13</v>
      </c>
      <c r="O221" s="10" t="s">
        <v>13</v>
      </c>
      <c r="P221" s="10" t="s">
        <v>13</v>
      </c>
      <c r="Q221" s="10" t="s">
        <v>13</v>
      </c>
      <c r="R221" s="10" t="s">
        <v>13</v>
      </c>
      <c r="S221" s="10" t="s">
        <v>13</v>
      </c>
      <c r="T221" s="10" t="s">
        <v>13</v>
      </c>
      <c r="V221" s="50"/>
      <c r="W221" s="40"/>
    </row>
    <row r="222" spans="1:23" x14ac:dyDescent="0.25">
      <c r="A222" s="52">
        <v>221</v>
      </c>
      <c r="B222" s="4" t="s">
        <v>4028</v>
      </c>
      <c r="C222" s="14" t="s">
        <v>4029</v>
      </c>
      <c r="D222" s="14" t="s">
        <v>4029</v>
      </c>
      <c r="E222" s="13"/>
      <c r="F222" s="4" t="s">
        <v>4028</v>
      </c>
      <c r="G222" s="43"/>
      <c r="H222" s="4"/>
      <c r="I222" s="4"/>
      <c r="J222" s="1"/>
      <c r="K222" s="4"/>
      <c r="L222" s="4"/>
      <c r="M222" s="47"/>
      <c r="N222" s="50"/>
      <c r="V222" s="50"/>
      <c r="W222" s="40"/>
    </row>
    <row r="223" spans="1:23" x14ac:dyDescent="0.25">
      <c r="A223" s="52">
        <v>222</v>
      </c>
      <c r="B223" s="4" t="s">
        <v>2113</v>
      </c>
      <c r="C223" s="14" t="s">
        <v>4027</v>
      </c>
      <c r="D223" s="14" t="s">
        <v>4027</v>
      </c>
      <c r="E223" s="13"/>
      <c r="F223" s="4" t="s">
        <v>2113</v>
      </c>
      <c r="G223" s="43"/>
      <c r="H223" s="4"/>
      <c r="I223" s="4"/>
      <c r="J223" s="1"/>
      <c r="K223" s="4"/>
      <c r="L223" s="4"/>
      <c r="M223" s="47"/>
      <c r="N223" s="50"/>
      <c r="V223" s="50"/>
      <c r="W223" s="40"/>
    </row>
    <row r="224" spans="1:23" x14ac:dyDescent="0.25">
      <c r="A224" s="52">
        <v>223</v>
      </c>
      <c r="B224" s="6" t="s">
        <v>4025</v>
      </c>
      <c r="C224" s="12" t="s">
        <v>4026</v>
      </c>
      <c r="D224" s="12" t="s">
        <v>4026</v>
      </c>
      <c r="E224" s="11"/>
      <c r="F224" s="6" t="s">
        <v>4025</v>
      </c>
      <c r="G224" s="44"/>
      <c r="H224" s="6"/>
      <c r="I224" s="6"/>
      <c r="J224" s="1"/>
      <c r="K224" s="6"/>
      <c r="L224" s="6"/>
      <c r="M224" s="48"/>
      <c r="N224" s="50"/>
      <c r="V224" s="50"/>
      <c r="W224" s="40"/>
    </row>
    <row r="225" spans="1:23" ht="51" x14ac:dyDescent="0.25">
      <c r="A225" s="52">
        <v>224</v>
      </c>
      <c r="B225" s="2" t="s">
        <v>4023</v>
      </c>
      <c r="C225" s="10" t="s">
        <v>4024</v>
      </c>
      <c r="D225" s="10" t="s">
        <v>4024</v>
      </c>
      <c r="F225" s="2" t="s">
        <v>4023</v>
      </c>
      <c r="G225" s="45"/>
      <c r="H225" s="2"/>
      <c r="I225" s="2"/>
      <c r="J225" s="1" t="s">
        <v>13</v>
      </c>
      <c r="K225" s="2"/>
      <c r="L225" s="2"/>
      <c r="M225" s="50"/>
      <c r="N225" s="49" t="s">
        <v>13</v>
      </c>
      <c r="P225" s="10" t="s">
        <v>13</v>
      </c>
      <c r="Q225" s="10" t="s">
        <v>13</v>
      </c>
      <c r="V225" s="50"/>
      <c r="W225" s="40"/>
    </row>
    <row r="226" spans="1:23" ht="38.25" x14ac:dyDescent="0.25">
      <c r="A226" s="52">
        <v>225</v>
      </c>
      <c r="B226" s="2" t="s">
        <v>4021</v>
      </c>
      <c r="C226" s="10" t="s">
        <v>4022</v>
      </c>
      <c r="D226" s="10" t="s">
        <v>4022</v>
      </c>
      <c r="F226" s="2" t="s">
        <v>4021</v>
      </c>
      <c r="G226" s="45"/>
      <c r="H226" s="2"/>
      <c r="I226" s="2"/>
      <c r="J226" s="1" t="s">
        <v>13</v>
      </c>
      <c r="K226" s="2"/>
      <c r="L226" s="2"/>
      <c r="M226" s="50"/>
      <c r="N226" s="49" t="s">
        <v>13</v>
      </c>
      <c r="P226" s="10" t="s">
        <v>13</v>
      </c>
      <c r="Q226" s="10" t="s">
        <v>13</v>
      </c>
      <c r="V226" s="50"/>
      <c r="W226" s="40"/>
    </row>
    <row r="227" spans="1:23" ht="102" x14ac:dyDescent="0.25">
      <c r="A227" s="52">
        <v>226</v>
      </c>
      <c r="B227" s="2" t="s">
        <v>4019</v>
      </c>
      <c r="C227" s="10" t="s">
        <v>4020</v>
      </c>
      <c r="D227" s="10" t="s">
        <v>4020</v>
      </c>
      <c r="F227" s="2" t="s">
        <v>4019</v>
      </c>
      <c r="G227" s="45"/>
      <c r="H227" s="2"/>
      <c r="I227" s="2"/>
      <c r="J227" s="1" t="s">
        <v>13</v>
      </c>
      <c r="K227" s="2"/>
      <c r="L227" s="2"/>
      <c r="M227" s="50"/>
      <c r="N227" s="49" t="s">
        <v>13</v>
      </c>
      <c r="P227" s="10" t="s">
        <v>13</v>
      </c>
      <c r="Q227" s="10" t="s">
        <v>13</v>
      </c>
      <c r="V227" s="50"/>
      <c r="W227" s="40"/>
    </row>
    <row r="228" spans="1:23" ht="63.75" x14ac:dyDescent="0.25">
      <c r="A228" s="52">
        <v>227</v>
      </c>
      <c r="B228" s="2" t="s">
        <v>4017</v>
      </c>
      <c r="C228" s="10" t="s">
        <v>4018</v>
      </c>
      <c r="D228" s="10" t="s">
        <v>4018</v>
      </c>
      <c r="F228" s="2" t="s">
        <v>4017</v>
      </c>
      <c r="G228" s="45"/>
      <c r="H228" s="2"/>
      <c r="I228" s="2"/>
      <c r="J228" s="1" t="s">
        <v>13</v>
      </c>
      <c r="K228" s="2"/>
      <c r="L228" s="2"/>
      <c r="M228" s="50"/>
      <c r="N228" s="49" t="s">
        <v>13</v>
      </c>
      <c r="P228" s="10" t="s">
        <v>13</v>
      </c>
      <c r="Q228" s="10" t="s">
        <v>13</v>
      </c>
      <c r="V228" s="50"/>
      <c r="W228" s="40"/>
    </row>
    <row r="229" spans="1:23" ht="38.25" x14ac:dyDescent="0.25">
      <c r="A229" s="52">
        <v>228</v>
      </c>
      <c r="B229" s="2" t="s">
        <v>4015</v>
      </c>
      <c r="C229" s="10" t="s">
        <v>4016</v>
      </c>
      <c r="D229" s="10" t="s">
        <v>4016</v>
      </c>
      <c r="F229" s="2" t="s">
        <v>4015</v>
      </c>
      <c r="G229" s="45"/>
      <c r="H229" s="2"/>
      <c r="I229" s="2"/>
      <c r="J229" s="1" t="s">
        <v>13</v>
      </c>
      <c r="K229" s="2"/>
      <c r="L229" s="2"/>
      <c r="M229" s="50"/>
      <c r="N229" s="49" t="s">
        <v>13</v>
      </c>
      <c r="P229" s="10" t="s">
        <v>13</v>
      </c>
      <c r="Q229" s="10" t="s">
        <v>13</v>
      </c>
      <c r="V229" s="50"/>
      <c r="W229" s="40"/>
    </row>
    <row r="230" spans="1:23" ht="102" x14ac:dyDescent="0.25">
      <c r="A230" s="52">
        <v>229</v>
      </c>
      <c r="B230" s="2" t="s">
        <v>4013</v>
      </c>
      <c r="C230" s="10" t="s">
        <v>4014</v>
      </c>
      <c r="D230" s="10" t="s">
        <v>4014</v>
      </c>
      <c r="F230" s="2" t="s">
        <v>4013</v>
      </c>
      <c r="G230" s="45"/>
      <c r="H230" s="2"/>
      <c r="I230" s="2"/>
      <c r="J230" s="1" t="s">
        <v>13</v>
      </c>
      <c r="K230" s="2"/>
      <c r="L230" s="2"/>
      <c r="M230" s="50"/>
      <c r="N230" s="49" t="s">
        <v>13</v>
      </c>
      <c r="P230" s="10" t="s">
        <v>13</v>
      </c>
      <c r="Q230" s="10" t="s">
        <v>13</v>
      </c>
      <c r="V230" s="50"/>
      <c r="W230" s="40"/>
    </row>
    <row r="231" spans="1:23" ht="25.5" x14ac:dyDescent="0.25">
      <c r="A231" s="52">
        <v>230</v>
      </c>
      <c r="B231" s="2" t="s">
        <v>4011</v>
      </c>
      <c r="C231" s="10" t="s">
        <v>4012</v>
      </c>
      <c r="D231" s="10" t="s">
        <v>4012</v>
      </c>
      <c r="F231" s="2" t="s">
        <v>4011</v>
      </c>
      <c r="G231" s="45"/>
      <c r="H231" s="2"/>
      <c r="I231" s="2"/>
      <c r="J231" s="1" t="s">
        <v>13</v>
      </c>
      <c r="K231" s="2"/>
      <c r="L231" s="2"/>
      <c r="M231" s="50"/>
      <c r="N231" s="49" t="s">
        <v>13</v>
      </c>
      <c r="P231" s="10" t="s">
        <v>13</v>
      </c>
      <c r="Q231" s="10" t="s">
        <v>13</v>
      </c>
      <c r="V231" s="50"/>
      <c r="W231" s="40"/>
    </row>
    <row r="232" spans="1:23" ht="38.25" x14ac:dyDescent="0.25">
      <c r="A232" s="52">
        <v>231</v>
      </c>
      <c r="B232" s="2" t="s">
        <v>4009</v>
      </c>
      <c r="C232" s="10" t="s">
        <v>4010</v>
      </c>
      <c r="D232" s="10" t="s">
        <v>4010</v>
      </c>
      <c r="F232" s="2" t="s">
        <v>4009</v>
      </c>
      <c r="G232" s="45"/>
      <c r="H232" s="2"/>
      <c r="I232" s="2"/>
      <c r="J232" s="1" t="s">
        <v>13</v>
      </c>
      <c r="K232" s="2"/>
      <c r="L232" s="2"/>
      <c r="M232" s="50"/>
      <c r="N232" s="49" t="s">
        <v>13</v>
      </c>
      <c r="P232" s="10" t="s">
        <v>13</v>
      </c>
      <c r="Q232" s="10" t="s">
        <v>13</v>
      </c>
      <c r="V232" s="50"/>
      <c r="W232" s="40"/>
    </row>
    <row r="233" spans="1:23" ht="25.5" x14ac:dyDescent="0.25">
      <c r="A233" s="52">
        <v>232</v>
      </c>
      <c r="B233" s="2" t="s">
        <v>4007</v>
      </c>
      <c r="C233" s="10" t="s">
        <v>4008</v>
      </c>
      <c r="D233" s="10" t="s">
        <v>4008</v>
      </c>
      <c r="F233" s="2" t="s">
        <v>4007</v>
      </c>
      <c r="G233" s="45"/>
      <c r="H233" s="2"/>
      <c r="I233" s="2"/>
      <c r="J233" s="1" t="s">
        <v>13</v>
      </c>
      <c r="K233" s="2"/>
      <c r="L233" s="2"/>
      <c r="M233" s="50"/>
      <c r="N233" s="49" t="s">
        <v>13</v>
      </c>
      <c r="P233" s="10" t="s">
        <v>13</v>
      </c>
      <c r="Q233" s="10" t="s">
        <v>13</v>
      </c>
      <c r="V233" s="50"/>
      <c r="W233" s="40"/>
    </row>
    <row r="234" spans="1:23" x14ac:dyDescent="0.25">
      <c r="A234" s="52">
        <v>233</v>
      </c>
      <c r="B234" s="4" t="s">
        <v>4005</v>
      </c>
      <c r="C234" s="14" t="s">
        <v>4006</v>
      </c>
      <c r="D234" s="14" t="s">
        <v>4006</v>
      </c>
      <c r="E234" s="13"/>
      <c r="F234" s="4" t="s">
        <v>4005</v>
      </c>
      <c r="G234" s="43"/>
      <c r="H234" s="4"/>
      <c r="I234" s="4"/>
      <c r="J234" s="1"/>
      <c r="K234" s="4"/>
      <c r="L234" s="4"/>
      <c r="M234" s="47"/>
      <c r="N234" s="50"/>
      <c r="V234" s="50"/>
      <c r="W234" s="40"/>
    </row>
    <row r="235" spans="1:23" ht="25.5" x14ac:dyDescent="0.25">
      <c r="A235" s="52">
        <v>234</v>
      </c>
      <c r="B235" s="6" t="s">
        <v>4003</v>
      </c>
      <c r="C235" s="12" t="s">
        <v>4004</v>
      </c>
      <c r="D235" s="12" t="s">
        <v>4004</v>
      </c>
      <c r="E235" s="11"/>
      <c r="F235" s="6" t="s">
        <v>4003</v>
      </c>
      <c r="G235" s="44"/>
      <c r="H235" s="6"/>
      <c r="I235" s="6"/>
      <c r="J235" s="1"/>
      <c r="K235" s="6"/>
      <c r="L235" s="6"/>
      <c r="M235" s="48"/>
      <c r="N235" s="50"/>
      <c r="V235" s="50"/>
      <c r="W235" s="40"/>
    </row>
    <row r="236" spans="1:23" ht="51" x14ac:dyDescent="0.25">
      <c r="A236" s="52">
        <v>235</v>
      </c>
      <c r="B236" s="2" t="s">
        <v>4001</v>
      </c>
      <c r="C236" s="10" t="s">
        <v>4002</v>
      </c>
      <c r="D236" s="10" t="s">
        <v>4002</v>
      </c>
      <c r="F236" s="2" t="s">
        <v>4001</v>
      </c>
      <c r="G236" s="45"/>
      <c r="H236" s="2"/>
      <c r="I236" s="2"/>
      <c r="J236" s="1" t="s">
        <v>13</v>
      </c>
      <c r="K236" s="2"/>
      <c r="L236" s="2"/>
      <c r="M236" s="50"/>
      <c r="N236" s="49" t="s">
        <v>13</v>
      </c>
      <c r="P236" s="10" t="s">
        <v>13</v>
      </c>
      <c r="Q236" s="10" t="s">
        <v>13</v>
      </c>
      <c r="V236" s="50"/>
      <c r="W236" s="40"/>
    </row>
    <row r="237" spans="1:23" ht="63.75" x14ac:dyDescent="0.25">
      <c r="A237" s="52">
        <v>236</v>
      </c>
      <c r="B237" s="2" t="s">
        <v>3999</v>
      </c>
      <c r="C237" s="10" t="s">
        <v>4000</v>
      </c>
      <c r="D237" s="10" t="s">
        <v>4000</v>
      </c>
      <c r="F237" s="2" t="s">
        <v>3999</v>
      </c>
      <c r="G237" s="45"/>
      <c r="H237" s="2"/>
      <c r="I237" s="2"/>
      <c r="J237" s="1" t="s">
        <v>13</v>
      </c>
      <c r="K237" s="2"/>
      <c r="L237" s="2"/>
      <c r="M237" s="50"/>
      <c r="N237" s="49" t="s">
        <v>13</v>
      </c>
      <c r="P237" s="10" t="s">
        <v>13</v>
      </c>
      <c r="Q237" s="10" t="s">
        <v>13</v>
      </c>
      <c r="V237" s="50"/>
      <c r="W237" s="40"/>
    </row>
    <row r="238" spans="1:23" ht="51" x14ac:dyDescent="0.25">
      <c r="A238" s="52">
        <v>237</v>
      </c>
      <c r="B238" s="2" t="s">
        <v>3997</v>
      </c>
      <c r="C238" s="10" t="s">
        <v>3998</v>
      </c>
      <c r="D238" s="10" t="s">
        <v>3998</v>
      </c>
      <c r="F238" s="2" t="s">
        <v>3997</v>
      </c>
      <c r="G238" s="45"/>
      <c r="H238" s="2"/>
      <c r="I238" s="2"/>
      <c r="J238" s="1" t="s">
        <v>13</v>
      </c>
      <c r="K238" s="2"/>
      <c r="L238" s="2"/>
      <c r="M238" s="50"/>
      <c r="N238" s="49" t="s">
        <v>13</v>
      </c>
      <c r="P238" s="10" t="s">
        <v>13</v>
      </c>
      <c r="Q238" s="10" t="s">
        <v>13</v>
      </c>
      <c r="V238" s="50"/>
      <c r="W238" s="40"/>
    </row>
    <row r="239" spans="1:23" ht="51" x14ac:dyDescent="0.25">
      <c r="A239" s="52">
        <v>238</v>
      </c>
      <c r="B239" s="2" t="s">
        <v>3995</v>
      </c>
      <c r="C239" s="10" t="s">
        <v>3996</v>
      </c>
      <c r="D239" s="10" t="s">
        <v>3996</v>
      </c>
      <c r="F239" s="2" t="s">
        <v>3995</v>
      </c>
      <c r="G239" s="45"/>
      <c r="H239" s="2"/>
      <c r="I239" s="2"/>
      <c r="J239" s="1" t="s">
        <v>13</v>
      </c>
      <c r="K239" s="2"/>
      <c r="L239" s="2"/>
      <c r="M239" s="50"/>
      <c r="N239" s="49" t="s">
        <v>13</v>
      </c>
      <c r="P239" s="10" t="s">
        <v>13</v>
      </c>
      <c r="Q239" s="10" t="s">
        <v>13</v>
      </c>
      <c r="V239" s="50"/>
      <c r="W239" s="40"/>
    </row>
    <row r="240" spans="1:23" ht="38.25" x14ac:dyDescent="0.25">
      <c r="A240" s="52">
        <v>239</v>
      </c>
      <c r="B240" s="2" t="s">
        <v>3993</v>
      </c>
      <c r="C240" s="10" t="s">
        <v>3994</v>
      </c>
      <c r="D240" s="10" t="s">
        <v>3994</v>
      </c>
      <c r="F240" s="2" t="s">
        <v>3993</v>
      </c>
      <c r="G240" s="45"/>
      <c r="H240" s="2"/>
      <c r="I240" s="2"/>
      <c r="J240" s="1" t="s">
        <v>13</v>
      </c>
      <c r="K240" s="2"/>
      <c r="L240" s="2"/>
      <c r="M240" s="50"/>
      <c r="N240" s="49" t="s">
        <v>13</v>
      </c>
      <c r="P240" s="10" t="s">
        <v>13</v>
      </c>
      <c r="Q240" s="10" t="s">
        <v>13</v>
      </c>
      <c r="V240" s="50"/>
      <c r="W240" s="40"/>
    </row>
    <row r="241" spans="1:23" ht="63.75" x14ac:dyDescent="0.25">
      <c r="A241" s="52">
        <v>240</v>
      </c>
      <c r="B241" s="2" t="s">
        <v>3991</v>
      </c>
      <c r="C241" s="10" t="s">
        <v>3992</v>
      </c>
      <c r="D241" s="10" t="s">
        <v>3992</v>
      </c>
      <c r="F241" s="2" t="s">
        <v>3991</v>
      </c>
      <c r="G241" s="45"/>
      <c r="H241" s="2"/>
      <c r="I241" s="2"/>
      <c r="J241" s="1" t="s">
        <v>13</v>
      </c>
      <c r="K241" s="2"/>
      <c r="L241" s="2"/>
      <c r="M241" s="50"/>
      <c r="N241" s="49" t="s">
        <v>13</v>
      </c>
      <c r="P241" s="10" t="s">
        <v>13</v>
      </c>
      <c r="Q241" s="10" t="s">
        <v>13</v>
      </c>
      <c r="V241" s="50"/>
      <c r="W241" s="40"/>
    </row>
    <row r="242" spans="1:23" ht="51" x14ac:dyDescent="0.25">
      <c r="A242" s="52">
        <v>241</v>
      </c>
      <c r="B242" s="2" t="s">
        <v>3989</v>
      </c>
      <c r="C242" s="10" t="s">
        <v>3990</v>
      </c>
      <c r="D242" s="10" t="s">
        <v>3990</v>
      </c>
      <c r="F242" s="2" t="s">
        <v>3989</v>
      </c>
      <c r="G242" s="45"/>
      <c r="H242" s="2"/>
      <c r="I242" s="2"/>
      <c r="J242" s="1" t="s">
        <v>13</v>
      </c>
      <c r="K242" s="2"/>
      <c r="L242" s="2"/>
      <c r="M242" s="50"/>
      <c r="N242" s="49" t="s">
        <v>13</v>
      </c>
      <c r="P242" s="10" t="s">
        <v>13</v>
      </c>
      <c r="Q242" s="10" t="s">
        <v>13</v>
      </c>
      <c r="V242" s="50"/>
      <c r="W242" s="40"/>
    </row>
    <row r="243" spans="1:23" x14ac:dyDescent="0.25">
      <c r="A243" s="52">
        <v>242</v>
      </c>
      <c r="B243" s="2" t="s">
        <v>3987</v>
      </c>
      <c r="C243" s="10" t="s">
        <v>3988</v>
      </c>
      <c r="D243" s="10" t="s">
        <v>3988</v>
      </c>
      <c r="F243" s="2" t="s">
        <v>3987</v>
      </c>
      <c r="G243" s="45"/>
      <c r="H243" s="2"/>
      <c r="I243" s="2"/>
      <c r="J243" s="1" t="s">
        <v>13</v>
      </c>
      <c r="K243" s="2"/>
      <c r="L243" s="2"/>
      <c r="M243" s="50"/>
      <c r="N243" s="49" t="s">
        <v>13</v>
      </c>
      <c r="P243" s="10" t="s">
        <v>13</v>
      </c>
      <c r="Q243" s="10" t="s">
        <v>13</v>
      </c>
      <c r="V243" s="50"/>
      <c r="W243" s="40"/>
    </row>
    <row r="244" spans="1:23" ht="38.25" x14ac:dyDescent="0.25">
      <c r="A244" s="52">
        <v>243</v>
      </c>
      <c r="B244" s="2" t="s">
        <v>3985</v>
      </c>
      <c r="C244" s="10" t="s">
        <v>3986</v>
      </c>
      <c r="D244" s="10" t="s">
        <v>3986</v>
      </c>
      <c r="F244" s="2" t="s">
        <v>3985</v>
      </c>
      <c r="G244" s="45"/>
      <c r="H244" s="2"/>
      <c r="I244" s="2"/>
      <c r="J244" s="1" t="s">
        <v>13</v>
      </c>
      <c r="K244" s="2"/>
      <c r="L244" s="2"/>
      <c r="M244" s="50"/>
      <c r="N244" s="49" t="s">
        <v>13</v>
      </c>
      <c r="P244" s="10" t="s">
        <v>13</v>
      </c>
      <c r="Q244" s="10" t="s">
        <v>13</v>
      </c>
      <c r="V244" s="50"/>
      <c r="W244" s="40"/>
    </row>
    <row r="245" spans="1:23" ht="63.75" x14ac:dyDescent="0.25">
      <c r="A245" s="52">
        <v>244</v>
      </c>
      <c r="B245" s="2" t="s">
        <v>3983</v>
      </c>
      <c r="C245" s="10" t="s">
        <v>3984</v>
      </c>
      <c r="D245" s="10" t="s">
        <v>3984</v>
      </c>
      <c r="F245" s="2" t="s">
        <v>3983</v>
      </c>
      <c r="G245" s="45"/>
      <c r="H245" s="2"/>
      <c r="I245" s="2"/>
      <c r="J245" s="1" t="s">
        <v>13</v>
      </c>
      <c r="K245" s="2"/>
      <c r="L245" s="2"/>
      <c r="M245" s="50"/>
      <c r="N245" s="49" t="s">
        <v>13</v>
      </c>
      <c r="P245" s="10" t="s">
        <v>13</v>
      </c>
      <c r="Q245" s="10" t="s">
        <v>13</v>
      </c>
      <c r="V245" s="50"/>
      <c r="W245" s="40"/>
    </row>
    <row r="246" spans="1:23" ht="63.75" x14ac:dyDescent="0.25">
      <c r="A246" s="52">
        <v>245</v>
      </c>
      <c r="B246" s="2" t="s">
        <v>3981</v>
      </c>
      <c r="C246" s="10" t="s">
        <v>3982</v>
      </c>
      <c r="D246" s="10" t="s">
        <v>3982</v>
      </c>
      <c r="F246" s="2" t="s">
        <v>3981</v>
      </c>
      <c r="G246" s="45"/>
      <c r="H246" s="2"/>
      <c r="I246" s="2"/>
      <c r="J246" s="1" t="s">
        <v>13</v>
      </c>
      <c r="K246" s="2"/>
      <c r="L246" s="2"/>
      <c r="M246" s="50"/>
      <c r="N246" s="49" t="s">
        <v>13</v>
      </c>
      <c r="P246" s="10" t="s">
        <v>13</v>
      </c>
      <c r="Q246" s="10" t="s">
        <v>13</v>
      </c>
      <c r="V246" s="50"/>
      <c r="W246" s="40"/>
    </row>
    <row r="247" spans="1:23" ht="25.5" x14ac:dyDescent="0.25">
      <c r="A247" s="52">
        <v>246</v>
      </c>
      <c r="B247" s="4" t="s">
        <v>3979</v>
      </c>
      <c r="C247" s="14" t="s">
        <v>3980</v>
      </c>
      <c r="D247" s="14" t="s">
        <v>3980</v>
      </c>
      <c r="E247" s="13"/>
      <c r="F247" s="4" t="s">
        <v>3979</v>
      </c>
      <c r="G247" s="43"/>
      <c r="H247" s="4"/>
      <c r="I247" s="4"/>
      <c r="J247" s="1"/>
      <c r="K247" s="4"/>
      <c r="L247" s="4"/>
      <c r="M247" s="47"/>
      <c r="N247" s="50"/>
      <c r="V247" s="50"/>
      <c r="W247" s="40"/>
    </row>
    <row r="248" spans="1:23" x14ac:dyDescent="0.25">
      <c r="A248" s="52">
        <v>247</v>
      </c>
      <c r="B248" s="4" t="s">
        <v>296</v>
      </c>
      <c r="C248" s="14" t="s">
        <v>3978</v>
      </c>
      <c r="D248" s="14" t="s">
        <v>3978</v>
      </c>
      <c r="E248" s="13"/>
      <c r="F248" s="4" t="s">
        <v>296</v>
      </c>
      <c r="G248" s="43"/>
      <c r="H248" s="4"/>
      <c r="I248" s="4"/>
      <c r="J248" s="1"/>
      <c r="K248" s="4"/>
      <c r="L248" s="4"/>
      <c r="M248" s="47"/>
      <c r="N248" s="50"/>
      <c r="V248" s="50"/>
      <c r="W248" s="40"/>
    </row>
    <row r="249" spans="1:23" x14ac:dyDescent="0.25">
      <c r="A249" s="52">
        <v>248</v>
      </c>
      <c r="B249" s="6" t="s">
        <v>3976</v>
      </c>
      <c r="C249" s="12" t="s">
        <v>3977</v>
      </c>
      <c r="D249" s="12" t="s">
        <v>3977</v>
      </c>
      <c r="E249" s="11"/>
      <c r="F249" s="6" t="s">
        <v>3976</v>
      </c>
      <c r="G249" s="44"/>
      <c r="H249" s="6"/>
      <c r="I249" s="6"/>
      <c r="J249" s="1"/>
      <c r="K249" s="6"/>
      <c r="L249" s="6"/>
      <c r="M249" s="48"/>
      <c r="N249" s="50"/>
      <c r="V249" s="50"/>
      <c r="W249" s="40"/>
    </row>
    <row r="250" spans="1:23" ht="38.25" x14ac:dyDescent="0.25">
      <c r="A250" s="52">
        <v>249</v>
      </c>
      <c r="B250" s="2" t="s">
        <v>3974</v>
      </c>
      <c r="C250" s="10" t="s">
        <v>3975</v>
      </c>
      <c r="D250" s="10" t="s">
        <v>3975</v>
      </c>
      <c r="F250" s="2" t="s">
        <v>3974</v>
      </c>
      <c r="G250" s="45"/>
      <c r="H250" s="2"/>
      <c r="I250" s="2"/>
      <c r="J250" s="1" t="s">
        <v>13</v>
      </c>
      <c r="K250" s="2"/>
      <c r="L250" s="2"/>
      <c r="M250" s="50"/>
      <c r="N250" s="49" t="s">
        <v>13</v>
      </c>
      <c r="O250" s="10" t="s">
        <v>13</v>
      </c>
      <c r="S250" s="10" t="s">
        <v>13</v>
      </c>
      <c r="V250" s="50"/>
      <c r="W250" s="40"/>
    </row>
    <row r="251" spans="1:23" ht="51" x14ac:dyDescent="0.25">
      <c r="A251" s="52">
        <v>250</v>
      </c>
      <c r="B251" s="2" t="s">
        <v>3972</v>
      </c>
      <c r="C251" s="10" t="s">
        <v>3973</v>
      </c>
      <c r="D251" s="10" t="s">
        <v>3973</v>
      </c>
      <c r="F251" s="2" t="s">
        <v>3972</v>
      </c>
      <c r="G251" s="45"/>
      <c r="H251" s="2"/>
      <c r="I251" s="2"/>
      <c r="J251" s="1" t="s">
        <v>13</v>
      </c>
      <c r="K251" s="2"/>
      <c r="L251" s="2"/>
      <c r="M251" s="50"/>
      <c r="N251" s="49" t="s">
        <v>13</v>
      </c>
      <c r="O251" s="10" t="s">
        <v>13</v>
      </c>
      <c r="S251" s="10" t="s">
        <v>13</v>
      </c>
      <c r="V251" s="50"/>
      <c r="W251" s="40"/>
    </row>
    <row r="252" spans="1:23" ht="63.75" x14ac:dyDescent="0.25">
      <c r="A252" s="52">
        <v>251</v>
      </c>
      <c r="B252" s="2" t="s">
        <v>3970</v>
      </c>
      <c r="C252" s="10" t="s">
        <v>3971</v>
      </c>
      <c r="D252" s="10" t="s">
        <v>3971</v>
      </c>
      <c r="F252" s="2" t="s">
        <v>3970</v>
      </c>
      <c r="G252" s="45"/>
      <c r="H252" s="2"/>
      <c r="I252" s="2"/>
      <c r="J252" s="1" t="s">
        <v>13</v>
      </c>
      <c r="K252" s="2"/>
      <c r="L252" s="2"/>
      <c r="M252" s="50"/>
      <c r="N252" s="49" t="s">
        <v>13</v>
      </c>
      <c r="O252" s="10" t="s">
        <v>13</v>
      </c>
      <c r="V252" s="50"/>
      <c r="W252" s="40"/>
    </row>
    <row r="253" spans="1:23" ht="89.25" x14ac:dyDescent="0.25">
      <c r="A253" s="52">
        <v>252</v>
      </c>
      <c r="B253" s="2" t="s">
        <v>3968</v>
      </c>
      <c r="C253" s="10" t="s">
        <v>3969</v>
      </c>
      <c r="D253" s="10" t="s">
        <v>3969</v>
      </c>
      <c r="F253" s="2" t="s">
        <v>3968</v>
      </c>
      <c r="G253" s="45"/>
      <c r="H253" s="2"/>
      <c r="I253" s="2"/>
      <c r="J253" s="1" t="s">
        <v>13</v>
      </c>
      <c r="K253" s="2"/>
      <c r="L253" s="2"/>
      <c r="M253" s="50"/>
      <c r="N253" s="49" t="s">
        <v>13</v>
      </c>
      <c r="O253" s="10" t="s">
        <v>13</v>
      </c>
      <c r="V253" s="50"/>
      <c r="W253" s="40"/>
    </row>
    <row r="254" spans="1:23" ht="51" x14ac:dyDescent="0.25">
      <c r="A254" s="52">
        <v>253</v>
      </c>
      <c r="B254" s="2" t="s">
        <v>3966</v>
      </c>
      <c r="C254" s="10" t="s">
        <v>3967</v>
      </c>
      <c r="D254" s="10" t="s">
        <v>3967</v>
      </c>
      <c r="F254" s="2" t="s">
        <v>3966</v>
      </c>
      <c r="G254" s="45"/>
      <c r="H254" s="2"/>
      <c r="I254" s="2"/>
      <c r="J254" s="1" t="s">
        <v>13</v>
      </c>
      <c r="K254" s="2"/>
      <c r="L254" s="2"/>
      <c r="M254" s="50"/>
      <c r="N254" s="49" t="s">
        <v>13</v>
      </c>
      <c r="O254" s="10" t="s">
        <v>13</v>
      </c>
      <c r="V254" s="50"/>
      <c r="W254" s="40"/>
    </row>
    <row r="255" spans="1:23" ht="89.25" x14ac:dyDescent="0.25">
      <c r="A255" s="52">
        <v>254</v>
      </c>
      <c r="B255" s="2" t="s">
        <v>3964</v>
      </c>
      <c r="C255" s="10" t="s">
        <v>3965</v>
      </c>
      <c r="D255" s="10" t="s">
        <v>3965</v>
      </c>
      <c r="F255" s="2" t="s">
        <v>3964</v>
      </c>
      <c r="G255" s="45"/>
      <c r="H255" s="2"/>
      <c r="I255" s="2"/>
      <c r="J255" s="1" t="s">
        <v>13</v>
      </c>
      <c r="K255" s="2"/>
      <c r="L255" s="2"/>
      <c r="M255" s="50"/>
      <c r="N255" s="49" t="s">
        <v>13</v>
      </c>
      <c r="O255" s="10" t="s">
        <v>13</v>
      </c>
      <c r="V255" s="50"/>
      <c r="W255" s="40"/>
    </row>
    <row r="256" spans="1:23" x14ac:dyDescent="0.25">
      <c r="A256" s="52">
        <v>255</v>
      </c>
      <c r="B256" s="4" t="s">
        <v>3962</v>
      </c>
      <c r="C256" s="14" t="s">
        <v>3963</v>
      </c>
      <c r="D256" s="14" t="s">
        <v>3963</v>
      </c>
      <c r="E256" s="13"/>
      <c r="F256" s="4" t="s">
        <v>3962</v>
      </c>
      <c r="G256" s="43"/>
      <c r="H256" s="4"/>
      <c r="I256" s="4"/>
      <c r="J256" s="1"/>
      <c r="K256" s="4"/>
      <c r="L256" s="4"/>
      <c r="M256" s="47"/>
      <c r="N256" s="50"/>
      <c r="V256" s="50"/>
      <c r="W256" s="40"/>
    </row>
    <row r="257" spans="1:23" x14ac:dyDescent="0.25">
      <c r="A257" s="52">
        <v>256</v>
      </c>
      <c r="B257" s="6" t="s">
        <v>3707</v>
      </c>
      <c r="C257" s="12" t="s">
        <v>3961</v>
      </c>
      <c r="D257" s="12" t="s">
        <v>3961</v>
      </c>
      <c r="E257" s="11"/>
      <c r="F257" s="6" t="s">
        <v>3707</v>
      </c>
      <c r="G257" s="44"/>
      <c r="H257" s="6"/>
      <c r="I257" s="6"/>
      <c r="J257" s="1"/>
      <c r="K257" s="6"/>
      <c r="L257" s="6"/>
      <c r="M257" s="48"/>
      <c r="N257" s="50"/>
      <c r="V257" s="50"/>
      <c r="W257" s="40"/>
    </row>
    <row r="258" spans="1:23" x14ac:dyDescent="0.25">
      <c r="A258" s="52">
        <v>257</v>
      </c>
      <c r="B258" s="2" t="s">
        <v>3959</v>
      </c>
      <c r="C258" s="10" t="s">
        <v>3960</v>
      </c>
      <c r="D258" s="10" t="s">
        <v>3960</v>
      </c>
      <c r="F258" s="2" t="s">
        <v>3959</v>
      </c>
      <c r="G258" s="45"/>
      <c r="H258" s="2"/>
      <c r="I258" s="2"/>
      <c r="J258" s="1" t="s">
        <v>13</v>
      </c>
      <c r="K258" s="2"/>
      <c r="L258" s="2"/>
      <c r="M258" s="50"/>
      <c r="N258" s="49" t="s">
        <v>13</v>
      </c>
      <c r="O258" s="10" t="s">
        <v>13</v>
      </c>
      <c r="V258" s="50"/>
      <c r="W258" s="40"/>
    </row>
    <row r="259" spans="1:23" ht="38.25" x14ac:dyDescent="0.25">
      <c r="A259" s="52">
        <v>258</v>
      </c>
      <c r="B259" s="2" t="s">
        <v>13091</v>
      </c>
      <c r="C259" s="10" t="s">
        <v>3958</v>
      </c>
      <c r="D259" s="10" t="s">
        <v>3958</v>
      </c>
      <c r="F259" s="2" t="s">
        <v>13091</v>
      </c>
      <c r="G259" s="45"/>
      <c r="H259" s="2"/>
      <c r="I259" s="2"/>
      <c r="J259" s="1" t="s">
        <v>13</v>
      </c>
      <c r="K259" s="2"/>
      <c r="L259" s="2"/>
      <c r="M259" s="50"/>
      <c r="N259" s="49" t="s">
        <v>13</v>
      </c>
      <c r="O259" s="10" t="s">
        <v>13</v>
      </c>
      <c r="V259" s="50"/>
      <c r="W259" s="40"/>
    </row>
    <row r="260" spans="1:23" ht="63.75" x14ac:dyDescent="0.25">
      <c r="A260" s="52">
        <v>259</v>
      </c>
      <c r="B260" s="2" t="s">
        <v>3956</v>
      </c>
      <c r="C260" s="10" t="s">
        <v>3957</v>
      </c>
      <c r="D260" s="10" t="s">
        <v>3957</v>
      </c>
      <c r="F260" s="2" t="s">
        <v>3956</v>
      </c>
      <c r="G260" s="45"/>
      <c r="H260" s="2"/>
      <c r="I260" s="2"/>
      <c r="J260" s="1" t="s">
        <v>13</v>
      </c>
      <c r="K260" s="2"/>
      <c r="L260" s="2"/>
      <c r="M260" s="50"/>
      <c r="N260" s="49" t="s">
        <v>13</v>
      </c>
      <c r="O260" s="10" t="s">
        <v>13</v>
      </c>
      <c r="V260" s="50"/>
      <c r="W260" s="40"/>
    </row>
    <row r="261" spans="1:23" ht="51" x14ac:dyDescent="0.25">
      <c r="A261" s="52">
        <v>260</v>
      </c>
      <c r="B261" s="2" t="s">
        <v>3954</v>
      </c>
      <c r="C261" s="10" t="s">
        <v>3955</v>
      </c>
      <c r="D261" s="10" t="s">
        <v>3955</v>
      </c>
      <c r="F261" s="2" t="s">
        <v>3954</v>
      </c>
      <c r="G261" s="45"/>
      <c r="H261" s="2"/>
      <c r="I261" s="2"/>
      <c r="J261" s="1" t="s">
        <v>13</v>
      </c>
      <c r="K261" s="2"/>
      <c r="L261" s="2"/>
      <c r="M261" s="50"/>
      <c r="N261" s="49" t="s">
        <v>13</v>
      </c>
      <c r="O261" s="10" t="s">
        <v>13</v>
      </c>
      <c r="V261" s="50"/>
      <c r="W261" s="40"/>
    </row>
    <row r="262" spans="1:23" ht="25.5" x14ac:dyDescent="0.25">
      <c r="A262" s="52">
        <v>261</v>
      </c>
      <c r="B262" s="2" t="s">
        <v>3952</v>
      </c>
      <c r="C262" s="10" t="s">
        <v>3953</v>
      </c>
      <c r="D262" s="10" t="s">
        <v>3953</v>
      </c>
      <c r="F262" s="2" t="s">
        <v>3952</v>
      </c>
      <c r="G262" s="45"/>
      <c r="H262" s="2"/>
      <c r="I262" s="2"/>
      <c r="J262" s="1" t="s">
        <v>13</v>
      </c>
      <c r="K262" s="2"/>
      <c r="L262" s="2"/>
      <c r="M262" s="50"/>
      <c r="N262" s="49" t="s">
        <v>13</v>
      </c>
      <c r="O262" s="10" t="s">
        <v>13</v>
      </c>
      <c r="V262" s="50"/>
      <c r="W262" s="40"/>
    </row>
    <row r="263" spans="1:23" ht="76.5" x14ac:dyDescent="0.25">
      <c r="A263" s="52">
        <v>262</v>
      </c>
      <c r="B263" s="2" t="s">
        <v>3950</v>
      </c>
      <c r="C263" s="10" t="s">
        <v>3951</v>
      </c>
      <c r="D263" s="10" t="s">
        <v>3951</v>
      </c>
      <c r="F263" s="2" t="s">
        <v>3950</v>
      </c>
      <c r="G263" s="45"/>
      <c r="H263" s="2"/>
      <c r="I263" s="2"/>
      <c r="J263" s="1" t="s">
        <v>13</v>
      </c>
      <c r="K263" s="2"/>
      <c r="L263" s="2"/>
      <c r="M263" s="50"/>
      <c r="N263" s="49" t="s">
        <v>13</v>
      </c>
      <c r="O263" s="10" t="s">
        <v>13</v>
      </c>
      <c r="V263" s="50"/>
      <c r="W263" s="40"/>
    </row>
    <row r="264" spans="1:23" ht="51" x14ac:dyDescent="0.25">
      <c r="A264" s="52">
        <v>263</v>
      </c>
      <c r="B264" s="2" t="s">
        <v>3948</v>
      </c>
      <c r="C264" s="10" t="s">
        <v>3949</v>
      </c>
      <c r="D264" s="10" t="s">
        <v>3949</v>
      </c>
      <c r="F264" s="2" t="s">
        <v>3948</v>
      </c>
      <c r="G264" s="45"/>
      <c r="H264" s="2"/>
      <c r="I264" s="2"/>
      <c r="J264" s="1" t="s">
        <v>13</v>
      </c>
      <c r="K264" s="2"/>
      <c r="L264" s="2"/>
      <c r="M264" s="50"/>
      <c r="N264" s="49" t="s">
        <v>13</v>
      </c>
      <c r="O264" s="10" t="s">
        <v>13</v>
      </c>
      <c r="V264" s="50"/>
      <c r="W264" s="40"/>
    </row>
    <row r="265" spans="1:23" ht="25.5" x14ac:dyDescent="0.25">
      <c r="A265" s="52">
        <v>264</v>
      </c>
      <c r="B265" s="2" t="s">
        <v>3946</v>
      </c>
      <c r="C265" s="10" t="s">
        <v>3947</v>
      </c>
      <c r="D265" s="10" t="s">
        <v>3947</v>
      </c>
      <c r="F265" s="2" t="s">
        <v>3946</v>
      </c>
      <c r="G265" s="45"/>
      <c r="H265" s="2"/>
      <c r="I265" s="2"/>
      <c r="J265" s="1" t="s">
        <v>13</v>
      </c>
      <c r="K265" s="2"/>
      <c r="L265" s="2"/>
      <c r="M265" s="50"/>
      <c r="N265" s="49" t="s">
        <v>13</v>
      </c>
      <c r="O265" s="10" t="s">
        <v>13</v>
      </c>
      <c r="V265" s="50"/>
      <c r="W265" s="40"/>
    </row>
    <row r="266" spans="1:23" ht="76.5" x14ac:dyDescent="0.25">
      <c r="A266" s="52">
        <v>265</v>
      </c>
      <c r="B266" s="2" t="s">
        <v>3944</v>
      </c>
      <c r="C266" s="10" t="s">
        <v>3945</v>
      </c>
      <c r="D266" s="10" t="s">
        <v>3945</v>
      </c>
      <c r="F266" s="2" t="s">
        <v>3944</v>
      </c>
      <c r="G266" s="45"/>
      <c r="H266" s="2"/>
      <c r="I266" s="2"/>
      <c r="J266" s="1" t="s">
        <v>13</v>
      </c>
      <c r="K266" s="2"/>
      <c r="L266" s="2"/>
      <c r="M266" s="50"/>
      <c r="N266" s="49" t="s">
        <v>13</v>
      </c>
      <c r="O266" s="10" t="s">
        <v>13</v>
      </c>
      <c r="V266" s="50"/>
      <c r="W266" s="40"/>
    </row>
    <row r="267" spans="1:23" ht="76.5" x14ac:dyDescent="0.25">
      <c r="A267" s="52">
        <v>266</v>
      </c>
      <c r="B267" s="2" t="s">
        <v>3942</v>
      </c>
      <c r="C267" s="10" t="s">
        <v>3943</v>
      </c>
      <c r="D267" s="10" t="s">
        <v>3943</v>
      </c>
      <c r="F267" s="2" t="s">
        <v>3942</v>
      </c>
      <c r="G267" s="45"/>
      <c r="H267" s="2"/>
      <c r="I267" s="2"/>
      <c r="J267" s="1" t="s">
        <v>13</v>
      </c>
      <c r="K267" s="2"/>
      <c r="L267" s="2"/>
      <c r="M267" s="50"/>
      <c r="N267" s="49" t="s">
        <v>13</v>
      </c>
      <c r="O267" s="10" t="s">
        <v>13</v>
      </c>
      <c r="V267" s="50"/>
      <c r="W267" s="40"/>
    </row>
    <row r="268" spans="1:23" ht="51" x14ac:dyDescent="0.25">
      <c r="A268" s="52">
        <v>267</v>
      </c>
      <c r="B268" s="2" t="s">
        <v>3940</v>
      </c>
      <c r="C268" s="10" t="s">
        <v>3941</v>
      </c>
      <c r="D268" s="10" t="s">
        <v>3941</v>
      </c>
      <c r="F268" s="2" t="s">
        <v>3940</v>
      </c>
      <c r="G268" s="45"/>
      <c r="H268" s="2"/>
      <c r="I268" s="2"/>
      <c r="J268" s="1" t="s">
        <v>13</v>
      </c>
      <c r="K268" s="2"/>
      <c r="L268" s="2"/>
      <c r="M268" s="50"/>
      <c r="N268" s="49" t="s">
        <v>13</v>
      </c>
      <c r="O268" s="10" t="s">
        <v>13</v>
      </c>
      <c r="V268" s="50"/>
      <c r="W268" s="40"/>
    </row>
    <row r="269" spans="1:23" ht="63.75" x14ac:dyDescent="0.25">
      <c r="A269" s="52">
        <v>268</v>
      </c>
      <c r="B269" s="2" t="s">
        <v>3938</v>
      </c>
      <c r="C269" s="10" t="s">
        <v>3939</v>
      </c>
      <c r="D269" s="10" t="s">
        <v>3939</v>
      </c>
      <c r="F269" s="2" t="s">
        <v>3938</v>
      </c>
      <c r="G269" s="45"/>
      <c r="H269" s="2"/>
      <c r="I269" s="2"/>
      <c r="J269" s="1" t="s">
        <v>13</v>
      </c>
      <c r="K269" s="2"/>
      <c r="L269" s="2"/>
      <c r="M269" s="50"/>
      <c r="N269" s="49" t="s">
        <v>13</v>
      </c>
      <c r="O269" s="10" t="s">
        <v>13</v>
      </c>
      <c r="V269" s="50"/>
      <c r="W269" s="40"/>
    </row>
    <row r="270" spans="1:23" ht="89.25" x14ac:dyDescent="0.25">
      <c r="A270" s="52">
        <v>269</v>
      </c>
      <c r="B270" s="2" t="s">
        <v>3936</v>
      </c>
      <c r="C270" s="10" t="s">
        <v>3937</v>
      </c>
      <c r="D270" s="10" t="s">
        <v>3937</v>
      </c>
      <c r="F270" s="2" t="s">
        <v>3936</v>
      </c>
      <c r="G270" s="45"/>
      <c r="H270" s="2"/>
      <c r="I270" s="2"/>
      <c r="J270" s="1" t="s">
        <v>13</v>
      </c>
      <c r="K270" s="2"/>
      <c r="L270" s="2"/>
      <c r="M270" s="50"/>
      <c r="N270" s="49" t="s">
        <v>13</v>
      </c>
      <c r="O270" s="10" t="s">
        <v>13</v>
      </c>
      <c r="V270" s="50"/>
      <c r="W270" s="40"/>
    </row>
    <row r="271" spans="1:23" ht="102" x14ac:dyDescent="0.25">
      <c r="A271" s="52">
        <v>270</v>
      </c>
      <c r="B271" s="2" t="s">
        <v>3934</v>
      </c>
      <c r="C271" s="10" t="s">
        <v>3935</v>
      </c>
      <c r="D271" s="10" t="s">
        <v>3935</v>
      </c>
      <c r="F271" s="2" t="s">
        <v>3934</v>
      </c>
      <c r="G271" s="45"/>
      <c r="H271" s="2"/>
      <c r="I271" s="2"/>
      <c r="J271" s="1" t="s">
        <v>13</v>
      </c>
      <c r="K271" s="2"/>
      <c r="L271" s="2"/>
      <c r="M271" s="50"/>
      <c r="N271" s="49" t="s">
        <v>13</v>
      </c>
      <c r="O271" s="10" t="s">
        <v>13</v>
      </c>
      <c r="S271" s="10" t="s">
        <v>13</v>
      </c>
      <c r="V271" s="50"/>
      <c r="W271" s="40"/>
    </row>
    <row r="272" spans="1:23" ht="38.25" x14ac:dyDescent="0.25">
      <c r="A272" s="52">
        <v>271</v>
      </c>
      <c r="B272" s="2" t="s">
        <v>3932</v>
      </c>
      <c r="C272" s="10" t="s">
        <v>3933</v>
      </c>
      <c r="D272" s="10" t="s">
        <v>3933</v>
      </c>
      <c r="F272" s="2" t="s">
        <v>3932</v>
      </c>
      <c r="G272" s="45"/>
      <c r="H272" s="2"/>
      <c r="I272" s="2"/>
      <c r="J272" s="1" t="s">
        <v>13</v>
      </c>
      <c r="K272" s="2"/>
      <c r="L272" s="2"/>
      <c r="M272" s="50"/>
      <c r="N272" s="49" t="s">
        <v>13</v>
      </c>
      <c r="O272" s="10" t="s">
        <v>13</v>
      </c>
      <c r="S272" s="10" t="s">
        <v>13</v>
      </c>
      <c r="V272" s="50"/>
      <c r="W272" s="40"/>
    </row>
    <row r="273" spans="1:23" ht="76.5" x14ac:dyDescent="0.25">
      <c r="A273" s="52">
        <v>272</v>
      </c>
      <c r="B273" s="2" t="s">
        <v>3930</v>
      </c>
      <c r="C273" s="10" t="s">
        <v>3931</v>
      </c>
      <c r="D273" s="10" t="s">
        <v>3931</v>
      </c>
      <c r="F273" s="2" t="s">
        <v>3930</v>
      </c>
      <c r="G273" s="45"/>
      <c r="H273" s="2"/>
      <c r="I273" s="2"/>
      <c r="J273" s="1" t="s">
        <v>13</v>
      </c>
      <c r="K273" s="2"/>
      <c r="L273" s="2"/>
      <c r="M273" s="50"/>
      <c r="N273" s="49" t="s">
        <v>13</v>
      </c>
      <c r="O273" s="10" t="s">
        <v>13</v>
      </c>
      <c r="S273" s="10" t="s">
        <v>13</v>
      </c>
      <c r="V273" s="50"/>
      <c r="W273" s="40"/>
    </row>
    <row r="274" spans="1:23" ht="165.75" x14ac:dyDescent="0.25">
      <c r="A274" s="52">
        <v>273</v>
      </c>
      <c r="B274" s="2" t="s">
        <v>3928</v>
      </c>
      <c r="C274" s="10" t="s">
        <v>3929</v>
      </c>
      <c r="D274" s="10" t="s">
        <v>3929</v>
      </c>
      <c r="F274" s="2" t="s">
        <v>3928</v>
      </c>
      <c r="G274" s="45"/>
      <c r="H274" s="2"/>
      <c r="I274" s="2"/>
      <c r="J274" s="1" t="s">
        <v>13</v>
      </c>
      <c r="K274" s="2"/>
      <c r="L274" s="2"/>
      <c r="M274" s="50"/>
      <c r="N274" s="49" t="s">
        <v>13</v>
      </c>
      <c r="O274" s="10" t="s">
        <v>13</v>
      </c>
      <c r="S274" s="10" t="s">
        <v>13</v>
      </c>
      <c r="V274" s="50"/>
      <c r="W274" s="40"/>
    </row>
    <row r="275" spans="1:23" ht="127.5" x14ac:dyDescent="0.25">
      <c r="A275" s="52">
        <v>274</v>
      </c>
      <c r="B275" s="2" t="s">
        <v>3926</v>
      </c>
      <c r="C275" s="10" t="s">
        <v>3927</v>
      </c>
      <c r="D275" s="10" t="s">
        <v>3927</v>
      </c>
      <c r="F275" s="2" t="s">
        <v>3926</v>
      </c>
      <c r="G275" s="45"/>
      <c r="H275" s="2"/>
      <c r="I275" s="2"/>
      <c r="J275" s="1" t="s">
        <v>13</v>
      </c>
      <c r="K275" s="2"/>
      <c r="L275" s="2"/>
      <c r="M275" s="50"/>
      <c r="N275" s="49" t="s">
        <v>13</v>
      </c>
      <c r="O275" s="10" t="s">
        <v>13</v>
      </c>
      <c r="S275" s="10" t="s">
        <v>13</v>
      </c>
      <c r="V275" s="50"/>
      <c r="W275" s="40"/>
    </row>
    <row r="276" spans="1:23" ht="76.5" x14ac:dyDescent="0.25">
      <c r="A276" s="52">
        <v>275</v>
      </c>
      <c r="B276" s="2" t="s">
        <v>3924</v>
      </c>
      <c r="C276" s="10" t="s">
        <v>3925</v>
      </c>
      <c r="D276" s="10" t="s">
        <v>3925</v>
      </c>
      <c r="F276" s="2" t="s">
        <v>3924</v>
      </c>
      <c r="G276" s="45"/>
      <c r="H276" s="2"/>
      <c r="I276" s="2"/>
      <c r="J276" s="1" t="s">
        <v>13</v>
      </c>
      <c r="K276" s="2"/>
      <c r="L276" s="2"/>
      <c r="M276" s="50"/>
      <c r="N276" s="49" t="s">
        <v>13</v>
      </c>
      <c r="O276" s="10" t="s">
        <v>13</v>
      </c>
      <c r="S276" s="10" t="s">
        <v>13</v>
      </c>
      <c r="V276" s="50"/>
      <c r="W276" s="40"/>
    </row>
    <row r="277" spans="1:23" ht="89.25" x14ac:dyDescent="0.25">
      <c r="A277" s="52">
        <v>276</v>
      </c>
      <c r="B277" s="2" t="s">
        <v>3922</v>
      </c>
      <c r="C277" s="10" t="s">
        <v>3923</v>
      </c>
      <c r="D277" s="10" t="s">
        <v>3923</v>
      </c>
      <c r="F277" s="2" t="s">
        <v>3922</v>
      </c>
      <c r="G277" s="45"/>
      <c r="H277" s="2"/>
      <c r="I277" s="2"/>
      <c r="J277" s="1" t="s">
        <v>13</v>
      </c>
      <c r="K277" s="2"/>
      <c r="L277" s="2"/>
      <c r="M277" s="50"/>
      <c r="N277" s="49" t="s">
        <v>13</v>
      </c>
      <c r="O277" s="10" t="s">
        <v>13</v>
      </c>
      <c r="S277" s="10" t="s">
        <v>13</v>
      </c>
      <c r="V277" s="50"/>
      <c r="W277" s="40"/>
    </row>
    <row r="278" spans="1:23" ht="102" x14ac:dyDescent="0.25">
      <c r="A278" s="52">
        <v>277</v>
      </c>
      <c r="B278" s="2" t="s">
        <v>3920</v>
      </c>
      <c r="C278" s="10" t="s">
        <v>3921</v>
      </c>
      <c r="D278" s="10" t="s">
        <v>3921</v>
      </c>
      <c r="F278" s="2" t="s">
        <v>3920</v>
      </c>
      <c r="G278" s="45"/>
      <c r="H278" s="2"/>
      <c r="I278" s="2"/>
      <c r="J278" s="1" t="s">
        <v>13</v>
      </c>
      <c r="K278" s="2"/>
      <c r="L278" s="2"/>
      <c r="M278" s="50"/>
      <c r="N278" s="49" t="s">
        <v>13</v>
      </c>
      <c r="O278" s="10" t="s">
        <v>13</v>
      </c>
      <c r="S278" s="10" t="s">
        <v>13</v>
      </c>
      <c r="V278" s="50"/>
      <c r="W278" s="40"/>
    </row>
    <row r="279" spans="1:23" ht="102" x14ac:dyDescent="0.25">
      <c r="A279" s="52">
        <v>278</v>
      </c>
      <c r="B279" s="2" t="s">
        <v>3918</v>
      </c>
      <c r="C279" s="10" t="s">
        <v>3919</v>
      </c>
      <c r="D279" s="10" t="s">
        <v>3919</v>
      </c>
      <c r="F279" s="2" t="s">
        <v>3918</v>
      </c>
      <c r="G279" s="45"/>
      <c r="H279" s="2"/>
      <c r="I279" s="2"/>
      <c r="J279" s="1" t="s">
        <v>13</v>
      </c>
      <c r="K279" s="2"/>
      <c r="L279" s="2"/>
      <c r="M279" s="50"/>
      <c r="N279" s="49" t="s">
        <v>13</v>
      </c>
      <c r="O279" s="10" t="s">
        <v>13</v>
      </c>
      <c r="S279" s="10" t="s">
        <v>13</v>
      </c>
      <c r="V279" s="50"/>
      <c r="W279" s="40"/>
    </row>
    <row r="280" spans="1:23" x14ac:dyDescent="0.25">
      <c r="A280" s="52">
        <v>279</v>
      </c>
      <c r="B280" s="4" t="s">
        <v>3754</v>
      </c>
      <c r="C280" s="14" t="s">
        <v>3917</v>
      </c>
      <c r="D280" s="14" t="s">
        <v>3917</v>
      </c>
      <c r="E280" s="13"/>
      <c r="F280" s="4" t="s">
        <v>3754</v>
      </c>
      <c r="G280" s="43"/>
      <c r="H280" s="4"/>
      <c r="I280" s="4"/>
      <c r="J280" s="1"/>
      <c r="K280" s="4"/>
      <c r="L280" s="4"/>
      <c r="M280" s="47"/>
      <c r="N280" s="50"/>
      <c r="V280" s="50"/>
      <c r="W280" s="40"/>
    </row>
    <row r="281" spans="1:23" x14ac:dyDescent="0.25">
      <c r="A281" s="52">
        <v>280</v>
      </c>
      <c r="B281" s="6" t="s">
        <v>3915</v>
      </c>
      <c r="C281" s="12" t="s">
        <v>3916</v>
      </c>
      <c r="D281" s="12" t="s">
        <v>3916</v>
      </c>
      <c r="E281" s="11"/>
      <c r="F281" s="6" t="s">
        <v>3915</v>
      </c>
      <c r="G281" s="44"/>
      <c r="H281" s="6"/>
      <c r="I281" s="6"/>
      <c r="J281" s="1"/>
      <c r="K281" s="6"/>
      <c r="L281" s="6"/>
      <c r="M281" s="48"/>
      <c r="N281" s="50"/>
      <c r="V281" s="50"/>
      <c r="W281" s="40"/>
    </row>
    <row r="282" spans="1:23" x14ac:dyDescent="0.25">
      <c r="A282" s="52">
        <v>281</v>
      </c>
      <c r="B282" s="2" t="s">
        <v>3752</v>
      </c>
      <c r="C282" s="10" t="s">
        <v>3914</v>
      </c>
      <c r="D282" s="10" t="s">
        <v>3914</v>
      </c>
      <c r="F282" s="2" t="s">
        <v>3752</v>
      </c>
      <c r="G282" s="45"/>
      <c r="H282" s="2"/>
      <c r="I282" s="2"/>
      <c r="J282" s="1" t="s">
        <v>13</v>
      </c>
      <c r="K282" s="2"/>
      <c r="L282" s="2"/>
      <c r="M282" s="50"/>
      <c r="N282" s="49" t="s">
        <v>13</v>
      </c>
      <c r="O282" s="10" t="s">
        <v>13</v>
      </c>
      <c r="S282" s="10" t="s">
        <v>13</v>
      </c>
      <c r="V282" s="50"/>
      <c r="W282" s="40"/>
    </row>
    <row r="283" spans="1:23" ht="25.5" x14ac:dyDescent="0.25">
      <c r="A283" s="52">
        <v>282</v>
      </c>
      <c r="B283" s="2" t="s">
        <v>3750</v>
      </c>
      <c r="C283" s="10" t="s">
        <v>3913</v>
      </c>
      <c r="D283" s="10" t="s">
        <v>3913</v>
      </c>
      <c r="F283" s="2" t="s">
        <v>3750</v>
      </c>
      <c r="G283" s="45"/>
      <c r="H283" s="2"/>
      <c r="I283" s="2"/>
      <c r="J283" s="1" t="s">
        <v>13</v>
      </c>
      <c r="K283" s="2"/>
      <c r="L283" s="2"/>
      <c r="M283" s="50"/>
      <c r="N283" s="49" t="s">
        <v>13</v>
      </c>
      <c r="O283" s="10" t="s">
        <v>13</v>
      </c>
      <c r="S283" s="10" t="s">
        <v>13</v>
      </c>
      <c r="V283" s="50"/>
      <c r="W283" s="40"/>
    </row>
    <row r="284" spans="1:23" ht="51" x14ac:dyDescent="0.25">
      <c r="A284" s="52">
        <v>283</v>
      </c>
      <c r="B284" s="2" t="s">
        <v>3911</v>
      </c>
      <c r="C284" s="10" t="s">
        <v>3912</v>
      </c>
      <c r="D284" s="10" t="s">
        <v>3912</v>
      </c>
      <c r="F284" s="2" t="s">
        <v>3911</v>
      </c>
      <c r="G284" s="45"/>
      <c r="H284" s="2"/>
      <c r="I284" s="2"/>
      <c r="J284" s="1" t="s">
        <v>13</v>
      </c>
      <c r="K284" s="2"/>
      <c r="L284" s="2"/>
      <c r="M284" s="50"/>
      <c r="N284" s="49" t="s">
        <v>13</v>
      </c>
      <c r="O284" s="10" t="s">
        <v>13</v>
      </c>
      <c r="S284" s="10" t="s">
        <v>13</v>
      </c>
      <c r="V284" s="50"/>
      <c r="W284" s="40"/>
    </row>
    <row r="285" spans="1:23" ht="114.75" x14ac:dyDescent="0.25">
      <c r="A285" s="52">
        <v>284</v>
      </c>
      <c r="B285" s="2" t="s">
        <v>3909</v>
      </c>
      <c r="C285" s="10" t="s">
        <v>3910</v>
      </c>
      <c r="D285" s="10" t="s">
        <v>3910</v>
      </c>
      <c r="F285" s="2" t="s">
        <v>3909</v>
      </c>
      <c r="G285" s="45"/>
      <c r="H285" s="2"/>
      <c r="I285" s="2"/>
      <c r="J285" s="1" t="s">
        <v>13</v>
      </c>
      <c r="K285" s="2"/>
      <c r="L285" s="2"/>
      <c r="M285" s="50"/>
      <c r="N285" s="49" t="s">
        <v>13</v>
      </c>
      <c r="O285" s="10" t="s">
        <v>13</v>
      </c>
      <c r="S285" s="10" t="s">
        <v>13</v>
      </c>
      <c r="V285" s="50"/>
      <c r="W285" s="40"/>
    </row>
    <row r="286" spans="1:23" ht="25.5" x14ac:dyDescent="0.25">
      <c r="A286" s="52">
        <v>285</v>
      </c>
      <c r="B286" s="2" t="s">
        <v>3907</v>
      </c>
      <c r="C286" s="10" t="s">
        <v>3908</v>
      </c>
      <c r="D286" s="10" t="s">
        <v>3908</v>
      </c>
      <c r="F286" s="2" t="s">
        <v>3907</v>
      </c>
      <c r="G286" s="45"/>
      <c r="H286" s="2"/>
      <c r="I286" s="2"/>
      <c r="J286" s="1" t="s">
        <v>13</v>
      </c>
      <c r="K286" s="2"/>
      <c r="L286" s="2"/>
      <c r="M286" s="50"/>
      <c r="N286" s="49" t="s">
        <v>13</v>
      </c>
      <c r="O286" s="10" t="s">
        <v>13</v>
      </c>
      <c r="S286" s="10" t="s">
        <v>13</v>
      </c>
      <c r="V286" s="50"/>
      <c r="W286" s="40"/>
    </row>
    <row r="287" spans="1:23" ht="51" x14ac:dyDescent="0.25">
      <c r="A287" s="52">
        <v>286</v>
      </c>
      <c r="B287" s="2" t="s">
        <v>3905</v>
      </c>
      <c r="C287" s="10" t="s">
        <v>3906</v>
      </c>
      <c r="D287" s="10" t="s">
        <v>3906</v>
      </c>
      <c r="F287" s="2" t="s">
        <v>3905</v>
      </c>
      <c r="G287" s="45"/>
      <c r="H287" s="2"/>
      <c r="I287" s="2"/>
      <c r="J287" s="1" t="s">
        <v>13</v>
      </c>
      <c r="K287" s="2"/>
      <c r="L287" s="2"/>
      <c r="M287" s="50"/>
      <c r="N287" s="49" t="s">
        <v>13</v>
      </c>
      <c r="O287" s="10" t="s">
        <v>13</v>
      </c>
      <c r="S287" s="10" t="s">
        <v>13</v>
      </c>
      <c r="V287" s="50"/>
      <c r="W287" s="40"/>
    </row>
    <row r="288" spans="1:23" ht="51" x14ac:dyDescent="0.25">
      <c r="A288" s="52">
        <v>287</v>
      </c>
      <c r="B288" s="2" t="s">
        <v>3903</v>
      </c>
      <c r="C288" s="10" t="s">
        <v>3904</v>
      </c>
      <c r="D288" s="10" t="s">
        <v>3904</v>
      </c>
      <c r="F288" s="2" t="s">
        <v>3903</v>
      </c>
      <c r="G288" s="45"/>
      <c r="H288" s="2"/>
      <c r="I288" s="2"/>
      <c r="J288" s="1" t="s">
        <v>13</v>
      </c>
      <c r="K288" s="2"/>
      <c r="L288" s="2"/>
      <c r="M288" s="50"/>
      <c r="N288" s="49" t="s">
        <v>13</v>
      </c>
      <c r="O288" s="10" t="s">
        <v>13</v>
      </c>
      <c r="S288" s="10" t="s">
        <v>13</v>
      </c>
      <c r="V288" s="50"/>
      <c r="W288" s="40"/>
    </row>
    <row r="289" spans="1:23" ht="63.75" x14ac:dyDescent="0.25">
      <c r="A289" s="52">
        <v>288</v>
      </c>
      <c r="B289" s="2" t="s">
        <v>3901</v>
      </c>
      <c r="C289" s="10" t="s">
        <v>3902</v>
      </c>
      <c r="D289" s="10" t="s">
        <v>3902</v>
      </c>
      <c r="F289" s="2" t="s">
        <v>3901</v>
      </c>
      <c r="G289" s="45"/>
      <c r="H289" s="2"/>
      <c r="I289" s="2"/>
      <c r="J289" s="1" t="s">
        <v>13</v>
      </c>
      <c r="K289" s="2"/>
      <c r="L289" s="2"/>
      <c r="M289" s="50"/>
      <c r="N289" s="49" t="s">
        <v>13</v>
      </c>
      <c r="O289" s="10" t="s">
        <v>13</v>
      </c>
      <c r="S289" s="10" t="s">
        <v>13</v>
      </c>
      <c r="V289" s="50"/>
      <c r="W289" s="40"/>
    </row>
    <row r="290" spans="1:23" x14ac:dyDescent="0.25">
      <c r="A290" s="52">
        <v>289</v>
      </c>
      <c r="B290" s="4" t="s">
        <v>3899</v>
      </c>
      <c r="C290" s="14" t="s">
        <v>3900</v>
      </c>
      <c r="D290" s="14" t="s">
        <v>3900</v>
      </c>
      <c r="E290" s="13"/>
      <c r="F290" s="4" t="s">
        <v>3899</v>
      </c>
      <c r="G290" s="43"/>
      <c r="H290" s="4"/>
      <c r="I290" s="4"/>
      <c r="J290" s="1"/>
      <c r="K290" s="4"/>
      <c r="L290" s="4"/>
      <c r="M290" s="47"/>
      <c r="N290" s="50"/>
      <c r="V290" s="50"/>
      <c r="W290" s="40"/>
    </row>
    <row r="291" spans="1:23" x14ac:dyDescent="0.25">
      <c r="A291" s="52">
        <v>290</v>
      </c>
      <c r="B291" s="6" t="s">
        <v>3897</v>
      </c>
      <c r="C291" s="12" t="s">
        <v>3898</v>
      </c>
      <c r="D291" s="12" t="s">
        <v>3898</v>
      </c>
      <c r="E291" s="11"/>
      <c r="F291" s="6" t="s">
        <v>3897</v>
      </c>
      <c r="G291" s="44"/>
      <c r="H291" s="6"/>
      <c r="I291" s="6"/>
      <c r="J291" s="1"/>
      <c r="K291" s="6"/>
      <c r="L291" s="6"/>
      <c r="M291" s="48"/>
      <c r="N291" s="50"/>
      <c r="V291" s="50"/>
      <c r="W291" s="40"/>
    </row>
    <row r="292" spans="1:23" ht="38.25" x14ac:dyDescent="0.25">
      <c r="A292" s="52">
        <v>291</v>
      </c>
      <c r="B292" s="2" t="s">
        <v>3895</v>
      </c>
      <c r="C292" s="10" t="s">
        <v>3896</v>
      </c>
      <c r="D292" s="10" t="s">
        <v>3896</v>
      </c>
      <c r="F292" s="2" t="s">
        <v>3895</v>
      </c>
      <c r="G292" s="45"/>
      <c r="H292" s="2"/>
      <c r="I292" s="2"/>
      <c r="J292" s="1" t="s">
        <v>13</v>
      </c>
      <c r="K292" s="2"/>
      <c r="L292" s="2"/>
      <c r="M292" s="50"/>
      <c r="N292" s="49" t="s">
        <v>13</v>
      </c>
      <c r="O292" s="10" t="s">
        <v>13</v>
      </c>
      <c r="S292" s="10" t="s">
        <v>13</v>
      </c>
      <c r="V292" s="50"/>
      <c r="W292" s="40"/>
    </row>
    <row r="293" spans="1:23" ht="63.75" x14ac:dyDescent="0.25">
      <c r="A293" s="52">
        <v>292</v>
      </c>
      <c r="B293" s="2" t="s">
        <v>3893</v>
      </c>
      <c r="C293" s="10" t="s">
        <v>3894</v>
      </c>
      <c r="D293" s="10" t="s">
        <v>3894</v>
      </c>
      <c r="F293" s="2" t="s">
        <v>3893</v>
      </c>
      <c r="G293" s="45"/>
      <c r="H293" s="2"/>
      <c r="I293" s="2"/>
      <c r="J293" s="1" t="s">
        <v>13</v>
      </c>
      <c r="K293" s="2"/>
      <c r="L293" s="2"/>
      <c r="M293" s="50"/>
      <c r="N293" s="49" t="s">
        <v>13</v>
      </c>
      <c r="O293" s="10" t="s">
        <v>13</v>
      </c>
      <c r="S293" s="10" t="s">
        <v>13</v>
      </c>
      <c r="V293" s="50"/>
      <c r="W293" s="40"/>
    </row>
    <row r="294" spans="1:23" ht="25.5" x14ac:dyDescent="0.25">
      <c r="A294" s="52">
        <v>293</v>
      </c>
      <c r="B294" s="2" t="s">
        <v>3891</v>
      </c>
      <c r="C294" s="10" t="s">
        <v>3892</v>
      </c>
      <c r="D294" s="10" t="s">
        <v>3892</v>
      </c>
      <c r="F294" s="2" t="s">
        <v>3891</v>
      </c>
      <c r="G294" s="45"/>
      <c r="H294" s="2"/>
      <c r="I294" s="2"/>
      <c r="J294" s="1" t="s">
        <v>13</v>
      </c>
      <c r="K294" s="2"/>
      <c r="L294" s="2"/>
      <c r="M294" s="50"/>
      <c r="N294" s="49" t="s">
        <v>13</v>
      </c>
      <c r="O294" s="10" t="s">
        <v>13</v>
      </c>
      <c r="S294" s="10" t="s">
        <v>13</v>
      </c>
      <c r="V294" s="50"/>
      <c r="W294" s="40"/>
    </row>
    <row r="295" spans="1:23" ht="38.25" x14ac:dyDescent="0.25">
      <c r="A295" s="52">
        <v>294</v>
      </c>
      <c r="B295" s="2" t="s">
        <v>3889</v>
      </c>
      <c r="C295" s="10" t="s">
        <v>3890</v>
      </c>
      <c r="D295" s="10" t="s">
        <v>3890</v>
      </c>
      <c r="F295" s="2" t="s">
        <v>3889</v>
      </c>
      <c r="G295" s="45"/>
      <c r="H295" s="2"/>
      <c r="I295" s="2"/>
      <c r="J295" s="1" t="s">
        <v>13</v>
      </c>
      <c r="K295" s="2"/>
      <c r="L295" s="2"/>
      <c r="M295" s="50"/>
      <c r="N295" s="49" t="s">
        <v>13</v>
      </c>
      <c r="O295" s="10" t="s">
        <v>13</v>
      </c>
      <c r="S295" s="10" t="s">
        <v>13</v>
      </c>
      <c r="V295" s="50"/>
      <c r="W295" s="40"/>
    </row>
    <row r="296" spans="1:23" ht="63.75" x14ac:dyDescent="0.25">
      <c r="A296" s="52">
        <v>295</v>
      </c>
      <c r="B296" s="2" t="s">
        <v>3887</v>
      </c>
      <c r="C296" s="10" t="s">
        <v>3888</v>
      </c>
      <c r="D296" s="10" t="s">
        <v>3888</v>
      </c>
      <c r="F296" s="2" t="s">
        <v>3887</v>
      </c>
      <c r="G296" s="45"/>
      <c r="H296" s="2"/>
      <c r="I296" s="2"/>
      <c r="J296" s="1" t="s">
        <v>13</v>
      </c>
      <c r="K296" s="2"/>
      <c r="L296" s="2"/>
      <c r="M296" s="50"/>
      <c r="N296" s="49" t="s">
        <v>13</v>
      </c>
      <c r="O296" s="10" t="s">
        <v>13</v>
      </c>
      <c r="S296" s="10" t="s">
        <v>13</v>
      </c>
      <c r="V296" s="50"/>
      <c r="W296" s="40"/>
    </row>
    <row r="297" spans="1:23" ht="51" x14ac:dyDescent="0.25">
      <c r="A297" s="52">
        <v>296</v>
      </c>
      <c r="B297" s="2" t="s">
        <v>3885</v>
      </c>
      <c r="C297" s="10" t="s">
        <v>3886</v>
      </c>
      <c r="D297" s="10" t="s">
        <v>3886</v>
      </c>
      <c r="F297" s="2" t="s">
        <v>3885</v>
      </c>
      <c r="G297" s="45"/>
      <c r="H297" s="2"/>
      <c r="I297" s="2"/>
      <c r="J297" s="1" t="s">
        <v>13</v>
      </c>
      <c r="K297" s="2"/>
      <c r="L297" s="2"/>
      <c r="M297" s="50"/>
      <c r="N297" s="49" t="s">
        <v>13</v>
      </c>
      <c r="O297" s="10" t="s">
        <v>13</v>
      </c>
      <c r="S297" s="10" t="s">
        <v>13</v>
      </c>
      <c r="V297" s="50"/>
      <c r="W297" s="40"/>
    </row>
    <row r="298" spans="1:23" x14ac:dyDescent="0.25">
      <c r="A298" s="52">
        <v>297</v>
      </c>
      <c r="B298" s="4" t="s">
        <v>3883</v>
      </c>
      <c r="C298" s="14" t="s">
        <v>3884</v>
      </c>
      <c r="D298" s="14" t="s">
        <v>3884</v>
      </c>
      <c r="E298" s="13"/>
      <c r="F298" s="4" t="s">
        <v>3883</v>
      </c>
      <c r="G298" s="43"/>
      <c r="H298" s="4"/>
      <c r="I298" s="4"/>
      <c r="J298" s="1"/>
      <c r="K298" s="4"/>
      <c r="L298" s="4"/>
      <c r="M298" s="47"/>
      <c r="N298" s="50"/>
      <c r="V298" s="50"/>
      <c r="W298" s="40"/>
    </row>
    <row r="299" spans="1:23" x14ac:dyDescent="0.25">
      <c r="A299" s="52">
        <v>298</v>
      </c>
      <c r="B299" s="6" t="s">
        <v>3707</v>
      </c>
      <c r="C299" s="12" t="s">
        <v>3882</v>
      </c>
      <c r="D299" s="12" t="s">
        <v>3882</v>
      </c>
      <c r="E299" s="11"/>
      <c r="F299" s="6" t="s">
        <v>3707</v>
      </c>
      <c r="G299" s="44"/>
      <c r="H299" s="6"/>
      <c r="I299" s="6"/>
      <c r="J299" s="1"/>
      <c r="K299" s="6"/>
      <c r="L299" s="6"/>
      <c r="M299" s="48"/>
      <c r="N299" s="50"/>
      <c r="V299" s="50"/>
      <c r="W299" s="40"/>
    </row>
    <row r="300" spans="1:23" x14ac:dyDescent="0.25">
      <c r="A300" s="52">
        <v>299</v>
      </c>
      <c r="B300" s="2" t="s">
        <v>3880</v>
      </c>
      <c r="C300" s="10" t="s">
        <v>3881</v>
      </c>
      <c r="D300" s="10" t="s">
        <v>3881</v>
      </c>
      <c r="F300" s="2" t="s">
        <v>3880</v>
      </c>
      <c r="G300" s="45"/>
      <c r="H300" s="2"/>
      <c r="I300" s="2"/>
      <c r="J300" s="1" t="s">
        <v>13</v>
      </c>
      <c r="K300" s="2"/>
      <c r="L300" s="2"/>
      <c r="M300" s="50"/>
      <c r="N300" s="49" t="s">
        <v>13</v>
      </c>
      <c r="S300" s="10" t="s">
        <v>13</v>
      </c>
      <c r="V300" s="50"/>
      <c r="W300" s="40"/>
    </row>
    <row r="301" spans="1:23" ht="38.25" x14ac:dyDescent="0.25">
      <c r="A301" s="52">
        <v>300</v>
      </c>
      <c r="B301" s="2" t="s">
        <v>3878</v>
      </c>
      <c r="C301" s="10" t="s">
        <v>3879</v>
      </c>
      <c r="D301" s="10" t="s">
        <v>3879</v>
      </c>
      <c r="F301" s="2" t="s">
        <v>3878</v>
      </c>
      <c r="G301" s="45"/>
      <c r="H301" s="2"/>
      <c r="I301" s="2"/>
      <c r="J301" s="1" t="s">
        <v>13</v>
      </c>
      <c r="K301" s="2"/>
      <c r="L301" s="2"/>
      <c r="M301" s="50"/>
      <c r="N301" s="49" t="s">
        <v>13</v>
      </c>
      <c r="S301" s="10" t="s">
        <v>13</v>
      </c>
      <c r="V301" s="50"/>
      <c r="W301" s="40"/>
    </row>
    <row r="302" spans="1:23" ht="63.75" x14ac:dyDescent="0.25">
      <c r="A302" s="52">
        <v>301</v>
      </c>
      <c r="B302" s="2" t="s">
        <v>3876</v>
      </c>
      <c r="C302" s="10" t="s">
        <v>3877</v>
      </c>
      <c r="D302" s="10" t="s">
        <v>3877</v>
      </c>
      <c r="F302" s="2" t="s">
        <v>3876</v>
      </c>
      <c r="G302" s="45"/>
      <c r="H302" s="2"/>
      <c r="I302" s="2"/>
      <c r="J302" s="1" t="s">
        <v>13</v>
      </c>
      <c r="K302" s="2"/>
      <c r="L302" s="2"/>
      <c r="M302" s="50"/>
      <c r="N302" s="49" t="s">
        <v>13</v>
      </c>
      <c r="V302" s="50"/>
      <c r="W302" s="40"/>
    </row>
    <row r="303" spans="1:23" ht="191.25" x14ac:dyDescent="0.25">
      <c r="A303" s="52">
        <v>302</v>
      </c>
      <c r="B303" s="2" t="s">
        <v>3874</v>
      </c>
      <c r="C303" s="10" t="s">
        <v>3875</v>
      </c>
      <c r="D303" s="10" t="s">
        <v>3875</v>
      </c>
      <c r="F303" s="2" t="s">
        <v>3874</v>
      </c>
      <c r="G303" s="45"/>
      <c r="H303" s="2"/>
      <c r="I303" s="2"/>
      <c r="J303" s="1" t="s">
        <v>13</v>
      </c>
      <c r="K303" s="2"/>
      <c r="L303" s="2"/>
      <c r="M303" s="50"/>
      <c r="N303" s="49" t="s">
        <v>13</v>
      </c>
      <c r="V303" s="50"/>
      <c r="W303" s="40"/>
    </row>
    <row r="304" spans="1:23" ht="38.25" x14ac:dyDescent="0.25">
      <c r="A304" s="52">
        <v>303</v>
      </c>
      <c r="B304" s="2" t="s">
        <v>3872</v>
      </c>
      <c r="C304" s="10" t="s">
        <v>3873</v>
      </c>
      <c r="D304" s="10" t="s">
        <v>3873</v>
      </c>
      <c r="F304" s="2" t="s">
        <v>3872</v>
      </c>
      <c r="G304" s="45"/>
      <c r="H304" s="2"/>
      <c r="I304" s="2"/>
      <c r="J304" s="1" t="s">
        <v>13</v>
      </c>
      <c r="K304" s="2"/>
      <c r="L304" s="2"/>
      <c r="M304" s="50"/>
      <c r="N304" s="49" t="s">
        <v>13</v>
      </c>
      <c r="V304" s="50"/>
      <c r="W304" s="40"/>
    </row>
    <row r="305" spans="1:23" ht="63.75" x14ac:dyDescent="0.25">
      <c r="A305" s="52">
        <v>304</v>
      </c>
      <c r="B305" s="2" t="s">
        <v>3870</v>
      </c>
      <c r="C305" s="10" t="s">
        <v>3871</v>
      </c>
      <c r="D305" s="10" t="s">
        <v>3871</v>
      </c>
      <c r="F305" s="2" t="s">
        <v>3870</v>
      </c>
      <c r="G305" s="45"/>
      <c r="H305" s="2"/>
      <c r="I305" s="2"/>
      <c r="J305" s="1" t="s">
        <v>13</v>
      </c>
      <c r="K305" s="2"/>
      <c r="L305" s="2"/>
      <c r="M305" s="50"/>
      <c r="N305" s="49" t="s">
        <v>13</v>
      </c>
      <c r="V305" s="50"/>
      <c r="W305" s="40"/>
    </row>
    <row r="306" spans="1:23" ht="63.75" x14ac:dyDescent="0.25">
      <c r="A306" s="52">
        <v>305</v>
      </c>
      <c r="B306" s="2" t="s">
        <v>3868</v>
      </c>
      <c r="C306" s="10" t="s">
        <v>3869</v>
      </c>
      <c r="D306" s="10" t="s">
        <v>3869</v>
      </c>
      <c r="F306" s="2" t="s">
        <v>3868</v>
      </c>
      <c r="G306" s="45"/>
      <c r="H306" s="2"/>
      <c r="I306" s="2"/>
      <c r="J306" s="1" t="s">
        <v>13</v>
      </c>
      <c r="K306" s="2"/>
      <c r="L306" s="2"/>
      <c r="M306" s="50"/>
      <c r="N306" s="49" t="s">
        <v>13</v>
      </c>
      <c r="V306" s="50"/>
      <c r="W306" s="40"/>
    </row>
    <row r="307" spans="1:23" ht="63.75" x14ac:dyDescent="0.25">
      <c r="A307" s="52">
        <v>306</v>
      </c>
      <c r="B307" s="2" t="s">
        <v>3866</v>
      </c>
      <c r="C307" s="10" t="s">
        <v>3867</v>
      </c>
      <c r="D307" s="10" t="s">
        <v>3867</v>
      </c>
      <c r="F307" s="2" t="s">
        <v>3866</v>
      </c>
      <c r="G307" s="45"/>
      <c r="H307" s="2"/>
      <c r="I307" s="2"/>
      <c r="J307" s="1" t="s">
        <v>13</v>
      </c>
      <c r="K307" s="2"/>
      <c r="L307" s="2"/>
      <c r="M307" s="50"/>
      <c r="N307" s="49" t="s">
        <v>13</v>
      </c>
      <c r="V307" s="50"/>
      <c r="W307" s="40"/>
    </row>
    <row r="308" spans="1:23" ht="76.5" x14ac:dyDescent="0.25">
      <c r="A308" s="52">
        <v>307</v>
      </c>
      <c r="B308" s="2" t="s">
        <v>3864</v>
      </c>
      <c r="C308" s="10" t="s">
        <v>3865</v>
      </c>
      <c r="D308" s="10" t="s">
        <v>3865</v>
      </c>
      <c r="F308" s="2" t="s">
        <v>3864</v>
      </c>
      <c r="G308" s="45"/>
      <c r="H308" s="2"/>
      <c r="I308" s="2"/>
      <c r="J308" s="1" t="s">
        <v>13</v>
      </c>
      <c r="K308" s="2"/>
      <c r="L308" s="2"/>
      <c r="M308" s="50"/>
      <c r="N308" s="49" t="s">
        <v>13</v>
      </c>
      <c r="V308" s="50"/>
      <c r="W308" s="40"/>
    </row>
    <row r="309" spans="1:23" ht="25.5" x14ac:dyDescent="0.25">
      <c r="A309" s="52">
        <v>308</v>
      </c>
      <c r="B309" s="4" t="s">
        <v>3862</v>
      </c>
      <c r="C309" s="14" t="s">
        <v>3863</v>
      </c>
      <c r="D309" s="14" t="s">
        <v>3863</v>
      </c>
      <c r="E309" s="13"/>
      <c r="F309" s="4" t="s">
        <v>3862</v>
      </c>
      <c r="G309" s="43"/>
      <c r="H309" s="4"/>
      <c r="I309" s="4"/>
      <c r="J309" s="1"/>
      <c r="K309" s="4"/>
      <c r="L309" s="4"/>
      <c r="M309" s="47"/>
      <c r="N309" s="50"/>
      <c r="V309" s="50"/>
      <c r="W309" s="40"/>
    </row>
    <row r="310" spans="1:23" x14ac:dyDescent="0.25">
      <c r="A310" s="52">
        <v>309</v>
      </c>
      <c r="B310" s="4" t="s">
        <v>656</v>
      </c>
      <c r="C310" s="14" t="s">
        <v>3861</v>
      </c>
      <c r="D310" s="14" t="s">
        <v>3861</v>
      </c>
      <c r="E310" s="13"/>
      <c r="F310" s="4" t="s">
        <v>656</v>
      </c>
      <c r="G310" s="43"/>
      <c r="H310" s="4"/>
      <c r="I310" s="4"/>
      <c r="J310" s="1"/>
      <c r="K310" s="4"/>
      <c r="L310" s="4"/>
      <c r="M310" s="47"/>
      <c r="N310" s="50"/>
      <c r="V310" s="50"/>
      <c r="W310" s="40"/>
    </row>
    <row r="311" spans="1:23" x14ac:dyDescent="0.25">
      <c r="A311" s="52">
        <v>310</v>
      </c>
      <c r="B311" s="6" t="s">
        <v>3859</v>
      </c>
      <c r="C311" s="12" t="s">
        <v>3860</v>
      </c>
      <c r="D311" s="12" t="s">
        <v>3860</v>
      </c>
      <c r="E311" s="11"/>
      <c r="F311" s="6" t="s">
        <v>3859</v>
      </c>
      <c r="G311" s="44"/>
      <c r="H311" s="6"/>
      <c r="I311" s="6"/>
      <c r="J311" s="1"/>
      <c r="K311" s="6"/>
      <c r="L311" s="6"/>
      <c r="M311" s="48"/>
      <c r="N311" s="50"/>
      <c r="V311" s="50"/>
      <c r="W311" s="40"/>
    </row>
    <row r="312" spans="1:23" ht="89.25" x14ac:dyDescent="0.25">
      <c r="A312" s="52">
        <v>311</v>
      </c>
      <c r="B312" s="2" t="s">
        <v>3857</v>
      </c>
      <c r="C312" s="10" t="s">
        <v>3858</v>
      </c>
      <c r="D312" s="10" t="s">
        <v>3858</v>
      </c>
      <c r="F312" s="2" t="s">
        <v>3857</v>
      </c>
      <c r="G312" s="45"/>
      <c r="H312" s="2"/>
      <c r="I312" s="2"/>
      <c r="J312" s="1" t="s">
        <v>13</v>
      </c>
      <c r="K312" s="2"/>
      <c r="L312" s="2"/>
      <c r="M312" s="50"/>
      <c r="N312" s="50"/>
      <c r="P312" s="10" t="s">
        <v>13</v>
      </c>
      <c r="Q312" s="10" t="s">
        <v>13</v>
      </c>
      <c r="R312" s="10" t="s">
        <v>13</v>
      </c>
      <c r="V312" s="50"/>
      <c r="W312" s="40"/>
    </row>
    <row r="313" spans="1:23" x14ac:dyDescent="0.25">
      <c r="A313" s="52">
        <v>312</v>
      </c>
      <c r="B313" s="6" t="s">
        <v>3855</v>
      </c>
      <c r="C313" s="12" t="s">
        <v>3856</v>
      </c>
      <c r="D313" s="12" t="s">
        <v>3856</v>
      </c>
      <c r="E313" s="11"/>
      <c r="F313" s="6" t="s">
        <v>3855</v>
      </c>
      <c r="G313" s="44"/>
      <c r="H313" s="6"/>
      <c r="I313" s="6"/>
      <c r="J313" s="1"/>
      <c r="K313" s="6"/>
      <c r="L313" s="6"/>
      <c r="M313" s="48"/>
      <c r="N313" s="50"/>
      <c r="V313" s="50"/>
      <c r="W313" s="40"/>
    </row>
    <row r="314" spans="1:23" ht="38.25" x14ac:dyDescent="0.25">
      <c r="A314" s="52">
        <v>313</v>
      </c>
      <c r="B314" s="2" t="s">
        <v>3853</v>
      </c>
      <c r="C314" s="10" t="s">
        <v>3854</v>
      </c>
      <c r="D314" s="10" t="s">
        <v>3854</v>
      </c>
      <c r="F314" s="2" t="s">
        <v>3853</v>
      </c>
      <c r="G314" s="45"/>
      <c r="H314" s="2"/>
      <c r="I314" s="2"/>
      <c r="J314" s="1" t="s">
        <v>13</v>
      </c>
      <c r="K314" s="2"/>
      <c r="L314" s="2"/>
      <c r="M314" s="50"/>
      <c r="N314" s="50"/>
      <c r="P314" s="10" t="s">
        <v>13</v>
      </c>
      <c r="Q314" s="10" t="s">
        <v>13</v>
      </c>
      <c r="R314" s="10" t="s">
        <v>13</v>
      </c>
      <c r="V314" s="50"/>
      <c r="W314" s="40"/>
    </row>
    <row r="315" spans="1:23" x14ac:dyDescent="0.25">
      <c r="A315" s="52">
        <v>314</v>
      </c>
      <c r="B315" s="6" t="s">
        <v>3851</v>
      </c>
      <c r="C315" s="12" t="s">
        <v>3852</v>
      </c>
      <c r="D315" s="12" t="s">
        <v>3852</v>
      </c>
      <c r="E315" s="11"/>
      <c r="F315" s="6" t="s">
        <v>3851</v>
      </c>
      <c r="G315" s="44"/>
      <c r="H315" s="6"/>
      <c r="I315" s="6"/>
      <c r="J315" s="1"/>
      <c r="K315" s="6"/>
      <c r="L315" s="6"/>
      <c r="M315" s="48"/>
      <c r="N315" s="50"/>
      <c r="V315" s="50"/>
      <c r="W315" s="40"/>
    </row>
    <row r="316" spans="1:23" ht="76.5" x14ac:dyDescent="0.25">
      <c r="A316" s="52">
        <v>315</v>
      </c>
      <c r="B316" s="2" t="s">
        <v>3849</v>
      </c>
      <c r="C316" s="10" t="s">
        <v>3850</v>
      </c>
      <c r="D316" s="10" t="s">
        <v>3850</v>
      </c>
      <c r="F316" s="2" t="s">
        <v>3849</v>
      </c>
      <c r="G316" s="45"/>
      <c r="H316" s="2"/>
      <c r="I316" s="2"/>
      <c r="J316" s="1" t="s">
        <v>13</v>
      </c>
      <c r="K316" s="2"/>
      <c r="L316" s="2"/>
      <c r="M316" s="50"/>
      <c r="N316" s="50"/>
      <c r="P316" s="10" t="s">
        <v>13</v>
      </c>
      <c r="Q316" s="10" t="s">
        <v>13</v>
      </c>
      <c r="R316" s="10" t="s">
        <v>13</v>
      </c>
      <c r="V316" s="50"/>
      <c r="W316" s="40"/>
    </row>
    <row r="317" spans="1:23" ht="114.75" x14ac:dyDescent="0.25">
      <c r="A317" s="52">
        <v>316</v>
      </c>
      <c r="B317" s="2" t="s">
        <v>3847</v>
      </c>
      <c r="C317" s="10" t="s">
        <v>3848</v>
      </c>
      <c r="D317" s="10" t="s">
        <v>3848</v>
      </c>
      <c r="F317" s="2" t="s">
        <v>3847</v>
      </c>
      <c r="G317" s="45"/>
      <c r="H317" s="2"/>
      <c r="I317" s="2"/>
      <c r="J317" s="1" t="s">
        <v>13</v>
      </c>
      <c r="K317" s="2"/>
      <c r="L317" s="2"/>
      <c r="M317" s="50"/>
      <c r="N317" s="50"/>
      <c r="P317" s="10" t="s">
        <v>13</v>
      </c>
      <c r="Q317" s="10" t="s">
        <v>13</v>
      </c>
      <c r="R317" s="10" t="s">
        <v>13</v>
      </c>
      <c r="V317" s="50"/>
      <c r="W317" s="40"/>
    </row>
    <row r="318" spans="1:23" ht="63.75" x14ac:dyDescent="0.25">
      <c r="A318" s="52">
        <v>317</v>
      </c>
      <c r="B318" s="2" t="s">
        <v>3845</v>
      </c>
      <c r="C318" s="10" t="s">
        <v>3846</v>
      </c>
      <c r="D318" s="10" t="s">
        <v>3846</v>
      </c>
      <c r="F318" s="2" t="s">
        <v>3845</v>
      </c>
      <c r="G318" s="45"/>
      <c r="H318" s="2"/>
      <c r="I318" s="2"/>
      <c r="J318" s="1" t="s">
        <v>13</v>
      </c>
      <c r="K318" s="2"/>
      <c r="L318" s="2"/>
      <c r="M318" s="50"/>
      <c r="N318" s="50"/>
      <c r="P318" s="10" t="s">
        <v>13</v>
      </c>
      <c r="Q318" s="10" t="s">
        <v>13</v>
      </c>
      <c r="R318" s="10" t="s">
        <v>13</v>
      </c>
      <c r="V318" s="50"/>
      <c r="W318" s="40"/>
    </row>
    <row r="319" spans="1:23" ht="38.25" x14ac:dyDescent="0.25">
      <c r="A319" s="52">
        <v>318</v>
      </c>
      <c r="B319" s="2" t="s">
        <v>3843</v>
      </c>
      <c r="C319" s="10" t="s">
        <v>3844</v>
      </c>
      <c r="D319" s="10" t="s">
        <v>3844</v>
      </c>
      <c r="F319" s="2" t="s">
        <v>3843</v>
      </c>
      <c r="G319" s="45"/>
      <c r="H319" s="2"/>
      <c r="I319" s="2"/>
      <c r="J319" s="1" t="s">
        <v>13</v>
      </c>
      <c r="K319" s="2"/>
      <c r="L319" s="2"/>
      <c r="M319" s="50"/>
      <c r="N319" s="50"/>
      <c r="P319" s="10" t="s">
        <v>13</v>
      </c>
      <c r="Q319" s="10" t="s">
        <v>13</v>
      </c>
      <c r="R319" s="10" t="s">
        <v>13</v>
      </c>
      <c r="V319" s="50"/>
      <c r="W319" s="40"/>
    </row>
    <row r="320" spans="1:23" x14ac:dyDescent="0.25">
      <c r="A320" s="52">
        <v>319</v>
      </c>
      <c r="B320" s="6" t="s">
        <v>3841</v>
      </c>
      <c r="C320" s="12" t="s">
        <v>3842</v>
      </c>
      <c r="D320" s="12" t="s">
        <v>3842</v>
      </c>
      <c r="E320" s="11"/>
      <c r="F320" s="6" t="s">
        <v>3841</v>
      </c>
      <c r="G320" s="44"/>
      <c r="H320" s="6"/>
      <c r="I320" s="6"/>
      <c r="J320" s="1"/>
      <c r="K320" s="6"/>
      <c r="L320" s="6"/>
      <c r="M320" s="48"/>
      <c r="N320" s="50"/>
      <c r="V320" s="50"/>
      <c r="W320" s="40"/>
    </row>
    <row r="321" spans="1:23" ht="25.5" x14ac:dyDescent="0.25">
      <c r="A321" s="52">
        <v>320</v>
      </c>
      <c r="B321" s="2" t="s">
        <v>3839</v>
      </c>
      <c r="C321" s="10" t="s">
        <v>3840</v>
      </c>
      <c r="D321" s="10" t="s">
        <v>3840</v>
      </c>
      <c r="F321" s="2" t="s">
        <v>3839</v>
      </c>
      <c r="G321" s="45"/>
      <c r="H321" s="2"/>
      <c r="I321" s="2"/>
      <c r="J321" s="1" t="s">
        <v>13</v>
      </c>
      <c r="K321" s="2"/>
      <c r="L321" s="2"/>
      <c r="M321" s="50"/>
      <c r="N321" s="50"/>
      <c r="P321" s="10" t="s">
        <v>13</v>
      </c>
      <c r="Q321" s="10" t="s">
        <v>13</v>
      </c>
      <c r="R321" s="10" t="s">
        <v>13</v>
      </c>
      <c r="V321" s="50"/>
      <c r="W321" s="40"/>
    </row>
    <row r="322" spans="1:23" ht="25.5" x14ac:dyDescent="0.25">
      <c r="A322" s="52">
        <v>321</v>
      </c>
      <c r="B322" s="2" t="s">
        <v>3837</v>
      </c>
      <c r="C322" s="10" t="s">
        <v>3838</v>
      </c>
      <c r="D322" s="10" t="s">
        <v>3838</v>
      </c>
      <c r="F322" s="2" t="s">
        <v>3837</v>
      </c>
      <c r="G322" s="45"/>
      <c r="H322" s="2"/>
      <c r="I322" s="2"/>
      <c r="J322" s="1" t="s">
        <v>13</v>
      </c>
      <c r="K322" s="2"/>
      <c r="L322" s="2"/>
      <c r="M322" s="50"/>
      <c r="N322" s="50"/>
      <c r="P322" s="10" t="s">
        <v>13</v>
      </c>
      <c r="Q322" s="10" t="s">
        <v>13</v>
      </c>
      <c r="R322" s="10" t="s">
        <v>13</v>
      </c>
      <c r="V322" s="50"/>
      <c r="W322" s="40"/>
    </row>
    <row r="323" spans="1:23" ht="25.5" x14ac:dyDescent="0.25">
      <c r="A323" s="52">
        <v>322</v>
      </c>
      <c r="B323" s="2" t="s">
        <v>3835</v>
      </c>
      <c r="C323" s="10" t="s">
        <v>3836</v>
      </c>
      <c r="D323" s="10" t="s">
        <v>3836</v>
      </c>
      <c r="F323" s="2" t="s">
        <v>3835</v>
      </c>
      <c r="G323" s="45"/>
      <c r="H323" s="2"/>
      <c r="I323" s="2"/>
      <c r="J323" s="1" t="s">
        <v>13</v>
      </c>
      <c r="K323" s="2"/>
      <c r="L323" s="2"/>
      <c r="M323" s="50"/>
      <c r="N323" s="50"/>
      <c r="P323" s="10" t="s">
        <v>13</v>
      </c>
      <c r="Q323" s="10" t="s">
        <v>13</v>
      </c>
      <c r="R323" s="10" t="s">
        <v>13</v>
      </c>
      <c r="V323" s="50"/>
      <c r="W323" s="40"/>
    </row>
    <row r="324" spans="1:23" ht="25.5" x14ac:dyDescent="0.25">
      <c r="A324" s="52">
        <v>323</v>
      </c>
      <c r="B324" s="2" t="s">
        <v>3833</v>
      </c>
      <c r="C324" s="10" t="s">
        <v>3834</v>
      </c>
      <c r="D324" s="10" t="s">
        <v>3834</v>
      </c>
      <c r="F324" s="2" t="s">
        <v>3833</v>
      </c>
      <c r="G324" s="45"/>
      <c r="H324" s="2"/>
      <c r="I324" s="2"/>
      <c r="J324" s="1" t="s">
        <v>13</v>
      </c>
      <c r="K324" s="2"/>
      <c r="L324" s="2"/>
      <c r="M324" s="50"/>
      <c r="N324" s="50"/>
      <c r="P324" s="10" t="s">
        <v>13</v>
      </c>
      <c r="Q324" s="10" t="s">
        <v>13</v>
      </c>
      <c r="R324" s="10" t="s">
        <v>13</v>
      </c>
      <c r="V324" s="50"/>
      <c r="W324" s="40"/>
    </row>
    <row r="325" spans="1:23" x14ac:dyDescent="0.25">
      <c r="A325" s="52">
        <v>324</v>
      </c>
      <c r="B325" s="4" t="s">
        <v>3831</v>
      </c>
      <c r="C325" s="14" t="s">
        <v>3832</v>
      </c>
      <c r="D325" s="14" t="s">
        <v>3832</v>
      </c>
      <c r="E325" s="13"/>
      <c r="F325" s="4" t="s">
        <v>3831</v>
      </c>
      <c r="G325" s="43"/>
      <c r="H325" s="4"/>
      <c r="I325" s="4"/>
      <c r="J325" s="1"/>
      <c r="K325" s="4"/>
      <c r="L325" s="4"/>
      <c r="M325" s="47"/>
      <c r="N325" s="50"/>
      <c r="V325" s="50"/>
      <c r="W325" s="40"/>
    </row>
    <row r="326" spans="1:23" x14ac:dyDescent="0.25">
      <c r="A326" s="52">
        <v>325</v>
      </c>
      <c r="B326" s="6" t="s">
        <v>3829</v>
      </c>
      <c r="C326" s="12" t="s">
        <v>3830</v>
      </c>
      <c r="D326" s="12" t="s">
        <v>3830</v>
      </c>
      <c r="E326" s="11"/>
      <c r="F326" s="6" t="s">
        <v>3829</v>
      </c>
      <c r="G326" s="44"/>
      <c r="H326" s="6"/>
      <c r="I326" s="6"/>
      <c r="J326" s="1"/>
      <c r="K326" s="6"/>
      <c r="L326" s="6"/>
      <c r="M326" s="48"/>
      <c r="N326" s="50"/>
      <c r="V326" s="50"/>
      <c r="W326" s="40"/>
    </row>
    <row r="327" spans="1:23" ht="25.5" x14ac:dyDescent="0.25">
      <c r="A327" s="52">
        <v>326</v>
      </c>
      <c r="B327" s="2" t="s">
        <v>3827</v>
      </c>
      <c r="C327" s="10" t="s">
        <v>3828</v>
      </c>
      <c r="D327" s="10" t="s">
        <v>3828</v>
      </c>
      <c r="F327" s="2" t="s">
        <v>3827</v>
      </c>
      <c r="G327" s="45"/>
      <c r="H327" s="2"/>
      <c r="I327" s="2"/>
      <c r="J327" s="1" t="s">
        <v>13</v>
      </c>
      <c r="K327" s="2"/>
      <c r="L327" s="2"/>
      <c r="M327" s="50"/>
      <c r="N327" s="50"/>
      <c r="P327" s="10" t="s">
        <v>13</v>
      </c>
      <c r="Q327" s="10" t="s">
        <v>13</v>
      </c>
      <c r="R327" s="10" t="s">
        <v>13</v>
      </c>
      <c r="V327" s="50"/>
      <c r="W327" s="40"/>
    </row>
    <row r="328" spans="1:23" ht="38.25" x14ac:dyDescent="0.25">
      <c r="A328" s="52">
        <v>327</v>
      </c>
      <c r="B328" s="2" t="s">
        <v>3825</v>
      </c>
      <c r="C328" s="10" t="s">
        <v>3826</v>
      </c>
      <c r="D328" s="10" t="s">
        <v>3826</v>
      </c>
      <c r="F328" s="2" t="s">
        <v>3825</v>
      </c>
      <c r="G328" s="45"/>
      <c r="H328" s="2"/>
      <c r="I328" s="2"/>
      <c r="J328" s="1" t="s">
        <v>13</v>
      </c>
      <c r="K328" s="2"/>
      <c r="L328" s="2"/>
      <c r="M328" s="50"/>
      <c r="N328" s="50"/>
      <c r="P328" s="10" t="s">
        <v>13</v>
      </c>
      <c r="Q328" s="10" t="s">
        <v>13</v>
      </c>
      <c r="R328" s="10" t="s">
        <v>13</v>
      </c>
      <c r="V328" s="50"/>
      <c r="W328" s="40"/>
    </row>
    <row r="329" spans="1:23" x14ac:dyDescent="0.25">
      <c r="A329" s="52">
        <v>328</v>
      </c>
      <c r="B329" s="6" t="s">
        <v>3823</v>
      </c>
      <c r="C329" s="12" t="s">
        <v>3824</v>
      </c>
      <c r="D329" s="12" t="s">
        <v>3824</v>
      </c>
      <c r="E329" s="11"/>
      <c r="F329" s="6" t="s">
        <v>3823</v>
      </c>
      <c r="G329" s="44"/>
      <c r="H329" s="6"/>
      <c r="I329" s="6"/>
      <c r="J329" s="1"/>
      <c r="K329" s="6"/>
      <c r="L329" s="6"/>
      <c r="M329" s="48"/>
      <c r="N329" s="50"/>
      <c r="V329" s="50"/>
      <c r="W329" s="40"/>
    </row>
    <row r="330" spans="1:23" ht="51" x14ac:dyDescent="0.25">
      <c r="A330" s="52">
        <v>329</v>
      </c>
      <c r="B330" s="2" t="s">
        <v>3821</v>
      </c>
      <c r="C330" s="10" t="s">
        <v>3822</v>
      </c>
      <c r="D330" s="10" t="s">
        <v>3822</v>
      </c>
      <c r="F330" s="2" t="s">
        <v>3821</v>
      </c>
      <c r="G330" s="45"/>
      <c r="H330" s="2"/>
      <c r="I330" s="2"/>
      <c r="J330" s="1" t="s">
        <v>13</v>
      </c>
      <c r="K330" s="2"/>
      <c r="L330" s="2"/>
      <c r="M330" s="50"/>
      <c r="N330" s="50"/>
      <c r="P330" s="10" t="s">
        <v>13</v>
      </c>
      <c r="Q330" s="10" t="s">
        <v>13</v>
      </c>
      <c r="R330" s="10" t="s">
        <v>13</v>
      </c>
      <c r="V330" s="50"/>
      <c r="W330" s="40"/>
    </row>
    <row r="331" spans="1:23" x14ac:dyDescent="0.25">
      <c r="A331" s="52">
        <v>330</v>
      </c>
      <c r="B331" s="6" t="s">
        <v>3819</v>
      </c>
      <c r="C331" s="12" t="s">
        <v>3820</v>
      </c>
      <c r="D331" s="12" t="s">
        <v>3820</v>
      </c>
      <c r="E331" s="11"/>
      <c r="F331" s="6" t="s">
        <v>3819</v>
      </c>
      <c r="G331" s="44"/>
      <c r="H331" s="6"/>
      <c r="I331" s="6"/>
      <c r="J331" s="1"/>
      <c r="K331" s="6"/>
      <c r="L331" s="6"/>
      <c r="M331" s="48"/>
      <c r="N331" s="50"/>
      <c r="V331" s="50"/>
      <c r="W331" s="40"/>
    </row>
    <row r="332" spans="1:23" ht="38.25" x14ac:dyDescent="0.25">
      <c r="A332" s="52">
        <v>331</v>
      </c>
      <c r="B332" s="2" t="s">
        <v>3817</v>
      </c>
      <c r="C332" s="10" t="s">
        <v>3818</v>
      </c>
      <c r="D332" s="10" t="s">
        <v>3818</v>
      </c>
      <c r="F332" s="2" t="s">
        <v>3817</v>
      </c>
      <c r="G332" s="45"/>
      <c r="H332" s="2"/>
      <c r="I332" s="2"/>
      <c r="J332" s="1" t="s">
        <v>13</v>
      </c>
      <c r="K332" s="2"/>
      <c r="L332" s="2"/>
      <c r="M332" s="50"/>
      <c r="N332" s="50"/>
      <c r="P332" s="10" t="s">
        <v>13</v>
      </c>
      <c r="Q332" s="10" t="s">
        <v>13</v>
      </c>
      <c r="R332" s="10" t="s">
        <v>13</v>
      </c>
      <c r="V332" s="50"/>
      <c r="W332" s="40"/>
    </row>
    <row r="333" spans="1:23" ht="25.5" x14ac:dyDescent="0.25">
      <c r="A333" s="52">
        <v>332</v>
      </c>
      <c r="B333" s="2" t="s">
        <v>3815</v>
      </c>
      <c r="C333" s="10" t="s">
        <v>3816</v>
      </c>
      <c r="D333" s="10" t="s">
        <v>3816</v>
      </c>
      <c r="F333" s="2" t="s">
        <v>3815</v>
      </c>
      <c r="G333" s="45"/>
      <c r="H333" s="2"/>
      <c r="I333" s="2"/>
      <c r="J333" s="1" t="s">
        <v>13</v>
      </c>
      <c r="K333" s="2"/>
      <c r="L333" s="2"/>
      <c r="M333" s="50"/>
      <c r="N333" s="50"/>
      <c r="P333" s="10" t="s">
        <v>13</v>
      </c>
      <c r="Q333" s="10" t="s">
        <v>13</v>
      </c>
      <c r="R333" s="10" t="s">
        <v>13</v>
      </c>
      <c r="V333" s="50"/>
      <c r="W333" s="40"/>
    </row>
    <row r="334" spans="1:23" ht="25.5" x14ac:dyDescent="0.25">
      <c r="A334" s="52">
        <v>333</v>
      </c>
      <c r="B334" s="6" t="s">
        <v>3813</v>
      </c>
      <c r="C334" s="12" t="s">
        <v>3814</v>
      </c>
      <c r="D334" s="12" t="s">
        <v>3814</v>
      </c>
      <c r="E334" s="11"/>
      <c r="F334" s="6" t="s">
        <v>3813</v>
      </c>
      <c r="G334" s="44"/>
      <c r="H334" s="6"/>
      <c r="I334" s="6"/>
      <c r="J334" s="1"/>
      <c r="K334" s="6"/>
      <c r="L334" s="6"/>
      <c r="M334" s="48"/>
      <c r="N334" s="50"/>
      <c r="V334" s="50"/>
      <c r="W334" s="40"/>
    </row>
    <row r="335" spans="1:23" ht="25.5" x14ac:dyDescent="0.25">
      <c r="A335" s="52">
        <v>334</v>
      </c>
      <c r="B335" s="2" t="s">
        <v>3811</v>
      </c>
      <c r="C335" s="10" t="s">
        <v>3812</v>
      </c>
      <c r="D335" s="10" t="s">
        <v>3812</v>
      </c>
      <c r="F335" s="2" t="s">
        <v>3811</v>
      </c>
      <c r="G335" s="45"/>
      <c r="H335" s="2"/>
      <c r="I335" s="2"/>
      <c r="J335" s="1" t="s">
        <v>13</v>
      </c>
      <c r="K335" s="2"/>
      <c r="L335" s="2"/>
      <c r="M335" s="50"/>
      <c r="N335" s="50"/>
      <c r="P335" s="10" t="s">
        <v>13</v>
      </c>
      <c r="Q335" s="10" t="s">
        <v>13</v>
      </c>
      <c r="R335" s="10" t="s">
        <v>13</v>
      </c>
      <c r="V335" s="50"/>
      <c r="W335" s="40"/>
    </row>
    <row r="336" spans="1:23" x14ac:dyDescent="0.25">
      <c r="A336" s="52">
        <v>335</v>
      </c>
      <c r="B336" s="2" t="s">
        <v>3809</v>
      </c>
      <c r="C336" s="10" t="s">
        <v>3810</v>
      </c>
      <c r="D336" s="10" t="s">
        <v>3810</v>
      </c>
      <c r="F336" s="2" t="s">
        <v>3809</v>
      </c>
      <c r="G336" s="45"/>
      <c r="H336" s="2"/>
      <c r="I336" s="2"/>
      <c r="J336" s="1" t="s">
        <v>13</v>
      </c>
      <c r="K336" s="2"/>
      <c r="L336" s="2"/>
      <c r="M336" s="50"/>
      <c r="N336" s="50"/>
      <c r="P336" s="10" t="s">
        <v>13</v>
      </c>
      <c r="Q336" s="10" t="s">
        <v>13</v>
      </c>
      <c r="R336" s="10" t="s">
        <v>13</v>
      </c>
      <c r="V336" s="50"/>
      <c r="W336" s="40"/>
    </row>
    <row r="337" spans="1:23" x14ac:dyDescent="0.25">
      <c r="A337" s="52">
        <v>336</v>
      </c>
      <c r="B337" s="6" t="s">
        <v>3807</v>
      </c>
      <c r="C337" s="12" t="s">
        <v>3808</v>
      </c>
      <c r="D337" s="12" t="s">
        <v>3808</v>
      </c>
      <c r="E337" s="11"/>
      <c r="F337" s="6" t="s">
        <v>3807</v>
      </c>
      <c r="G337" s="44"/>
      <c r="H337" s="6"/>
      <c r="I337" s="6"/>
      <c r="J337" s="1"/>
      <c r="K337" s="6"/>
      <c r="L337" s="6"/>
      <c r="M337" s="48"/>
      <c r="N337" s="50"/>
      <c r="V337" s="50"/>
      <c r="W337" s="40"/>
    </row>
    <row r="338" spans="1:23" ht="38.25" x14ac:dyDescent="0.25">
      <c r="A338" s="52">
        <v>337</v>
      </c>
      <c r="B338" s="2" t="s">
        <v>3805</v>
      </c>
      <c r="C338" s="10" t="s">
        <v>3806</v>
      </c>
      <c r="D338" s="10" t="s">
        <v>3806</v>
      </c>
      <c r="F338" s="2" t="s">
        <v>3805</v>
      </c>
      <c r="G338" s="45"/>
      <c r="H338" s="2"/>
      <c r="I338" s="2"/>
      <c r="J338" s="1" t="s">
        <v>13</v>
      </c>
      <c r="K338" s="2"/>
      <c r="L338" s="2"/>
      <c r="M338" s="50"/>
      <c r="N338" s="50"/>
      <c r="P338" s="10" t="s">
        <v>13</v>
      </c>
      <c r="Q338" s="10" t="s">
        <v>13</v>
      </c>
      <c r="R338" s="10" t="s">
        <v>13</v>
      </c>
      <c r="V338" s="50"/>
      <c r="W338" s="40"/>
    </row>
    <row r="339" spans="1:23" x14ac:dyDescent="0.25">
      <c r="A339" s="52">
        <v>338</v>
      </c>
      <c r="B339" s="4" t="s">
        <v>3803</v>
      </c>
      <c r="C339" s="14" t="s">
        <v>3804</v>
      </c>
      <c r="D339" s="14" t="s">
        <v>3804</v>
      </c>
      <c r="E339" s="13"/>
      <c r="F339" s="4" t="s">
        <v>3803</v>
      </c>
      <c r="G339" s="43"/>
      <c r="H339" s="4"/>
      <c r="I339" s="4"/>
      <c r="J339" s="1"/>
      <c r="K339" s="4"/>
      <c r="L339" s="4"/>
      <c r="M339" s="47"/>
      <c r="N339" s="50"/>
      <c r="V339" s="50"/>
      <c r="W339" s="40"/>
    </row>
    <row r="340" spans="1:23" x14ac:dyDescent="0.25">
      <c r="A340" s="52">
        <v>339</v>
      </c>
      <c r="B340" s="6" t="s">
        <v>3801</v>
      </c>
      <c r="C340" s="12" t="s">
        <v>3802</v>
      </c>
      <c r="D340" s="12" t="s">
        <v>3802</v>
      </c>
      <c r="E340" s="11"/>
      <c r="F340" s="6" t="s">
        <v>3801</v>
      </c>
      <c r="G340" s="44"/>
      <c r="H340" s="6"/>
      <c r="I340" s="6"/>
      <c r="J340" s="1"/>
      <c r="K340" s="6"/>
      <c r="L340" s="6"/>
      <c r="M340" s="48"/>
      <c r="N340" s="50"/>
      <c r="V340" s="50"/>
      <c r="W340" s="40"/>
    </row>
    <row r="341" spans="1:23" ht="76.5" x14ac:dyDescent="0.25">
      <c r="A341" s="52">
        <v>340</v>
      </c>
      <c r="B341" s="2" t="s">
        <v>3799</v>
      </c>
      <c r="C341" s="10" t="s">
        <v>3800</v>
      </c>
      <c r="D341" s="10" t="s">
        <v>3800</v>
      </c>
      <c r="F341" s="2" t="s">
        <v>3799</v>
      </c>
      <c r="G341" s="45"/>
      <c r="H341" s="2"/>
      <c r="I341" s="2"/>
      <c r="J341" s="1" t="s">
        <v>13</v>
      </c>
      <c r="K341" s="2"/>
      <c r="L341" s="2"/>
      <c r="M341" s="50"/>
      <c r="N341" s="50"/>
      <c r="P341" s="10" t="s">
        <v>13</v>
      </c>
      <c r="Q341" s="10" t="s">
        <v>13</v>
      </c>
      <c r="R341" s="10" t="s">
        <v>13</v>
      </c>
      <c r="V341" s="50"/>
      <c r="W341" s="40"/>
    </row>
    <row r="342" spans="1:23" ht="38.25" x14ac:dyDescent="0.25">
      <c r="A342" s="52">
        <v>341</v>
      </c>
      <c r="B342" s="2" t="s">
        <v>3797</v>
      </c>
      <c r="C342" s="10" t="s">
        <v>3798</v>
      </c>
      <c r="D342" s="10" t="s">
        <v>3798</v>
      </c>
      <c r="F342" s="2" t="s">
        <v>3797</v>
      </c>
      <c r="G342" s="45"/>
      <c r="H342" s="2"/>
      <c r="I342" s="2"/>
      <c r="J342" s="1" t="s">
        <v>13</v>
      </c>
      <c r="K342" s="2"/>
      <c r="L342" s="2"/>
      <c r="M342" s="50"/>
      <c r="N342" s="50"/>
      <c r="P342" s="10" t="s">
        <v>13</v>
      </c>
      <c r="Q342" s="10" t="s">
        <v>13</v>
      </c>
      <c r="R342" s="10" t="s">
        <v>13</v>
      </c>
      <c r="V342" s="50"/>
      <c r="W342" s="40"/>
    </row>
    <row r="343" spans="1:23" ht="51" x14ac:dyDescent="0.25">
      <c r="A343" s="52">
        <v>342</v>
      </c>
      <c r="B343" s="2" t="s">
        <v>3795</v>
      </c>
      <c r="C343" s="10" t="s">
        <v>3796</v>
      </c>
      <c r="D343" s="10" t="s">
        <v>3796</v>
      </c>
      <c r="F343" s="2" t="s">
        <v>3795</v>
      </c>
      <c r="G343" s="45"/>
      <c r="H343" s="2"/>
      <c r="I343" s="2"/>
      <c r="J343" s="1" t="s">
        <v>13</v>
      </c>
      <c r="K343" s="2"/>
      <c r="L343" s="2"/>
      <c r="M343" s="50"/>
      <c r="N343" s="50"/>
      <c r="P343" s="10" t="s">
        <v>13</v>
      </c>
      <c r="Q343" s="10" t="s">
        <v>13</v>
      </c>
      <c r="R343" s="10" t="s">
        <v>13</v>
      </c>
      <c r="V343" s="50"/>
      <c r="W343" s="40"/>
    </row>
    <row r="344" spans="1:23" ht="25.5" x14ac:dyDescent="0.25">
      <c r="A344" s="52">
        <v>343</v>
      </c>
      <c r="B344" s="2" t="s">
        <v>3793</v>
      </c>
      <c r="C344" s="10" t="s">
        <v>3794</v>
      </c>
      <c r="D344" s="10" t="s">
        <v>3794</v>
      </c>
      <c r="F344" s="2" t="s">
        <v>3793</v>
      </c>
      <c r="G344" s="45"/>
      <c r="H344" s="2"/>
      <c r="I344" s="2"/>
      <c r="J344" s="1" t="s">
        <v>13</v>
      </c>
      <c r="K344" s="2"/>
      <c r="L344" s="2"/>
      <c r="M344" s="50"/>
      <c r="N344" s="50"/>
      <c r="P344" s="10" t="s">
        <v>13</v>
      </c>
      <c r="Q344" s="10" t="s">
        <v>13</v>
      </c>
      <c r="R344" s="10" t="s">
        <v>13</v>
      </c>
      <c r="V344" s="50"/>
      <c r="W344" s="40"/>
    </row>
    <row r="345" spans="1:23" ht="38.25" x14ac:dyDescent="0.25">
      <c r="A345" s="52">
        <v>344</v>
      </c>
      <c r="B345" s="2" t="s">
        <v>3791</v>
      </c>
      <c r="C345" s="10" t="s">
        <v>3792</v>
      </c>
      <c r="D345" s="10" t="s">
        <v>3792</v>
      </c>
      <c r="F345" s="2" t="s">
        <v>3791</v>
      </c>
      <c r="G345" s="45"/>
      <c r="H345" s="2"/>
      <c r="I345" s="2"/>
      <c r="J345" s="1" t="s">
        <v>13</v>
      </c>
      <c r="K345" s="2"/>
      <c r="L345" s="2"/>
      <c r="M345" s="50"/>
      <c r="N345" s="50"/>
      <c r="P345" s="10" t="s">
        <v>13</v>
      </c>
      <c r="Q345" s="10" t="s">
        <v>13</v>
      </c>
      <c r="R345" s="10" t="s">
        <v>13</v>
      </c>
      <c r="V345" s="50"/>
      <c r="W345" s="40"/>
    </row>
    <row r="346" spans="1:23" x14ac:dyDescent="0.25">
      <c r="A346" s="52">
        <v>345</v>
      </c>
      <c r="B346" s="2" t="s">
        <v>3789</v>
      </c>
      <c r="C346" s="10" t="s">
        <v>3790</v>
      </c>
      <c r="D346" s="10" t="s">
        <v>3790</v>
      </c>
      <c r="F346" s="2" t="s">
        <v>3789</v>
      </c>
      <c r="G346" s="45"/>
      <c r="H346" s="2"/>
      <c r="I346" s="2"/>
      <c r="J346" s="1" t="s">
        <v>13</v>
      </c>
      <c r="K346" s="2"/>
      <c r="L346" s="2"/>
      <c r="M346" s="50"/>
      <c r="N346" s="50"/>
      <c r="P346" s="10" t="s">
        <v>13</v>
      </c>
      <c r="Q346" s="10" t="s">
        <v>13</v>
      </c>
      <c r="R346" s="10" t="s">
        <v>13</v>
      </c>
      <c r="V346" s="50"/>
      <c r="W346" s="40"/>
    </row>
    <row r="347" spans="1:23" ht="38.25" x14ac:dyDescent="0.25">
      <c r="A347" s="52">
        <v>346</v>
      </c>
      <c r="B347" s="2" t="s">
        <v>3787</v>
      </c>
      <c r="C347" s="10" t="s">
        <v>3788</v>
      </c>
      <c r="D347" s="10" t="s">
        <v>3788</v>
      </c>
      <c r="F347" s="2" t="s">
        <v>3787</v>
      </c>
      <c r="G347" s="45"/>
      <c r="H347" s="2"/>
      <c r="I347" s="2"/>
      <c r="J347" s="1" t="s">
        <v>13</v>
      </c>
      <c r="K347" s="2"/>
      <c r="L347" s="2"/>
      <c r="M347" s="50"/>
      <c r="N347" s="50"/>
      <c r="P347" s="10" t="s">
        <v>13</v>
      </c>
      <c r="Q347" s="10" t="s">
        <v>13</v>
      </c>
      <c r="R347" s="10" t="s">
        <v>13</v>
      </c>
      <c r="V347" s="50"/>
      <c r="W347" s="40"/>
    </row>
    <row r="348" spans="1:23" ht="63.75" x14ac:dyDescent="0.25">
      <c r="A348" s="52">
        <v>347</v>
      </c>
      <c r="B348" s="2" t="s">
        <v>3785</v>
      </c>
      <c r="C348" s="10" t="s">
        <v>3786</v>
      </c>
      <c r="D348" s="10" t="s">
        <v>3786</v>
      </c>
      <c r="F348" s="2" t="s">
        <v>3785</v>
      </c>
      <c r="G348" s="45"/>
      <c r="H348" s="2"/>
      <c r="I348" s="2"/>
      <c r="J348" s="1" t="s">
        <v>13</v>
      </c>
      <c r="K348" s="2"/>
      <c r="L348" s="2"/>
      <c r="M348" s="50"/>
      <c r="N348" s="50"/>
      <c r="P348" s="10" t="s">
        <v>13</v>
      </c>
      <c r="Q348" s="10" t="s">
        <v>13</v>
      </c>
      <c r="R348" s="10" t="s">
        <v>13</v>
      </c>
      <c r="V348" s="50"/>
      <c r="W348" s="40"/>
    </row>
    <row r="349" spans="1:23" ht="38.25" x14ac:dyDescent="0.25">
      <c r="A349" s="52">
        <v>348</v>
      </c>
      <c r="B349" s="2" t="s">
        <v>3783</v>
      </c>
      <c r="C349" s="10" t="s">
        <v>3784</v>
      </c>
      <c r="D349" s="10" t="s">
        <v>3784</v>
      </c>
      <c r="F349" s="2" t="s">
        <v>3783</v>
      </c>
      <c r="G349" s="45"/>
      <c r="H349" s="2"/>
      <c r="I349" s="2"/>
      <c r="J349" s="1" t="s">
        <v>13</v>
      </c>
      <c r="K349" s="2"/>
      <c r="L349" s="2"/>
      <c r="M349" s="50"/>
      <c r="N349" s="50"/>
      <c r="P349" s="10" t="s">
        <v>13</v>
      </c>
      <c r="Q349" s="10" t="s">
        <v>13</v>
      </c>
      <c r="R349" s="10" t="s">
        <v>13</v>
      </c>
      <c r="V349" s="50"/>
      <c r="W349" s="40"/>
    </row>
    <row r="350" spans="1:23" ht="25.5" x14ac:dyDescent="0.25">
      <c r="A350" s="52">
        <v>349</v>
      </c>
      <c r="B350" s="2" t="s">
        <v>3781</v>
      </c>
      <c r="C350" s="10" t="s">
        <v>3782</v>
      </c>
      <c r="D350" s="10" t="s">
        <v>3782</v>
      </c>
      <c r="F350" s="2" t="s">
        <v>3781</v>
      </c>
      <c r="G350" s="45"/>
      <c r="H350" s="2"/>
      <c r="I350" s="2"/>
      <c r="J350" s="1" t="s">
        <v>13</v>
      </c>
      <c r="K350" s="2"/>
      <c r="L350" s="2"/>
      <c r="M350" s="50"/>
      <c r="N350" s="50"/>
      <c r="P350" s="10" t="s">
        <v>13</v>
      </c>
      <c r="Q350" s="10" t="s">
        <v>13</v>
      </c>
      <c r="R350" s="10" t="s">
        <v>13</v>
      </c>
      <c r="V350" s="50"/>
      <c r="W350" s="40"/>
    </row>
    <row r="351" spans="1:23" x14ac:dyDescent="0.25">
      <c r="A351" s="52">
        <v>350</v>
      </c>
      <c r="B351" s="4" t="s">
        <v>3779</v>
      </c>
      <c r="C351" s="14" t="s">
        <v>3780</v>
      </c>
      <c r="D351" s="14" t="s">
        <v>3780</v>
      </c>
      <c r="E351" s="13"/>
      <c r="F351" s="4" t="s">
        <v>3779</v>
      </c>
      <c r="G351" s="43"/>
      <c r="H351" s="4"/>
      <c r="I351" s="4"/>
      <c r="J351" s="1"/>
      <c r="K351" s="4"/>
      <c r="L351" s="4"/>
      <c r="M351" s="47"/>
      <c r="N351" s="50"/>
      <c r="V351" s="50"/>
      <c r="W351" s="40"/>
    </row>
    <row r="352" spans="1:23" x14ac:dyDescent="0.25">
      <c r="A352" s="52">
        <v>351</v>
      </c>
      <c r="B352" s="6" t="s">
        <v>656</v>
      </c>
      <c r="C352" s="12" t="s">
        <v>3778</v>
      </c>
      <c r="D352" s="12" t="s">
        <v>3778</v>
      </c>
      <c r="E352" s="11"/>
      <c r="F352" s="6" t="s">
        <v>656</v>
      </c>
      <c r="G352" s="44"/>
      <c r="H352" s="6"/>
      <c r="I352" s="6"/>
      <c r="J352" s="1"/>
      <c r="K352" s="6"/>
      <c r="L352" s="6"/>
      <c r="M352" s="48"/>
      <c r="N352" s="50"/>
      <c r="V352" s="50"/>
      <c r="W352" s="40"/>
    </row>
    <row r="353" spans="1:23" ht="38.25" x14ac:dyDescent="0.25">
      <c r="A353" s="52">
        <v>352</v>
      </c>
      <c r="B353" s="2" t="s">
        <v>3776</v>
      </c>
      <c r="C353" s="10" t="s">
        <v>3777</v>
      </c>
      <c r="D353" s="10" t="s">
        <v>3777</v>
      </c>
      <c r="F353" s="2" t="s">
        <v>3776</v>
      </c>
      <c r="G353" s="45"/>
      <c r="H353" s="2"/>
      <c r="I353" s="2"/>
      <c r="J353" s="1" t="s">
        <v>13</v>
      </c>
      <c r="K353" s="2"/>
      <c r="L353" s="2"/>
      <c r="M353" s="50"/>
      <c r="N353" s="50"/>
      <c r="P353" s="10" t="s">
        <v>13</v>
      </c>
      <c r="Q353" s="10" t="s">
        <v>13</v>
      </c>
      <c r="R353" s="10" t="s">
        <v>13</v>
      </c>
      <c r="V353" s="50"/>
      <c r="W353" s="40"/>
    </row>
    <row r="354" spans="1:23" x14ac:dyDescent="0.25">
      <c r="A354" s="52">
        <v>353</v>
      </c>
      <c r="B354" s="6" t="s">
        <v>3774</v>
      </c>
      <c r="C354" s="12" t="s">
        <v>3775</v>
      </c>
      <c r="D354" s="12" t="s">
        <v>3775</v>
      </c>
      <c r="E354" s="11"/>
      <c r="F354" s="6" t="s">
        <v>3774</v>
      </c>
      <c r="G354" s="44"/>
      <c r="H354" s="6"/>
      <c r="I354" s="6"/>
      <c r="J354" s="1"/>
      <c r="K354" s="6"/>
      <c r="L354" s="6"/>
      <c r="M354" s="48"/>
      <c r="N354" s="50"/>
      <c r="V354" s="50"/>
      <c r="W354" s="40"/>
    </row>
    <row r="355" spans="1:23" ht="38.25" x14ac:dyDescent="0.25">
      <c r="A355" s="52">
        <v>354</v>
      </c>
      <c r="B355" s="2" t="s">
        <v>3772</v>
      </c>
      <c r="C355" s="10" t="s">
        <v>3773</v>
      </c>
      <c r="D355" s="10" t="s">
        <v>3773</v>
      </c>
      <c r="F355" s="2" t="s">
        <v>3772</v>
      </c>
      <c r="G355" s="45"/>
      <c r="H355" s="2"/>
      <c r="I355" s="2"/>
      <c r="J355" s="1" t="s">
        <v>13</v>
      </c>
      <c r="K355" s="2"/>
      <c r="L355" s="2"/>
      <c r="M355" s="50"/>
      <c r="N355" s="50"/>
      <c r="P355" s="10" t="s">
        <v>13</v>
      </c>
      <c r="Q355" s="10" t="s">
        <v>13</v>
      </c>
      <c r="R355" s="10" t="s">
        <v>13</v>
      </c>
      <c r="V355" s="50"/>
      <c r="W355" s="40"/>
    </row>
    <row r="356" spans="1:23" x14ac:dyDescent="0.25">
      <c r="A356" s="52">
        <v>355</v>
      </c>
      <c r="B356" s="6" t="s">
        <v>3770</v>
      </c>
      <c r="C356" s="12" t="s">
        <v>3771</v>
      </c>
      <c r="D356" s="12" t="s">
        <v>3771</v>
      </c>
      <c r="E356" s="11"/>
      <c r="F356" s="6" t="s">
        <v>3770</v>
      </c>
      <c r="G356" s="44"/>
      <c r="H356" s="6"/>
      <c r="I356" s="6"/>
      <c r="J356" s="1"/>
      <c r="K356" s="6"/>
      <c r="L356" s="6"/>
      <c r="M356" s="48"/>
      <c r="N356" s="50"/>
      <c r="V356" s="50"/>
      <c r="W356" s="40"/>
    </row>
    <row r="357" spans="1:23" ht="25.5" x14ac:dyDescent="0.25">
      <c r="A357" s="52">
        <v>356</v>
      </c>
      <c r="B357" s="2" t="s">
        <v>3768</v>
      </c>
      <c r="C357" s="10" t="s">
        <v>3769</v>
      </c>
      <c r="D357" s="10" t="s">
        <v>3769</v>
      </c>
      <c r="F357" s="2" t="s">
        <v>3768</v>
      </c>
      <c r="G357" s="45"/>
      <c r="H357" s="2"/>
      <c r="I357" s="2"/>
      <c r="J357" s="1" t="s">
        <v>13</v>
      </c>
      <c r="K357" s="2"/>
      <c r="L357" s="2"/>
      <c r="M357" s="50"/>
      <c r="N357" s="50"/>
      <c r="P357" s="10" t="s">
        <v>13</v>
      </c>
      <c r="Q357" s="10" t="s">
        <v>13</v>
      </c>
      <c r="R357" s="10" t="s">
        <v>13</v>
      </c>
      <c r="V357" s="50"/>
      <c r="W357" s="40"/>
    </row>
    <row r="358" spans="1:23" ht="25.5" x14ac:dyDescent="0.25">
      <c r="A358" s="52">
        <v>357</v>
      </c>
      <c r="B358" s="2" t="s">
        <v>3766</v>
      </c>
      <c r="C358" s="10" t="s">
        <v>3767</v>
      </c>
      <c r="D358" s="10" t="s">
        <v>3767</v>
      </c>
      <c r="F358" s="2" t="s">
        <v>3766</v>
      </c>
      <c r="G358" s="45"/>
      <c r="H358" s="2"/>
      <c r="I358" s="2"/>
      <c r="J358" s="1" t="s">
        <v>13</v>
      </c>
      <c r="K358" s="2"/>
      <c r="L358" s="2"/>
      <c r="M358" s="50"/>
      <c r="N358" s="50"/>
      <c r="P358" s="10" t="s">
        <v>13</v>
      </c>
      <c r="Q358" s="10" t="s">
        <v>13</v>
      </c>
      <c r="R358" s="10" t="s">
        <v>13</v>
      </c>
      <c r="V358" s="50"/>
      <c r="W358" s="40"/>
    </row>
    <row r="359" spans="1:23" ht="25.5" x14ac:dyDescent="0.25">
      <c r="A359" s="52">
        <v>358</v>
      </c>
      <c r="B359" s="2" t="s">
        <v>3764</v>
      </c>
      <c r="C359" s="10" t="s">
        <v>3765</v>
      </c>
      <c r="D359" s="10" t="s">
        <v>3765</v>
      </c>
      <c r="F359" s="2" t="s">
        <v>3764</v>
      </c>
      <c r="G359" s="45"/>
      <c r="H359" s="2"/>
      <c r="I359" s="2"/>
      <c r="J359" s="1" t="s">
        <v>13</v>
      </c>
      <c r="K359" s="2"/>
      <c r="L359" s="2"/>
      <c r="M359" s="50"/>
      <c r="N359" s="50"/>
      <c r="P359" s="10" t="s">
        <v>13</v>
      </c>
      <c r="Q359" s="10" t="s">
        <v>13</v>
      </c>
      <c r="R359" s="10" t="s">
        <v>13</v>
      </c>
      <c r="V359" s="50"/>
      <c r="W359" s="40"/>
    </row>
    <row r="360" spans="1:23" ht="25.5" x14ac:dyDescent="0.25">
      <c r="A360" s="52">
        <v>359</v>
      </c>
      <c r="B360" s="2" t="s">
        <v>3762</v>
      </c>
      <c r="C360" s="10" t="s">
        <v>3763</v>
      </c>
      <c r="D360" s="10" t="s">
        <v>3763</v>
      </c>
      <c r="F360" s="2" t="s">
        <v>3762</v>
      </c>
      <c r="G360" s="45"/>
      <c r="H360" s="2"/>
      <c r="I360" s="2"/>
      <c r="J360" s="1" t="s">
        <v>13</v>
      </c>
      <c r="K360" s="2"/>
      <c r="L360" s="2"/>
      <c r="M360" s="50"/>
      <c r="N360" s="50"/>
      <c r="P360" s="10" t="s">
        <v>13</v>
      </c>
      <c r="Q360" s="10" t="s">
        <v>13</v>
      </c>
      <c r="R360" s="10" t="s">
        <v>13</v>
      </c>
      <c r="V360" s="50"/>
      <c r="W360" s="40"/>
    </row>
    <row r="361" spans="1:23" ht="25.5" x14ac:dyDescent="0.25">
      <c r="A361" s="52">
        <v>360</v>
      </c>
      <c r="B361" s="2" t="s">
        <v>3760</v>
      </c>
      <c r="C361" s="10" t="s">
        <v>3761</v>
      </c>
      <c r="D361" s="10" t="s">
        <v>3761</v>
      </c>
      <c r="F361" s="2" t="s">
        <v>3760</v>
      </c>
      <c r="G361" s="45"/>
      <c r="H361" s="2"/>
      <c r="I361" s="2"/>
      <c r="J361" s="1" t="s">
        <v>13</v>
      </c>
      <c r="K361" s="2"/>
      <c r="L361" s="2"/>
      <c r="M361" s="50"/>
      <c r="N361" s="50"/>
      <c r="P361" s="10" t="s">
        <v>13</v>
      </c>
      <c r="Q361" s="10" t="s">
        <v>13</v>
      </c>
      <c r="R361" s="10" t="s">
        <v>13</v>
      </c>
      <c r="V361" s="50"/>
      <c r="W361" s="40"/>
    </row>
    <row r="362" spans="1:23" ht="38.25" x14ac:dyDescent="0.25">
      <c r="A362" s="52">
        <v>361</v>
      </c>
      <c r="B362" s="2" t="s">
        <v>3758</v>
      </c>
      <c r="C362" s="10" t="s">
        <v>3759</v>
      </c>
      <c r="D362" s="10" t="s">
        <v>3759</v>
      </c>
      <c r="F362" s="2" t="s">
        <v>3758</v>
      </c>
      <c r="G362" s="45"/>
      <c r="H362" s="2"/>
      <c r="I362" s="2"/>
      <c r="J362" s="1" t="s">
        <v>13</v>
      </c>
      <c r="K362" s="2"/>
      <c r="L362" s="2"/>
      <c r="M362" s="50"/>
      <c r="N362" s="50"/>
      <c r="P362" s="10" t="s">
        <v>13</v>
      </c>
      <c r="Q362" s="10" t="s">
        <v>13</v>
      </c>
      <c r="R362" s="10" t="s">
        <v>13</v>
      </c>
      <c r="V362" s="50"/>
      <c r="W362" s="40"/>
    </row>
    <row r="363" spans="1:23" ht="25.5" x14ac:dyDescent="0.25">
      <c r="A363" s="52">
        <v>362</v>
      </c>
      <c r="B363" s="2" t="s">
        <v>3756</v>
      </c>
      <c r="C363" s="10" t="s">
        <v>3757</v>
      </c>
      <c r="D363" s="10" t="s">
        <v>3757</v>
      </c>
      <c r="F363" s="2" t="s">
        <v>3756</v>
      </c>
      <c r="G363" s="45"/>
      <c r="H363" s="2"/>
      <c r="I363" s="2"/>
      <c r="J363" s="1" t="s">
        <v>13</v>
      </c>
      <c r="K363" s="2"/>
      <c r="L363" s="2"/>
      <c r="M363" s="50"/>
      <c r="N363" s="50"/>
      <c r="P363" s="10" t="s">
        <v>13</v>
      </c>
      <c r="Q363" s="10" t="s">
        <v>13</v>
      </c>
      <c r="R363" s="10" t="s">
        <v>13</v>
      </c>
      <c r="V363" s="50"/>
      <c r="W363" s="40"/>
    </row>
    <row r="364" spans="1:23" x14ac:dyDescent="0.25">
      <c r="A364" s="52">
        <v>363</v>
      </c>
      <c r="B364" s="6" t="s">
        <v>3754</v>
      </c>
      <c r="C364" s="12" t="s">
        <v>3755</v>
      </c>
      <c r="D364" s="12" t="s">
        <v>3755</v>
      </c>
      <c r="E364" s="11"/>
      <c r="F364" s="6" t="s">
        <v>3754</v>
      </c>
      <c r="G364" s="44"/>
      <c r="H364" s="6"/>
      <c r="I364" s="6"/>
      <c r="J364" s="1"/>
      <c r="K364" s="6"/>
      <c r="L364" s="6"/>
      <c r="M364" s="48"/>
      <c r="N364" s="50"/>
      <c r="V364" s="50"/>
      <c r="W364" s="40"/>
    </row>
    <row r="365" spans="1:23" x14ac:dyDescent="0.25">
      <c r="A365" s="52">
        <v>364</v>
      </c>
      <c r="B365" s="2" t="s">
        <v>3752</v>
      </c>
      <c r="C365" s="10" t="s">
        <v>3753</v>
      </c>
      <c r="D365" s="10" t="s">
        <v>3753</v>
      </c>
      <c r="F365" s="2" t="s">
        <v>3752</v>
      </c>
      <c r="G365" s="45"/>
      <c r="H365" s="2"/>
      <c r="I365" s="2"/>
      <c r="J365" s="1" t="s">
        <v>13</v>
      </c>
      <c r="K365" s="2"/>
      <c r="L365" s="2"/>
      <c r="M365" s="50"/>
      <c r="N365" s="50"/>
      <c r="P365" s="10" t="s">
        <v>13</v>
      </c>
      <c r="Q365" s="10" t="s">
        <v>13</v>
      </c>
      <c r="R365" s="10" t="s">
        <v>13</v>
      </c>
      <c r="V365" s="50"/>
      <c r="W365" s="40"/>
    </row>
    <row r="366" spans="1:23" ht="25.5" x14ac:dyDescent="0.25">
      <c r="A366" s="52">
        <v>365</v>
      </c>
      <c r="B366" s="2" t="s">
        <v>3750</v>
      </c>
      <c r="C366" s="10" t="s">
        <v>3751</v>
      </c>
      <c r="D366" s="10" t="s">
        <v>3751</v>
      </c>
      <c r="F366" s="2" t="s">
        <v>3750</v>
      </c>
      <c r="G366" s="45"/>
      <c r="H366" s="2"/>
      <c r="I366" s="2"/>
      <c r="J366" s="1" t="s">
        <v>13</v>
      </c>
      <c r="K366" s="2"/>
      <c r="L366" s="2"/>
      <c r="M366" s="50"/>
      <c r="N366" s="50"/>
      <c r="P366" s="10" t="s">
        <v>13</v>
      </c>
      <c r="Q366" s="10" t="s">
        <v>13</v>
      </c>
      <c r="R366" s="10" t="s">
        <v>13</v>
      </c>
      <c r="V366" s="50"/>
      <c r="W366" s="40"/>
    </row>
    <row r="367" spans="1:23" ht="38.25" x14ac:dyDescent="0.25">
      <c r="A367" s="52">
        <v>366</v>
      </c>
      <c r="B367" s="2" t="s">
        <v>3748</v>
      </c>
      <c r="C367" s="10" t="s">
        <v>3749</v>
      </c>
      <c r="D367" s="10" t="s">
        <v>3749</v>
      </c>
      <c r="F367" s="2" t="s">
        <v>3748</v>
      </c>
      <c r="G367" s="45"/>
      <c r="H367" s="2"/>
      <c r="I367" s="2"/>
      <c r="J367" s="1" t="s">
        <v>13</v>
      </c>
      <c r="K367" s="2"/>
      <c r="L367" s="2"/>
      <c r="M367" s="50"/>
      <c r="N367" s="50"/>
      <c r="P367" s="10" t="s">
        <v>13</v>
      </c>
      <c r="Q367" s="10" t="s">
        <v>13</v>
      </c>
      <c r="R367" s="10" t="s">
        <v>13</v>
      </c>
      <c r="V367" s="50"/>
      <c r="W367" s="40"/>
    </row>
    <row r="368" spans="1:23" ht="25.5" x14ac:dyDescent="0.25">
      <c r="A368" s="52">
        <v>367</v>
      </c>
      <c r="B368" s="2" t="s">
        <v>3746</v>
      </c>
      <c r="C368" s="10" t="s">
        <v>3747</v>
      </c>
      <c r="D368" s="10" t="s">
        <v>3747</v>
      </c>
      <c r="F368" s="2" t="s">
        <v>3746</v>
      </c>
      <c r="G368" s="45"/>
      <c r="H368" s="2"/>
      <c r="I368" s="2"/>
      <c r="J368" s="1" t="s">
        <v>13</v>
      </c>
      <c r="K368" s="2"/>
      <c r="L368" s="2"/>
      <c r="M368" s="50"/>
      <c r="N368" s="50"/>
      <c r="P368" s="10" t="s">
        <v>13</v>
      </c>
      <c r="Q368" s="10" t="s">
        <v>13</v>
      </c>
      <c r="R368" s="10" t="s">
        <v>13</v>
      </c>
      <c r="V368" s="50"/>
      <c r="W368" s="40"/>
    </row>
    <row r="369" spans="1:23" ht="25.5" x14ac:dyDescent="0.25">
      <c r="A369" s="52">
        <v>368</v>
      </c>
      <c r="B369" s="2" t="s">
        <v>3744</v>
      </c>
      <c r="C369" s="10" t="s">
        <v>3745</v>
      </c>
      <c r="D369" s="10" t="s">
        <v>3745</v>
      </c>
      <c r="F369" s="2" t="s">
        <v>3744</v>
      </c>
      <c r="G369" s="45"/>
      <c r="H369" s="2"/>
      <c r="I369" s="2"/>
      <c r="J369" s="1" t="s">
        <v>13</v>
      </c>
      <c r="K369" s="2"/>
      <c r="L369" s="2"/>
      <c r="M369" s="50"/>
      <c r="N369" s="50"/>
      <c r="P369" s="10" t="s">
        <v>13</v>
      </c>
      <c r="Q369" s="10" t="s">
        <v>13</v>
      </c>
      <c r="R369" s="10" t="s">
        <v>13</v>
      </c>
      <c r="V369" s="50"/>
      <c r="W369" s="40"/>
    </row>
    <row r="370" spans="1:23" ht="51" x14ac:dyDescent="0.25">
      <c r="A370" s="52">
        <v>369</v>
      </c>
      <c r="B370" s="2" t="s">
        <v>3742</v>
      </c>
      <c r="C370" s="10" t="s">
        <v>3743</v>
      </c>
      <c r="D370" s="10" t="s">
        <v>3743</v>
      </c>
      <c r="F370" s="2" t="s">
        <v>3742</v>
      </c>
      <c r="G370" s="45"/>
      <c r="H370" s="2"/>
      <c r="I370" s="2"/>
      <c r="J370" s="1" t="s">
        <v>13</v>
      </c>
      <c r="K370" s="2"/>
      <c r="L370" s="2"/>
      <c r="M370" s="50"/>
      <c r="N370" s="50"/>
      <c r="P370" s="10" t="s">
        <v>13</v>
      </c>
      <c r="Q370" s="10" t="s">
        <v>13</v>
      </c>
      <c r="R370" s="10" t="s">
        <v>13</v>
      </c>
      <c r="V370" s="50"/>
      <c r="W370" s="40"/>
    </row>
    <row r="371" spans="1:23" ht="51" x14ac:dyDescent="0.25">
      <c r="A371" s="52">
        <v>370</v>
      </c>
      <c r="B371" s="2" t="s">
        <v>3740</v>
      </c>
      <c r="C371" s="10" t="s">
        <v>3741</v>
      </c>
      <c r="D371" s="10" t="s">
        <v>3741</v>
      </c>
      <c r="F371" s="2" t="s">
        <v>3740</v>
      </c>
      <c r="G371" s="45"/>
      <c r="H371" s="2"/>
      <c r="I371" s="2"/>
      <c r="J371" s="1" t="s">
        <v>13</v>
      </c>
      <c r="K371" s="2"/>
      <c r="L371" s="2"/>
      <c r="M371" s="50"/>
      <c r="N371" s="50"/>
      <c r="P371" s="10" t="s">
        <v>13</v>
      </c>
      <c r="Q371" s="10" t="s">
        <v>13</v>
      </c>
      <c r="R371" s="10" t="s">
        <v>13</v>
      </c>
      <c r="V371" s="50"/>
      <c r="W371" s="40"/>
    </row>
    <row r="372" spans="1:23" ht="25.5" x14ac:dyDescent="0.25">
      <c r="A372" s="52">
        <v>371</v>
      </c>
      <c r="B372" s="2" t="s">
        <v>3738</v>
      </c>
      <c r="C372" s="10" t="s">
        <v>3739</v>
      </c>
      <c r="D372" s="10" t="s">
        <v>3739</v>
      </c>
      <c r="F372" s="2" t="s">
        <v>3738</v>
      </c>
      <c r="G372" s="45"/>
      <c r="H372" s="2"/>
      <c r="I372" s="2"/>
      <c r="J372" s="1" t="s">
        <v>13</v>
      </c>
      <c r="K372" s="2"/>
      <c r="L372" s="2"/>
      <c r="M372" s="50"/>
      <c r="N372" s="50"/>
      <c r="P372" s="10" t="s">
        <v>13</v>
      </c>
      <c r="Q372" s="10" t="s">
        <v>13</v>
      </c>
      <c r="R372" s="10" t="s">
        <v>13</v>
      </c>
      <c r="V372" s="50"/>
      <c r="W372" s="40"/>
    </row>
    <row r="373" spans="1:23" x14ac:dyDescent="0.25">
      <c r="A373" s="52">
        <v>372</v>
      </c>
      <c r="B373" s="6" t="s">
        <v>3736</v>
      </c>
      <c r="C373" s="12" t="s">
        <v>3737</v>
      </c>
      <c r="D373" s="12" t="s">
        <v>3737</v>
      </c>
      <c r="E373" s="11"/>
      <c r="F373" s="6" t="s">
        <v>3736</v>
      </c>
      <c r="G373" s="44"/>
      <c r="H373" s="6"/>
      <c r="I373" s="6"/>
      <c r="J373" s="1"/>
      <c r="K373" s="6"/>
      <c r="L373" s="6"/>
      <c r="M373" s="48"/>
      <c r="N373" s="50"/>
      <c r="V373" s="50"/>
      <c r="W373" s="40"/>
    </row>
    <row r="374" spans="1:23" ht="25.5" x14ac:dyDescent="0.25">
      <c r="A374" s="52">
        <v>373</v>
      </c>
      <c r="B374" s="2" t="s">
        <v>3734</v>
      </c>
      <c r="C374" s="10" t="s">
        <v>3735</v>
      </c>
      <c r="D374" s="10" t="s">
        <v>3735</v>
      </c>
      <c r="F374" s="2" t="s">
        <v>3734</v>
      </c>
      <c r="G374" s="45"/>
      <c r="H374" s="2"/>
      <c r="I374" s="2"/>
      <c r="J374" s="1" t="s">
        <v>13</v>
      </c>
      <c r="K374" s="2"/>
      <c r="L374" s="2"/>
      <c r="M374" s="50"/>
      <c r="N374" s="50"/>
      <c r="P374" s="10" t="s">
        <v>13</v>
      </c>
      <c r="Q374" s="10" t="s">
        <v>13</v>
      </c>
      <c r="R374" s="10" t="s">
        <v>13</v>
      </c>
      <c r="V374" s="50"/>
      <c r="W374" s="40"/>
    </row>
    <row r="375" spans="1:23" ht="38.25" x14ac:dyDescent="0.25">
      <c r="A375" s="52">
        <v>374</v>
      </c>
      <c r="B375" s="2" t="s">
        <v>3732</v>
      </c>
      <c r="C375" s="10" t="s">
        <v>3733</v>
      </c>
      <c r="D375" s="10" t="s">
        <v>3733</v>
      </c>
      <c r="F375" s="2" t="s">
        <v>3732</v>
      </c>
      <c r="G375" s="45"/>
      <c r="H375" s="2"/>
      <c r="I375" s="2"/>
      <c r="J375" s="1" t="s">
        <v>13</v>
      </c>
      <c r="K375" s="2"/>
      <c r="L375" s="2"/>
      <c r="M375" s="50"/>
      <c r="N375" s="50"/>
      <c r="P375" s="10" t="s">
        <v>13</v>
      </c>
      <c r="Q375" s="10" t="s">
        <v>13</v>
      </c>
      <c r="R375" s="10" t="s">
        <v>13</v>
      </c>
      <c r="V375" s="50"/>
      <c r="W375" s="40"/>
    </row>
    <row r="376" spans="1:23" ht="25.5" x14ac:dyDescent="0.25">
      <c r="A376" s="52">
        <v>375</v>
      </c>
      <c r="B376" s="4" t="s">
        <v>3730</v>
      </c>
      <c r="C376" s="14" t="s">
        <v>3731</v>
      </c>
      <c r="D376" s="14" t="s">
        <v>3731</v>
      </c>
      <c r="E376" s="13"/>
      <c r="F376" s="4" t="s">
        <v>3730</v>
      </c>
      <c r="G376" s="43"/>
      <c r="H376" s="4"/>
      <c r="I376" s="4"/>
      <c r="J376" s="1"/>
      <c r="K376" s="4"/>
      <c r="L376" s="4"/>
      <c r="M376" s="47"/>
      <c r="N376" s="50"/>
      <c r="V376" s="50"/>
      <c r="W376" s="40"/>
    </row>
    <row r="377" spans="1:23" x14ac:dyDescent="0.25">
      <c r="A377" s="52">
        <v>376</v>
      </c>
      <c r="B377" s="4" t="s">
        <v>3728</v>
      </c>
      <c r="C377" s="14" t="s">
        <v>3729</v>
      </c>
      <c r="D377" s="14" t="s">
        <v>3729</v>
      </c>
      <c r="E377" s="13"/>
      <c r="F377" s="4" t="s">
        <v>3728</v>
      </c>
      <c r="G377" s="43"/>
      <c r="H377" s="4"/>
      <c r="I377" s="4"/>
      <c r="J377" s="1"/>
      <c r="K377" s="4"/>
      <c r="L377" s="4"/>
      <c r="M377" s="47"/>
      <c r="N377" s="50"/>
      <c r="V377" s="50"/>
      <c r="W377" s="40"/>
    </row>
    <row r="378" spans="1:23" x14ac:dyDescent="0.25">
      <c r="A378" s="52">
        <v>377</v>
      </c>
      <c r="B378" s="6" t="s">
        <v>3707</v>
      </c>
      <c r="C378" s="12" t="s">
        <v>3727</v>
      </c>
      <c r="D378" s="12" t="s">
        <v>3727</v>
      </c>
      <c r="E378" s="11"/>
      <c r="F378" s="6" t="s">
        <v>3707</v>
      </c>
      <c r="G378" s="44"/>
      <c r="H378" s="6"/>
      <c r="I378" s="6"/>
      <c r="J378" s="1"/>
      <c r="K378" s="6"/>
      <c r="L378" s="6"/>
      <c r="M378" s="48"/>
      <c r="N378" s="50"/>
      <c r="V378" s="50"/>
      <c r="W378" s="40"/>
    </row>
    <row r="379" spans="1:23" ht="51" x14ac:dyDescent="0.25">
      <c r="A379" s="52">
        <v>378</v>
      </c>
      <c r="B379" s="2" t="s">
        <v>3725</v>
      </c>
      <c r="C379" s="10" t="s">
        <v>3726</v>
      </c>
      <c r="D379" s="10" t="s">
        <v>3726</v>
      </c>
      <c r="F379" s="2" t="s">
        <v>3725</v>
      </c>
      <c r="G379" s="45"/>
      <c r="H379" s="2"/>
      <c r="I379" s="2"/>
      <c r="J379" s="1" t="s">
        <v>13</v>
      </c>
      <c r="K379" s="2"/>
      <c r="L379" s="2"/>
      <c r="M379" s="50"/>
      <c r="N379" s="49" t="s">
        <v>13</v>
      </c>
      <c r="O379" s="10" t="s">
        <v>13</v>
      </c>
      <c r="V379" s="50"/>
      <c r="W379" s="40"/>
    </row>
    <row r="380" spans="1:23" ht="38.25" x14ac:dyDescent="0.25">
      <c r="A380" s="52">
        <v>379</v>
      </c>
      <c r="B380" s="2" t="s">
        <v>3723</v>
      </c>
      <c r="C380" s="10" t="s">
        <v>3724</v>
      </c>
      <c r="D380" s="10" t="s">
        <v>3724</v>
      </c>
      <c r="F380" s="2" t="s">
        <v>3723</v>
      </c>
      <c r="G380" s="45"/>
      <c r="H380" s="2"/>
      <c r="I380" s="2"/>
      <c r="J380" s="1" t="s">
        <v>13</v>
      </c>
      <c r="K380" s="2"/>
      <c r="L380" s="2"/>
      <c r="M380" s="50"/>
      <c r="N380" s="49" t="s">
        <v>13</v>
      </c>
      <c r="O380" s="10" t="s">
        <v>13</v>
      </c>
      <c r="V380" s="50"/>
      <c r="W380" s="40"/>
    </row>
    <row r="381" spans="1:23" ht="25.5" x14ac:dyDescent="0.25">
      <c r="A381" s="52">
        <v>380</v>
      </c>
      <c r="B381" s="2" t="s">
        <v>3721</v>
      </c>
      <c r="C381" s="10" t="s">
        <v>3722</v>
      </c>
      <c r="D381" s="10" t="s">
        <v>3722</v>
      </c>
      <c r="F381" s="2" t="s">
        <v>3721</v>
      </c>
      <c r="G381" s="45"/>
      <c r="H381" s="2"/>
      <c r="I381" s="2"/>
      <c r="J381" s="1" t="s">
        <v>13</v>
      </c>
      <c r="K381" s="2"/>
      <c r="L381" s="2"/>
      <c r="M381" s="50"/>
      <c r="N381" s="49" t="s">
        <v>13</v>
      </c>
      <c r="O381" s="10" t="s">
        <v>13</v>
      </c>
      <c r="V381" s="50"/>
      <c r="W381" s="40"/>
    </row>
    <row r="382" spans="1:23" ht="76.5" x14ac:dyDescent="0.25">
      <c r="A382" s="52">
        <v>381</v>
      </c>
      <c r="B382" s="2" t="s">
        <v>3719</v>
      </c>
      <c r="C382" s="10" t="s">
        <v>3720</v>
      </c>
      <c r="D382" s="10" t="s">
        <v>3720</v>
      </c>
      <c r="F382" s="2" t="s">
        <v>3719</v>
      </c>
      <c r="G382" s="45"/>
      <c r="H382" s="2"/>
      <c r="I382" s="2"/>
      <c r="J382" s="1" t="s">
        <v>13</v>
      </c>
      <c r="K382" s="2"/>
      <c r="L382" s="2"/>
      <c r="M382" s="50"/>
      <c r="N382" s="49" t="s">
        <v>13</v>
      </c>
      <c r="O382" s="10" t="s">
        <v>13</v>
      </c>
      <c r="V382" s="50"/>
      <c r="W382" s="40"/>
    </row>
    <row r="383" spans="1:23" ht="38.25" x14ac:dyDescent="0.25">
      <c r="A383" s="52">
        <v>382</v>
      </c>
      <c r="B383" s="2" t="s">
        <v>3717</v>
      </c>
      <c r="C383" s="10" t="s">
        <v>3718</v>
      </c>
      <c r="D383" s="10" t="s">
        <v>3718</v>
      </c>
      <c r="F383" s="2" t="s">
        <v>3717</v>
      </c>
      <c r="G383" s="45"/>
      <c r="H383" s="2"/>
      <c r="I383" s="2"/>
      <c r="J383" s="1" t="s">
        <v>13</v>
      </c>
      <c r="K383" s="2"/>
      <c r="L383" s="2"/>
      <c r="M383" s="50"/>
      <c r="N383" s="49" t="s">
        <v>13</v>
      </c>
      <c r="O383" s="10" t="s">
        <v>13</v>
      </c>
      <c r="V383" s="50"/>
      <c r="W383" s="40"/>
    </row>
    <row r="384" spans="1:23" ht="38.25" x14ac:dyDescent="0.25">
      <c r="A384" s="52">
        <v>383</v>
      </c>
      <c r="B384" s="2" t="s">
        <v>3715</v>
      </c>
      <c r="C384" s="10" t="s">
        <v>3716</v>
      </c>
      <c r="D384" s="10" t="s">
        <v>3716</v>
      </c>
      <c r="F384" s="2" t="s">
        <v>3715</v>
      </c>
      <c r="G384" s="45"/>
      <c r="H384" s="2"/>
      <c r="I384" s="2"/>
      <c r="J384" s="1" t="s">
        <v>13</v>
      </c>
      <c r="K384" s="2"/>
      <c r="L384" s="2"/>
      <c r="M384" s="50"/>
      <c r="N384" s="49" t="s">
        <v>13</v>
      </c>
      <c r="O384" s="10" t="s">
        <v>13</v>
      </c>
      <c r="V384" s="50"/>
      <c r="W384" s="40"/>
    </row>
    <row r="385" spans="1:23" ht="25.5" x14ac:dyDescent="0.25">
      <c r="A385" s="52">
        <v>384</v>
      </c>
      <c r="B385" s="2" t="s">
        <v>3713</v>
      </c>
      <c r="C385" s="10" t="s">
        <v>3714</v>
      </c>
      <c r="D385" s="10" t="s">
        <v>3714</v>
      </c>
      <c r="F385" s="2" t="s">
        <v>3713</v>
      </c>
      <c r="G385" s="45"/>
      <c r="H385" s="2"/>
      <c r="I385" s="2"/>
      <c r="J385" s="1" t="s">
        <v>13</v>
      </c>
      <c r="K385" s="2"/>
      <c r="L385" s="2"/>
      <c r="M385" s="50"/>
      <c r="N385" s="49" t="s">
        <v>13</v>
      </c>
      <c r="O385" s="10" t="s">
        <v>13</v>
      </c>
      <c r="V385" s="50"/>
      <c r="W385" s="40"/>
    </row>
    <row r="386" spans="1:23" ht="25.5" x14ac:dyDescent="0.25">
      <c r="A386" s="52">
        <v>385</v>
      </c>
      <c r="B386" s="2" t="s">
        <v>3711</v>
      </c>
      <c r="C386" s="10" t="s">
        <v>3712</v>
      </c>
      <c r="D386" s="10" t="s">
        <v>3712</v>
      </c>
      <c r="F386" s="2" t="s">
        <v>3711</v>
      </c>
      <c r="G386" s="45"/>
      <c r="H386" s="2"/>
      <c r="I386" s="2"/>
      <c r="J386" s="1" t="s">
        <v>13</v>
      </c>
      <c r="K386" s="2"/>
      <c r="L386" s="2"/>
      <c r="M386" s="50"/>
      <c r="N386" s="49" t="s">
        <v>13</v>
      </c>
      <c r="O386" s="10" t="s">
        <v>13</v>
      </c>
      <c r="V386" s="50"/>
      <c r="W386" s="40"/>
    </row>
    <row r="387" spans="1:23" x14ac:dyDescent="0.25">
      <c r="A387" s="52">
        <v>386</v>
      </c>
      <c r="B387" s="4" t="s">
        <v>3709</v>
      </c>
      <c r="C387" s="14" t="s">
        <v>3710</v>
      </c>
      <c r="D387" s="14" t="s">
        <v>3710</v>
      </c>
      <c r="E387" s="13"/>
      <c r="F387" s="4" t="s">
        <v>3709</v>
      </c>
      <c r="G387" s="43"/>
      <c r="H387" s="4"/>
      <c r="I387" s="4"/>
      <c r="J387" s="1"/>
      <c r="K387" s="4"/>
      <c r="L387" s="4"/>
      <c r="M387" s="47"/>
      <c r="N387" s="50"/>
      <c r="V387" s="50"/>
      <c r="W387" s="40"/>
    </row>
    <row r="388" spans="1:23" x14ac:dyDescent="0.25">
      <c r="A388" s="52">
        <v>387</v>
      </c>
      <c r="B388" s="6" t="s">
        <v>3707</v>
      </c>
      <c r="C388" s="12" t="s">
        <v>3708</v>
      </c>
      <c r="D388" s="12" t="s">
        <v>3708</v>
      </c>
      <c r="E388" s="11"/>
      <c r="F388" s="6" t="s">
        <v>3707</v>
      </c>
      <c r="G388" s="44"/>
      <c r="H388" s="6"/>
      <c r="I388" s="6"/>
      <c r="J388" s="1"/>
      <c r="K388" s="6"/>
      <c r="L388" s="6"/>
      <c r="M388" s="48"/>
      <c r="N388" s="50"/>
      <c r="V388" s="50"/>
      <c r="W388" s="40"/>
    </row>
    <row r="389" spans="1:23" x14ac:dyDescent="0.25">
      <c r="A389" s="52">
        <v>388</v>
      </c>
      <c r="B389" s="2" t="s">
        <v>3705</v>
      </c>
      <c r="C389" s="10" t="s">
        <v>3706</v>
      </c>
      <c r="D389" s="10" t="s">
        <v>3706</v>
      </c>
      <c r="F389" s="2" t="s">
        <v>3705</v>
      </c>
      <c r="G389" s="45"/>
      <c r="H389" s="2"/>
      <c r="I389" s="2"/>
      <c r="J389" s="1" t="s">
        <v>13</v>
      </c>
      <c r="K389" s="2"/>
      <c r="L389" s="2"/>
      <c r="M389" s="50"/>
      <c r="N389" s="49" t="s">
        <v>13</v>
      </c>
      <c r="O389" s="10" t="s">
        <v>13</v>
      </c>
      <c r="V389" s="50"/>
      <c r="W389" s="40"/>
    </row>
    <row r="390" spans="1:23" ht="25.5" x14ac:dyDescent="0.25">
      <c r="A390" s="52">
        <v>389</v>
      </c>
      <c r="B390" s="2" t="s">
        <v>3703</v>
      </c>
      <c r="C390" s="10" t="s">
        <v>3704</v>
      </c>
      <c r="D390" s="10" t="s">
        <v>3704</v>
      </c>
      <c r="F390" s="2" t="s">
        <v>3703</v>
      </c>
      <c r="G390" s="45"/>
      <c r="H390" s="2"/>
      <c r="I390" s="2"/>
      <c r="J390" s="1" t="s">
        <v>13</v>
      </c>
      <c r="K390" s="2"/>
      <c r="L390" s="2"/>
      <c r="M390" s="50"/>
      <c r="N390" s="49" t="s">
        <v>13</v>
      </c>
      <c r="O390" s="10" t="s">
        <v>13</v>
      </c>
      <c r="V390" s="50"/>
      <c r="W390" s="40"/>
    </row>
    <row r="391" spans="1:23" ht="51" x14ac:dyDescent="0.25">
      <c r="A391" s="52">
        <v>390</v>
      </c>
      <c r="B391" s="2" t="s">
        <v>3701</v>
      </c>
      <c r="C391" s="10" t="s">
        <v>3702</v>
      </c>
      <c r="D391" s="10" t="s">
        <v>3702</v>
      </c>
      <c r="F391" s="2" t="s">
        <v>3701</v>
      </c>
      <c r="G391" s="45"/>
      <c r="H391" s="2"/>
      <c r="I391" s="2"/>
      <c r="J391" s="1" t="s">
        <v>13</v>
      </c>
      <c r="K391" s="2"/>
      <c r="L391" s="2"/>
      <c r="M391" s="50"/>
      <c r="N391" s="49" t="s">
        <v>13</v>
      </c>
      <c r="O391" s="10" t="s">
        <v>13</v>
      </c>
      <c r="V391" s="50"/>
      <c r="W391" s="40"/>
    </row>
    <row r="392" spans="1:23" x14ac:dyDescent="0.25">
      <c r="A392" s="52">
        <v>391</v>
      </c>
      <c r="B392" s="4" t="s">
        <v>3699</v>
      </c>
      <c r="C392" s="14" t="s">
        <v>3700</v>
      </c>
      <c r="D392" s="14" t="s">
        <v>3700</v>
      </c>
      <c r="E392" s="13"/>
      <c r="F392" s="4" t="s">
        <v>3699</v>
      </c>
      <c r="G392" s="43"/>
      <c r="H392" s="4"/>
      <c r="I392" s="4"/>
      <c r="J392" s="1"/>
      <c r="K392" s="4"/>
      <c r="L392" s="4"/>
      <c r="M392" s="47"/>
      <c r="N392" s="50"/>
      <c r="V392" s="50"/>
      <c r="W392" s="40"/>
    </row>
    <row r="393" spans="1:23" x14ac:dyDescent="0.25">
      <c r="A393" s="52">
        <v>392</v>
      </c>
      <c r="B393" s="6" t="s">
        <v>3697</v>
      </c>
      <c r="C393" s="12" t="s">
        <v>3698</v>
      </c>
      <c r="D393" s="12" t="s">
        <v>3698</v>
      </c>
      <c r="E393" s="11"/>
      <c r="F393" s="6" t="s">
        <v>3697</v>
      </c>
      <c r="G393" s="44"/>
      <c r="H393" s="6"/>
      <c r="I393" s="6"/>
      <c r="J393" s="1"/>
      <c r="K393" s="6"/>
      <c r="L393" s="6"/>
      <c r="M393" s="48"/>
      <c r="N393" s="50"/>
      <c r="V393" s="50"/>
      <c r="W393" s="40"/>
    </row>
    <row r="394" spans="1:23" x14ac:dyDescent="0.25">
      <c r="A394" s="52">
        <v>393</v>
      </c>
      <c r="B394" s="2" t="s">
        <v>3695</v>
      </c>
      <c r="C394" s="10" t="s">
        <v>3696</v>
      </c>
      <c r="D394" s="10" t="s">
        <v>3696</v>
      </c>
      <c r="F394" s="2" t="s">
        <v>3695</v>
      </c>
      <c r="G394" s="45"/>
      <c r="H394" s="2"/>
      <c r="I394" s="2"/>
      <c r="J394" s="1" t="s">
        <v>13</v>
      </c>
      <c r="K394" s="2"/>
      <c r="L394" s="2"/>
      <c r="M394" s="50"/>
      <c r="N394" s="49" t="s">
        <v>13</v>
      </c>
      <c r="O394" s="10" t="s">
        <v>13</v>
      </c>
      <c r="S394" s="10" t="s">
        <v>13</v>
      </c>
      <c r="V394" s="50"/>
      <c r="W394" s="40"/>
    </row>
    <row r="395" spans="1:23" ht="25.5" x14ac:dyDescent="0.25">
      <c r="A395" s="52">
        <v>394</v>
      </c>
      <c r="B395" s="2" t="s">
        <v>3693</v>
      </c>
      <c r="C395" s="10" t="s">
        <v>3694</v>
      </c>
      <c r="D395" s="10" t="s">
        <v>3694</v>
      </c>
      <c r="F395" s="2" t="s">
        <v>3693</v>
      </c>
      <c r="G395" s="45"/>
      <c r="H395" s="2"/>
      <c r="I395" s="2"/>
      <c r="J395" s="1" t="s">
        <v>13</v>
      </c>
      <c r="K395" s="2"/>
      <c r="L395" s="2"/>
      <c r="M395" s="50"/>
      <c r="N395" s="49" t="s">
        <v>13</v>
      </c>
      <c r="O395" s="10" t="s">
        <v>13</v>
      </c>
      <c r="S395" s="10" t="s">
        <v>13</v>
      </c>
      <c r="V395" s="50"/>
      <c r="W395" s="40"/>
    </row>
    <row r="396" spans="1:23" ht="25.5" x14ac:dyDescent="0.25">
      <c r="A396" s="52">
        <v>395</v>
      </c>
      <c r="B396" s="2" t="s">
        <v>3691</v>
      </c>
      <c r="C396" s="10" t="s">
        <v>3692</v>
      </c>
      <c r="D396" s="10" t="s">
        <v>3692</v>
      </c>
      <c r="F396" s="2" t="s">
        <v>3691</v>
      </c>
      <c r="G396" s="45"/>
      <c r="H396" s="2"/>
      <c r="I396" s="2"/>
      <c r="J396" s="1" t="s">
        <v>13</v>
      </c>
      <c r="K396" s="2"/>
      <c r="L396" s="2"/>
      <c r="M396" s="50"/>
      <c r="N396" s="49" t="s">
        <v>13</v>
      </c>
      <c r="O396" s="10" t="s">
        <v>13</v>
      </c>
      <c r="S396" s="10" t="s">
        <v>13</v>
      </c>
      <c r="V396" s="50"/>
      <c r="W396" s="40"/>
    </row>
    <row r="397" spans="1:23" ht="63.75" x14ac:dyDescent="0.25">
      <c r="A397" s="52">
        <v>396</v>
      </c>
      <c r="B397" s="2" t="s">
        <v>3689</v>
      </c>
      <c r="C397" s="10" t="s">
        <v>3690</v>
      </c>
      <c r="D397" s="10" t="s">
        <v>3690</v>
      </c>
      <c r="F397" s="2" t="s">
        <v>3689</v>
      </c>
      <c r="G397" s="45"/>
      <c r="H397" s="2"/>
      <c r="I397" s="2"/>
      <c r="J397" s="1" t="s">
        <v>13</v>
      </c>
      <c r="K397" s="2"/>
      <c r="L397" s="2"/>
      <c r="M397" s="50"/>
      <c r="N397" s="49" t="s">
        <v>13</v>
      </c>
      <c r="O397" s="10" t="s">
        <v>13</v>
      </c>
      <c r="S397" s="10" t="s">
        <v>13</v>
      </c>
      <c r="V397" s="50"/>
      <c r="W397" s="40"/>
    </row>
    <row r="398" spans="1:23" ht="25.5" x14ac:dyDescent="0.25">
      <c r="A398" s="52">
        <v>397</v>
      </c>
      <c r="B398" s="4" t="s">
        <v>3687</v>
      </c>
      <c r="C398" s="14" t="s">
        <v>3688</v>
      </c>
      <c r="D398" s="14" t="s">
        <v>3688</v>
      </c>
      <c r="E398" s="13"/>
      <c r="F398" s="4" t="s">
        <v>3687</v>
      </c>
      <c r="G398" s="43"/>
      <c r="H398" s="4"/>
      <c r="I398" s="4"/>
      <c r="J398" s="1"/>
      <c r="K398" s="4"/>
      <c r="L398" s="4"/>
      <c r="M398" s="47"/>
      <c r="N398" s="50"/>
      <c r="V398" s="50"/>
      <c r="W398" s="40"/>
    </row>
    <row r="399" spans="1:23" x14ac:dyDescent="0.25">
      <c r="A399" s="52">
        <v>398</v>
      </c>
      <c r="B399" s="4" t="s">
        <v>3685</v>
      </c>
      <c r="C399" s="14" t="s">
        <v>3686</v>
      </c>
      <c r="D399" s="14" t="s">
        <v>3686</v>
      </c>
      <c r="E399" s="13"/>
      <c r="F399" s="4" t="s">
        <v>3685</v>
      </c>
      <c r="G399" s="43"/>
      <c r="H399" s="4"/>
      <c r="I399" s="4"/>
      <c r="J399" s="1"/>
      <c r="K399" s="4"/>
      <c r="L399" s="4"/>
      <c r="M399" s="47"/>
      <c r="N399" s="50"/>
      <c r="V399" s="50"/>
      <c r="W399" s="40"/>
    </row>
    <row r="400" spans="1:23" ht="25.5" x14ac:dyDescent="0.25">
      <c r="A400" s="52">
        <v>399</v>
      </c>
      <c r="B400" s="6" t="s">
        <v>3683</v>
      </c>
      <c r="C400" s="12" t="s">
        <v>3684</v>
      </c>
      <c r="D400" s="12" t="s">
        <v>3684</v>
      </c>
      <c r="E400" s="11"/>
      <c r="F400" s="6" t="s">
        <v>3683</v>
      </c>
      <c r="G400" s="44"/>
      <c r="H400" s="6"/>
      <c r="I400" s="6"/>
      <c r="J400" s="1"/>
      <c r="K400" s="6"/>
      <c r="L400" s="6"/>
      <c r="M400" s="48"/>
      <c r="N400" s="50"/>
      <c r="V400" s="50"/>
      <c r="W400" s="40"/>
    </row>
    <row r="401" spans="1:23" ht="38.25" x14ac:dyDescent="0.25">
      <c r="A401" s="52">
        <v>400</v>
      </c>
      <c r="B401" s="2" t="s">
        <v>3681</v>
      </c>
      <c r="C401" s="10" t="s">
        <v>3682</v>
      </c>
      <c r="D401" s="10" t="s">
        <v>3682</v>
      </c>
      <c r="F401" s="2" t="s">
        <v>3681</v>
      </c>
      <c r="G401" s="45"/>
      <c r="H401" s="2"/>
      <c r="I401" s="2"/>
      <c r="J401" s="1" t="s">
        <v>13</v>
      </c>
      <c r="K401" s="2"/>
      <c r="L401" s="2"/>
      <c r="M401" s="50"/>
      <c r="N401" s="49" t="s">
        <v>13</v>
      </c>
      <c r="V401" s="50"/>
      <c r="W401" s="40"/>
    </row>
    <row r="402" spans="1:23" ht="89.25" x14ac:dyDescent="0.25">
      <c r="A402" s="52">
        <v>401</v>
      </c>
      <c r="B402" s="2" t="s">
        <v>3679</v>
      </c>
      <c r="C402" s="10" t="s">
        <v>3680</v>
      </c>
      <c r="D402" s="10" t="s">
        <v>3680</v>
      </c>
      <c r="F402" s="2" t="s">
        <v>3679</v>
      </c>
      <c r="G402" s="45"/>
      <c r="H402" s="2"/>
      <c r="I402" s="2"/>
      <c r="J402" s="1" t="s">
        <v>13</v>
      </c>
      <c r="K402" s="2"/>
      <c r="L402" s="2"/>
      <c r="M402" s="50"/>
      <c r="N402" s="49" t="s">
        <v>13</v>
      </c>
      <c r="V402" s="50"/>
      <c r="W402" s="40"/>
    </row>
    <row r="403" spans="1:23" ht="76.5" x14ac:dyDescent="0.25">
      <c r="A403" s="52">
        <v>402</v>
      </c>
      <c r="B403" s="2" t="s">
        <v>3677</v>
      </c>
      <c r="C403" s="10" t="s">
        <v>3678</v>
      </c>
      <c r="D403" s="10" t="s">
        <v>3678</v>
      </c>
      <c r="F403" s="2" t="s">
        <v>3677</v>
      </c>
      <c r="G403" s="45"/>
      <c r="H403" s="2"/>
      <c r="I403" s="2"/>
      <c r="J403" s="1" t="s">
        <v>13</v>
      </c>
      <c r="K403" s="2"/>
      <c r="L403" s="2"/>
      <c r="M403" s="50"/>
      <c r="N403" s="49" t="s">
        <v>13</v>
      </c>
      <c r="V403" s="50"/>
      <c r="W403" s="40"/>
    </row>
    <row r="404" spans="1:23" ht="102" x14ac:dyDescent="0.25">
      <c r="A404" s="52">
        <v>403</v>
      </c>
      <c r="B404" s="2" t="s">
        <v>3675</v>
      </c>
      <c r="C404" s="10" t="s">
        <v>3676</v>
      </c>
      <c r="D404" s="10" t="s">
        <v>3676</v>
      </c>
      <c r="F404" s="2" t="s">
        <v>3675</v>
      </c>
      <c r="G404" s="45"/>
      <c r="H404" s="2"/>
      <c r="I404" s="2"/>
      <c r="J404" s="1" t="s">
        <v>13</v>
      </c>
      <c r="K404" s="2"/>
      <c r="L404" s="2"/>
      <c r="M404" s="50"/>
      <c r="N404" s="49" t="s">
        <v>13</v>
      </c>
      <c r="V404" s="50"/>
      <c r="W404" s="40"/>
    </row>
    <row r="405" spans="1:23" ht="38.25" x14ac:dyDescent="0.25">
      <c r="A405" s="52">
        <v>404</v>
      </c>
      <c r="B405" s="2" t="s">
        <v>3673</v>
      </c>
      <c r="C405" s="10" t="s">
        <v>3674</v>
      </c>
      <c r="D405" s="10" t="s">
        <v>3674</v>
      </c>
      <c r="F405" s="2" t="s">
        <v>3673</v>
      </c>
      <c r="G405" s="45"/>
      <c r="H405" s="2"/>
      <c r="I405" s="2"/>
      <c r="J405" s="1" t="s">
        <v>13</v>
      </c>
      <c r="K405" s="2"/>
      <c r="L405" s="2"/>
      <c r="M405" s="50"/>
      <c r="N405" s="49" t="s">
        <v>13</v>
      </c>
      <c r="V405" s="50"/>
      <c r="W405" s="40"/>
    </row>
    <row r="406" spans="1:23" ht="51" x14ac:dyDescent="0.25">
      <c r="A406" s="52">
        <v>405</v>
      </c>
      <c r="B406" s="2" t="s">
        <v>3671</v>
      </c>
      <c r="C406" s="10" t="s">
        <v>3672</v>
      </c>
      <c r="D406" s="10" t="s">
        <v>3672</v>
      </c>
      <c r="F406" s="2" t="s">
        <v>3671</v>
      </c>
      <c r="G406" s="45"/>
      <c r="H406" s="2"/>
      <c r="I406" s="2"/>
      <c r="J406" s="1" t="s">
        <v>13</v>
      </c>
      <c r="K406" s="2"/>
      <c r="L406" s="2"/>
      <c r="M406" s="50"/>
      <c r="N406" s="49" t="s">
        <v>13</v>
      </c>
      <c r="V406" s="50"/>
      <c r="W406" s="40"/>
    </row>
    <row r="407" spans="1:23" ht="38.25" x14ac:dyDescent="0.25">
      <c r="A407" s="52">
        <v>406</v>
      </c>
      <c r="B407" s="2" t="s">
        <v>3669</v>
      </c>
      <c r="C407" s="10" t="s">
        <v>3670</v>
      </c>
      <c r="D407" s="10" t="s">
        <v>3670</v>
      </c>
      <c r="F407" s="2" t="s">
        <v>3669</v>
      </c>
      <c r="G407" s="45"/>
      <c r="H407" s="2"/>
      <c r="I407" s="2"/>
      <c r="J407" s="1" t="s">
        <v>13</v>
      </c>
      <c r="K407" s="2"/>
      <c r="L407" s="2"/>
      <c r="M407" s="50"/>
      <c r="N407" s="49" t="s">
        <v>13</v>
      </c>
      <c r="V407" s="50"/>
      <c r="W407" s="40"/>
    </row>
    <row r="408" spans="1:23" ht="76.5" x14ac:dyDescent="0.25">
      <c r="A408" s="52">
        <v>407</v>
      </c>
      <c r="B408" s="2" t="s">
        <v>3667</v>
      </c>
      <c r="C408" s="10" t="s">
        <v>3668</v>
      </c>
      <c r="D408" s="10" t="s">
        <v>3668</v>
      </c>
      <c r="F408" s="2" t="s">
        <v>3667</v>
      </c>
      <c r="G408" s="45"/>
      <c r="H408" s="2"/>
      <c r="I408" s="2"/>
      <c r="J408" s="1" t="s">
        <v>13</v>
      </c>
      <c r="K408" s="2"/>
      <c r="L408" s="2"/>
      <c r="M408" s="50"/>
      <c r="N408" s="49" t="s">
        <v>13</v>
      </c>
      <c r="V408" s="50"/>
      <c r="W408" s="40"/>
    </row>
    <row r="409" spans="1:23" ht="76.5" x14ac:dyDescent="0.25">
      <c r="A409" s="52">
        <v>408</v>
      </c>
      <c r="B409" s="2" t="s">
        <v>3665</v>
      </c>
      <c r="C409" s="10" t="s">
        <v>3666</v>
      </c>
      <c r="D409" s="10" t="s">
        <v>3666</v>
      </c>
      <c r="F409" s="2" t="s">
        <v>3665</v>
      </c>
      <c r="G409" s="45"/>
      <c r="H409" s="2"/>
      <c r="I409" s="2"/>
      <c r="J409" s="1" t="s">
        <v>13</v>
      </c>
      <c r="K409" s="2"/>
      <c r="L409" s="2"/>
      <c r="M409" s="50"/>
      <c r="N409" s="49" t="s">
        <v>13</v>
      </c>
      <c r="V409" s="50"/>
      <c r="W409" s="40"/>
    </row>
    <row r="410" spans="1:23" x14ac:dyDescent="0.25">
      <c r="A410" s="52">
        <v>409</v>
      </c>
      <c r="B410" s="4" t="s">
        <v>3663</v>
      </c>
      <c r="C410" s="14" t="s">
        <v>3664</v>
      </c>
      <c r="D410" s="14" t="s">
        <v>3664</v>
      </c>
      <c r="E410" s="13"/>
      <c r="F410" s="4" t="s">
        <v>3663</v>
      </c>
      <c r="G410" s="43"/>
      <c r="H410" s="4"/>
      <c r="I410" s="4"/>
      <c r="J410" s="1"/>
      <c r="K410" s="4"/>
      <c r="L410" s="4"/>
      <c r="M410" s="47"/>
      <c r="N410" s="50"/>
      <c r="V410" s="50"/>
      <c r="W410" s="40"/>
    </row>
    <row r="411" spans="1:23" x14ac:dyDescent="0.25">
      <c r="A411" s="52">
        <v>410</v>
      </c>
      <c r="B411" s="4" t="s">
        <v>3661</v>
      </c>
      <c r="C411" s="14" t="s">
        <v>3662</v>
      </c>
      <c r="D411" s="14" t="s">
        <v>3662</v>
      </c>
      <c r="E411" s="13"/>
      <c r="F411" s="4" t="s">
        <v>3661</v>
      </c>
      <c r="G411" s="43"/>
      <c r="H411" s="4"/>
      <c r="I411" s="4"/>
      <c r="J411" s="1"/>
      <c r="K411" s="4"/>
      <c r="L411" s="4"/>
      <c r="M411" s="47"/>
      <c r="N411" s="50"/>
      <c r="V411" s="50"/>
      <c r="W411" s="40"/>
    </row>
    <row r="412" spans="1:23" x14ac:dyDescent="0.25">
      <c r="A412" s="52">
        <v>411</v>
      </c>
      <c r="B412" s="6" t="s">
        <v>3659</v>
      </c>
      <c r="C412" s="12" t="s">
        <v>3660</v>
      </c>
      <c r="D412" s="12" t="s">
        <v>3660</v>
      </c>
      <c r="E412" s="11"/>
      <c r="F412" s="6" t="s">
        <v>3659</v>
      </c>
      <c r="G412" s="44"/>
      <c r="H412" s="6"/>
      <c r="I412" s="6"/>
      <c r="J412" s="1"/>
      <c r="K412" s="6"/>
      <c r="L412" s="6"/>
      <c r="M412" s="48"/>
      <c r="N412" s="50"/>
      <c r="V412" s="50"/>
      <c r="W412" s="40"/>
    </row>
    <row r="413" spans="1:23" ht="25.5" x14ac:dyDescent="0.25">
      <c r="A413" s="52">
        <v>412</v>
      </c>
      <c r="B413" s="2" t="s">
        <v>3657</v>
      </c>
      <c r="C413" s="10" t="s">
        <v>3658</v>
      </c>
      <c r="D413" s="10" t="s">
        <v>3658</v>
      </c>
      <c r="F413" s="2" t="s">
        <v>3657</v>
      </c>
      <c r="G413" s="45"/>
      <c r="H413" s="2"/>
      <c r="I413" s="2"/>
      <c r="J413" s="1" t="s">
        <v>13</v>
      </c>
      <c r="K413" s="2"/>
      <c r="L413" s="2"/>
      <c r="M413" s="50"/>
      <c r="N413" s="49" t="s">
        <v>13</v>
      </c>
      <c r="P413" s="10" t="s">
        <v>13</v>
      </c>
      <c r="Q413" s="10" t="s">
        <v>13</v>
      </c>
      <c r="V413" s="50"/>
      <c r="W413" s="40"/>
    </row>
    <row r="414" spans="1:23" ht="25.5" x14ac:dyDescent="0.25">
      <c r="A414" s="52">
        <v>413</v>
      </c>
      <c r="B414" s="2" t="s">
        <v>3655</v>
      </c>
      <c r="C414" s="10" t="s">
        <v>3656</v>
      </c>
      <c r="D414" s="10" t="s">
        <v>3656</v>
      </c>
      <c r="F414" s="2" t="s">
        <v>3655</v>
      </c>
      <c r="G414" s="45"/>
      <c r="H414" s="2"/>
      <c r="I414" s="2"/>
      <c r="J414" s="1" t="s">
        <v>13</v>
      </c>
      <c r="K414" s="2"/>
      <c r="L414" s="2"/>
      <c r="M414" s="50"/>
      <c r="N414" s="49" t="s">
        <v>13</v>
      </c>
      <c r="P414" s="10" t="s">
        <v>13</v>
      </c>
      <c r="Q414" s="10" t="s">
        <v>13</v>
      </c>
      <c r="V414" s="50"/>
      <c r="W414" s="40"/>
    </row>
    <row r="415" spans="1:23" ht="51" x14ac:dyDescent="0.25">
      <c r="A415" s="52">
        <v>414</v>
      </c>
      <c r="B415" s="2" t="s">
        <v>3653</v>
      </c>
      <c r="C415" s="10" t="s">
        <v>3654</v>
      </c>
      <c r="D415" s="10" t="s">
        <v>3654</v>
      </c>
      <c r="F415" s="2" t="s">
        <v>3653</v>
      </c>
      <c r="G415" s="45"/>
      <c r="H415" s="2"/>
      <c r="I415" s="2"/>
      <c r="J415" s="1" t="s">
        <v>13</v>
      </c>
      <c r="K415" s="2"/>
      <c r="L415" s="2"/>
      <c r="M415" s="50"/>
      <c r="N415" s="49" t="s">
        <v>13</v>
      </c>
      <c r="P415" s="10" t="s">
        <v>13</v>
      </c>
      <c r="Q415" s="10" t="s">
        <v>13</v>
      </c>
      <c r="V415" s="50"/>
      <c r="W415" s="40"/>
    </row>
    <row r="416" spans="1:23" ht="63.75" x14ac:dyDescent="0.25">
      <c r="A416" s="52">
        <v>415</v>
      </c>
      <c r="B416" s="2" t="s">
        <v>3651</v>
      </c>
      <c r="C416" s="10" t="s">
        <v>3652</v>
      </c>
      <c r="D416" s="10" t="s">
        <v>3652</v>
      </c>
      <c r="F416" s="2" t="s">
        <v>3651</v>
      </c>
      <c r="G416" s="45"/>
      <c r="H416" s="2"/>
      <c r="I416" s="2"/>
      <c r="J416" s="1" t="s">
        <v>13</v>
      </c>
      <c r="K416" s="2"/>
      <c r="L416" s="2"/>
      <c r="M416" s="50"/>
      <c r="N416" s="49" t="s">
        <v>13</v>
      </c>
      <c r="P416" s="10" t="s">
        <v>13</v>
      </c>
      <c r="Q416" s="10" t="s">
        <v>13</v>
      </c>
      <c r="V416" s="50"/>
      <c r="W416" s="40"/>
    </row>
    <row r="417" spans="1:23" ht="38.25" x14ac:dyDescent="0.25">
      <c r="A417" s="52">
        <v>416</v>
      </c>
      <c r="B417" s="2" t="s">
        <v>3649</v>
      </c>
      <c r="C417" s="10" t="s">
        <v>3650</v>
      </c>
      <c r="D417" s="10" t="s">
        <v>3650</v>
      </c>
      <c r="F417" s="2" t="s">
        <v>3649</v>
      </c>
      <c r="G417" s="45"/>
      <c r="H417" s="2"/>
      <c r="I417" s="2"/>
      <c r="J417" s="1" t="s">
        <v>13</v>
      </c>
      <c r="K417" s="2"/>
      <c r="L417" s="2"/>
      <c r="M417" s="50"/>
      <c r="N417" s="49" t="s">
        <v>13</v>
      </c>
      <c r="P417" s="10" t="s">
        <v>13</v>
      </c>
      <c r="Q417" s="10" t="s">
        <v>13</v>
      </c>
      <c r="V417" s="50"/>
      <c r="W417" s="40"/>
    </row>
    <row r="418" spans="1:23" x14ac:dyDescent="0.25">
      <c r="A418" s="52">
        <v>417</v>
      </c>
      <c r="B418" s="6" t="s">
        <v>3647</v>
      </c>
      <c r="C418" s="12" t="s">
        <v>3648</v>
      </c>
      <c r="D418" s="12" t="s">
        <v>3648</v>
      </c>
      <c r="E418" s="11"/>
      <c r="F418" s="6" t="s">
        <v>3647</v>
      </c>
      <c r="G418" s="44"/>
      <c r="H418" s="6"/>
      <c r="I418" s="6"/>
      <c r="J418" s="1"/>
      <c r="K418" s="6"/>
      <c r="L418" s="6"/>
      <c r="M418" s="48"/>
      <c r="N418" s="50"/>
      <c r="V418" s="50"/>
      <c r="W418" s="40"/>
    </row>
    <row r="419" spans="1:23" x14ac:dyDescent="0.25">
      <c r="A419" s="52">
        <v>418</v>
      </c>
      <c r="B419" s="2" t="s">
        <v>3645</v>
      </c>
      <c r="C419" s="10" t="s">
        <v>3646</v>
      </c>
      <c r="D419" s="10" t="s">
        <v>3646</v>
      </c>
      <c r="F419" s="2" t="s">
        <v>3645</v>
      </c>
      <c r="G419" s="45"/>
      <c r="H419" s="2"/>
      <c r="I419" s="2"/>
      <c r="J419" s="1" t="s">
        <v>13</v>
      </c>
      <c r="K419" s="2"/>
      <c r="L419" s="2"/>
      <c r="M419" s="50"/>
      <c r="N419" s="49" t="s">
        <v>13</v>
      </c>
      <c r="V419" s="50"/>
      <c r="W419" s="40"/>
    </row>
    <row r="420" spans="1:23" ht="51" x14ac:dyDescent="0.25">
      <c r="A420" s="52">
        <v>419</v>
      </c>
      <c r="B420" s="2" t="s">
        <v>3643</v>
      </c>
      <c r="C420" s="10" t="s">
        <v>3644</v>
      </c>
      <c r="D420" s="10" t="s">
        <v>3644</v>
      </c>
      <c r="F420" s="2" t="s">
        <v>3643</v>
      </c>
      <c r="G420" s="45"/>
      <c r="H420" s="2"/>
      <c r="I420" s="2"/>
      <c r="J420" s="1" t="s">
        <v>13</v>
      </c>
      <c r="K420" s="2"/>
      <c r="L420" s="2"/>
      <c r="M420" s="50"/>
      <c r="N420" s="49" t="s">
        <v>13</v>
      </c>
      <c r="V420" s="50"/>
      <c r="W420" s="40"/>
    </row>
    <row r="421" spans="1:23" ht="76.5" x14ac:dyDescent="0.25">
      <c r="A421" s="52">
        <v>420</v>
      </c>
      <c r="B421" s="2" t="s">
        <v>3641</v>
      </c>
      <c r="C421" s="10" t="s">
        <v>3642</v>
      </c>
      <c r="D421" s="10" t="s">
        <v>3642</v>
      </c>
      <c r="F421" s="2" t="s">
        <v>3641</v>
      </c>
      <c r="G421" s="45"/>
      <c r="H421" s="2"/>
      <c r="I421" s="2"/>
      <c r="J421" s="1" t="s">
        <v>13</v>
      </c>
      <c r="K421" s="2"/>
      <c r="L421" s="2"/>
      <c r="M421" s="50"/>
      <c r="N421" s="49" t="s">
        <v>13</v>
      </c>
      <c r="V421" s="50"/>
      <c r="W421" s="40"/>
    </row>
    <row r="422" spans="1:23" ht="102" x14ac:dyDescent="0.25">
      <c r="A422" s="52">
        <v>421</v>
      </c>
      <c r="B422" s="2" t="s">
        <v>3639</v>
      </c>
      <c r="C422" s="10" t="s">
        <v>3640</v>
      </c>
      <c r="D422" s="10" t="s">
        <v>3640</v>
      </c>
      <c r="F422" s="2" t="s">
        <v>3639</v>
      </c>
      <c r="G422" s="45"/>
      <c r="H422" s="2"/>
      <c r="I422" s="2"/>
      <c r="J422" s="1" t="s">
        <v>13</v>
      </c>
      <c r="K422" s="2"/>
      <c r="L422" s="2"/>
      <c r="M422" s="50"/>
      <c r="N422" s="49" t="s">
        <v>13</v>
      </c>
      <c r="V422" s="50"/>
      <c r="W422" s="40"/>
    </row>
    <row r="423" spans="1:23" ht="51" x14ac:dyDescent="0.25">
      <c r="A423" s="52">
        <v>422</v>
      </c>
      <c r="B423" s="2" t="s">
        <v>3637</v>
      </c>
      <c r="C423" s="10" t="s">
        <v>3638</v>
      </c>
      <c r="D423" s="10" t="s">
        <v>3638</v>
      </c>
      <c r="F423" s="2" t="s">
        <v>3637</v>
      </c>
      <c r="G423" s="45"/>
      <c r="H423" s="2"/>
      <c r="I423" s="2"/>
      <c r="J423" s="1" t="s">
        <v>13</v>
      </c>
      <c r="K423" s="2"/>
      <c r="L423" s="2"/>
      <c r="M423" s="50"/>
      <c r="N423" s="49" t="s">
        <v>13</v>
      </c>
      <c r="V423" s="50"/>
      <c r="W423" s="40"/>
    </row>
    <row r="424" spans="1:23" x14ac:dyDescent="0.25">
      <c r="A424" s="52">
        <v>423</v>
      </c>
      <c r="B424" s="4" t="s">
        <v>3635</v>
      </c>
      <c r="C424" s="14" t="s">
        <v>3636</v>
      </c>
      <c r="D424" s="14" t="s">
        <v>3636</v>
      </c>
      <c r="E424" s="13"/>
      <c r="F424" s="4" t="s">
        <v>3635</v>
      </c>
      <c r="G424" s="43"/>
      <c r="H424" s="4"/>
      <c r="I424" s="4"/>
      <c r="J424" s="1"/>
      <c r="K424" s="4"/>
      <c r="L424" s="4"/>
      <c r="M424" s="47"/>
      <c r="N424" s="50"/>
      <c r="V424" s="50"/>
      <c r="W424" s="40"/>
    </row>
    <row r="425" spans="1:23" ht="25.5" x14ac:dyDescent="0.25">
      <c r="A425" s="52">
        <v>424</v>
      </c>
      <c r="B425" s="6" t="s">
        <v>3633</v>
      </c>
      <c r="C425" s="12" t="s">
        <v>3634</v>
      </c>
      <c r="D425" s="12" t="s">
        <v>3634</v>
      </c>
      <c r="E425" s="11"/>
      <c r="F425" s="6" t="s">
        <v>3633</v>
      </c>
      <c r="G425" s="44"/>
      <c r="H425" s="6"/>
      <c r="I425" s="6"/>
      <c r="J425" s="1"/>
      <c r="K425" s="6"/>
      <c r="L425" s="6"/>
      <c r="M425" s="48"/>
      <c r="N425" s="50"/>
      <c r="V425" s="50"/>
      <c r="W425" s="40"/>
    </row>
    <row r="426" spans="1:23" ht="38.25" x14ac:dyDescent="0.25">
      <c r="A426" s="52">
        <v>425</v>
      </c>
      <c r="B426" s="2" t="s">
        <v>3631</v>
      </c>
      <c r="C426" s="10" t="s">
        <v>3632</v>
      </c>
      <c r="D426" s="10" t="s">
        <v>3632</v>
      </c>
      <c r="F426" s="2" t="s">
        <v>3631</v>
      </c>
      <c r="G426" s="45"/>
      <c r="H426" s="2"/>
      <c r="I426" s="2"/>
      <c r="J426" s="1" t="s">
        <v>13</v>
      </c>
      <c r="K426" s="2"/>
      <c r="L426" s="2"/>
      <c r="M426" s="50"/>
      <c r="N426" s="49" t="s">
        <v>13</v>
      </c>
      <c r="V426" s="50"/>
      <c r="W426" s="40"/>
    </row>
    <row r="427" spans="1:23" ht="51" x14ac:dyDescent="0.25">
      <c r="A427" s="52">
        <v>426</v>
      </c>
      <c r="B427" s="2" t="s">
        <v>3629</v>
      </c>
      <c r="C427" s="10" t="s">
        <v>3630</v>
      </c>
      <c r="D427" s="10" t="s">
        <v>3630</v>
      </c>
      <c r="F427" s="2" t="s">
        <v>3629</v>
      </c>
      <c r="G427" s="45"/>
      <c r="H427" s="2"/>
      <c r="I427" s="2"/>
      <c r="J427" s="1" t="s">
        <v>13</v>
      </c>
      <c r="K427" s="2"/>
      <c r="L427" s="2"/>
      <c r="M427" s="50"/>
      <c r="N427" s="49" t="s">
        <v>13</v>
      </c>
      <c r="V427" s="50"/>
      <c r="W427" s="40"/>
    </row>
    <row r="428" spans="1:23" ht="38.25" x14ac:dyDescent="0.25">
      <c r="A428" s="52">
        <v>427</v>
      </c>
      <c r="B428" s="2" t="s">
        <v>3627</v>
      </c>
      <c r="C428" s="10" t="s">
        <v>3628</v>
      </c>
      <c r="D428" s="10" t="s">
        <v>3628</v>
      </c>
      <c r="F428" s="2" t="s">
        <v>3627</v>
      </c>
      <c r="G428" s="45"/>
      <c r="H428" s="2"/>
      <c r="I428" s="2"/>
      <c r="J428" s="1" t="s">
        <v>13</v>
      </c>
      <c r="K428" s="2"/>
      <c r="L428" s="2"/>
      <c r="M428" s="50"/>
      <c r="N428" s="49" t="s">
        <v>13</v>
      </c>
      <c r="V428" s="50"/>
      <c r="W428" s="40"/>
    </row>
    <row r="429" spans="1:23" ht="38.25" x14ac:dyDescent="0.25">
      <c r="A429" s="52">
        <v>428</v>
      </c>
      <c r="B429" s="2" t="s">
        <v>3625</v>
      </c>
      <c r="C429" s="10" t="s">
        <v>3626</v>
      </c>
      <c r="D429" s="10" t="s">
        <v>3626</v>
      </c>
      <c r="F429" s="2" t="s">
        <v>3625</v>
      </c>
      <c r="G429" s="45"/>
      <c r="H429" s="2"/>
      <c r="I429" s="2"/>
      <c r="J429" s="1" t="s">
        <v>13</v>
      </c>
      <c r="K429" s="2"/>
      <c r="L429" s="2"/>
      <c r="M429" s="50"/>
      <c r="N429" s="49" t="s">
        <v>13</v>
      </c>
      <c r="V429" s="50"/>
      <c r="W429" s="40"/>
    </row>
    <row r="430" spans="1:23" ht="38.25" x14ac:dyDescent="0.25">
      <c r="A430" s="52">
        <v>429</v>
      </c>
      <c r="B430" s="2" t="s">
        <v>3623</v>
      </c>
      <c r="C430" s="10" t="s">
        <v>3624</v>
      </c>
      <c r="D430" s="10" t="s">
        <v>3624</v>
      </c>
      <c r="F430" s="2" t="s">
        <v>3623</v>
      </c>
      <c r="G430" s="45"/>
      <c r="H430" s="2"/>
      <c r="I430" s="2"/>
      <c r="J430" s="1" t="s">
        <v>13</v>
      </c>
      <c r="K430" s="2"/>
      <c r="L430" s="2"/>
      <c r="M430" s="50"/>
      <c r="N430" s="49" t="s">
        <v>13</v>
      </c>
      <c r="V430" s="50"/>
      <c r="W430" s="40"/>
    </row>
    <row r="431" spans="1:23" ht="38.25" x14ac:dyDescent="0.25">
      <c r="A431" s="52">
        <v>430</v>
      </c>
      <c r="B431" s="2" t="s">
        <v>3621</v>
      </c>
      <c r="C431" s="10" t="s">
        <v>3622</v>
      </c>
      <c r="D431" s="10" t="s">
        <v>3622</v>
      </c>
      <c r="F431" s="2" t="s">
        <v>3621</v>
      </c>
      <c r="G431" s="45"/>
      <c r="H431" s="2"/>
      <c r="I431" s="2"/>
      <c r="J431" s="1" t="s">
        <v>13</v>
      </c>
      <c r="K431" s="2"/>
      <c r="L431" s="2"/>
      <c r="M431" s="50"/>
      <c r="N431" s="49" t="s">
        <v>13</v>
      </c>
      <c r="V431" s="50"/>
      <c r="W431" s="40"/>
    </row>
    <row r="432" spans="1:23" ht="38.25" x14ac:dyDescent="0.25">
      <c r="A432" s="52">
        <v>431</v>
      </c>
      <c r="B432" s="2" t="s">
        <v>3619</v>
      </c>
      <c r="C432" s="10" t="s">
        <v>3620</v>
      </c>
      <c r="D432" s="10" t="s">
        <v>3620</v>
      </c>
      <c r="F432" s="2" t="s">
        <v>3619</v>
      </c>
      <c r="G432" s="45"/>
      <c r="H432" s="2"/>
      <c r="I432" s="2"/>
      <c r="J432" s="1" t="s">
        <v>13</v>
      </c>
      <c r="K432" s="2"/>
      <c r="L432" s="2"/>
      <c r="M432" s="50"/>
      <c r="N432" s="49" t="s">
        <v>13</v>
      </c>
      <c r="V432" s="50"/>
      <c r="W432" s="40"/>
    </row>
    <row r="433" spans="1:23" ht="89.25" x14ac:dyDescent="0.25">
      <c r="A433" s="52">
        <v>432</v>
      </c>
      <c r="B433" s="2" t="s">
        <v>3617</v>
      </c>
      <c r="C433" s="10" t="s">
        <v>3618</v>
      </c>
      <c r="D433" s="10" t="s">
        <v>3618</v>
      </c>
      <c r="F433" s="2" t="s">
        <v>3617</v>
      </c>
      <c r="G433" s="45"/>
      <c r="H433" s="2"/>
      <c r="I433" s="2"/>
      <c r="J433" s="1" t="s">
        <v>13</v>
      </c>
      <c r="K433" s="2"/>
      <c r="L433" s="2"/>
      <c r="M433" s="50"/>
      <c r="N433" s="49" t="s">
        <v>13</v>
      </c>
      <c r="V433" s="50"/>
      <c r="W433" s="40"/>
    </row>
    <row r="434" spans="1:23" ht="38.25" x14ac:dyDescent="0.25">
      <c r="A434" s="52">
        <v>433</v>
      </c>
      <c r="B434" s="2" t="s">
        <v>3615</v>
      </c>
      <c r="C434" s="10" t="s">
        <v>3616</v>
      </c>
      <c r="D434" s="10" t="s">
        <v>3616</v>
      </c>
      <c r="F434" s="2" t="s">
        <v>3615</v>
      </c>
      <c r="G434" s="45"/>
      <c r="H434" s="2"/>
      <c r="I434" s="2"/>
      <c r="J434" s="1" t="s">
        <v>13</v>
      </c>
      <c r="K434" s="2"/>
      <c r="L434" s="2"/>
      <c r="M434" s="50"/>
      <c r="N434" s="49" t="s">
        <v>13</v>
      </c>
      <c r="V434" s="50"/>
      <c r="W434" s="40"/>
    </row>
    <row r="435" spans="1:23" ht="25.5" x14ac:dyDescent="0.25">
      <c r="A435" s="52">
        <v>434</v>
      </c>
      <c r="B435" s="4" t="s">
        <v>3613</v>
      </c>
      <c r="C435" s="14" t="s">
        <v>3614</v>
      </c>
      <c r="D435" s="14" t="s">
        <v>3614</v>
      </c>
      <c r="E435" s="13"/>
      <c r="F435" s="4" t="s">
        <v>3613</v>
      </c>
      <c r="G435" s="43"/>
      <c r="H435" s="4"/>
      <c r="I435" s="4"/>
      <c r="J435" s="1"/>
      <c r="K435" s="4"/>
      <c r="L435" s="4"/>
      <c r="M435" s="47"/>
      <c r="N435" s="50"/>
      <c r="V435" s="50"/>
      <c r="W435" s="40"/>
    </row>
    <row r="436" spans="1:23" x14ac:dyDescent="0.25">
      <c r="A436" s="52">
        <v>435</v>
      </c>
      <c r="B436" s="4" t="s">
        <v>3611</v>
      </c>
      <c r="C436" s="14" t="s">
        <v>3612</v>
      </c>
      <c r="D436" s="14" t="s">
        <v>3612</v>
      </c>
      <c r="E436" s="13"/>
      <c r="F436" s="4" t="s">
        <v>3611</v>
      </c>
      <c r="G436" s="43"/>
      <c r="H436" s="4"/>
      <c r="I436" s="4"/>
      <c r="J436" s="1"/>
      <c r="K436" s="4"/>
      <c r="L436" s="4"/>
      <c r="M436" s="47"/>
      <c r="N436" s="50"/>
      <c r="V436" s="50"/>
      <c r="W436" s="40"/>
    </row>
    <row r="437" spans="1:23" x14ac:dyDescent="0.25">
      <c r="A437" s="52">
        <v>436</v>
      </c>
      <c r="B437" s="6" t="s">
        <v>3609</v>
      </c>
      <c r="C437" s="12" t="s">
        <v>3610</v>
      </c>
      <c r="D437" s="12" t="s">
        <v>3610</v>
      </c>
      <c r="E437" s="11"/>
      <c r="F437" s="6" t="s">
        <v>3609</v>
      </c>
      <c r="G437" s="44"/>
      <c r="H437" s="6"/>
      <c r="I437" s="6"/>
      <c r="J437" s="1"/>
      <c r="K437" s="6"/>
      <c r="L437" s="6"/>
      <c r="M437" s="48"/>
      <c r="N437" s="50"/>
      <c r="V437" s="50"/>
      <c r="W437" s="40"/>
    </row>
    <row r="438" spans="1:23" x14ac:dyDescent="0.25">
      <c r="A438" s="52">
        <v>437</v>
      </c>
      <c r="B438" s="2" t="s">
        <v>3607</v>
      </c>
      <c r="C438" s="10" t="s">
        <v>3608</v>
      </c>
      <c r="D438" s="10" t="s">
        <v>3608</v>
      </c>
      <c r="F438" s="2" t="s">
        <v>3607</v>
      </c>
      <c r="G438" s="45"/>
      <c r="H438" s="2"/>
      <c r="I438" s="2"/>
      <c r="J438" s="1" t="s">
        <v>13</v>
      </c>
      <c r="K438" s="2"/>
      <c r="L438" s="2"/>
      <c r="M438" s="50"/>
      <c r="N438" s="49" t="s">
        <v>13</v>
      </c>
      <c r="P438" s="10" t="s">
        <v>13</v>
      </c>
      <c r="Q438" s="10" t="s">
        <v>13</v>
      </c>
      <c r="S438" s="10" t="s">
        <v>13</v>
      </c>
      <c r="V438" s="50"/>
      <c r="W438" s="40"/>
    </row>
    <row r="439" spans="1:23" ht="38.25" x14ac:dyDescent="0.25">
      <c r="A439" s="52">
        <v>438</v>
      </c>
      <c r="B439" s="2" t="s">
        <v>3605</v>
      </c>
      <c r="C439" s="10" t="s">
        <v>3606</v>
      </c>
      <c r="D439" s="10" t="s">
        <v>3606</v>
      </c>
      <c r="F439" s="2" t="s">
        <v>3605</v>
      </c>
      <c r="G439" s="45"/>
      <c r="H439" s="2"/>
      <c r="I439" s="2"/>
      <c r="J439" s="1" t="s">
        <v>13</v>
      </c>
      <c r="K439" s="2"/>
      <c r="L439" s="2"/>
      <c r="M439" s="50"/>
      <c r="N439" s="49" t="s">
        <v>13</v>
      </c>
      <c r="P439" s="10" t="s">
        <v>13</v>
      </c>
      <c r="Q439" s="10" t="s">
        <v>13</v>
      </c>
      <c r="V439" s="50"/>
      <c r="W439" s="40"/>
    </row>
    <row r="440" spans="1:23" ht="63.75" x14ac:dyDescent="0.25">
      <c r="A440" s="52">
        <v>439</v>
      </c>
      <c r="B440" s="2" t="s">
        <v>3603</v>
      </c>
      <c r="C440" s="10" t="s">
        <v>3604</v>
      </c>
      <c r="D440" s="10" t="s">
        <v>3604</v>
      </c>
      <c r="F440" s="2" t="s">
        <v>3603</v>
      </c>
      <c r="G440" s="45"/>
      <c r="H440" s="2"/>
      <c r="I440" s="2"/>
      <c r="J440" s="1" t="s">
        <v>13</v>
      </c>
      <c r="K440" s="2"/>
      <c r="L440" s="2"/>
      <c r="M440" s="50"/>
      <c r="N440" s="49" t="s">
        <v>13</v>
      </c>
      <c r="P440" s="10" t="s">
        <v>13</v>
      </c>
      <c r="Q440" s="10" t="s">
        <v>13</v>
      </c>
      <c r="V440" s="50"/>
      <c r="W440" s="40"/>
    </row>
    <row r="441" spans="1:23" ht="38.25" x14ac:dyDescent="0.25">
      <c r="A441" s="52">
        <v>440</v>
      </c>
      <c r="B441" s="2" t="s">
        <v>3601</v>
      </c>
      <c r="C441" s="10" t="s">
        <v>3602</v>
      </c>
      <c r="D441" s="10" t="s">
        <v>3602</v>
      </c>
      <c r="F441" s="2" t="s">
        <v>3601</v>
      </c>
      <c r="G441" s="45"/>
      <c r="H441" s="2"/>
      <c r="I441" s="2"/>
      <c r="J441" s="1" t="s">
        <v>13</v>
      </c>
      <c r="K441" s="2"/>
      <c r="L441" s="2"/>
      <c r="M441" s="50"/>
      <c r="N441" s="49" t="s">
        <v>13</v>
      </c>
      <c r="P441" s="10" t="s">
        <v>13</v>
      </c>
      <c r="Q441" s="10" t="s">
        <v>13</v>
      </c>
      <c r="S441" s="10" t="s">
        <v>13</v>
      </c>
      <c r="V441" s="50"/>
      <c r="W441" s="40"/>
    </row>
    <row r="442" spans="1:23" ht="38.25" x14ac:dyDescent="0.25">
      <c r="A442" s="52">
        <v>441</v>
      </c>
      <c r="B442" s="2" t="s">
        <v>3599</v>
      </c>
      <c r="C442" s="10" t="s">
        <v>3600</v>
      </c>
      <c r="D442" s="10" t="s">
        <v>3600</v>
      </c>
      <c r="F442" s="2" t="s">
        <v>3599</v>
      </c>
      <c r="G442" s="45"/>
      <c r="H442" s="2"/>
      <c r="I442" s="2"/>
      <c r="J442" s="1" t="s">
        <v>13</v>
      </c>
      <c r="K442" s="2"/>
      <c r="L442" s="2"/>
      <c r="M442" s="50"/>
      <c r="N442" s="49" t="s">
        <v>13</v>
      </c>
      <c r="O442" s="10" t="s">
        <v>13</v>
      </c>
      <c r="P442" s="10" t="s">
        <v>13</v>
      </c>
      <c r="Q442" s="10" t="s">
        <v>13</v>
      </c>
      <c r="S442" s="10" t="s">
        <v>13</v>
      </c>
      <c r="V442" s="50"/>
      <c r="W442" s="40"/>
    </row>
    <row r="443" spans="1:23" x14ac:dyDescent="0.25">
      <c r="A443" s="52">
        <v>442</v>
      </c>
      <c r="B443" s="4" t="s">
        <v>3597</v>
      </c>
      <c r="C443" s="14" t="s">
        <v>3598</v>
      </c>
      <c r="D443" s="14" t="s">
        <v>3598</v>
      </c>
      <c r="E443" s="13"/>
      <c r="F443" s="4" t="s">
        <v>3597</v>
      </c>
      <c r="G443" s="43"/>
      <c r="H443" s="4"/>
      <c r="I443" s="4"/>
      <c r="J443" s="1"/>
      <c r="K443" s="4"/>
      <c r="L443" s="4"/>
      <c r="M443" s="47"/>
      <c r="N443" s="50"/>
      <c r="V443" s="50"/>
      <c r="W443" s="40"/>
    </row>
    <row r="444" spans="1:23" x14ac:dyDescent="0.25">
      <c r="A444" s="52">
        <v>443</v>
      </c>
      <c r="B444" s="6" t="s">
        <v>3595</v>
      </c>
      <c r="C444" s="12" t="s">
        <v>3596</v>
      </c>
      <c r="D444" s="12" t="s">
        <v>3596</v>
      </c>
      <c r="E444" s="11"/>
      <c r="F444" s="6" t="s">
        <v>3595</v>
      </c>
      <c r="G444" s="44"/>
      <c r="H444" s="6"/>
      <c r="I444" s="6"/>
      <c r="J444" s="1"/>
      <c r="K444" s="6"/>
      <c r="L444" s="6"/>
      <c r="M444" s="48"/>
      <c r="N444" s="50"/>
      <c r="V444" s="50"/>
      <c r="W444" s="40"/>
    </row>
    <row r="445" spans="1:23" ht="25.5" x14ac:dyDescent="0.25">
      <c r="A445" s="52">
        <v>444</v>
      </c>
      <c r="B445" s="2" t="s">
        <v>3593</v>
      </c>
      <c r="C445" s="10" t="s">
        <v>3594</v>
      </c>
      <c r="D445" s="10" t="s">
        <v>3594</v>
      </c>
      <c r="F445" s="2" t="s">
        <v>3593</v>
      </c>
      <c r="G445" s="45"/>
      <c r="H445" s="2"/>
      <c r="I445" s="2"/>
      <c r="J445" s="1" t="s">
        <v>13</v>
      </c>
      <c r="K445" s="2"/>
      <c r="L445" s="2"/>
      <c r="M445" s="50"/>
      <c r="N445" s="49" t="s">
        <v>13</v>
      </c>
      <c r="P445" s="10" t="s">
        <v>13</v>
      </c>
      <c r="Q445" s="10" t="s">
        <v>13</v>
      </c>
      <c r="S445" s="10" t="s">
        <v>13</v>
      </c>
      <c r="T445" s="10" t="s">
        <v>13</v>
      </c>
      <c r="U445" s="10">
        <v>3</v>
      </c>
      <c r="V445" s="54" t="s">
        <v>127</v>
      </c>
      <c r="W445" s="40"/>
    </row>
    <row r="446" spans="1:23" ht="63.75" x14ac:dyDescent="0.25">
      <c r="A446" s="52">
        <v>445</v>
      </c>
      <c r="B446" s="2" t="s">
        <v>3591</v>
      </c>
      <c r="C446" s="10" t="s">
        <v>3592</v>
      </c>
      <c r="D446" s="10" t="s">
        <v>3592</v>
      </c>
      <c r="F446" s="2" t="s">
        <v>3591</v>
      </c>
      <c r="G446" s="45"/>
      <c r="H446" s="2"/>
      <c r="I446" s="2"/>
      <c r="J446" s="1" t="s">
        <v>13</v>
      </c>
      <c r="K446" s="2"/>
      <c r="L446" s="2"/>
      <c r="M446" s="50"/>
      <c r="N446" s="49" t="s">
        <v>13</v>
      </c>
      <c r="P446" s="10" t="s">
        <v>13</v>
      </c>
      <c r="Q446" s="10" t="s">
        <v>13</v>
      </c>
      <c r="S446" s="10" t="s">
        <v>13</v>
      </c>
      <c r="T446" s="10" t="s">
        <v>13</v>
      </c>
      <c r="U446" s="10">
        <v>3</v>
      </c>
      <c r="V446" s="54" t="s">
        <v>127</v>
      </c>
      <c r="W446" s="40"/>
    </row>
    <row r="447" spans="1:23" ht="63.75" x14ac:dyDescent="0.25">
      <c r="A447" s="52">
        <v>446</v>
      </c>
      <c r="B447" s="2" t="s">
        <v>3589</v>
      </c>
      <c r="C447" s="10" t="s">
        <v>3590</v>
      </c>
      <c r="D447" s="10" t="s">
        <v>3590</v>
      </c>
      <c r="F447" s="2" t="s">
        <v>3589</v>
      </c>
      <c r="G447" s="45"/>
      <c r="H447" s="2"/>
      <c r="I447" s="2"/>
      <c r="J447" s="1" t="s">
        <v>13</v>
      </c>
      <c r="K447" s="2"/>
      <c r="L447" s="2"/>
      <c r="M447" s="50"/>
      <c r="N447" s="49" t="s">
        <v>13</v>
      </c>
      <c r="P447" s="10" t="s">
        <v>13</v>
      </c>
      <c r="Q447" s="10" t="s">
        <v>13</v>
      </c>
      <c r="S447" s="10" t="s">
        <v>13</v>
      </c>
      <c r="V447" s="50"/>
      <c r="W447" s="40"/>
    </row>
    <row r="448" spans="1:23" ht="63.75" x14ac:dyDescent="0.25">
      <c r="A448" s="52">
        <v>447</v>
      </c>
      <c r="B448" s="2" t="s">
        <v>3587</v>
      </c>
      <c r="C448" s="10" t="s">
        <v>3588</v>
      </c>
      <c r="D448" s="10" t="s">
        <v>3588</v>
      </c>
      <c r="F448" s="2" t="s">
        <v>3587</v>
      </c>
      <c r="G448" s="45"/>
      <c r="H448" s="2"/>
      <c r="I448" s="2"/>
      <c r="J448" s="1" t="s">
        <v>13</v>
      </c>
      <c r="K448" s="2"/>
      <c r="L448" s="2"/>
      <c r="M448" s="50"/>
      <c r="N448" s="49" t="s">
        <v>13</v>
      </c>
      <c r="P448" s="10" t="s">
        <v>13</v>
      </c>
      <c r="Q448" s="10" t="s">
        <v>13</v>
      </c>
      <c r="S448" s="10" t="s">
        <v>13</v>
      </c>
      <c r="T448" s="10" t="s">
        <v>13</v>
      </c>
      <c r="U448" s="16">
        <v>3</v>
      </c>
      <c r="V448" s="54" t="s">
        <v>127</v>
      </c>
      <c r="W448" s="40"/>
    </row>
    <row r="449" spans="1:23" ht="38.25" x14ac:dyDescent="0.25">
      <c r="A449" s="52">
        <v>448</v>
      </c>
      <c r="B449" s="2" t="s">
        <v>3585</v>
      </c>
      <c r="C449" s="10" t="s">
        <v>3586</v>
      </c>
      <c r="D449" s="10" t="s">
        <v>3586</v>
      </c>
      <c r="F449" s="2" t="s">
        <v>3585</v>
      </c>
      <c r="G449" s="45"/>
      <c r="H449" s="2"/>
      <c r="I449" s="2"/>
      <c r="J449" s="1" t="s">
        <v>13</v>
      </c>
      <c r="K449" s="2"/>
      <c r="L449" s="2"/>
      <c r="M449" s="50"/>
      <c r="N449" s="49" t="s">
        <v>13</v>
      </c>
      <c r="P449" s="10" t="s">
        <v>13</v>
      </c>
      <c r="Q449" s="10" t="s">
        <v>13</v>
      </c>
      <c r="S449" s="10" t="s">
        <v>13</v>
      </c>
      <c r="U449" s="16">
        <v>3</v>
      </c>
      <c r="V449" s="54">
        <v>1</v>
      </c>
      <c r="W449" s="40"/>
    </row>
    <row r="450" spans="1:23" x14ac:dyDescent="0.25">
      <c r="A450" s="52">
        <v>449</v>
      </c>
      <c r="B450" s="6" t="s">
        <v>3583</v>
      </c>
      <c r="C450" s="12" t="s">
        <v>3584</v>
      </c>
      <c r="D450" s="12" t="s">
        <v>3584</v>
      </c>
      <c r="E450" s="11"/>
      <c r="F450" s="6" t="s">
        <v>3583</v>
      </c>
      <c r="G450" s="44"/>
      <c r="H450" s="6"/>
      <c r="I450" s="6"/>
      <c r="J450" s="1"/>
      <c r="K450" s="6"/>
      <c r="L450" s="6"/>
      <c r="M450" s="48"/>
      <c r="N450" s="50"/>
      <c r="V450" s="50"/>
      <c r="W450" s="40"/>
    </row>
    <row r="451" spans="1:23" ht="25.5" x14ac:dyDescent="0.25">
      <c r="A451" s="52">
        <v>450</v>
      </c>
      <c r="B451" s="2" t="s">
        <v>3581</v>
      </c>
      <c r="C451" s="10" t="s">
        <v>3582</v>
      </c>
      <c r="D451" s="10" t="s">
        <v>3582</v>
      </c>
      <c r="F451" s="2" t="s">
        <v>3581</v>
      </c>
      <c r="G451" s="45"/>
      <c r="H451" s="2"/>
      <c r="I451" s="2"/>
      <c r="J451" s="1" t="s">
        <v>13</v>
      </c>
      <c r="K451" s="2"/>
      <c r="L451" s="2"/>
      <c r="M451" s="50"/>
      <c r="N451" s="49" t="s">
        <v>13</v>
      </c>
      <c r="P451" s="10" t="s">
        <v>13</v>
      </c>
      <c r="Q451" s="10" t="s">
        <v>13</v>
      </c>
      <c r="S451" s="10" t="s">
        <v>13</v>
      </c>
      <c r="V451" s="50"/>
      <c r="W451" s="40"/>
    </row>
    <row r="452" spans="1:23" ht="51" x14ac:dyDescent="0.25">
      <c r="A452" s="52">
        <v>451</v>
      </c>
      <c r="B452" s="2" t="s">
        <v>3579</v>
      </c>
      <c r="C452" s="10" t="s">
        <v>3580</v>
      </c>
      <c r="D452" s="10" t="s">
        <v>3580</v>
      </c>
      <c r="F452" s="2" t="s">
        <v>3579</v>
      </c>
      <c r="G452" s="45"/>
      <c r="H452" s="2"/>
      <c r="I452" s="2"/>
      <c r="J452" s="1" t="s">
        <v>13</v>
      </c>
      <c r="K452" s="2"/>
      <c r="L452" s="2"/>
      <c r="M452" s="50"/>
      <c r="N452" s="49" t="s">
        <v>13</v>
      </c>
      <c r="P452" s="10" t="s">
        <v>13</v>
      </c>
      <c r="Q452" s="10" t="s">
        <v>13</v>
      </c>
      <c r="S452" s="10" t="s">
        <v>13</v>
      </c>
      <c r="V452" s="50"/>
      <c r="W452" s="40"/>
    </row>
    <row r="453" spans="1:23" ht="38.25" x14ac:dyDescent="0.25">
      <c r="A453" s="52">
        <v>452</v>
      </c>
      <c r="B453" s="2" t="s">
        <v>3577</v>
      </c>
      <c r="C453" s="10" t="s">
        <v>3578</v>
      </c>
      <c r="D453" s="10" t="s">
        <v>3578</v>
      </c>
      <c r="F453" s="2" t="s">
        <v>3577</v>
      </c>
      <c r="G453" s="45"/>
      <c r="H453" s="2"/>
      <c r="I453" s="2"/>
      <c r="J453" s="1" t="s">
        <v>13</v>
      </c>
      <c r="K453" s="2"/>
      <c r="L453" s="2"/>
      <c r="M453" s="50"/>
      <c r="N453" s="49" t="s">
        <v>13</v>
      </c>
      <c r="P453" s="10" t="s">
        <v>13</v>
      </c>
      <c r="Q453" s="10" t="s">
        <v>13</v>
      </c>
      <c r="S453" s="10" t="s">
        <v>13</v>
      </c>
      <c r="V453" s="50"/>
      <c r="W453" s="40"/>
    </row>
    <row r="454" spans="1:23" ht="25.5" x14ac:dyDescent="0.25">
      <c r="A454" s="52">
        <v>453</v>
      </c>
      <c r="B454" s="2" t="s">
        <v>3575</v>
      </c>
      <c r="C454" s="10" t="s">
        <v>3576</v>
      </c>
      <c r="D454" s="10" t="s">
        <v>3576</v>
      </c>
      <c r="F454" s="2" t="s">
        <v>3575</v>
      </c>
      <c r="G454" s="45"/>
      <c r="H454" s="2"/>
      <c r="I454" s="2"/>
      <c r="J454" s="1" t="s">
        <v>13</v>
      </c>
      <c r="K454" s="2"/>
      <c r="L454" s="2"/>
      <c r="M454" s="50"/>
      <c r="N454" s="49" t="s">
        <v>13</v>
      </c>
      <c r="P454" s="10" t="s">
        <v>13</v>
      </c>
      <c r="Q454" s="10" t="s">
        <v>13</v>
      </c>
      <c r="S454" s="10" t="s">
        <v>13</v>
      </c>
      <c r="V454" s="50"/>
      <c r="W454" s="40"/>
    </row>
    <row r="455" spans="1:23" ht="25.5" x14ac:dyDescent="0.25">
      <c r="A455" s="52">
        <v>454</v>
      </c>
      <c r="B455" s="2" t="s">
        <v>3573</v>
      </c>
      <c r="C455" s="10" t="s">
        <v>3574</v>
      </c>
      <c r="D455" s="10" t="s">
        <v>3574</v>
      </c>
      <c r="F455" s="2" t="s">
        <v>3573</v>
      </c>
      <c r="G455" s="45"/>
      <c r="H455" s="2"/>
      <c r="I455" s="2"/>
      <c r="J455" s="1" t="s">
        <v>13</v>
      </c>
      <c r="K455" s="2"/>
      <c r="L455" s="2"/>
      <c r="M455" s="50"/>
      <c r="N455" s="49" t="s">
        <v>13</v>
      </c>
      <c r="V455" s="50"/>
      <c r="W455" s="40"/>
    </row>
    <row r="456" spans="1:23" x14ac:dyDescent="0.25">
      <c r="A456" s="52">
        <v>455</v>
      </c>
      <c r="B456" s="4" t="s">
        <v>3571</v>
      </c>
      <c r="C456" s="14" t="s">
        <v>3572</v>
      </c>
      <c r="D456" s="14" t="s">
        <v>3572</v>
      </c>
      <c r="E456" s="13"/>
      <c r="F456" s="4" t="s">
        <v>3571</v>
      </c>
      <c r="G456" s="43"/>
      <c r="H456" s="4"/>
      <c r="I456" s="4"/>
      <c r="J456" s="1"/>
      <c r="K456" s="4"/>
      <c r="L456" s="4"/>
      <c r="M456" s="47"/>
      <c r="N456" s="50"/>
      <c r="V456" s="50"/>
      <c r="W456" s="40"/>
    </row>
    <row r="457" spans="1:23" x14ac:dyDescent="0.25">
      <c r="A457" s="52">
        <v>456</v>
      </c>
      <c r="B457" s="6" t="s">
        <v>3569</v>
      </c>
      <c r="C457" s="12" t="s">
        <v>3570</v>
      </c>
      <c r="D457" s="12" t="s">
        <v>3570</v>
      </c>
      <c r="E457" s="11"/>
      <c r="F457" s="6" t="s">
        <v>3569</v>
      </c>
      <c r="G457" s="44"/>
      <c r="H457" s="6"/>
      <c r="I457" s="6"/>
      <c r="J457" s="1"/>
      <c r="K457" s="6"/>
      <c r="L457" s="6"/>
      <c r="M457" s="48"/>
      <c r="N457" s="50"/>
      <c r="V457" s="50"/>
      <c r="W457" s="40"/>
    </row>
    <row r="458" spans="1:23" ht="51" x14ac:dyDescent="0.25">
      <c r="A458" s="52">
        <v>457</v>
      </c>
      <c r="B458" s="2" t="s">
        <v>3567</v>
      </c>
      <c r="C458" s="10" t="s">
        <v>3568</v>
      </c>
      <c r="D458" s="10" t="s">
        <v>3568</v>
      </c>
      <c r="F458" s="2" t="s">
        <v>3567</v>
      </c>
      <c r="G458" s="45"/>
      <c r="H458" s="2"/>
      <c r="I458" s="2"/>
      <c r="J458" s="1" t="s">
        <v>13</v>
      </c>
      <c r="K458" s="2"/>
      <c r="L458" s="2"/>
      <c r="M458" s="50"/>
      <c r="N458" s="49" t="s">
        <v>13</v>
      </c>
      <c r="P458" s="10" t="s">
        <v>13</v>
      </c>
      <c r="Q458" s="10" t="s">
        <v>13</v>
      </c>
      <c r="S458" s="10" t="s">
        <v>13</v>
      </c>
      <c r="V458" s="50"/>
      <c r="W458" s="40"/>
    </row>
    <row r="459" spans="1:23" ht="38.25" x14ac:dyDescent="0.25">
      <c r="A459" s="52">
        <v>458</v>
      </c>
      <c r="B459" s="2" t="s">
        <v>3565</v>
      </c>
      <c r="C459" s="10" t="s">
        <v>3566</v>
      </c>
      <c r="D459" s="10" t="s">
        <v>3566</v>
      </c>
      <c r="F459" s="2" t="s">
        <v>3565</v>
      </c>
      <c r="G459" s="45"/>
      <c r="H459" s="2"/>
      <c r="I459" s="2"/>
      <c r="J459" s="1" t="s">
        <v>13</v>
      </c>
      <c r="K459" s="2"/>
      <c r="L459" s="2"/>
      <c r="M459" s="50"/>
      <c r="N459" s="49" t="s">
        <v>13</v>
      </c>
      <c r="P459" s="10" t="s">
        <v>13</v>
      </c>
      <c r="Q459" s="10" t="s">
        <v>13</v>
      </c>
      <c r="S459" s="10" t="s">
        <v>13</v>
      </c>
      <c r="V459" s="50"/>
      <c r="W459" s="40"/>
    </row>
    <row r="460" spans="1:23" ht="51" x14ac:dyDescent="0.25">
      <c r="A460" s="52">
        <v>459</v>
      </c>
      <c r="B460" s="2" t="s">
        <v>3563</v>
      </c>
      <c r="C460" s="10" t="s">
        <v>3564</v>
      </c>
      <c r="D460" s="10" t="s">
        <v>3564</v>
      </c>
      <c r="F460" s="2" t="s">
        <v>3563</v>
      </c>
      <c r="G460" s="45"/>
      <c r="H460" s="2"/>
      <c r="I460" s="2"/>
      <c r="J460" s="1" t="s">
        <v>13</v>
      </c>
      <c r="K460" s="2"/>
      <c r="L460" s="2"/>
      <c r="M460" s="50"/>
      <c r="N460" s="49" t="s">
        <v>13</v>
      </c>
      <c r="P460" s="10" t="s">
        <v>13</v>
      </c>
      <c r="Q460" s="10" t="s">
        <v>13</v>
      </c>
      <c r="S460" s="10" t="s">
        <v>13</v>
      </c>
      <c r="V460" s="49" t="s">
        <v>317</v>
      </c>
      <c r="W460" s="40"/>
    </row>
    <row r="461" spans="1:23" ht="51" x14ac:dyDescent="0.25">
      <c r="A461" s="52">
        <v>460</v>
      </c>
      <c r="B461" s="2" t="s">
        <v>3561</v>
      </c>
      <c r="C461" s="10" t="s">
        <v>3562</v>
      </c>
      <c r="D461" s="10" t="s">
        <v>3562</v>
      </c>
      <c r="F461" s="2" t="s">
        <v>3561</v>
      </c>
      <c r="G461" s="45"/>
      <c r="H461" s="2"/>
      <c r="I461" s="2"/>
      <c r="J461" s="1" t="s">
        <v>13</v>
      </c>
      <c r="K461" s="2"/>
      <c r="L461" s="2"/>
      <c r="M461" s="50"/>
      <c r="N461" s="49" t="s">
        <v>13</v>
      </c>
      <c r="P461" s="10" t="s">
        <v>13</v>
      </c>
      <c r="Q461" s="10" t="s">
        <v>13</v>
      </c>
      <c r="V461" s="49" t="s">
        <v>317</v>
      </c>
      <c r="W461" s="40"/>
    </row>
    <row r="462" spans="1:23" ht="63.75" x14ac:dyDescent="0.25">
      <c r="A462" s="52">
        <v>461</v>
      </c>
      <c r="B462" s="2" t="s">
        <v>3559</v>
      </c>
      <c r="C462" s="10" t="s">
        <v>3560</v>
      </c>
      <c r="D462" s="10" t="s">
        <v>3560</v>
      </c>
      <c r="F462" s="2" t="s">
        <v>3559</v>
      </c>
      <c r="G462" s="45"/>
      <c r="H462" s="2"/>
      <c r="I462" s="2"/>
      <c r="J462" s="1" t="s">
        <v>13</v>
      </c>
      <c r="K462" s="2"/>
      <c r="L462" s="2"/>
      <c r="M462" s="50"/>
      <c r="N462" s="49" t="s">
        <v>13</v>
      </c>
      <c r="P462" s="10" t="s">
        <v>13</v>
      </c>
      <c r="Q462" s="10" t="s">
        <v>13</v>
      </c>
      <c r="V462" s="49" t="s">
        <v>317</v>
      </c>
      <c r="W462" s="40"/>
    </row>
    <row r="463" spans="1:23" ht="38.25" x14ac:dyDescent="0.25">
      <c r="A463" s="52">
        <v>462</v>
      </c>
      <c r="B463" s="2" t="s">
        <v>3557</v>
      </c>
      <c r="C463" s="10" t="s">
        <v>3558</v>
      </c>
      <c r="D463" s="10" t="s">
        <v>3558</v>
      </c>
      <c r="F463" s="2" t="s">
        <v>3557</v>
      </c>
      <c r="G463" s="45"/>
      <c r="H463" s="2"/>
      <c r="I463" s="2"/>
      <c r="J463" s="1" t="s">
        <v>13</v>
      </c>
      <c r="K463" s="2"/>
      <c r="L463" s="2"/>
      <c r="M463" s="50"/>
      <c r="N463" s="49" t="s">
        <v>13</v>
      </c>
      <c r="P463" s="10" t="s">
        <v>13</v>
      </c>
      <c r="Q463" s="10" t="s">
        <v>13</v>
      </c>
      <c r="V463" s="50"/>
      <c r="W463" s="40"/>
    </row>
    <row r="464" spans="1:23" ht="25.5" x14ac:dyDescent="0.25">
      <c r="A464" s="52">
        <v>463</v>
      </c>
      <c r="B464" s="2" t="s">
        <v>3555</v>
      </c>
      <c r="C464" s="10" t="s">
        <v>3556</v>
      </c>
      <c r="D464" s="10" t="s">
        <v>3556</v>
      </c>
      <c r="F464" s="2" t="s">
        <v>3555</v>
      </c>
      <c r="G464" s="45"/>
      <c r="H464" s="2"/>
      <c r="I464" s="2"/>
      <c r="J464" s="1" t="s">
        <v>13</v>
      </c>
      <c r="K464" s="2"/>
      <c r="L464" s="2"/>
      <c r="M464" s="50"/>
      <c r="N464" s="49" t="s">
        <v>13</v>
      </c>
      <c r="P464" s="10" t="s">
        <v>13</v>
      </c>
      <c r="Q464" s="10" t="s">
        <v>13</v>
      </c>
      <c r="T464" s="10" t="s">
        <v>13</v>
      </c>
      <c r="U464" s="10">
        <v>3</v>
      </c>
      <c r="V464" s="50"/>
      <c r="W464" s="40"/>
    </row>
    <row r="465" spans="1:23" ht="102" x14ac:dyDescent="0.25">
      <c r="A465" s="52">
        <v>464</v>
      </c>
      <c r="B465" s="2" t="s">
        <v>3553</v>
      </c>
      <c r="C465" s="10" t="s">
        <v>3554</v>
      </c>
      <c r="D465" s="10" t="s">
        <v>3554</v>
      </c>
      <c r="F465" s="2" t="s">
        <v>3553</v>
      </c>
      <c r="G465" s="45"/>
      <c r="H465" s="2"/>
      <c r="I465" s="2"/>
      <c r="J465" s="1" t="s">
        <v>13</v>
      </c>
      <c r="K465" s="2"/>
      <c r="L465" s="2"/>
      <c r="M465" s="50"/>
      <c r="N465" s="49" t="s">
        <v>13</v>
      </c>
      <c r="P465" s="10" t="s">
        <v>13</v>
      </c>
      <c r="Q465" s="10" t="s">
        <v>13</v>
      </c>
      <c r="V465" s="50"/>
      <c r="W465" s="40"/>
    </row>
    <row r="466" spans="1:23" ht="51" x14ac:dyDescent="0.25">
      <c r="A466" s="52">
        <v>465</v>
      </c>
      <c r="B466" s="2" t="s">
        <v>3551</v>
      </c>
      <c r="C466" s="10" t="s">
        <v>3552</v>
      </c>
      <c r="D466" s="10" t="s">
        <v>3552</v>
      </c>
      <c r="F466" s="2" t="s">
        <v>3551</v>
      </c>
      <c r="G466" s="45"/>
      <c r="H466" s="2"/>
      <c r="I466" s="2"/>
      <c r="J466" s="1" t="s">
        <v>13</v>
      </c>
      <c r="K466" s="2"/>
      <c r="L466" s="2"/>
      <c r="M466" s="50"/>
      <c r="N466" s="49" t="s">
        <v>13</v>
      </c>
      <c r="P466" s="10" t="s">
        <v>13</v>
      </c>
      <c r="Q466" s="10" t="s">
        <v>13</v>
      </c>
      <c r="V466" s="50"/>
      <c r="W466" s="40"/>
    </row>
    <row r="467" spans="1:23" ht="76.5" x14ac:dyDescent="0.25">
      <c r="A467" s="52">
        <v>466</v>
      </c>
      <c r="B467" s="2" t="s">
        <v>3549</v>
      </c>
      <c r="C467" s="10" t="s">
        <v>3550</v>
      </c>
      <c r="D467" s="10" t="s">
        <v>3550</v>
      </c>
      <c r="F467" s="2" t="s">
        <v>3549</v>
      </c>
      <c r="G467" s="45"/>
      <c r="H467" s="2"/>
      <c r="I467" s="2"/>
      <c r="J467" s="1" t="s">
        <v>13</v>
      </c>
      <c r="K467" s="2"/>
      <c r="L467" s="2"/>
      <c r="M467" s="50"/>
      <c r="N467" s="49" t="s">
        <v>13</v>
      </c>
      <c r="P467" s="10" t="s">
        <v>13</v>
      </c>
      <c r="Q467" s="10" t="s">
        <v>13</v>
      </c>
      <c r="S467" s="10" t="s">
        <v>13</v>
      </c>
      <c r="V467" s="50"/>
      <c r="W467" s="40"/>
    </row>
    <row r="468" spans="1:23" ht="38.25" x14ac:dyDescent="0.25">
      <c r="A468" s="52">
        <v>467</v>
      </c>
      <c r="B468" s="4" t="s">
        <v>3547</v>
      </c>
      <c r="C468" s="14" t="s">
        <v>3548</v>
      </c>
      <c r="D468" s="14" t="s">
        <v>3548</v>
      </c>
      <c r="E468" s="13"/>
      <c r="F468" s="4" t="s">
        <v>3547</v>
      </c>
      <c r="G468" s="43"/>
      <c r="H468" s="4"/>
      <c r="I468" s="4"/>
      <c r="J468" s="1"/>
      <c r="K468" s="4"/>
      <c r="L468" s="4"/>
      <c r="M468" s="47"/>
      <c r="N468" s="50"/>
      <c r="V468" s="50"/>
      <c r="W468" s="40"/>
    </row>
    <row r="469" spans="1:23" x14ac:dyDescent="0.25">
      <c r="A469" s="52">
        <v>468</v>
      </c>
      <c r="B469" s="6" t="s">
        <v>3545</v>
      </c>
      <c r="C469" s="12" t="s">
        <v>3546</v>
      </c>
      <c r="D469" s="12" t="s">
        <v>3546</v>
      </c>
      <c r="E469" s="11"/>
      <c r="F469" s="6" t="s">
        <v>3545</v>
      </c>
      <c r="G469" s="44"/>
      <c r="H469" s="6"/>
      <c r="I469" s="6"/>
      <c r="J469" s="1"/>
      <c r="K469" s="6"/>
      <c r="L469" s="6"/>
      <c r="M469" s="48"/>
      <c r="N469" s="50"/>
      <c r="V469" s="50"/>
      <c r="W469" s="40"/>
    </row>
    <row r="470" spans="1:23" x14ac:dyDescent="0.25">
      <c r="A470" s="52">
        <v>469</v>
      </c>
      <c r="B470" s="2" t="s">
        <v>3543</v>
      </c>
      <c r="C470" s="10" t="s">
        <v>3544</v>
      </c>
      <c r="D470" s="10" t="s">
        <v>3544</v>
      </c>
      <c r="F470" s="2" t="s">
        <v>3543</v>
      </c>
      <c r="G470" s="45"/>
      <c r="H470" s="2"/>
      <c r="I470" s="2"/>
      <c r="J470" s="1" t="s">
        <v>13</v>
      </c>
      <c r="K470" s="2"/>
      <c r="L470" s="2"/>
      <c r="M470" s="50"/>
      <c r="N470" s="49" t="s">
        <v>13</v>
      </c>
      <c r="P470" s="10" t="s">
        <v>13</v>
      </c>
      <c r="Q470" s="10" t="s">
        <v>13</v>
      </c>
      <c r="S470" s="10" t="s">
        <v>13</v>
      </c>
      <c r="V470" s="50"/>
      <c r="W470" s="40"/>
    </row>
    <row r="471" spans="1:23" ht="51" x14ac:dyDescent="0.25">
      <c r="A471" s="52">
        <v>470</v>
      </c>
      <c r="B471" s="2" t="s">
        <v>3541</v>
      </c>
      <c r="C471" s="10" t="s">
        <v>3542</v>
      </c>
      <c r="D471" s="10" t="s">
        <v>3542</v>
      </c>
      <c r="F471" s="2" t="s">
        <v>3541</v>
      </c>
      <c r="G471" s="45"/>
      <c r="H471" s="2"/>
      <c r="I471" s="2"/>
      <c r="J471" s="1" t="s">
        <v>13</v>
      </c>
      <c r="K471" s="2"/>
      <c r="L471" s="2"/>
      <c r="M471" s="50"/>
      <c r="N471" s="49" t="s">
        <v>13</v>
      </c>
      <c r="P471" s="10" t="s">
        <v>13</v>
      </c>
      <c r="Q471" s="10" t="s">
        <v>13</v>
      </c>
      <c r="S471" s="10" t="s">
        <v>13</v>
      </c>
      <c r="V471" s="50"/>
      <c r="W471" s="40"/>
    </row>
    <row r="472" spans="1:23" ht="25.5" x14ac:dyDescent="0.25">
      <c r="A472" s="52">
        <v>471</v>
      </c>
      <c r="B472" s="2" t="s">
        <v>3539</v>
      </c>
      <c r="C472" s="10" t="s">
        <v>3540</v>
      </c>
      <c r="D472" s="10" t="s">
        <v>3540</v>
      </c>
      <c r="F472" s="2" t="s">
        <v>3539</v>
      </c>
      <c r="G472" s="45"/>
      <c r="H472" s="2"/>
      <c r="I472" s="2"/>
      <c r="J472" s="1" t="s">
        <v>13</v>
      </c>
      <c r="K472" s="2"/>
      <c r="L472" s="2"/>
      <c r="M472" s="50"/>
      <c r="N472" s="49" t="s">
        <v>13</v>
      </c>
      <c r="P472" s="10" t="s">
        <v>13</v>
      </c>
      <c r="Q472" s="10" t="s">
        <v>13</v>
      </c>
      <c r="S472" s="10" t="s">
        <v>13</v>
      </c>
      <c r="V472" s="50"/>
      <c r="W472" s="40"/>
    </row>
    <row r="473" spans="1:23" ht="63.75" x14ac:dyDescent="0.25">
      <c r="A473" s="52">
        <v>472</v>
      </c>
      <c r="B473" s="2" t="s">
        <v>3537</v>
      </c>
      <c r="C473" s="10" t="s">
        <v>3538</v>
      </c>
      <c r="D473" s="10" t="s">
        <v>3538</v>
      </c>
      <c r="F473" s="2" t="s">
        <v>3537</v>
      </c>
      <c r="G473" s="45"/>
      <c r="H473" s="2"/>
      <c r="I473" s="2"/>
      <c r="J473" s="1" t="s">
        <v>13</v>
      </c>
      <c r="K473" s="2"/>
      <c r="L473" s="2"/>
      <c r="M473" s="50"/>
      <c r="N473" s="49" t="s">
        <v>13</v>
      </c>
      <c r="P473" s="10" t="s">
        <v>13</v>
      </c>
      <c r="Q473" s="10" t="s">
        <v>13</v>
      </c>
      <c r="S473" s="10" t="s">
        <v>13</v>
      </c>
      <c r="V473" s="50"/>
      <c r="W473" s="40"/>
    </row>
    <row r="474" spans="1:23" ht="204" x14ac:dyDescent="0.25">
      <c r="A474" s="52">
        <v>473</v>
      </c>
      <c r="B474" s="2" t="s">
        <v>3535</v>
      </c>
      <c r="C474" s="10" t="s">
        <v>3536</v>
      </c>
      <c r="D474" s="10" t="s">
        <v>3536</v>
      </c>
      <c r="F474" s="2" t="s">
        <v>3535</v>
      </c>
      <c r="G474" s="45"/>
      <c r="H474" s="2"/>
      <c r="I474" s="2"/>
      <c r="J474" s="1" t="s">
        <v>13</v>
      </c>
      <c r="K474" s="2"/>
      <c r="L474" s="2"/>
      <c r="M474" s="50"/>
      <c r="N474" s="49" t="s">
        <v>13</v>
      </c>
      <c r="V474" s="50"/>
      <c r="W474" s="40"/>
    </row>
    <row r="475" spans="1:23" x14ac:dyDescent="0.25">
      <c r="A475" s="52">
        <v>474</v>
      </c>
      <c r="B475" s="4" t="s">
        <v>3533</v>
      </c>
      <c r="C475" s="14" t="s">
        <v>3534</v>
      </c>
      <c r="D475" s="14" t="s">
        <v>3534</v>
      </c>
      <c r="E475" s="13"/>
      <c r="F475" s="4" t="s">
        <v>3533</v>
      </c>
      <c r="G475" s="43"/>
      <c r="H475" s="4"/>
      <c r="I475" s="4"/>
      <c r="J475" s="1"/>
      <c r="K475" s="4"/>
      <c r="L475" s="4"/>
      <c r="M475" s="47"/>
      <c r="N475" s="50"/>
      <c r="V475" s="50"/>
      <c r="W475" s="40"/>
    </row>
    <row r="476" spans="1:23" x14ac:dyDescent="0.25">
      <c r="A476" s="52">
        <v>475</v>
      </c>
      <c r="B476" s="4" t="s">
        <v>296</v>
      </c>
      <c r="C476" s="14" t="s">
        <v>3532</v>
      </c>
      <c r="D476" s="14" t="s">
        <v>3532</v>
      </c>
      <c r="E476" s="13"/>
      <c r="F476" s="4" t="s">
        <v>296</v>
      </c>
      <c r="G476" s="43"/>
      <c r="H476" s="4"/>
      <c r="I476" s="4"/>
      <c r="J476" s="1"/>
      <c r="K476" s="4"/>
      <c r="L476" s="4"/>
      <c r="M476" s="47"/>
      <c r="N476" s="50"/>
      <c r="V476" s="50"/>
      <c r="W476" s="40"/>
    </row>
    <row r="477" spans="1:23" x14ac:dyDescent="0.25">
      <c r="A477" s="52">
        <v>476</v>
      </c>
      <c r="B477" s="6" t="s">
        <v>3530</v>
      </c>
      <c r="C477" s="12" t="s">
        <v>3531</v>
      </c>
      <c r="D477" s="12" t="s">
        <v>3531</v>
      </c>
      <c r="E477" s="11"/>
      <c r="F477" s="6" t="s">
        <v>3530</v>
      </c>
      <c r="G477" s="44"/>
      <c r="H477" s="6"/>
      <c r="I477" s="6"/>
      <c r="J477" s="1"/>
      <c r="K477" s="6"/>
      <c r="L477" s="6"/>
      <c r="M477" s="48"/>
      <c r="N477" s="50"/>
      <c r="V477" s="50"/>
      <c r="W477" s="40"/>
    </row>
    <row r="478" spans="1:23" ht="51" x14ac:dyDescent="0.25">
      <c r="A478" s="52">
        <v>477</v>
      </c>
      <c r="B478" s="2" t="s">
        <v>3528</v>
      </c>
      <c r="C478" s="10" t="s">
        <v>3529</v>
      </c>
      <c r="D478" s="10" t="s">
        <v>3529</v>
      </c>
      <c r="F478" s="2" t="s">
        <v>3528</v>
      </c>
      <c r="G478" s="45"/>
      <c r="H478" s="2"/>
      <c r="I478" s="2"/>
      <c r="J478" s="1" t="s">
        <v>13</v>
      </c>
      <c r="K478" s="2"/>
      <c r="L478" s="2"/>
      <c r="M478" s="50"/>
      <c r="N478" s="49" t="s">
        <v>13</v>
      </c>
      <c r="O478" s="10" t="s">
        <v>13</v>
      </c>
      <c r="P478" s="10" t="s">
        <v>13</v>
      </c>
      <c r="Q478" s="10" t="s">
        <v>13</v>
      </c>
      <c r="R478" s="10" t="s">
        <v>13</v>
      </c>
      <c r="V478" s="50"/>
      <c r="W478" s="40"/>
    </row>
    <row r="479" spans="1:23" x14ac:dyDescent="0.25">
      <c r="A479" s="52">
        <v>478</v>
      </c>
      <c r="B479" s="4" t="s">
        <v>3526</v>
      </c>
      <c r="C479" s="14" t="s">
        <v>3527</v>
      </c>
      <c r="D479" s="14" t="s">
        <v>3527</v>
      </c>
      <c r="E479" s="13"/>
      <c r="F479" s="4" t="s">
        <v>3526</v>
      </c>
      <c r="G479" s="43"/>
      <c r="H479" s="4"/>
      <c r="I479" s="4"/>
      <c r="J479" s="1"/>
      <c r="K479" s="4"/>
      <c r="L479" s="4"/>
      <c r="M479" s="47"/>
      <c r="N479" s="50"/>
      <c r="V479" s="50"/>
      <c r="W479" s="40"/>
    </row>
    <row r="480" spans="1:23" ht="25.5" x14ac:dyDescent="0.25">
      <c r="A480" s="52">
        <v>479</v>
      </c>
      <c r="B480" s="6" t="s">
        <v>3524</v>
      </c>
      <c r="C480" s="12" t="s">
        <v>3525</v>
      </c>
      <c r="D480" s="12" t="s">
        <v>3525</v>
      </c>
      <c r="E480" s="11"/>
      <c r="F480" s="6" t="s">
        <v>3524</v>
      </c>
      <c r="G480" s="44"/>
      <c r="H480" s="6"/>
      <c r="I480" s="6"/>
      <c r="J480" s="1"/>
      <c r="K480" s="6"/>
      <c r="L480" s="6"/>
      <c r="M480" s="48"/>
      <c r="N480" s="50"/>
      <c r="V480" s="50"/>
      <c r="W480" s="40"/>
    </row>
    <row r="481" spans="1:23" ht="38.25" x14ac:dyDescent="0.25">
      <c r="A481" s="52">
        <v>480</v>
      </c>
      <c r="B481" s="2" t="s">
        <v>3522</v>
      </c>
      <c r="C481" s="10" t="s">
        <v>3523</v>
      </c>
      <c r="D481" s="10" t="s">
        <v>3523</v>
      </c>
      <c r="F481" s="2" t="s">
        <v>3522</v>
      </c>
      <c r="G481" s="45"/>
      <c r="H481" s="2"/>
      <c r="I481" s="2"/>
      <c r="J481" s="1" t="s">
        <v>13</v>
      </c>
      <c r="K481" s="2"/>
      <c r="L481" s="2"/>
      <c r="M481" s="50"/>
      <c r="N481" s="49" t="s">
        <v>13</v>
      </c>
      <c r="O481" s="10" t="s">
        <v>13</v>
      </c>
      <c r="P481" s="10" t="s">
        <v>13</v>
      </c>
      <c r="Q481" s="10" t="s">
        <v>13</v>
      </c>
      <c r="R481" s="10" t="s">
        <v>13</v>
      </c>
      <c r="S481" s="10" t="s">
        <v>13</v>
      </c>
      <c r="V481" s="50"/>
      <c r="W481" s="40"/>
    </row>
    <row r="482" spans="1:23" ht="38.25" x14ac:dyDescent="0.25">
      <c r="A482" s="52">
        <v>481</v>
      </c>
      <c r="B482" s="2" t="s">
        <v>3520</v>
      </c>
      <c r="C482" s="10" t="s">
        <v>3521</v>
      </c>
      <c r="D482" s="10" t="s">
        <v>3521</v>
      </c>
      <c r="F482" s="2" t="s">
        <v>3520</v>
      </c>
      <c r="G482" s="45"/>
      <c r="H482" s="2"/>
      <c r="I482" s="2"/>
      <c r="J482" s="1" t="s">
        <v>13</v>
      </c>
      <c r="K482" s="2"/>
      <c r="L482" s="2"/>
      <c r="M482" s="50"/>
      <c r="N482" s="49" t="s">
        <v>13</v>
      </c>
      <c r="O482" s="10" t="s">
        <v>13</v>
      </c>
      <c r="P482" s="10" t="s">
        <v>13</v>
      </c>
      <c r="Q482" s="10" t="s">
        <v>13</v>
      </c>
      <c r="R482" s="10" t="s">
        <v>13</v>
      </c>
      <c r="S482" s="10" t="s">
        <v>13</v>
      </c>
      <c r="V482" s="50"/>
      <c r="W482" s="40"/>
    </row>
    <row r="483" spans="1:23" ht="51" x14ac:dyDescent="0.25">
      <c r="A483" s="52">
        <v>482</v>
      </c>
      <c r="B483" s="2" t="s">
        <v>3518</v>
      </c>
      <c r="C483" s="10" t="s">
        <v>3519</v>
      </c>
      <c r="D483" s="10" t="s">
        <v>3519</v>
      </c>
      <c r="F483" s="2" t="s">
        <v>3518</v>
      </c>
      <c r="G483" s="45"/>
      <c r="H483" s="2"/>
      <c r="I483" s="2"/>
      <c r="J483" s="1" t="s">
        <v>13</v>
      </c>
      <c r="K483" s="2"/>
      <c r="L483" s="2"/>
      <c r="M483" s="50"/>
      <c r="N483" s="49" t="s">
        <v>13</v>
      </c>
      <c r="O483" s="10" t="s">
        <v>13</v>
      </c>
      <c r="P483" s="10" t="s">
        <v>13</v>
      </c>
      <c r="Q483" s="10" t="s">
        <v>13</v>
      </c>
      <c r="R483" s="10" t="s">
        <v>13</v>
      </c>
      <c r="S483" s="10" t="s">
        <v>13</v>
      </c>
      <c r="V483" s="50"/>
      <c r="W483" s="40"/>
    </row>
    <row r="484" spans="1:23" ht="51" x14ac:dyDescent="0.25">
      <c r="A484" s="52">
        <v>483</v>
      </c>
      <c r="B484" s="2" t="s">
        <v>3516</v>
      </c>
      <c r="C484" s="10" t="s">
        <v>3517</v>
      </c>
      <c r="D484" s="10" t="s">
        <v>3517</v>
      </c>
      <c r="F484" s="2" t="s">
        <v>3516</v>
      </c>
      <c r="G484" s="45"/>
      <c r="H484" s="2"/>
      <c r="I484" s="2"/>
      <c r="J484" s="1" t="s">
        <v>13</v>
      </c>
      <c r="K484" s="2"/>
      <c r="L484" s="2"/>
      <c r="M484" s="50"/>
      <c r="N484" s="49" t="s">
        <v>13</v>
      </c>
      <c r="O484" s="10" t="s">
        <v>13</v>
      </c>
      <c r="P484" s="10" t="s">
        <v>13</v>
      </c>
      <c r="Q484" s="10" t="s">
        <v>13</v>
      </c>
      <c r="R484" s="10" t="s">
        <v>13</v>
      </c>
      <c r="S484" s="10" t="s">
        <v>13</v>
      </c>
      <c r="V484" s="50"/>
      <c r="W484" s="40"/>
    </row>
    <row r="485" spans="1:23" ht="51" x14ac:dyDescent="0.25">
      <c r="A485" s="52">
        <v>484</v>
      </c>
      <c r="B485" s="2" t="s">
        <v>3514</v>
      </c>
      <c r="C485" s="10" t="s">
        <v>3515</v>
      </c>
      <c r="D485" s="10" t="s">
        <v>3515</v>
      </c>
      <c r="F485" s="2" t="s">
        <v>3514</v>
      </c>
      <c r="G485" s="45"/>
      <c r="H485" s="2"/>
      <c r="I485" s="2"/>
      <c r="J485" s="1" t="s">
        <v>13</v>
      </c>
      <c r="K485" s="2"/>
      <c r="L485" s="2"/>
      <c r="M485" s="50"/>
      <c r="N485" s="49" t="s">
        <v>13</v>
      </c>
      <c r="O485" s="10" t="s">
        <v>13</v>
      </c>
      <c r="P485" s="10" t="s">
        <v>13</v>
      </c>
      <c r="Q485" s="10" t="s">
        <v>13</v>
      </c>
      <c r="R485" s="10" t="s">
        <v>13</v>
      </c>
      <c r="S485" s="10" t="s">
        <v>13</v>
      </c>
      <c r="V485" s="50"/>
      <c r="W485" s="40"/>
    </row>
    <row r="486" spans="1:23" x14ac:dyDescent="0.25">
      <c r="A486" s="52">
        <v>485</v>
      </c>
      <c r="B486" s="4" t="s">
        <v>3512</v>
      </c>
      <c r="C486" s="14" t="s">
        <v>3513</v>
      </c>
      <c r="D486" s="14" t="s">
        <v>3513</v>
      </c>
      <c r="E486" s="13"/>
      <c r="F486" s="4" t="s">
        <v>3512</v>
      </c>
      <c r="G486" s="43"/>
      <c r="H486" s="4"/>
      <c r="I486" s="4"/>
      <c r="J486" s="1"/>
      <c r="K486" s="4"/>
      <c r="L486" s="4"/>
      <c r="M486" s="47"/>
      <c r="N486" s="50"/>
      <c r="V486" s="50"/>
      <c r="W486" s="40"/>
    </row>
    <row r="487" spans="1:23" x14ac:dyDescent="0.25">
      <c r="A487" s="52">
        <v>486</v>
      </c>
      <c r="B487" s="6" t="s">
        <v>3510</v>
      </c>
      <c r="C487" s="12" t="s">
        <v>3511</v>
      </c>
      <c r="D487" s="12" t="s">
        <v>3511</v>
      </c>
      <c r="E487" s="11"/>
      <c r="F487" s="6" t="s">
        <v>3510</v>
      </c>
      <c r="G487" s="44"/>
      <c r="H487" s="6"/>
      <c r="I487" s="6"/>
      <c r="J487" s="1"/>
      <c r="K487" s="6"/>
      <c r="L487" s="6"/>
      <c r="M487" s="48"/>
      <c r="N487" s="50"/>
      <c r="V487" s="50"/>
      <c r="W487" s="40"/>
    </row>
    <row r="488" spans="1:23" ht="25.5" x14ac:dyDescent="0.25">
      <c r="A488" s="52">
        <v>487</v>
      </c>
      <c r="B488" s="2" t="s">
        <v>3508</v>
      </c>
      <c r="C488" s="10" t="s">
        <v>3509</v>
      </c>
      <c r="D488" s="10" t="s">
        <v>3509</v>
      </c>
      <c r="F488" s="2" t="s">
        <v>3508</v>
      </c>
      <c r="G488" s="45"/>
      <c r="H488" s="2"/>
      <c r="I488" s="2"/>
      <c r="J488" s="1" t="s">
        <v>13</v>
      </c>
      <c r="K488" s="2"/>
      <c r="L488" s="2"/>
      <c r="M488" s="50"/>
      <c r="N488" s="49" t="s">
        <v>13</v>
      </c>
      <c r="O488" s="10" t="s">
        <v>13</v>
      </c>
      <c r="V488" s="50"/>
      <c r="W488" s="40"/>
    </row>
    <row r="489" spans="1:23" x14ac:dyDescent="0.25">
      <c r="A489" s="52">
        <v>488</v>
      </c>
      <c r="B489" s="2" t="s">
        <v>3506</v>
      </c>
      <c r="C489" s="10" t="s">
        <v>3507</v>
      </c>
      <c r="D489" s="10" t="s">
        <v>3507</v>
      </c>
      <c r="F489" s="2" t="s">
        <v>3506</v>
      </c>
      <c r="G489" s="45"/>
      <c r="H489" s="2"/>
      <c r="I489" s="2"/>
      <c r="J489" s="1" t="s">
        <v>13</v>
      </c>
      <c r="K489" s="2"/>
      <c r="L489" s="2"/>
      <c r="M489" s="50"/>
      <c r="N489" s="49" t="s">
        <v>13</v>
      </c>
      <c r="O489" s="10" t="s">
        <v>13</v>
      </c>
      <c r="V489" s="50"/>
      <c r="W489" s="40"/>
    </row>
    <row r="490" spans="1:23" x14ac:dyDescent="0.25">
      <c r="A490" s="52">
        <v>489</v>
      </c>
      <c r="B490" s="2" t="s">
        <v>3504</v>
      </c>
      <c r="C490" s="10" t="s">
        <v>3505</v>
      </c>
      <c r="D490" s="10" t="s">
        <v>3505</v>
      </c>
      <c r="F490" s="2" t="s">
        <v>3504</v>
      </c>
      <c r="G490" s="45"/>
      <c r="H490" s="2"/>
      <c r="I490" s="2"/>
      <c r="J490" s="1" t="s">
        <v>13</v>
      </c>
      <c r="K490" s="2"/>
      <c r="L490" s="2"/>
      <c r="M490" s="50"/>
      <c r="N490" s="49" t="s">
        <v>13</v>
      </c>
      <c r="O490" s="10" t="s">
        <v>13</v>
      </c>
      <c r="V490" s="50"/>
      <c r="W490" s="40"/>
    </row>
    <row r="491" spans="1:23" ht="38.25" x14ac:dyDescent="0.25">
      <c r="A491" s="52">
        <v>490</v>
      </c>
      <c r="B491" s="2" t="s">
        <v>3502</v>
      </c>
      <c r="C491" s="10" t="s">
        <v>3503</v>
      </c>
      <c r="D491" s="10" t="s">
        <v>3503</v>
      </c>
      <c r="F491" s="2" t="s">
        <v>3502</v>
      </c>
      <c r="G491" s="45"/>
      <c r="H491" s="2"/>
      <c r="I491" s="2"/>
      <c r="J491" s="1" t="s">
        <v>13</v>
      </c>
      <c r="K491" s="2"/>
      <c r="L491" s="2"/>
      <c r="M491" s="50"/>
      <c r="N491" s="49" t="s">
        <v>13</v>
      </c>
      <c r="O491" s="10" t="s">
        <v>13</v>
      </c>
      <c r="V491" s="50"/>
      <c r="W491" s="40"/>
    </row>
    <row r="492" spans="1:23" x14ac:dyDescent="0.25">
      <c r="A492" s="52">
        <v>491</v>
      </c>
      <c r="B492" s="4" t="s">
        <v>3500</v>
      </c>
      <c r="C492" s="14" t="s">
        <v>3501</v>
      </c>
      <c r="D492" s="14" t="s">
        <v>3501</v>
      </c>
      <c r="E492" s="13"/>
      <c r="F492" s="4" t="s">
        <v>3500</v>
      </c>
      <c r="G492" s="43"/>
      <c r="H492" s="4"/>
      <c r="I492" s="4"/>
      <c r="J492" s="1"/>
      <c r="K492" s="4"/>
      <c r="L492" s="4"/>
      <c r="M492" s="47"/>
      <c r="N492" s="50"/>
      <c r="V492" s="50"/>
      <c r="W492" s="40"/>
    </row>
    <row r="493" spans="1:23" x14ac:dyDescent="0.25">
      <c r="A493" s="52">
        <v>492</v>
      </c>
      <c r="B493" s="6" t="s">
        <v>3498</v>
      </c>
      <c r="C493" s="12" t="s">
        <v>3499</v>
      </c>
      <c r="D493" s="12" t="s">
        <v>3499</v>
      </c>
      <c r="E493" s="11"/>
      <c r="F493" s="6" t="s">
        <v>3498</v>
      </c>
      <c r="G493" s="44"/>
      <c r="H493" s="6"/>
      <c r="I493" s="6"/>
      <c r="J493" s="1"/>
      <c r="K493" s="6"/>
      <c r="L493" s="6"/>
      <c r="M493" s="48"/>
      <c r="N493" s="50"/>
      <c r="V493" s="50"/>
      <c r="W493" s="40"/>
    </row>
    <row r="494" spans="1:23" x14ac:dyDescent="0.25">
      <c r="A494" s="52">
        <v>493</v>
      </c>
      <c r="B494" s="2" t="s">
        <v>3496</v>
      </c>
      <c r="C494" s="10" t="s">
        <v>3497</v>
      </c>
      <c r="D494" s="10" t="s">
        <v>3497</v>
      </c>
      <c r="F494" s="2" t="s">
        <v>3496</v>
      </c>
      <c r="G494" s="45"/>
      <c r="H494" s="2"/>
      <c r="I494" s="2"/>
      <c r="J494" s="1" t="s">
        <v>13</v>
      </c>
      <c r="K494" s="2"/>
      <c r="L494" s="2"/>
      <c r="M494" s="50"/>
      <c r="N494" s="49" t="s">
        <v>13</v>
      </c>
      <c r="V494" s="50"/>
      <c r="W494" s="40"/>
    </row>
    <row r="495" spans="1:23" ht="38.25" x14ac:dyDescent="0.25">
      <c r="A495" s="52">
        <v>494</v>
      </c>
      <c r="B495" s="2" t="s">
        <v>3494</v>
      </c>
      <c r="C495" s="10" t="s">
        <v>3495</v>
      </c>
      <c r="D495" s="10" t="s">
        <v>3495</v>
      </c>
      <c r="F495" s="2" t="s">
        <v>3494</v>
      </c>
      <c r="G495" s="45"/>
      <c r="H495" s="2"/>
      <c r="I495" s="2"/>
      <c r="J495" s="1" t="s">
        <v>13</v>
      </c>
      <c r="K495" s="2"/>
      <c r="L495" s="2"/>
      <c r="M495" s="50"/>
      <c r="N495" s="49" t="s">
        <v>13</v>
      </c>
      <c r="V495" s="50"/>
      <c r="W495" s="40"/>
    </row>
    <row r="496" spans="1:23" ht="25.5" x14ac:dyDescent="0.25">
      <c r="A496" s="52">
        <v>495</v>
      </c>
      <c r="B496" s="2" t="s">
        <v>3492</v>
      </c>
      <c r="C496" s="10" t="s">
        <v>3493</v>
      </c>
      <c r="D496" s="10" t="s">
        <v>3493</v>
      </c>
      <c r="F496" s="2" t="s">
        <v>3492</v>
      </c>
      <c r="G496" s="45"/>
      <c r="H496" s="2"/>
      <c r="I496" s="2"/>
      <c r="J496" s="1" t="s">
        <v>13</v>
      </c>
      <c r="K496" s="2"/>
      <c r="L496" s="2"/>
      <c r="M496" s="50"/>
      <c r="N496" s="49" t="s">
        <v>13</v>
      </c>
      <c r="V496" s="50"/>
      <c r="W496" s="40"/>
    </row>
    <row r="497" spans="1:23" x14ac:dyDescent="0.25">
      <c r="A497" s="52">
        <v>496</v>
      </c>
      <c r="B497" s="4" t="s">
        <v>3490</v>
      </c>
      <c r="C497" s="14" t="s">
        <v>3491</v>
      </c>
      <c r="D497" s="14" t="s">
        <v>3491</v>
      </c>
      <c r="E497" s="13"/>
      <c r="F497" s="4" t="s">
        <v>3490</v>
      </c>
      <c r="G497" s="43"/>
      <c r="H497" s="4"/>
      <c r="I497" s="4"/>
      <c r="J497" s="1"/>
      <c r="K497" s="4"/>
      <c r="L497" s="4"/>
      <c r="M497" s="47"/>
      <c r="N497" s="50"/>
      <c r="V497" s="50"/>
      <c r="W497" s="40"/>
    </row>
    <row r="498" spans="1:23" x14ac:dyDescent="0.25">
      <c r="A498" s="52">
        <v>497</v>
      </c>
      <c r="B498" s="6" t="s">
        <v>3488</v>
      </c>
      <c r="C498" s="12" t="s">
        <v>3489</v>
      </c>
      <c r="D498" s="12" t="s">
        <v>3489</v>
      </c>
      <c r="E498" s="11"/>
      <c r="F498" s="6" t="s">
        <v>3488</v>
      </c>
      <c r="G498" s="44"/>
      <c r="H498" s="6"/>
      <c r="I498" s="6"/>
      <c r="J498" s="1"/>
      <c r="K498" s="6"/>
      <c r="L498" s="6"/>
      <c r="M498" s="48"/>
      <c r="N498" s="50"/>
      <c r="V498" s="50"/>
      <c r="W498" s="40"/>
    </row>
    <row r="499" spans="1:23" ht="27" x14ac:dyDescent="0.25">
      <c r="A499" s="52">
        <v>498</v>
      </c>
      <c r="B499" s="2" t="s">
        <v>3486</v>
      </c>
      <c r="C499" s="10" t="s">
        <v>3487</v>
      </c>
      <c r="D499" s="10" t="s">
        <v>3487</v>
      </c>
      <c r="F499" s="2" t="s">
        <v>3486</v>
      </c>
      <c r="G499" s="45"/>
      <c r="H499" s="2"/>
      <c r="I499" s="2"/>
      <c r="J499" s="1" t="s">
        <v>13</v>
      </c>
      <c r="K499" s="2"/>
      <c r="L499" s="2"/>
      <c r="M499" s="50"/>
      <c r="N499" s="49" t="s">
        <v>13</v>
      </c>
      <c r="O499" s="10" t="s">
        <v>13</v>
      </c>
      <c r="V499" s="50"/>
      <c r="W499" s="40"/>
    </row>
    <row r="500" spans="1:23" ht="51" x14ac:dyDescent="0.25">
      <c r="A500" s="52">
        <v>499</v>
      </c>
      <c r="B500" s="2" t="s">
        <v>3484</v>
      </c>
      <c r="C500" s="10" t="s">
        <v>3485</v>
      </c>
      <c r="D500" s="10" t="s">
        <v>3485</v>
      </c>
      <c r="F500" s="2" t="s">
        <v>3484</v>
      </c>
      <c r="G500" s="45"/>
      <c r="H500" s="2"/>
      <c r="I500" s="2"/>
      <c r="J500" s="1" t="s">
        <v>13</v>
      </c>
      <c r="K500" s="2"/>
      <c r="L500" s="2"/>
      <c r="M500" s="50"/>
      <c r="N500" s="49" t="s">
        <v>13</v>
      </c>
      <c r="O500" s="10" t="s">
        <v>13</v>
      </c>
      <c r="V500" s="50"/>
      <c r="W500" s="40"/>
    </row>
    <row r="501" spans="1:23" ht="39.75" x14ac:dyDescent="0.25">
      <c r="A501" s="52">
        <v>500</v>
      </c>
      <c r="B501" s="2" t="s">
        <v>3482</v>
      </c>
      <c r="C501" s="10" t="s">
        <v>3483</v>
      </c>
      <c r="D501" s="10" t="s">
        <v>3483</v>
      </c>
      <c r="F501" s="2" t="s">
        <v>3482</v>
      </c>
      <c r="G501" s="45"/>
      <c r="H501" s="2"/>
      <c r="I501" s="2"/>
      <c r="J501" s="1" t="s">
        <v>13</v>
      </c>
      <c r="K501" s="2"/>
      <c r="L501" s="2"/>
      <c r="M501" s="50"/>
      <c r="N501" s="49" t="s">
        <v>13</v>
      </c>
      <c r="O501" s="10" t="s">
        <v>13</v>
      </c>
      <c r="V501" s="50"/>
      <c r="W501" s="40"/>
    </row>
    <row r="502" spans="1:23" x14ac:dyDescent="0.25">
      <c r="A502" s="52">
        <v>501</v>
      </c>
      <c r="B502" s="4" t="s">
        <v>3480</v>
      </c>
      <c r="C502" s="14" t="s">
        <v>3481</v>
      </c>
      <c r="D502" s="14" t="s">
        <v>3481</v>
      </c>
      <c r="E502" s="13"/>
      <c r="F502" s="4" t="s">
        <v>3480</v>
      </c>
      <c r="G502" s="43"/>
      <c r="H502" s="4"/>
      <c r="I502" s="4"/>
      <c r="J502" s="1"/>
      <c r="K502" s="4"/>
      <c r="L502" s="4"/>
      <c r="M502" s="47"/>
      <c r="N502" s="50"/>
      <c r="V502" s="50"/>
      <c r="W502" s="40"/>
    </row>
    <row r="503" spans="1:23" x14ac:dyDescent="0.25">
      <c r="A503" s="52">
        <v>502</v>
      </c>
      <c r="B503" s="6" t="s">
        <v>3478</v>
      </c>
      <c r="C503" s="12" t="s">
        <v>3479</v>
      </c>
      <c r="D503" s="12" t="s">
        <v>3479</v>
      </c>
      <c r="E503" s="11"/>
      <c r="F503" s="6" t="s">
        <v>3478</v>
      </c>
      <c r="G503" s="44"/>
      <c r="H503" s="6"/>
      <c r="I503" s="6"/>
      <c r="J503" s="1"/>
      <c r="K503" s="6"/>
      <c r="L503" s="6"/>
      <c r="M503" s="48"/>
      <c r="N503" s="50"/>
      <c r="V503" s="50"/>
      <c r="W503" s="40"/>
    </row>
    <row r="504" spans="1:23" ht="51" x14ac:dyDescent="0.25">
      <c r="A504" s="52">
        <v>503</v>
      </c>
      <c r="B504" s="2" t="s">
        <v>3476</v>
      </c>
      <c r="C504" s="10" t="s">
        <v>3477</v>
      </c>
      <c r="D504" s="10" t="s">
        <v>3477</v>
      </c>
      <c r="F504" s="2" t="s">
        <v>3476</v>
      </c>
      <c r="G504" s="45"/>
      <c r="H504" s="2"/>
      <c r="I504" s="2"/>
      <c r="J504" s="1" t="s">
        <v>13</v>
      </c>
      <c r="K504" s="2"/>
      <c r="L504" s="2"/>
      <c r="M504" s="50"/>
      <c r="N504" s="49" t="s">
        <v>13</v>
      </c>
      <c r="V504" s="50"/>
      <c r="W504" s="40"/>
    </row>
    <row r="505" spans="1:23" x14ac:dyDescent="0.25">
      <c r="A505" s="52">
        <v>504</v>
      </c>
      <c r="B505" s="4" t="s">
        <v>3474</v>
      </c>
      <c r="C505" s="14" t="s">
        <v>3475</v>
      </c>
      <c r="D505" s="14" t="s">
        <v>3475</v>
      </c>
      <c r="E505" s="13"/>
      <c r="F505" s="4" t="s">
        <v>3474</v>
      </c>
      <c r="G505" s="43"/>
      <c r="H505" s="4"/>
      <c r="I505" s="4"/>
      <c r="J505" s="1"/>
      <c r="K505" s="4"/>
      <c r="L505" s="4"/>
      <c r="M505" s="47"/>
      <c r="N505" s="50"/>
      <c r="V505" s="50"/>
      <c r="W505" s="40"/>
    </row>
    <row r="506" spans="1:23" x14ac:dyDescent="0.25">
      <c r="A506" s="52">
        <v>505</v>
      </c>
      <c r="B506" s="6" t="s">
        <v>3472</v>
      </c>
      <c r="C506" s="12" t="s">
        <v>3473</v>
      </c>
      <c r="D506" s="12" t="s">
        <v>3473</v>
      </c>
      <c r="E506" s="11"/>
      <c r="F506" s="6" t="s">
        <v>3472</v>
      </c>
      <c r="G506" s="44"/>
      <c r="H506" s="6"/>
      <c r="I506" s="6"/>
      <c r="J506" s="1"/>
      <c r="K506" s="6"/>
      <c r="L506" s="6"/>
      <c r="M506" s="48"/>
      <c r="N506" s="50"/>
      <c r="V506" s="50"/>
      <c r="W506" s="40"/>
    </row>
    <row r="507" spans="1:23" x14ac:dyDescent="0.25">
      <c r="A507" s="52">
        <v>506</v>
      </c>
      <c r="B507" s="2" t="s">
        <v>3470</v>
      </c>
      <c r="C507" s="10" t="s">
        <v>3471</v>
      </c>
      <c r="D507" s="10" t="s">
        <v>3471</v>
      </c>
      <c r="F507" s="2" t="s">
        <v>3470</v>
      </c>
      <c r="G507" s="45"/>
      <c r="H507" s="2"/>
      <c r="I507" s="2"/>
      <c r="J507" s="1" t="s">
        <v>13</v>
      </c>
      <c r="K507" s="2"/>
      <c r="L507" s="2"/>
      <c r="M507" s="50"/>
      <c r="N507" s="49" t="s">
        <v>13</v>
      </c>
      <c r="O507" s="10" t="s">
        <v>13</v>
      </c>
      <c r="P507" s="10" t="s">
        <v>13</v>
      </c>
      <c r="Q507" s="10" t="s">
        <v>13</v>
      </c>
      <c r="R507" s="10" t="s">
        <v>13</v>
      </c>
      <c r="S507" s="10" t="s">
        <v>13</v>
      </c>
      <c r="V507" s="50"/>
      <c r="W507" s="40"/>
    </row>
    <row r="508" spans="1:23" ht="25.5" x14ac:dyDescent="0.25">
      <c r="A508" s="52">
        <v>507</v>
      </c>
      <c r="B508" s="2" t="s">
        <v>3468</v>
      </c>
      <c r="C508" s="10" t="s">
        <v>3469</v>
      </c>
      <c r="D508" s="10" t="s">
        <v>3469</v>
      </c>
      <c r="F508" s="2" t="s">
        <v>3468</v>
      </c>
      <c r="G508" s="45"/>
      <c r="H508" s="2"/>
      <c r="I508" s="2"/>
      <c r="J508" s="1" t="s">
        <v>13</v>
      </c>
      <c r="K508" s="2"/>
      <c r="L508" s="2"/>
      <c r="M508" s="50"/>
      <c r="N508" s="49" t="s">
        <v>13</v>
      </c>
      <c r="O508" s="10" t="s">
        <v>13</v>
      </c>
      <c r="P508" s="10" t="s">
        <v>13</v>
      </c>
      <c r="Q508" s="10" t="s">
        <v>13</v>
      </c>
      <c r="R508" s="10" t="s">
        <v>13</v>
      </c>
      <c r="S508" s="10" t="s">
        <v>13</v>
      </c>
      <c r="V508" s="50"/>
      <c r="W508" s="40"/>
    </row>
    <row r="509" spans="1:23" x14ac:dyDescent="0.25">
      <c r="A509" s="52">
        <v>508</v>
      </c>
      <c r="B509" s="4" t="s">
        <v>3466</v>
      </c>
      <c r="C509" s="14" t="s">
        <v>3467</v>
      </c>
      <c r="D509" s="14" t="s">
        <v>3467</v>
      </c>
      <c r="E509" s="13"/>
      <c r="F509" s="4" t="s">
        <v>3466</v>
      </c>
      <c r="G509" s="43"/>
      <c r="H509" s="4"/>
      <c r="I509" s="4"/>
      <c r="J509" s="1"/>
      <c r="K509" s="4"/>
      <c r="L509" s="4"/>
      <c r="M509" s="47"/>
      <c r="N509" s="50"/>
      <c r="V509" s="50"/>
      <c r="W509" s="40"/>
    </row>
    <row r="510" spans="1:23" x14ac:dyDescent="0.25">
      <c r="A510" s="52">
        <v>509</v>
      </c>
      <c r="B510" s="6" t="s">
        <v>3464</v>
      </c>
      <c r="C510" s="12" t="s">
        <v>3465</v>
      </c>
      <c r="D510" s="12" t="s">
        <v>3465</v>
      </c>
      <c r="E510" s="11"/>
      <c r="F510" s="6" t="s">
        <v>3464</v>
      </c>
      <c r="G510" s="44"/>
      <c r="H510" s="6"/>
      <c r="I510" s="6"/>
      <c r="J510" s="1"/>
      <c r="K510" s="6"/>
      <c r="L510" s="6"/>
      <c r="M510" s="48"/>
      <c r="N510" s="50"/>
      <c r="V510" s="50"/>
      <c r="W510" s="40"/>
    </row>
    <row r="511" spans="1:23" ht="25.5" x14ac:dyDescent="0.25">
      <c r="A511" s="52">
        <v>510</v>
      </c>
      <c r="B511" s="2" t="s">
        <v>3462</v>
      </c>
      <c r="C511" s="10" t="s">
        <v>3463</v>
      </c>
      <c r="D511" s="10" t="s">
        <v>3463</v>
      </c>
      <c r="F511" s="2" t="s">
        <v>3462</v>
      </c>
      <c r="G511" s="45"/>
      <c r="H511" s="2"/>
      <c r="I511" s="2"/>
      <c r="J511" s="1" t="s">
        <v>13</v>
      </c>
      <c r="K511" s="2"/>
      <c r="L511" s="2"/>
      <c r="M511" s="50"/>
      <c r="N511" s="49" t="s">
        <v>13</v>
      </c>
      <c r="O511" s="10" t="s">
        <v>13</v>
      </c>
      <c r="P511" s="10" t="s">
        <v>13</v>
      </c>
      <c r="Q511" s="10" t="s">
        <v>13</v>
      </c>
      <c r="R511" s="10" t="s">
        <v>13</v>
      </c>
      <c r="S511" s="10" t="s">
        <v>13</v>
      </c>
      <c r="V511" s="50"/>
      <c r="W511" s="40"/>
    </row>
    <row r="512" spans="1:23" ht="25.5" x14ac:dyDescent="0.25">
      <c r="A512" s="52">
        <v>511</v>
      </c>
      <c r="B512" s="2" t="s">
        <v>3460</v>
      </c>
      <c r="C512" s="10" t="s">
        <v>3461</v>
      </c>
      <c r="D512" s="10" t="s">
        <v>3461</v>
      </c>
      <c r="F512" s="2" t="s">
        <v>3460</v>
      </c>
      <c r="G512" s="45"/>
      <c r="H512" s="2"/>
      <c r="I512" s="2"/>
      <c r="J512" s="1" t="s">
        <v>13</v>
      </c>
      <c r="K512" s="2"/>
      <c r="L512" s="2"/>
      <c r="M512" s="50"/>
      <c r="N512" s="49" t="s">
        <v>13</v>
      </c>
      <c r="O512" s="10" t="s">
        <v>13</v>
      </c>
      <c r="P512" s="10" t="s">
        <v>13</v>
      </c>
      <c r="Q512" s="10" t="s">
        <v>13</v>
      </c>
      <c r="R512" s="10" t="s">
        <v>13</v>
      </c>
      <c r="S512" s="10" t="s">
        <v>13</v>
      </c>
      <c r="V512" s="50"/>
      <c r="W512" s="40"/>
    </row>
    <row r="513" spans="1:23" ht="25.5" x14ac:dyDescent="0.25">
      <c r="A513" s="52">
        <v>512</v>
      </c>
      <c r="B513" s="2" t="s">
        <v>3458</v>
      </c>
      <c r="C513" s="10" t="s">
        <v>3459</v>
      </c>
      <c r="D513" s="10" t="s">
        <v>3459</v>
      </c>
      <c r="F513" s="2" t="s">
        <v>3458</v>
      </c>
      <c r="G513" s="45"/>
      <c r="H513" s="2"/>
      <c r="I513" s="2"/>
      <c r="J513" s="1" t="s">
        <v>13</v>
      </c>
      <c r="K513" s="2"/>
      <c r="L513" s="2"/>
      <c r="M513" s="50"/>
      <c r="N513" s="49" t="s">
        <v>13</v>
      </c>
      <c r="O513" s="10" t="s">
        <v>13</v>
      </c>
      <c r="P513" s="10" t="s">
        <v>13</v>
      </c>
      <c r="Q513" s="10" t="s">
        <v>13</v>
      </c>
      <c r="R513" s="10" t="s">
        <v>13</v>
      </c>
      <c r="S513" s="10" t="s">
        <v>13</v>
      </c>
      <c r="V513" s="50"/>
      <c r="W513" s="40"/>
    </row>
    <row r="514" spans="1:23" ht="38.25" x14ac:dyDescent="0.25">
      <c r="A514" s="52">
        <v>513</v>
      </c>
      <c r="B514" s="2" t="s">
        <v>3456</v>
      </c>
      <c r="C514" s="10" t="s">
        <v>3457</v>
      </c>
      <c r="D514" s="10" t="s">
        <v>3457</v>
      </c>
      <c r="F514" s="2" t="s">
        <v>3456</v>
      </c>
      <c r="G514" s="45"/>
      <c r="H514" s="2"/>
      <c r="I514" s="2"/>
      <c r="J514" s="1" t="s">
        <v>13</v>
      </c>
      <c r="K514" s="2"/>
      <c r="L514" s="2"/>
      <c r="M514" s="50"/>
      <c r="N514" s="49" t="s">
        <v>13</v>
      </c>
      <c r="O514" s="10" t="s">
        <v>13</v>
      </c>
      <c r="P514" s="10" t="s">
        <v>13</v>
      </c>
      <c r="Q514" s="10" t="s">
        <v>13</v>
      </c>
      <c r="R514" s="10" t="s">
        <v>13</v>
      </c>
      <c r="S514" s="10" t="s">
        <v>13</v>
      </c>
      <c r="V514" s="50"/>
      <c r="W514" s="40"/>
    </row>
    <row r="515" spans="1:23" x14ac:dyDescent="0.25">
      <c r="A515" s="52">
        <v>514</v>
      </c>
      <c r="B515" s="2" t="s">
        <v>3454</v>
      </c>
      <c r="C515" s="10" t="s">
        <v>3455</v>
      </c>
      <c r="D515" s="10" t="s">
        <v>3455</v>
      </c>
      <c r="F515" s="2" t="s">
        <v>3454</v>
      </c>
      <c r="G515" s="45"/>
      <c r="H515" s="2"/>
      <c r="I515" s="2"/>
      <c r="J515" s="1" t="s">
        <v>13</v>
      </c>
      <c r="K515" s="2"/>
      <c r="L515" s="2"/>
      <c r="M515" s="50"/>
      <c r="N515" s="49" t="s">
        <v>13</v>
      </c>
      <c r="O515" s="10" t="s">
        <v>13</v>
      </c>
      <c r="P515" s="10" t="s">
        <v>13</v>
      </c>
      <c r="Q515" s="10" t="s">
        <v>13</v>
      </c>
      <c r="R515" s="10" t="s">
        <v>13</v>
      </c>
      <c r="S515" s="10" t="s">
        <v>13</v>
      </c>
      <c r="V515" s="50"/>
      <c r="W515" s="40"/>
    </row>
    <row r="516" spans="1:23" ht="63.75" x14ac:dyDescent="0.25">
      <c r="A516" s="52">
        <v>515</v>
      </c>
      <c r="B516" s="2" t="s">
        <v>3452</v>
      </c>
      <c r="C516" s="10" t="s">
        <v>3453</v>
      </c>
      <c r="D516" s="10" t="s">
        <v>3453</v>
      </c>
      <c r="F516" s="2" t="s">
        <v>3452</v>
      </c>
      <c r="G516" s="45"/>
      <c r="H516" s="2"/>
      <c r="I516" s="2"/>
      <c r="J516" s="1" t="s">
        <v>13</v>
      </c>
      <c r="K516" s="2"/>
      <c r="L516" s="2"/>
      <c r="M516" s="50"/>
      <c r="N516" s="49" t="s">
        <v>13</v>
      </c>
      <c r="O516" s="10" t="s">
        <v>13</v>
      </c>
      <c r="S516" s="10" t="s">
        <v>13</v>
      </c>
      <c r="V516" s="50"/>
      <c r="W516" s="40"/>
    </row>
    <row r="517" spans="1:23" x14ac:dyDescent="0.25">
      <c r="A517" s="52">
        <v>516</v>
      </c>
      <c r="B517" s="4" t="s">
        <v>3450</v>
      </c>
      <c r="C517" s="14" t="s">
        <v>3451</v>
      </c>
      <c r="D517" s="14" t="s">
        <v>3451</v>
      </c>
      <c r="E517" s="13"/>
      <c r="F517" s="4" t="s">
        <v>3450</v>
      </c>
      <c r="G517" s="43"/>
      <c r="H517" s="4"/>
      <c r="I517" s="4"/>
      <c r="J517" s="1"/>
      <c r="K517" s="4"/>
      <c r="L517" s="4"/>
      <c r="M517" s="47"/>
      <c r="N517" s="50"/>
      <c r="V517" s="50"/>
      <c r="W517" s="40"/>
    </row>
    <row r="518" spans="1:23" x14ac:dyDescent="0.25">
      <c r="A518" s="52">
        <v>517</v>
      </c>
      <c r="B518" s="6" t="s">
        <v>3448</v>
      </c>
      <c r="C518" s="12" t="s">
        <v>3449</v>
      </c>
      <c r="D518" s="12" t="s">
        <v>3449</v>
      </c>
      <c r="E518" s="11"/>
      <c r="F518" s="6" t="s">
        <v>3448</v>
      </c>
      <c r="G518" s="44"/>
      <c r="H518" s="6"/>
      <c r="I518" s="6"/>
      <c r="J518" s="1"/>
      <c r="K518" s="6"/>
      <c r="L518" s="6"/>
      <c r="M518" s="48"/>
      <c r="N518" s="50"/>
      <c r="V518" s="50"/>
      <c r="W518" s="40"/>
    </row>
    <row r="519" spans="1:23" x14ac:dyDescent="0.25">
      <c r="A519" s="52">
        <v>518</v>
      </c>
      <c r="B519" s="2" t="s">
        <v>3446</v>
      </c>
      <c r="C519" s="10" t="s">
        <v>3447</v>
      </c>
      <c r="D519" s="10" t="s">
        <v>3447</v>
      </c>
      <c r="F519" s="2" t="s">
        <v>3446</v>
      </c>
      <c r="G519" s="45"/>
      <c r="H519" s="2"/>
      <c r="I519" s="2"/>
      <c r="J519" s="1" t="s">
        <v>13</v>
      </c>
      <c r="K519" s="2"/>
      <c r="L519" s="2"/>
      <c r="M519" s="50"/>
      <c r="N519" s="49" t="s">
        <v>13</v>
      </c>
      <c r="P519" s="10" t="s">
        <v>13</v>
      </c>
      <c r="Q519" s="10" t="s">
        <v>13</v>
      </c>
      <c r="V519" s="50"/>
      <c r="W519" s="40"/>
    </row>
    <row r="520" spans="1:23" ht="25.5" x14ac:dyDescent="0.25">
      <c r="A520" s="52">
        <v>519</v>
      </c>
      <c r="B520" s="2" t="s">
        <v>3444</v>
      </c>
      <c r="C520" s="10" t="s">
        <v>3445</v>
      </c>
      <c r="D520" s="10" t="s">
        <v>3445</v>
      </c>
      <c r="F520" s="2" t="s">
        <v>3444</v>
      </c>
      <c r="G520" s="45"/>
      <c r="H520" s="2"/>
      <c r="I520" s="2"/>
      <c r="J520" s="1" t="s">
        <v>13</v>
      </c>
      <c r="K520" s="2"/>
      <c r="L520" s="2"/>
      <c r="M520" s="50"/>
      <c r="N520" s="49" t="s">
        <v>13</v>
      </c>
      <c r="P520" s="10" t="s">
        <v>13</v>
      </c>
      <c r="Q520" s="10" t="s">
        <v>13</v>
      </c>
      <c r="V520" s="50"/>
      <c r="W520" s="40"/>
    </row>
    <row r="521" spans="1:23" ht="25.5" x14ac:dyDescent="0.25">
      <c r="A521" s="52">
        <v>520</v>
      </c>
      <c r="B521" s="2" t="s">
        <v>3442</v>
      </c>
      <c r="C521" s="10" t="s">
        <v>3443</v>
      </c>
      <c r="D521" s="10" t="s">
        <v>3443</v>
      </c>
      <c r="F521" s="2" t="s">
        <v>3442</v>
      </c>
      <c r="G521" s="45"/>
      <c r="H521" s="2"/>
      <c r="I521" s="2"/>
      <c r="J521" s="1" t="s">
        <v>13</v>
      </c>
      <c r="K521" s="2"/>
      <c r="L521" s="2"/>
      <c r="M521" s="50"/>
      <c r="N521" s="49" t="s">
        <v>13</v>
      </c>
      <c r="P521" s="10" t="s">
        <v>13</v>
      </c>
      <c r="Q521" s="10" t="s">
        <v>13</v>
      </c>
      <c r="V521" s="50"/>
      <c r="W521" s="40"/>
    </row>
    <row r="522" spans="1:23" ht="25.5" x14ac:dyDescent="0.25">
      <c r="A522" s="52">
        <v>521</v>
      </c>
      <c r="B522" s="6" t="s">
        <v>3440</v>
      </c>
      <c r="C522" s="12" t="s">
        <v>3441</v>
      </c>
      <c r="D522" s="12" t="s">
        <v>3441</v>
      </c>
      <c r="E522" s="11"/>
      <c r="F522" s="6" t="s">
        <v>3440</v>
      </c>
      <c r="G522" s="44"/>
      <c r="H522" s="6"/>
      <c r="I522" s="6"/>
      <c r="J522" s="1"/>
      <c r="K522" s="6"/>
      <c r="L522" s="6"/>
      <c r="M522" s="48"/>
      <c r="N522" s="50"/>
      <c r="V522" s="50"/>
      <c r="W522" s="40"/>
    </row>
    <row r="523" spans="1:23" ht="38.25" x14ac:dyDescent="0.25">
      <c r="A523" s="52">
        <v>522</v>
      </c>
      <c r="B523" s="2" t="s">
        <v>3438</v>
      </c>
      <c r="C523" s="10" t="s">
        <v>3439</v>
      </c>
      <c r="D523" s="10" t="s">
        <v>3439</v>
      </c>
      <c r="F523" s="2" t="s">
        <v>3438</v>
      </c>
      <c r="G523" s="45"/>
      <c r="H523" s="2"/>
      <c r="I523" s="2"/>
      <c r="J523" s="1" t="s">
        <v>13</v>
      </c>
      <c r="K523" s="2"/>
      <c r="L523" s="2"/>
      <c r="M523" s="50"/>
      <c r="N523" s="49" t="s">
        <v>13</v>
      </c>
      <c r="P523" s="10" t="s">
        <v>13</v>
      </c>
      <c r="Q523" s="10" t="s">
        <v>13</v>
      </c>
      <c r="V523" s="50"/>
      <c r="W523" s="40"/>
    </row>
    <row r="524" spans="1:23" ht="25.5" x14ac:dyDescent="0.25">
      <c r="A524" s="52">
        <v>523</v>
      </c>
      <c r="B524" s="2" t="s">
        <v>3436</v>
      </c>
      <c r="C524" s="10" t="s">
        <v>3437</v>
      </c>
      <c r="D524" s="10" t="s">
        <v>3437</v>
      </c>
      <c r="F524" s="2" t="s">
        <v>3436</v>
      </c>
      <c r="G524" s="45"/>
      <c r="H524" s="2"/>
      <c r="I524" s="2"/>
      <c r="J524" s="1" t="s">
        <v>13</v>
      </c>
      <c r="K524" s="2"/>
      <c r="L524" s="2"/>
      <c r="M524" s="50"/>
      <c r="N524" s="49" t="s">
        <v>13</v>
      </c>
      <c r="P524" s="10" t="s">
        <v>13</v>
      </c>
      <c r="Q524" s="10" t="s">
        <v>13</v>
      </c>
      <c r="V524" s="50"/>
      <c r="W524" s="40"/>
    </row>
    <row r="525" spans="1:23" ht="25.5" x14ac:dyDescent="0.25">
      <c r="A525" s="52">
        <v>524</v>
      </c>
      <c r="B525" s="2" t="s">
        <v>3434</v>
      </c>
      <c r="C525" s="10" t="s">
        <v>3435</v>
      </c>
      <c r="D525" s="10" t="s">
        <v>3435</v>
      </c>
      <c r="F525" s="2" t="s">
        <v>3434</v>
      </c>
      <c r="G525" s="45"/>
      <c r="H525" s="2"/>
      <c r="I525" s="2"/>
      <c r="J525" s="1" t="s">
        <v>13</v>
      </c>
      <c r="K525" s="2"/>
      <c r="L525" s="2"/>
      <c r="M525" s="50"/>
      <c r="N525" s="49" t="s">
        <v>13</v>
      </c>
      <c r="P525" s="10" t="s">
        <v>13</v>
      </c>
      <c r="Q525" s="10" t="s">
        <v>13</v>
      </c>
      <c r="V525" s="50"/>
      <c r="W525" s="40"/>
    </row>
    <row r="526" spans="1:23" ht="38.25" x14ac:dyDescent="0.25">
      <c r="A526" s="52">
        <v>525</v>
      </c>
      <c r="B526" s="2" t="s">
        <v>3432</v>
      </c>
      <c r="C526" s="10" t="s">
        <v>3433</v>
      </c>
      <c r="D526" s="10" t="s">
        <v>3433</v>
      </c>
      <c r="F526" s="2" t="s">
        <v>3432</v>
      </c>
      <c r="G526" s="45"/>
      <c r="H526" s="2"/>
      <c r="I526" s="2"/>
      <c r="J526" s="1" t="s">
        <v>13</v>
      </c>
      <c r="K526" s="2"/>
      <c r="L526" s="2"/>
      <c r="M526" s="50"/>
      <c r="N526" s="49" t="s">
        <v>13</v>
      </c>
      <c r="P526" s="10" t="s">
        <v>13</v>
      </c>
      <c r="Q526" s="10" t="s">
        <v>13</v>
      </c>
      <c r="V526" s="50"/>
      <c r="W526" s="40"/>
    </row>
    <row r="527" spans="1:23" ht="25.5" x14ac:dyDescent="0.25">
      <c r="A527" s="52">
        <v>526</v>
      </c>
      <c r="B527" s="2" t="s">
        <v>3430</v>
      </c>
      <c r="C527" s="10" t="s">
        <v>3431</v>
      </c>
      <c r="D527" s="10" t="s">
        <v>3431</v>
      </c>
      <c r="F527" s="2" t="s">
        <v>3430</v>
      </c>
      <c r="G527" s="45"/>
      <c r="H527" s="2"/>
      <c r="I527" s="2"/>
      <c r="J527" s="1" t="s">
        <v>13</v>
      </c>
      <c r="K527" s="2"/>
      <c r="L527" s="2"/>
      <c r="M527" s="50"/>
      <c r="N527" s="49" t="s">
        <v>13</v>
      </c>
      <c r="P527" s="10" t="s">
        <v>13</v>
      </c>
      <c r="Q527" s="10" t="s">
        <v>13</v>
      </c>
      <c r="V527" s="50"/>
      <c r="W527" s="40"/>
    </row>
    <row r="528" spans="1:23" ht="76.5" x14ac:dyDescent="0.25">
      <c r="A528" s="52">
        <v>527</v>
      </c>
      <c r="B528" s="2" t="s">
        <v>3428</v>
      </c>
      <c r="C528" s="10" t="s">
        <v>3429</v>
      </c>
      <c r="D528" s="10" t="s">
        <v>3429</v>
      </c>
      <c r="F528" s="2" t="s">
        <v>3428</v>
      </c>
      <c r="G528" s="45"/>
      <c r="H528" s="2"/>
      <c r="I528" s="2"/>
      <c r="J528" s="1" t="s">
        <v>13</v>
      </c>
      <c r="K528" s="2"/>
      <c r="L528" s="2"/>
      <c r="M528" s="50"/>
      <c r="N528" s="49" t="s">
        <v>13</v>
      </c>
      <c r="P528" s="10" t="s">
        <v>13</v>
      </c>
      <c r="Q528" s="10" t="s">
        <v>13</v>
      </c>
      <c r="V528" s="50"/>
      <c r="W528" s="40"/>
    </row>
    <row r="529" spans="1:23" x14ac:dyDescent="0.25">
      <c r="A529" s="52">
        <v>528</v>
      </c>
      <c r="B529" s="6" t="s">
        <v>30</v>
      </c>
      <c r="C529" s="12" t="s">
        <v>3427</v>
      </c>
      <c r="D529" s="12" t="s">
        <v>3427</v>
      </c>
      <c r="E529" s="11"/>
      <c r="F529" s="6" t="s">
        <v>30</v>
      </c>
      <c r="G529" s="44"/>
      <c r="H529" s="6"/>
      <c r="I529" s="6"/>
      <c r="J529" s="1"/>
      <c r="K529" s="6"/>
      <c r="L529" s="6"/>
      <c r="M529" s="48"/>
      <c r="N529" s="50"/>
      <c r="V529" s="50"/>
      <c r="W529" s="40"/>
    </row>
    <row r="530" spans="1:23" x14ac:dyDescent="0.25">
      <c r="A530" s="52">
        <v>529</v>
      </c>
      <c r="B530" s="4" t="s">
        <v>3425</v>
      </c>
      <c r="C530" s="14" t="s">
        <v>3426</v>
      </c>
      <c r="D530" s="14" t="s">
        <v>3426</v>
      </c>
      <c r="E530" s="13"/>
      <c r="F530" s="4" t="s">
        <v>3425</v>
      </c>
      <c r="G530" s="43"/>
      <c r="H530" s="4"/>
      <c r="I530" s="4"/>
      <c r="J530" s="1"/>
      <c r="K530" s="4"/>
      <c r="L530" s="4"/>
      <c r="M530" s="47"/>
      <c r="N530" s="50"/>
      <c r="V530" s="50"/>
      <c r="W530" s="40"/>
    </row>
    <row r="531" spans="1:23" x14ac:dyDescent="0.25">
      <c r="A531" s="52">
        <v>530</v>
      </c>
      <c r="B531" s="6" t="s">
        <v>3423</v>
      </c>
      <c r="C531" s="12" t="s">
        <v>3424</v>
      </c>
      <c r="D531" s="12" t="s">
        <v>3424</v>
      </c>
      <c r="E531" s="11"/>
      <c r="F531" s="6" t="s">
        <v>3423</v>
      </c>
      <c r="G531" s="44"/>
      <c r="H531" s="6"/>
      <c r="I531" s="6"/>
      <c r="J531" s="1"/>
      <c r="K531" s="6"/>
      <c r="L531" s="6"/>
      <c r="M531" s="48"/>
      <c r="N531" s="50"/>
      <c r="V531" s="50"/>
      <c r="W531" s="40"/>
    </row>
    <row r="532" spans="1:23" ht="25.5" x14ac:dyDescent="0.25">
      <c r="A532" s="52">
        <v>531</v>
      </c>
      <c r="B532" s="2" t="s">
        <v>3421</v>
      </c>
      <c r="C532" s="10" t="s">
        <v>3422</v>
      </c>
      <c r="D532" s="10" t="s">
        <v>3422</v>
      </c>
      <c r="F532" s="2" t="s">
        <v>3421</v>
      </c>
      <c r="G532" s="45"/>
      <c r="H532" s="2"/>
      <c r="I532" s="2"/>
      <c r="J532" s="1" t="s">
        <v>13</v>
      </c>
      <c r="K532" s="2"/>
      <c r="L532" s="2"/>
      <c r="M532" s="50"/>
      <c r="N532" s="49" t="s">
        <v>13</v>
      </c>
      <c r="O532" s="10" t="s">
        <v>13</v>
      </c>
      <c r="P532" s="10" t="s">
        <v>13</v>
      </c>
      <c r="Q532" s="10" t="s">
        <v>13</v>
      </c>
      <c r="R532" s="10" t="s">
        <v>13</v>
      </c>
      <c r="S532" s="10" t="s">
        <v>13</v>
      </c>
      <c r="V532" s="50"/>
      <c r="W532" s="40"/>
    </row>
    <row r="533" spans="1:23" ht="25.5" x14ac:dyDescent="0.25">
      <c r="A533" s="52">
        <v>532</v>
      </c>
      <c r="B533" s="2" t="s">
        <v>3419</v>
      </c>
      <c r="C533" s="10" t="s">
        <v>3420</v>
      </c>
      <c r="D533" s="10" t="s">
        <v>3420</v>
      </c>
      <c r="F533" s="2" t="s">
        <v>3419</v>
      </c>
      <c r="G533" s="45"/>
      <c r="H533" s="2"/>
      <c r="I533" s="2"/>
      <c r="J533" s="1" t="s">
        <v>13</v>
      </c>
      <c r="K533" s="2"/>
      <c r="L533" s="2"/>
      <c r="M533" s="50"/>
      <c r="N533" s="49" t="s">
        <v>13</v>
      </c>
      <c r="O533" s="10" t="s">
        <v>13</v>
      </c>
      <c r="P533" s="10" t="s">
        <v>13</v>
      </c>
      <c r="Q533" s="10" t="s">
        <v>13</v>
      </c>
      <c r="R533" s="10" t="s">
        <v>13</v>
      </c>
      <c r="S533" s="10" t="s">
        <v>13</v>
      </c>
      <c r="V533" s="50"/>
      <c r="W533" s="40"/>
    </row>
    <row r="534" spans="1:23" ht="25.5" x14ac:dyDescent="0.25">
      <c r="A534" s="52">
        <v>533</v>
      </c>
      <c r="B534" s="2" t="s">
        <v>3417</v>
      </c>
      <c r="C534" s="10" t="s">
        <v>3418</v>
      </c>
      <c r="D534" s="10" t="s">
        <v>3418</v>
      </c>
      <c r="F534" s="2" t="s">
        <v>3417</v>
      </c>
      <c r="G534" s="45"/>
      <c r="H534" s="2"/>
      <c r="I534" s="2"/>
      <c r="J534" s="1" t="s">
        <v>13</v>
      </c>
      <c r="K534" s="2"/>
      <c r="L534" s="2"/>
      <c r="M534" s="50"/>
      <c r="N534" s="49" t="s">
        <v>13</v>
      </c>
      <c r="O534" s="10" t="s">
        <v>13</v>
      </c>
      <c r="P534" s="10" t="s">
        <v>13</v>
      </c>
      <c r="Q534" s="10" t="s">
        <v>13</v>
      </c>
      <c r="R534" s="10" t="s">
        <v>13</v>
      </c>
      <c r="S534" s="10" t="s">
        <v>13</v>
      </c>
      <c r="V534" s="50"/>
      <c r="W534" s="40"/>
    </row>
    <row r="535" spans="1:23" ht="38.25" x14ac:dyDescent="0.25">
      <c r="A535" s="52">
        <v>534</v>
      </c>
      <c r="B535" s="2" t="s">
        <v>3415</v>
      </c>
      <c r="C535" s="10" t="s">
        <v>3416</v>
      </c>
      <c r="D535" s="10" t="s">
        <v>3416</v>
      </c>
      <c r="F535" s="2" t="s">
        <v>3415</v>
      </c>
      <c r="G535" s="45"/>
      <c r="H535" s="2"/>
      <c r="I535" s="2"/>
      <c r="J535" s="1" t="s">
        <v>13</v>
      </c>
      <c r="K535" s="2"/>
      <c r="L535" s="2"/>
      <c r="M535" s="50"/>
      <c r="N535" s="49" t="s">
        <v>13</v>
      </c>
      <c r="O535" s="10" t="s">
        <v>13</v>
      </c>
      <c r="P535" s="10" t="s">
        <v>13</v>
      </c>
      <c r="Q535" s="10" t="s">
        <v>13</v>
      </c>
      <c r="R535" s="10" t="s">
        <v>13</v>
      </c>
      <c r="S535" s="10" t="s">
        <v>13</v>
      </c>
      <c r="V535" s="50"/>
      <c r="W535" s="40"/>
    </row>
    <row r="536" spans="1:23" ht="51" x14ac:dyDescent="0.25">
      <c r="A536" s="52">
        <v>535</v>
      </c>
      <c r="B536" s="2" t="s">
        <v>3413</v>
      </c>
      <c r="C536" s="10" t="s">
        <v>3414</v>
      </c>
      <c r="D536" s="10" t="s">
        <v>3414</v>
      </c>
      <c r="F536" s="2" t="s">
        <v>3413</v>
      </c>
      <c r="G536" s="45"/>
      <c r="H536" s="2"/>
      <c r="I536" s="2"/>
      <c r="J536" s="1" t="s">
        <v>13</v>
      </c>
      <c r="K536" s="2"/>
      <c r="L536" s="2"/>
      <c r="M536" s="50"/>
      <c r="N536" s="49" t="s">
        <v>13</v>
      </c>
      <c r="O536" s="10" t="s">
        <v>13</v>
      </c>
      <c r="P536" s="10" t="s">
        <v>13</v>
      </c>
      <c r="Q536" s="10" t="s">
        <v>13</v>
      </c>
      <c r="R536" s="10" t="s">
        <v>13</v>
      </c>
      <c r="S536" s="10" t="s">
        <v>13</v>
      </c>
      <c r="V536" s="50"/>
      <c r="W536" s="40"/>
    </row>
    <row r="537" spans="1:23" ht="51" x14ac:dyDescent="0.25">
      <c r="A537" s="52">
        <v>536</v>
      </c>
      <c r="B537" s="2" t="s">
        <v>3411</v>
      </c>
      <c r="C537" s="10" t="s">
        <v>3412</v>
      </c>
      <c r="D537" s="10" t="s">
        <v>3412</v>
      </c>
      <c r="F537" s="2" t="s">
        <v>3411</v>
      </c>
      <c r="G537" s="45"/>
      <c r="H537" s="2"/>
      <c r="I537" s="2"/>
      <c r="J537" s="1" t="s">
        <v>13</v>
      </c>
      <c r="K537" s="2"/>
      <c r="L537" s="2"/>
      <c r="M537" s="50"/>
      <c r="N537" s="49" t="s">
        <v>13</v>
      </c>
      <c r="O537" s="10" t="s">
        <v>13</v>
      </c>
      <c r="P537" s="10" t="s">
        <v>13</v>
      </c>
      <c r="Q537" s="10" t="s">
        <v>13</v>
      </c>
      <c r="R537" s="10" t="s">
        <v>13</v>
      </c>
      <c r="S537" s="10" t="s">
        <v>13</v>
      </c>
      <c r="V537" s="50"/>
      <c r="W537" s="40"/>
    </row>
    <row r="538" spans="1:23" ht="25.5" x14ac:dyDescent="0.25">
      <c r="A538" s="52">
        <v>537</v>
      </c>
      <c r="B538" s="2" t="s">
        <v>3409</v>
      </c>
      <c r="C538" s="10" t="s">
        <v>3410</v>
      </c>
      <c r="D538" s="10" t="s">
        <v>3410</v>
      </c>
      <c r="F538" s="2" t="s">
        <v>3409</v>
      </c>
      <c r="G538" s="45"/>
      <c r="H538" s="2"/>
      <c r="I538" s="2"/>
      <c r="J538" s="1" t="s">
        <v>13</v>
      </c>
      <c r="K538" s="2"/>
      <c r="L538" s="2"/>
      <c r="M538" s="50"/>
      <c r="N538" s="49" t="s">
        <v>13</v>
      </c>
      <c r="O538" s="10" t="s">
        <v>13</v>
      </c>
      <c r="P538" s="10" t="s">
        <v>13</v>
      </c>
      <c r="Q538" s="10" t="s">
        <v>13</v>
      </c>
      <c r="R538" s="10" t="s">
        <v>13</v>
      </c>
      <c r="S538" s="10" t="s">
        <v>13</v>
      </c>
      <c r="V538" s="50"/>
      <c r="W538" s="40"/>
    </row>
    <row r="539" spans="1:23" ht="25.5" x14ac:dyDescent="0.25">
      <c r="A539" s="52">
        <v>538</v>
      </c>
      <c r="B539" s="2" t="s">
        <v>3407</v>
      </c>
      <c r="C539" s="10" t="s">
        <v>3408</v>
      </c>
      <c r="D539" s="10" t="s">
        <v>3408</v>
      </c>
      <c r="F539" s="2" t="s">
        <v>3407</v>
      </c>
      <c r="G539" s="45"/>
      <c r="H539" s="2"/>
      <c r="I539" s="2"/>
      <c r="J539" s="1" t="s">
        <v>13</v>
      </c>
      <c r="K539" s="2"/>
      <c r="L539" s="2"/>
      <c r="M539" s="50"/>
      <c r="N539" s="49" t="s">
        <v>13</v>
      </c>
      <c r="O539" s="10" t="s">
        <v>13</v>
      </c>
      <c r="P539" s="10" t="s">
        <v>13</v>
      </c>
      <c r="Q539" s="10" t="s">
        <v>13</v>
      </c>
      <c r="R539" s="10" t="s">
        <v>13</v>
      </c>
      <c r="S539" s="10" t="s">
        <v>13</v>
      </c>
      <c r="V539" s="50"/>
      <c r="W539" s="40"/>
    </row>
    <row r="540" spans="1:23" ht="63.75" x14ac:dyDescent="0.25">
      <c r="A540" s="52">
        <v>539</v>
      </c>
      <c r="B540" s="2" t="s">
        <v>3405</v>
      </c>
      <c r="C540" s="10" t="s">
        <v>3406</v>
      </c>
      <c r="D540" s="10" t="s">
        <v>3406</v>
      </c>
      <c r="F540" s="2" t="s">
        <v>3405</v>
      </c>
      <c r="G540" s="45"/>
      <c r="H540" s="2"/>
      <c r="I540" s="2"/>
      <c r="J540" s="1" t="s">
        <v>13</v>
      </c>
      <c r="K540" s="2"/>
      <c r="L540" s="2"/>
      <c r="M540" s="50"/>
      <c r="N540" s="49" t="s">
        <v>13</v>
      </c>
      <c r="O540" s="10" t="s">
        <v>13</v>
      </c>
      <c r="P540" s="10" t="s">
        <v>13</v>
      </c>
      <c r="Q540" s="10" t="s">
        <v>13</v>
      </c>
      <c r="R540" s="10" t="s">
        <v>13</v>
      </c>
      <c r="S540" s="10" t="s">
        <v>13</v>
      </c>
      <c r="V540" s="50"/>
      <c r="W540" s="40"/>
    </row>
    <row r="541" spans="1:23" ht="63.75" x14ac:dyDescent="0.25">
      <c r="A541" s="52">
        <v>540</v>
      </c>
      <c r="B541" s="2" t="s">
        <v>3403</v>
      </c>
      <c r="C541" s="10" t="s">
        <v>3404</v>
      </c>
      <c r="D541" s="10" t="s">
        <v>3404</v>
      </c>
      <c r="F541" s="2" t="s">
        <v>3403</v>
      </c>
      <c r="G541" s="45"/>
      <c r="H541" s="2"/>
      <c r="I541" s="2"/>
      <c r="J541" s="1" t="s">
        <v>13</v>
      </c>
      <c r="K541" s="2"/>
      <c r="L541" s="2"/>
      <c r="M541" s="50"/>
      <c r="N541" s="49" t="s">
        <v>13</v>
      </c>
      <c r="O541" s="10" t="s">
        <v>13</v>
      </c>
      <c r="P541" s="10" t="s">
        <v>13</v>
      </c>
      <c r="Q541" s="10" t="s">
        <v>13</v>
      </c>
      <c r="R541" s="10" t="s">
        <v>13</v>
      </c>
      <c r="S541" s="10" t="s">
        <v>13</v>
      </c>
      <c r="V541" s="50"/>
      <c r="W541" s="40"/>
    </row>
    <row r="542" spans="1:23" x14ac:dyDescent="0.25">
      <c r="A542" s="52">
        <v>541</v>
      </c>
      <c r="B542" s="2" t="s">
        <v>3401</v>
      </c>
      <c r="C542" s="10" t="s">
        <v>3402</v>
      </c>
      <c r="D542" s="10" t="s">
        <v>3402</v>
      </c>
      <c r="F542" s="2" t="s">
        <v>3401</v>
      </c>
      <c r="G542" s="45"/>
      <c r="H542" s="2"/>
      <c r="I542" s="2"/>
      <c r="J542" s="1" t="s">
        <v>13</v>
      </c>
      <c r="K542" s="2"/>
      <c r="L542" s="2"/>
      <c r="M542" s="50"/>
      <c r="N542" s="49" t="s">
        <v>13</v>
      </c>
      <c r="O542" s="10" t="s">
        <v>13</v>
      </c>
      <c r="P542" s="10" t="s">
        <v>13</v>
      </c>
      <c r="Q542" s="10" t="s">
        <v>13</v>
      </c>
      <c r="R542" s="10" t="s">
        <v>13</v>
      </c>
      <c r="S542" s="10" t="s">
        <v>13</v>
      </c>
      <c r="V542" s="50"/>
      <c r="W542" s="40"/>
    </row>
    <row r="543" spans="1:23" ht="63.75" x14ac:dyDescent="0.25">
      <c r="A543" s="52">
        <v>542</v>
      </c>
      <c r="B543" s="2" t="s">
        <v>3399</v>
      </c>
      <c r="C543" s="10" t="s">
        <v>3400</v>
      </c>
      <c r="D543" s="10" t="s">
        <v>3400</v>
      </c>
      <c r="F543" s="2" t="s">
        <v>3399</v>
      </c>
      <c r="G543" s="45"/>
      <c r="H543" s="2"/>
      <c r="I543" s="2"/>
      <c r="J543" s="1" t="s">
        <v>13</v>
      </c>
      <c r="K543" s="2"/>
      <c r="L543" s="2"/>
      <c r="M543" s="50"/>
      <c r="N543" s="49" t="s">
        <v>13</v>
      </c>
      <c r="O543" s="10" t="s">
        <v>13</v>
      </c>
      <c r="P543" s="10" t="s">
        <v>13</v>
      </c>
      <c r="Q543" s="10" t="s">
        <v>13</v>
      </c>
      <c r="R543" s="10" t="s">
        <v>13</v>
      </c>
      <c r="S543" s="10" t="s">
        <v>13</v>
      </c>
      <c r="V543" s="50"/>
      <c r="W543" s="40"/>
    </row>
    <row r="544" spans="1:23" x14ac:dyDescent="0.25">
      <c r="A544" s="52">
        <v>543</v>
      </c>
      <c r="B544" s="2" t="s">
        <v>3397</v>
      </c>
      <c r="C544" s="10" t="s">
        <v>3398</v>
      </c>
      <c r="D544" s="10" t="s">
        <v>3398</v>
      </c>
      <c r="F544" s="2" t="s">
        <v>3397</v>
      </c>
      <c r="G544" s="45"/>
      <c r="H544" s="2"/>
      <c r="I544" s="2"/>
      <c r="J544" s="1" t="s">
        <v>13</v>
      </c>
      <c r="K544" s="2"/>
      <c r="L544" s="2"/>
      <c r="M544" s="50"/>
      <c r="N544" s="49" t="s">
        <v>13</v>
      </c>
      <c r="O544" s="10" t="s">
        <v>13</v>
      </c>
      <c r="P544" s="10" t="s">
        <v>13</v>
      </c>
      <c r="Q544" s="10" t="s">
        <v>13</v>
      </c>
      <c r="R544" s="10" t="s">
        <v>13</v>
      </c>
      <c r="S544" s="10" t="s">
        <v>13</v>
      </c>
      <c r="V544" s="50"/>
      <c r="W544" s="40"/>
    </row>
    <row r="545" spans="1:23" ht="76.5" x14ac:dyDescent="0.25">
      <c r="A545" s="52">
        <v>544</v>
      </c>
      <c r="B545" s="2" t="s">
        <v>3395</v>
      </c>
      <c r="C545" s="10" t="s">
        <v>3396</v>
      </c>
      <c r="D545" s="10" t="s">
        <v>3396</v>
      </c>
      <c r="F545" s="2" t="s">
        <v>3395</v>
      </c>
      <c r="G545" s="45"/>
      <c r="H545" s="2"/>
      <c r="I545" s="2"/>
      <c r="J545" s="1" t="s">
        <v>13</v>
      </c>
      <c r="K545" s="2"/>
      <c r="L545" s="2"/>
      <c r="M545" s="50"/>
      <c r="N545" s="49" t="s">
        <v>13</v>
      </c>
      <c r="O545" s="10" t="s">
        <v>13</v>
      </c>
      <c r="P545" s="10" t="s">
        <v>13</v>
      </c>
      <c r="Q545" s="10" t="s">
        <v>13</v>
      </c>
      <c r="R545" s="10" t="s">
        <v>13</v>
      </c>
      <c r="S545" s="10" t="s">
        <v>13</v>
      </c>
      <c r="V545" s="50"/>
      <c r="W545" s="40"/>
    </row>
    <row r="546" spans="1:23" ht="25.5" x14ac:dyDescent="0.25">
      <c r="A546" s="52">
        <v>545</v>
      </c>
      <c r="B546" s="2" t="s">
        <v>3393</v>
      </c>
      <c r="C546" s="10" t="s">
        <v>3394</v>
      </c>
      <c r="D546" s="10" t="s">
        <v>3394</v>
      </c>
      <c r="F546" s="2" t="s">
        <v>3393</v>
      </c>
      <c r="G546" s="45"/>
      <c r="H546" s="2"/>
      <c r="I546" s="2"/>
      <c r="J546" s="1" t="s">
        <v>13</v>
      </c>
      <c r="K546" s="2"/>
      <c r="L546" s="2"/>
      <c r="M546" s="50"/>
      <c r="N546" s="49" t="s">
        <v>13</v>
      </c>
      <c r="O546" s="10" t="s">
        <v>13</v>
      </c>
      <c r="P546" s="10" t="s">
        <v>13</v>
      </c>
      <c r="Q546" s="10" t="s">
        <v>13</v>
      </c>
      <c r="R546" s="10" t="s">
        <v>13</v>
      </c>
      <c r="S546" s="10" t="s">
        <v>13</v>
      </c>
      <c r="V546" s="50"/>
      <c r="W546" s="40"/>
    </row>
    <row r="547" spans="1:23" ht="229.5" x14ac:dyDescent="0.25">
      <c r="A547" s="52">
        <v>546</v>
      </c>
      <c r="B547" s="2" t="s">
        <v>3391</v>
      </c>
      <c r="C547" s="10" t="s">
        <v>3392</v>
      </c>
      <c r="D547" s="10" t="s">
        <v>3392</v>
      </c>
      <c r="F547" s="2" t="s">
        <v>3391</v>
      </c>
      <c r="G547" s="45"/>
      <c r="H547" s="2"/>
      <c r="I547" s="2"/>
      <c r="J547" s="1" t="s">
        <v>13</v>
      </c>
      <c r="K547" s="2"/>
      <c r="L547" s="2"/>
      <c r="M547" s="50"/>
      <c r="N547" s="49" t="s">
        <v>13</v>
      </c>
      <c r="O547" s="10" t="s">
        <v>13</v>
      </c>
      <c r="P547" s="10" t="s">
        <v>13</v>
      </c>
      <c r="Q547" s="10" t="s">
        <v>13</v>
      </c>
      <c r="R547" s="10" t="s">
        <v>13</v>
      </c>
      <c r="S547" s="10" t="s">
        <v>13</v>
      </c>
      <c r="V547" s="50"/>
      <c r="W547" s="40"/>
    </row>
    <row r="548" spans="1:23" ht="76.5" x14ac:dyDescent="0.25">
      <c r="A548" s="52">
        <v>547</v>
      </c>
      <c r="B548" s="2" t="s">
        <v>3389</v>
      </c>
      <c r="C548" s="10" t="s">
        <v>3390</v>
      </c>
      <c r="D548" s="10" t="s">
        <v>3390</v>
      </c>
      <c r="F548" s="2" t="s">
        <v>3389</v>
      </c>
      <c r="G548" s="45"/>
      <c r="H548" s="2"/>
      <c r="I548" s="2"/>
      <c r="J548" s="1" t="s">
        <v>13</v>
      </c>
      <c r="K548" s="2"/>
      <c r="L548" s="2"/>
      <c r="M548" s="50"/>
      <c r="N548" s="49" t="s">
        <v>13</v>
      </c>
      <c r="O548" s="10" t="s">
        <v>13</v>
      </c>
      <c r="P548" s="10" t="s">
        <v>13</v>
      </c>
      <c r="Q548" s="10" t="s">
        <v>13</v>
      </c>
      <c r="R548" s="10" t="s">
        <v>13</v>
      </c>
      <c r="S548" s="10" t="s">
        <v>13</v>
      </c>
      <c r="V548" s="50"/>
      <c r="W548" s="40"/>
    </row>
    <row r="549" spans="1:23" ht="63.75" x14ac:dyDescent="0.25">
      <c r="A549" s="52">
        <v>548</v>
      </c>
      <c r="B549" s="2" t="s">
        <v>3387</v>
      </c>
      <c r="C549" s="10" t="s">
        <v>3388</v>
      </c>
      <c r="D549" s="10" t="s">
        <v>3388</v>
      </c>
      <c r="F549" s="2" t="s">
        <v>3387</v>
      </c>
      <c r="G549" s="45"/>
      <c r="H549" s="2"/>
      <c r="I549" s="2"/>
      <c r="J549" s="1" t="s">
        <v>13</v>
      </c>
      <c r="K549" s="2"/>
      <c r="L549" s="2"/>
      <c r="M549" s="50"/>
      <c r="N549" s="49" t="s">
        <v>13</v>
      </c>
      <c r="O549" s="10" t="s">
        <v>13</v>
      </c>
      <c r="P549" s="10" t="s">
        <v>13</v>
      </c>
      <c r="Q549" s="10" t="s">
        <v>13</v>
      </c>
      <c r="R549" s="10" t="s">
        <v>13</v>
      </c>
      <c r="S549" s="10" t="s">
        <v>13</v>
      </c>
      <c r="V549" s="50"/>
      <c r="W549" s="40"/>
    </row>
    <row r="550" spans="1:23" ht="25.5" x14ac:dyDescent="0.25">
      <c r="A550" s="52">
        <v>549</v>
      </c>
      <c r="B550" s="2" t="s">
        <v>3385</v>
      </c>
      <c r="C550" s="10" t="s">
        <v>3386</v>
      </c>
      <c r="D550" s="10" t="s">
        <v>3386</v>
      </c>
      <c r="F550" s="2" t="s">
        <v>3385</v>
      </c>
      <c r="G550" s="45"/>
      <c r="H550" s="2"/>
      <c r="I550" s="2"/>
      <c r="J550" s="1" t="s">
        <v>13</v>
      </c>
      <c r="K550" s="2"/>
      <c r="L550" s="2"/>
      <c r="M550" s="50"/>
      <c r="N550" s="49" t="s">
        <v>13</v>
      </c>
      <c r="O550" s="10" t="s">
        <v>13</v>
      </c>
      <c r="P550" s="10" t="s">
        <v>13</v>
      </c>
      <c r="Q550" s="10" t="s">
        <v>13</v>
      </c>
      <c r="R550" s="10" t="s">
        <v>13</v>
      </c>
      <c r="S550" s="10" t="s">
        <v>13</v>
      </c>
      <c r="V550" s="50"/>
      <c r="W550" s="40"/>
    </row>
    <row r="551" spans="1:23" x14ac:dyDescent="0.25">
      <c r="A551" s="52">
        <v>550</v>
      </c>
      <c r="B551" s="4" t="s">
        <v>3383</v>
      </c>
      <c r="C551" s="14" t="s">
        <v>3384</v>
      </c>
      <c r="D551" s="14" t="s">
        <v>3384</v>
      </c>
      <c r="E551" s="13"/>
      <c r="F551" s="4" t="s">
        <v>3383</v>
      </c>
      <c r="G551" s="43"/>
      <c r="H551" s="4"/>
      <c r="I551" s="4"/>
      <c r="J551" s="1"/>
      <c r="K551" s="4"/>
      <c r="L551" s="4"/>
      <c r="M551" s="47"/>
      <c r="N551" s="50"/>
      <c r="V551" s="50"/>
      <c r="W551" s="40"/>
    </row>
    <row r="552" spans="1:23" x14ac:dyDescent="0.25">
      <c r="A552" s="52">
        <v>551</v>
      </c>
      <c r="B552" s="6" t="s">
        <v>3381</v>
      </c>
      <c r="C552" s="12" t="s">
        <v>3382</v>
      </c>
      <c r="D552" s="12" t="s">
        <v>3382</v>
      </c>
      <c r="E552" s="11"/>
      <c r="F552" s="6" t="s">
        <v>3381</v>
      </c>
      <c r="G552" s="44"/>
      <c r="H552" s="6"/>
      <c r="I552" s="6"/>
      <c r="J552" s="1"/>
      <c r="K552" s="6"/>
      <c r="L552" s="6"/>
      <c r="M552" s="48"/>
      <c r="N552" s="50"/>
      <c r="V552" s="50"/>
      <c r="W552" s="40"/>
    </row>
    <row r="553" spans="1:23" ht="38.25" x14ac:dyDescent="0.25">
      <c r="A553" s="52">
        <v>552</v>
      </c>
      <c r="B553" s="2" t="s">
        <v>3379</v>
      </c>
      <c r="C553" s="10" t="s">
        <v>3380</v>
      </c>
      <c r="D553" s="10" t="s">
        <v>3380</v>
      </c>
      <c r="F553" s="2" t="s">
        <v>3379</v>
      </c>
      <c r="G553" s="45"/>
      <c r="H553" s="2"/>
      <c r="I553" s="2"/>
      <c r="J553" s="1" t="s">
        <v>13</v>
      </c>
      <c r="K553" s="2"/>
      <c r="L553" s="2"/>
      <c r="M553" s="50"/>
      <c r="N553" s="50"/>
      <c r="P553" s="10" t="s">
        <v>13</v>
      </c>
      <c r="Q553" s="10" t="s">
        <v>13</v>
      </c>
      <c r="R553" s="10" t="s">
        <v>13</v>
      </c>
      <c r="V553" s="50"/>
      <c r="W553" s="40"/>
    </row>
    <row r="554" spans="1:23" x14ac:dyDescent="0.25">
      <c r="A554" s="52">
        <v>553</v>
      </c>
      <c r="B554" s="4" t="s">
        <v>3377</v>
      </c>
      <c r="C554" s="14" t="s">
        <v>3378</v>
      </c>
      <c r="D554" s="14" t="s">
        <v>3378</v>
      </c>
      <c r="E554" s="13"/>
      <c r="F554" s="4" t="s">
        <v>3377</v>
      </c>
      <c r="G554" s="43"/>
      <c r="H554" s="4"/>
      <c r="I554" s="4"/>
      <c r="J554" s="1"/>
      <c r="K554" s="4"/>
      <c r="L554" s="4"/>
      <c r="M554" s="47"/>
      <c r="N554" s="50"/>
      <c r="V554" s="50"/>
      <c r="W554" s="40"/>
    </row>
    <row r="555" spans="1:23" x14ac:dyDescent="0.25">
      <c r="A555" s="52">
        <v>554</v>
      </c>
      <c r="B555" s="4" t="s">
        <v>3375</v>
      </c>
      <c r="C555" s="14" t="s">
        <v>3376</v>
      </c>
      <c r="D555" s="14" t="s">
        <v>3376</v>
      </c>
      <c r="E555" s="13"/>
      <c r="F555" s="4" t="s">
        <v>3375</v>
      </c>
      <c r="G555" s="43"/>
      <c r="H555" s="4"/>
      <c r="I555" s="4"/>
      <c r="J555" s="1"/>
      <c r="K555" s="4"/>
      <c r="L555" s="4"/>
      <c r="M555" s="47"/>
      <c r="N555" s="50"/>
      <c r="V555" s="50"/>
      <c r="W555" s="40"/>
    </row>
    <row r="556" spans="1:23" x14ac:dyDescent="0.25">
      <c r="A556" s="52">
        <v>555</v>
      </c>
      <c r="B556" s="6" t="s">
        <v>3373</v>
      </c>
      <c r="C556" s="12" t="s">
        <v>3374</v>
      </c>
      <c r="D556" s="12" t="s">
        <v>3374</v>
      </c>
      <c r="E556" s="11"/>
      <c r="F556" s="6" t="s">
        <v>3373</v>
      </c>
      <c r="G556" s="44"/>
      <c r="H556" s="6"/>
      <c r="I556" s="6"/>
      <c r="J556" s="1"/>
      <c r="K556" s="6"/>
      <c r="L556" s="6"/>
      <c r="M556" s="48"/>
      <c r="N556" s="50"/>
      <c r="V556" s="50"/>
      <c r="W556" s="40"/>
    </row>
    <row r="557" spans="1:23" ht="38.25" x14ac:dyDescent="0.25">
      <c r="A557" s="52">
        <v>556</v>
      </c>
      <c r="B557" s="2" t="s">
        <v>3371</v>
      </c>
      <c r="C557" s="10" t="s">
        <v>3372</v>
      </c>
      <c r="D557" s="10" t="s">
        <v>3372</v>
      </c>
      <c r="F557" s="2" t="s">
        <v>3371</v>
      </c>
      <c r="G557" s="45"/>
      <c r="H557" s="2"/>
      <c r="I557" s="2"/>
      <c r="J557" s="1" t="s">
        <v>13</v>
      </c>
      <c r="K557" s="2"/>
      <c r="L557" s="2"/>
      <c r="M557" s="50"/>
      <c r="N557" s="49" t="s">
        <v>13</v>
      </c>
      <c r="O557" s="10" t="s">
        <v>13</v>
      </c>
      <c r="P557" s="10" t="s">
        <v>13</v>
      </c>
      <c r="Q557" s="10" t="s">
        <v>13</v>
      </c>
      <c r="R557" s="10" t="s">
        <v>13</v>
      </c>
      <c r="S557" s="10" t="s">
        <v>13</v>
      </c>
      <c r="T557" s="10" t="s">
        <v>13</v>
      </c>
      <c r="U557" s="10">
        <v>1</v>
      </c>
      <c r="V557" s="50"/>
      <c r="W557" s="40"/>
    </row>
    <row r="558" spans="1:23" x14ac:dyDescent="0.25">
      <c r="A558" s="52">
        <v>557</v>
      </c>
      <c r="B558" s="4" t="s">
        <v>3369</v>
      </c>
      <c r="C558" s="14" t="s">
        <v>3370</v>
      </c>
      <c r="D558" s="14" t="s">
        <v>3370</v>
      </c>
      <c r="E558" s="13"/>
      <c r="F558" s="4" t="s">
        <v>3369</v>
      </c>
      <c r="G558" s="43"/>
      <c r="H558" s="4"/>
      <c r="I558" s="4"/>
      <c r="J558" s="1"/>
      <c r="K558" s="4"/>
      <c r="L558" s="4"/>
      <c r="M558" s="47"/>
      <c r="N558" s="50"/>
      <c r="V558" s="50"/>
      <c r="W558" s="40"/>
    </row>
    <row r="559" spans="1:23" ht="25.5" x14ac:dyDescent="0.25">
      <c r="A559" s="52">
        <v>558</v>
      </c>
      <c r="B559" s="6" t="s">
        <v>3367</v>
      </c>
      <c r="C559" s="12" t="s">
        <v>3368</v>
      </c>
      <c r="D559" s="12" t="s">
        <v>3368</v>
      </c>
      <c r="E559" s="11"/>
      <c r="F559" s="6" t="s">
        <v>3367</v>
      </c>
      <c r="G559" s="44"/>
      <c r="H559" s="6"/>
      <c r="I559" s="6"/>
      <c r="J559" s="1"/>
      <c r="K559" s="6"/>
      <c r="L559" s="6"/>
      <c r="M559" s="48"/>
      <c r="N559" s="50"/>
      <c r="V559" s="50"/>
      <c r="W559" s="40"/>
    </row>
    <row r="560" spans="1:23" x14ac:dyDescent="0.25">
      <c r="A560" s="52">
        <v>559</v>
      </c>
      <c r="B560" s="2" t="s">
        <v>3365</v>
      </c>
      <c r="C560" s="10" t="s">
        <v>3366</v>
      </c>
      <c r="D560" s="10" t="s">
        <v>3366</v>
      </c>
      <c r="F560" s="2" t="s">
        <v>3365</v>
      </c>
      <c r="G560" s="45"/>
      <c r="H560" s="2"/>
      <c r="I560" s="2"/>
      <c r="J560" s="1" t="s">
        <v>13</v>
      </c>
      <c r="K560" s="2"/>
      <c r="L560" s="2"/>
      <c r="M560" s="50"/>
      <c r="N560" s="49" t="s">
        <v>13</v>
      </c>
      <c r="O560" s="10" t="s">
        <v>13</v>
      </c>
      <c r="P560" s="10" t="s">
        <v>13</v>
      </c>
      <c r="Q560" s="10" t="s">
        <v>13</v>
      </c>
      <c r="R560" s="10" t="s">
        <v>13</v>
      </c>
      <c r="S560" s="10" t="s">
        <v>13</v>
      </c>
      <c r="T560" s="10" t="s">
        <v>13</v>
      </c>
      <c r="U560" s="10">
        <v>1</v>
      </c>
      <c r="V560" s="50"/>
      <c r="W560" s="40"/>
    </row>
    <row r="561" spans="1:23" ht="25.5" x14ac:dyDescent="0.25">
      <c r="A561" s="52">
        <v>560</v>
      </c>
      <c r="B561" s="2" t="s">
        <v>3363</v>
      </c>
      <c r="C561" s="10" t="s">
        <v>3364</v>
      </c>
      <c r="D561" s="10" t="s">
        <v>3364</v>
      </c>
      <c r="F561" s="2" t="s">
        <v>3363</v>
      </c>
      <c r="G561" s="45"/>
      <c r="H561" s="2"/>
      <c r="I561" s="2"/>
      <c r="J561" s="1" t="s">
        <v>13</v>
      </c>
      <c r="K561" s="2"/>
      <c r="L561" s="2"/>
      <c r="M561" s="50"/>
      <c r="N561" s="49" t="s">
        <v>13</v>
      </c>
      <c r="O561" s="10" t="s">
        <v>13</v>
      </c>
      <c r="P561" s="10" t="s">
        <v>13</v>
      </c>
      <c r="Q561" s="10" t="s">
        <v>13</v>
      </c>
      <c r="R561" s="10" t="s">
        <v>13</v>
      </c>
      <c r="S561" s="10" t="s">
        <v>13</v>
      </c>
      <c r="T561" s="10" t="s">
        <v>13</v>
      </c>
      <c r="U561" s="10">
        <v>1</v>
      </c>
      <c r="V561" s="50"/>
      <c r="W561" s="40"/>
    </row>
    <row r="562" spans="1:23" x14ac:dyDescent="0.25">
      <c r="A562" s="52">
        <v>561</v>
      </c>
      <c r="B562" s="4" t="s">
        <v>3361</v>
      </c>
      <c r="C562" s="14" t="s">
        <v>3362</v>
      </c>
      <c r="D562" s="14" t="s">
        <v>3362</v>
      </c>
      <c r="E562" s="13"/>
      <c r="F562" s="4" t="s">
        <v>3361</v>
      </c>
      <c r="G562" s="43"/>
      <c r="H562" s="4"/>
      <c r="I562" s="4"/>
      <c r="J562" s="1"/>
      <c r="K562" s="4"/>
      <c r="L562" s="4"/>
      <c r="M562" s="47"/>
      <c r="N562" s="50"/>
      <c r="V562" s="50"/>
      <c r="W562" s="40"/>
    </row>
    <row r="563" spans="1:23" x14ac:dyDescent="0.25">
      <c r="A563" s="52">
        <v>562</v>
      </c>
      <c r="B563" s="6" t="s">
        <v>2223</v>
      </c>
      <c r="C563" s="12" t="s">
        <v>3360</v>
      </c>
      <c r="D563" s="12" t="s">
        <v>3360</v>
      </c>
      <c r="E563" s="11"/>
      <c r="F563" s="6" t="s">
        <v>2223</v>
      </c>
      <c r="G563" s="44"/>
      <c r="H563" s="6"/>
      <c r="I563" s="6"/>
      <c r="J563" s="1"/>
      <c r="K563" s="6"/>
      <c r="L563" s="6"/>
      <c r="M563" s="48"/>
      <c r="N563" s="50"/>
      <c r="V563" s="50"/>
      <c r="W563" s="40"/>
    </row>
    <row r="564" spans="1:23" ht="38.25" x14ac:dyDescent="0.25">
      <c r="A564" s="52">
        <v>563</v>
      </c>
      <c r="B564" s="2" t="s">
        <v>3358</v>
      </c>
      <c r="C564" s="10" t="s">
        <v>3359</v>
      </c>
      <c r="D564" s="10" t="s">
        <v>3359</v>
      </c>
      <c r="F564" s="2" t="s">
        <v>3358</v>
      </c>
      <c r="G564" s="45"/>
      <c r="H564" s="2"/>
      <c r="I564" s="2"/>
      <c r="J564" s="1" t="s">
        <v>13</v>
      </c>
      <c r="K564" s="2"/>
      <c r="L564" s="2"/>
      <c r="M564" s="50"/>
      <c r="N564" s="49" t="s">
        <v>13</v>
      </c>
      <c r="O564" s="10" t="s">
        <v>13</v>
      </c>
      <c r="P564" s="10" t="s">
        <v>13</v>
      </c>
      <c r="Q564" s="10" t="s">
        <v>13</v>
      </c>
      <c r="R564" s="10" t="s">
        <v>13</v>
      </c>
      <c r="S564" s="10" t="s">
        <v>13</v>
      </c>
      <c r="U564" s="10">
        <v>1</v>
      </c>
      <c r="V564" s="50"/>
      <c r="W564" s="40"/>
    </row>
    <row r="565" spans="1:23" ht="51" x14ac:dyDescent="0.25">
      <c r="A565" s="52">
        <v>564</v>
      </c>
      <c r="B565" s="2" t="s">
        <v>3356</v>
      </c>
      <c r="C565" s="10" t="s">
        <v>3357</v>
      </c>
      <c r="D565" s="10" t="s">
        <v>3357</v>
      </c>
      <c r="F565" s="2" t="s">
        <v>3356</v>
      </c>
      <c r="G565" s="45"/>
      <c r="H565" s="2"/>
      <c r="I565" s="2"/>
      <c r="J565" s="1" t="s">
        <v>13</v>
      </c>
      <c r="K565" s="2"/>
      <c r="L565" s="2"/>
      <c r="M565" s="50"/>
      <c r="N565" s="49" t="s">
        <v>13</v>
      </c>
      <c r="O565" s="10" t="s">
        <v>13</v>
      </c>
      <c r="P565" s="10" t="s">
        <v>13</v>
      </c>
      <c r="Q565" s="10" t="s">
        <v>13</v>
      </c>
      <c r="R565" s="10" t="s">
        <v>13</v>
      </c>
      <c r="S565" s="10" t="s">
        <v>13</v>
      </c>
      <c r="V565" s="50"/>
      <c r="W565" s="40"/>
    </row>
    <row r="566" spans="1:23" ht="63.75" x14ac:dyDescent="0.25">
      <c r="A566" s="52">
        <v>565</v>
      </c>
      <c r="B566" s="2" t="s">
        <v>3354</v>
      </c>
      <c r="C566" s="10" t="s">
        <v>3355</v>
      </c>
      <c r="D566" s="10" t="s">
        <v>3355</v>
      </c>
      <c r="F566" s="2" t="s">
        <v>3354</v>
      </c>
      <c r="G566" s="45"/>
      <c r="H566" s="2"/>
      <c r="I566" s="2"/>
      <c r="J566" s="1" t="s">
        <v>13</v>
      </c>
      <c r="K566" s="2"/>
      <c r="L566" s="2"/>
      <c r="M566" s="50"/>
      <c r="N566" s="49" t="s">
        <v>13</v>
      </c>
      <c r="O566" s="10" t="s">
        <v>13</v>
      </c>
      <c r="P566" s="10" t="s">
        <v>13</v>
      </c>
      <c r="Q566" s="10" t="s">
        <v>13</v>
      </c>
      <c r="R566" s="10" t="s">
        <v>13</v>
      </c>
      <c r="S566" s="10" t="s">
        <v>13</v>
      </c>
      <c r="U566" s="10">
        <v>1</v>
      </c>
      <c r="V566" s="50"/>
      <c r="W566" s="40"/>
    </row>
    <row r="567" spans="1:23" ht="51" x14ac:dyDescent="0.25">
      <c r="A567" s="52">
        <v>566</v>
      </c>
      <c r="B567" s="2" t="s">
        <v>3352</v>
      </c>
      <c r="C567" s="10" t="s">
        <v>3353</v>
      </c>
      <c r="D567" s="10" t="s">
        <v>3353</v>
      </c>
      <c r="F567" s="2" t="s">
        <v>3352</v>
      </c>
      <c r="G567" s="45"/>
      <c r="H567" s="2"/>
      <c r="I567" s="2"/>
      <c r="J567" s="1" t="s">
        <v>13</v>
      </c>
      <c r="K567" s="2"/>
      <c r="L567" s="2"/>
      <c r="M567" s="50"/>
      <c r="N567" s="49" t="s">
        <v>13</v>
      </c>
      <c r="O567" s="10" t="s">
        <v>13</v>
      </c>
      <c r="P567" s="10" t="s">
        <v>13</v>
      </c>
      <c r="Q567" s="10" t="s">
        <v>13</v>
      </c>
      <c r="R567" s="10" t="s">
        <v>13</v>
      </c>
      <c r="S567" s="10" t="s">
        <v>13</v>
      </c>
      <c r="U567" s="10">
        <v>1</v>
      </c>
      <c r="V567" s="50"/>
      <c r="W567" s="40"/>
    </row>
    <row r="568" spans="1:23" ht="102" x14ac:dyDescent="0.25">
      <c r="A568" s="52">
        <v>567</v>
      </c>
      <c r="B568" s="2" t="s">
        <v>3350</v>
      </c>
      <c r="C568" s="10" t="s">
        <v>3351</v>
      </c>
      <c r="D568" s="10" t="s">
        <v>3351</v>
      </c>
      <c r="F568" s="2" t="s">
        <v>3350</v>
      </c>
      <c r="G568" s="45"/>
      <c r="H568" s="2"/>
      <c r="I568" s="2"/>
      <c r="J568" s="1" t="s">
        <v>13</v>
      </c>
      <c r="K568" s="2"/>
      <c r="L568" s="2"/>
      <c r="M568" s="50"/>
      <c r="N568" s="49" t="s">
        <v>13</v>
      </c>
      <c r="O568" s="10" t="s">
        <v>13</v>
      </c>
      <c r="P568" s="10" t="s">
        <v>13</v>
      </c>
      <c r="Q568" s="10" t="s">
        <v>13</v>
      </c>
      <c r="R568" s="10" t="s">
        <v>13</v>
      </c>
      <c r="S568" s="10" t="s">
        <v>13</v>
      </c>
      <c r="U568" s="10">
        <v>1</v>
      </c>
      <c r="V568" s="50"/>
      <c r="W568" s="40"/>
    </row>
    <row r="569" spans="1:23" ht="25.5" x14ac:dyDescent="0.25">
      <c r="A569" s="52">
        <v>568</v>
      </c>
      <c r="B569" s="6" t="s">
        <v>3348</v>
      </c>
      <c r="C569" s="12" t="s">
        <v>3349</v>
      </c>
      <c r="D569" s="12" t="s">
        <v>3349</v>
      </c>
      <c r="E569" s="11"/>
      <c r="F569" s="6" t="s">
        <v>3348</v>
      </c>
      <c r="G569" s="44"/>
      <c r="H569" s="6"/>
      <c r="I569" s="6"/>
      <c r="J569" s="1"/>
      <c r="K569" s="6"/>
      <c r="L569" s="6"/>
      <c r="M569" s="48"/>
      <c r="N569" s="50"/>
      <c r="V569" s="50"/>
      <c r="W569" s="40"/>
    </row>
    <row r="570" spans="1:23" ht="127.5" x14ac:dyDescent="0.25">
      <c r="A570" s="52">
        <v>569</v>
      </c>
      <c r="B570" s="2" t="s">
        <v>3346</v>
      </c>
      <c r="C570" s="10" t="s">
        <v>3347</v>
      </c>
      <c r="D570" s="10" t="s">
        <v>3347</v>
      </c>
      <c r="F570" s="2" t="s">
        <v>3346</v>
      </c>
      <c r="G570" s="45"/>
      <c r="H570" s="2"/>
      <c r="I570" s="2"/>
      <c r="J570" s="1" t="s">
        <v>13</v>
      </c>
      <c r="K570" s="2"/>
      <c r="L570" s="2"/>
      <c r="M570" s="50"/>
      <c r="N570" s="49" t="s">
        <v>13</v>
      </c>
      <c r="O570" s="10" t="s">
        <v>13</v>
      </c>
      <c r="P570" s="10" t="s">
        <v>13</v>
      </c>
      <c r="Q570" s="10" t="s">
        <v>13</v>
      </c>
      <c r="R570" s="10" t="s">
        <v>13</v>
      </c>
      <c r="S570" s="10" t="s">
        <v>13</v>
      </c>
      <c r="T570" s="10" t="s">
        <v>13</v>
      </c>
      <c r="U570" s="10">
        <v>1</v>
      </c>
      <c r="V570" s="50"/>
      <c r="W570" s="40"/>
    </row>
    <row r="571" spans="1:23" ht="51" x14ac:dyDescent="0.25">
      <c r="A571" s="52">
        <v>570</v>
      </c>
      <c r="B571" s="2" t="s">
        <v>3344</v>
      </c>
      <c r="C571" s="10" t="s">
        <v>3345</v>
      </c>
      <c r="D571" s="10" t="s">
        <v>3345</v>
      </c>
      <c r="F571" s="2" t="s">
        <v>3344</v>
      </c>
      <c r="G571" s="45"/>
      <c r="H571" s="2"/>
      <c r="I571" s="2"/>
      <c r="J571" s="1" t="s">
        <v>13</v>
      </c>
      <c r="K571" s="2"/>
      <c r="L571" s="2"/>
      <c r="M571" s="50"/>
      <c r="N571" s="49" t="s">
        <v>13</v>
      </c>
      <c r="O571" s="10" t="s">
        <v>13</v>
      </c>
      <c r="P571" s="10" t="s">
        <v>13</v>
      </c>
      <c r="Q571" s="10" t="s">
        <v>13</v>
      </c>
      <c r="R571" s="10" t="s">
        <v>13</v>
      </c>
      <c r="S571" s="10" t="s">
        <v>13</v>
      </c>
      <c r="T571" s="10" t="s">
        <v>13</v>
      </c>
      <c r="U571" s="10">
        <v>1</v>
      </c>
      <c r="V571" s="50"/>
      <c r="W571" s="40"/>
    </row>
    <row r="572" spans="1:23" ht="63.75" x14ac:dyDescent="0.25">
      <c r="A572" s="52">
        <v>571</v>
      </c>
      <c r="B572" s="2" t="s">
        <v>3342</v>
      </c>
      <c r="C572" s="10" t="s">
        <v>3343</v>
      </c>
      <c r="D572" s="10" t="s">
        <v>3343</v>
      </c>
      <c r="F572" s="2" t="s">
        <v>3342</v>
      </c>
      <c r="G572" s="45"/>
      <c r="H572" s="2"/>
      <c r="I572" s="2"/>
      <c r="J572" s="1" t="s">
        <v>13</v>
      </c>
      <c r="K572" s="2"/>
      <c r="L572" s="2"/>
      <c r="M572" s="50"/>
      <c r="N572" s="49" t="s">
        <v>13</v>
      </c>
      <c r="O572" s="10" t="s">
        <v>13</v>
      </c>
      <c r="P572" s="10" t="s">
        <v>13</v>
      </c>
      <c r="Q572" s="10" t="s">
        <v>13</v>
      </c>
      <c r="R572" s="10" t="s">
        <v>13</v>
      </c>
      <c r="S572" s="10" t="s">
        <v>13</v>
      </c>
      <c r="T572" s="10" t="s">
        <v>13</v>
      </c>
      <c r="U572" s="10">
        <v>1</v>
      </c>
      <c r="V572" s="50"/>
      <c r="W572" s="40"/>
    </row>
    <row r="573" spans="1:23" ht="63.75" x14ac:dyDescent="0.25">
      <c r="A573" s="52">
        <v>572</v>
      </c>
      <c r="B573" s="2" t="s">
        <v>3340</v>
      </c>
      <c r="C573" s="10" t="s">
        <v>3341</v>
      </c>
      <c r="D573" s="10" t="s">
        <v>3341</v>
      </c>
      <c r="F573" s="2" t="s">
        <v>3340</v>
      </c>
      <c r="G573" s="45"/>
      <c r="H573" s="2"/>
      <c r="I573" s="2"/>
      <c r="J573" s="1" t="s">
        <v>13</v>
      </c>
      <c r="K573" s="2"/>
      <c r="L573" s="2"/>
      <c r="M573" s="50"/>
      <c r="N573" s="49" t="s">
        <v>13</v>
      </c>
      <c r="V573" s="50"/>
      <c r="W573" s="40"/>
    </row>
    <row r="574" spans="1:23" ht="76.5" x14ac:dyDescent="0.25">
      <c r="A574" s="52">
        <v>573</v>
      </c>
      <c r="B574" s="2" t="s">
        <v>3338</v>
      </c>
      <c r="C574" s="10" t="s">
        <v>3339</v>
      </c>
      <c r="D574" s="10" t="s">
        <v>3339</v>
      </c>
      <c r="F574" s="2" t="s">
        <v>3338</v>
      </c>
      <c r="G574" s="45"/>
      <c r="H574" s="2"/>
      <c r="I574" s="2"/>
      <c r="J574" s="1" t="s">
        <v>13</v>
      </c>
      <c r="K574" s="2"/>
      <c r="L574" s="2"/>
      <c r="M574" s="50"/>
      <c r="N574" s="49" t="s">
        <v>13</v>
      </c>
      <c r="O574" s="10" t="s">
        <v>13</v>
      </c>
      <c r="P574" s="10" t="s">
        <v>13</v>
      </c>
      <c r="Q574" s="10" t="s">
        <v>13</v>
      </c>
      <c r="R574" s="10" t="s">
        <v>13</v>
      </c>
      <c r="S574" s="10" t="s">
        <v>13</v>
      </c>
      <c r="T574" s="10" t="s">
        <v>13</v>
      </c>
      <c r="U574" s="10">
        <v>1</v>
      </c>
      <c r="V574" s="50"/>
      <c r="W574" s="40"/>
    </row>
    <row r="575" spans="1:23" ht="51" x14ac:dyDescent="0.25">
      <c r="A575" s="52">
        <v>574</v>
      </c>
      <c r="B575" s="2" t="s">
        <v>3336</v>
      </c>
      <c r="C575" s="10" t="s">
        <v>3337</v>
      </c>
      <c r="D575" s="10" t="s">
        <v>3337</v>
      </c>
      <c r="F575" s="2" t="s">
        <v>3336</v>
      </c>
      <c r="G575" s="45"/>
      <c r="H575" s="2"/>
      <c r="I575" s="2"/>
      <c r="J575" s="1" t="s">
        <v>13</v>
      </c>
      <c r="K575" s="2"/>
      <c r="L575" s="2"/>
      <c r="M575" s="50"/>
      <c r="N575" s="49" t="s">
        <v>13</v>
      </c>
      <c r="O575" s="10" t="s">
        <v>13</v>
      </c>
      <c r="P575" s="10" t="s">
        <v>13</v>
      </c>
      <c r="Q575" s="10" t="s">
        <v>13</v>
      </c>
      <c r="R575" s="10" t="s">
        <v>13</v>
      </c>
      <c r="S575" s="10" t="s">
        <v>13</v>
      </c>
      <c r="T575" s="10" t="s">
        <v>13</v>
      </c>
      <c r="U575" s="10">
        <v>1</v>
      </c>
      <c r="V575" s="50"/>
      <c r="W575" s="40"/>
    </row>
    <row r="576" spans="1:23" ht="89.25" x14ac:dyDescent="0.25">
      <c r="A576" s="52">
        <v>575</v>
      </c>
      <c r="B576" s="2" t="s">
        <v>3334</v>
      </c>
      <c r="C576" s="10" t="s">
        <v>3335</v>
      </c>
      <c r="D576" s="10" t="s">
        <v>3335</v>
      </c>
      <c r="F576" s="2" t="s">
        <v>3334</v>
      </c>
      <c r="G576" s="45"/>
      <c r="H576" s="2"/>
      <c r="I576" s="2"/>
      <c r="J576" s="1" t="s">
        <v>13</v>
      </c>
      <c r="K576" s="2"/>
      <c r="L576" s="2"/>
      <c r="M576" s="50"/>
      <c r="N576" s="49" t="s">
        <v>13</v>
      </c>
      <c r="O576" s="10" t="s">
        <v>13</v>
      </c>
      <c r="P576" s="10" t="s">
        <v>13</v>
      </c>
      <c r="Q576" s="10" t="s">
        <v>13</v>
      </c>
      <c r="R576" s="10" t="s">
        <v>13</v>
      </c>
      <c r="S576" s="10" t="s">
        <v>13</v>
      </c>
      <c r="T576" s="10" t="s">
        <v>13</v>
      </c>
      <c r="U576" s="10">
        <v>1</v>
      </c>
      <c r="V576" s="54">
        <v>3</v>
      </c>
      <c r="W576" s="40"/>
    </row>
    <row r="577" spans="1:23" ht="25.5" x14ac:dyDescent="0.25">
      <c r="A577" s="52">
        <v>576</v>
      </c>
      <c r="B577" s="6" t="s">
        <v>3332</v>
      </c>
      <c r="C577" s="12" t="s">
        <v>3333</v>
      </c>
      <c r="D577" s="12" t="s">
        <v>3333</v>
      </c>
      <c r="E577" s="11"/>
      <c r="F577" s="6" t="s">
        <v>3332</v>
      </c>
      <c r="G577" s="44"/>
      <c r="H577" s="6"/>
      <c r="I577" s="6"/>
      <c r="J577" s="1"/>
      <c r="K577" s="6"/>
      <c r="L577" s="6"/>
      <c r="M577" s="48"/>
      <c r="N577" s="50"/>
      <c r="V577" s="50"/>
      <c r="W577" s="40"/>
    </row>
    <row r="578" spans="1:23" ht="25.5" x14ac:dyDescent="0.25">
      <c r="A578" s="52">
        <v>577</v>
      </c>
      <c r="B578" s="2" t="s">
        <v>3330</v>
      </c>
      <c r="C578" s="10" t="s">
        <v>3331</v>
      </c>
      <c r="D578" s="10" t="s">
        <v>3331</v>
      </c>
      <c r="F578" s="2" t="s">
        <v>3330</v>
      </c>
      <c r="G578" s="45"/>
      <c r="H578" s="2"/>
      <c r="I578" s="2"/>
      <c r="J578" s="1" t="s">
        <v>13</v>
      </c>
      <c r="K578" s="2"/>
      <c r="L578" s="2"/>
      <c r="M578" s="50"/>
      <c r="N578" s="49" t="s">
        <v>13</v>
      </c>
      <c r="O578" s="10" t="s">
        <v>13</v>
      </c>
      <c r="P578" s="10" t="s">
        <v>13</v>
      </c>
      <c r="Q578" s="10" t="s">
        <v>13</v>
      </c>
      <c r="R578" s="10" t="s">
        <v>13</v>
      </c>
      <c r="S578" s="10" t="s">
        <v>13</v>
      </c>
      <c r="T578" s="10" t="s">
        <v>13</v>
      </c>
      <c r="U578" s="10">
        <v>1</v>
      </c>
      <c r="V578" s="50"/>
      <c r="W578" s="40"/>
    </row>
    <row r="579" spans="1:23" ht="38.25" x14ac:dyDescent="0.25">
      <c r="A579" s="52">
        <v>578</v>
      </c>
      <c r="B579" s="2" t="s">
        <v>3328</v>
      </c>
      <c r="C579" s="10" t="s">
        <v>3329</v>
      </c>
      <c r="D579" s="10" t="s">
        <v>3329</v>
      </c>
      <c r="F579" s="2" t="s">
        <v>3328</v>
      </c>
      <c r="G579" s="45"/>
      <c r="H579" s="2"/>
      <c r="I579" s="2"/>
      <c r="J579" s="1" t="s">
        <v>13</v>
      </c>
      <c r="K579" s="2"/>
      <c r="L579" s="2"/>
      <c r="M579" s="50"/>
      <c r="N579" s="49" t="s">
        <v>13</v>
      </c>
      <c r="O579" s="10" t="s">
        <v>13</v>
      </c>
      <c r="P579" s="10" t="s">
        <v>13</v>
      </c>
      <c r="Q579" s="10" t="s">
        <v>13</v>
      </c>
      <c r="R579" s="10" t="s">
        <v>13</v>
      </c>
      <c r="S579" s="10" t="s">
        <v>13</v>
      </c>
      <c r="U579" s="10">
        <v>1</v>
      </c>
      <c r="V579" s="50"/>
      <c r="W579" s="40"/>
    </row>
    <row r="580" spans="1:23" ht="229.5" x14ac:dyDescent="0.25">
      <c r="A580" s="52">
        <v>579</v>
      </c>
      <c r="B580" s="2" t="s">
        <v>3326</v>
      </c>
      <c r="C580" s="10" t="s">
        <v>3327</v>
      </c>
      <c r="D580" s="10" t="s">
        <v>3327</v>
      </c>
      <c r="F580" s="2" t="s">
        <v>3326</v>
      </c>
      <c r="G580" s="45"/>
      <c r="H580" s="2"/>
      <c r="I580" s="2"/>
      <c r="J580" s="1" t="s">
        <v>13</v>
      </c>
      <c r="K580" s="2"/>
      <c r="L580" s="2"/>
      <c r="M580" s="50"/>
      <c r="N580" s="49" t="s">
        <v>13</v>
      </c>
      <c r="O580" s="10" t="s">
        <v>13</v>
      </c>
      <c r="P580" s="10" t="s">
        <v>13</v>
      </c>
      <c r="Q580" s="10" t="s">
        <v>13</v>
      </c>
      <c r="R580" s="10" t="s">
        <v>13</v>
      </c>
      <c r="S580" s="10" t="s">
        <v>13</v>
      </c>
      <c r="U580" s="10">
        <v>1</v>
      </c>
      <c r="V580" s="50"/>
      <c r="W580" s="40"/>
    </row>
    <row r="581" spans="1:23" ht="216.75" x14ac:dyDescent="0.25">
      <c r="A581" s="52">
        <v>580</v>
      </c>
      <c r="B581" s="2" t="s">
        <v>3324</v>
      </c>
      <c r="C581" s="10" t="s">
        <v>3325</v>
      </c>
      <c r="D581" s="10" t="s">
        <v>3325</v>
      </c>
      <c r="F581" s="2" t="s">
        <v>3324</v>
      </c>
      <c r="G581" s="45"/>
      <c r="H581" s="2"/>
      <c r="I581" s="2"/>
      <c r="J581" s="1" t="s">
        <v>13</v>
      </c>
      <c r="K581" s="2"/>
      <c r="L581" s="2"/>
      <c r="M581" s="50"/>
      <c r="N581" s="49" t="s">
        <v>13</v>
      </c>
      <c r="O581" s="10" t="s">
        <v>13</v>
      </c>
      <c r="P581" s="10" t="s">
        <v>13</v>
      </c>
      <c r="Q581" s="10" t="s">
        <v>13</v>
      </c>
      <c r="R581" s="10" t="s">
        <v>13</v>
      </c>
      <c r="S581" s="10" t="s">
        <v>13</v>
      </c>
      <c r="V581" s="50"/>
      <c r="W581" s="40"/>
    </row>
    <row r="582" spans="1:23" ht="127.5" x14ac:dyDescent="0.25">
      <c r="A582" s="52">
        <v>581</v>
      </c>
      <c r="B582" s="2" t="s">
        <v>3322</v>
      </c>
      <c r="C582" s="10" t="s">
        <v>3323</v>
      </c>
      <c r="D582" s="10" t="s">
        <v>3323</v>
      </c>
      <c r="F582" s="2" t="s">
        <v>3322</v>
      </c>
      <c r="G582" s="45"/>
      <c r="H582" s="2"/>
      <c r="I582" s="2"/>
      <c r="J582" s="1" t="s">
        <v>13</v>
      </c>
      <c r="K582" s="2"/>
      <c r="L582" s="2"/>
      <c r="M582" s="50"/>
      <c r="N582" s="49" t="s">
        <v>13</v>
      </c>
      <c r="O582" s="10" t="s">
        <v>13</v>
      </c>
      <c r="P582" s="10" t="s">
        <v>13</v>
      </c>
      <c r="Q582" s="10" t="s">
        <v>13</v>
      </c>
      <c r="R582" s="10" t="s">
        <v>13</v>
      </c>
      <c r="S582" s="10" t="s">
        <v>13</v>
      </c>
      <c r="V582" s="50"/>
      <c r="W582" s="40"/>
    </row>
    <row r="583" spans="1:23" ht="140.25" x14ac:dyDescent="0.25">
      <c r="A583" s="52">
        <v>582</v>
      </c>
      <c r="B583" s="2" t="s">
        <v>3320</v>
      </c>
      <c r="C583" s="10" t="s">
        <v>3321</v>
      </c>
      <c r="D583" s="10" t="s">
        <v>3321</v>
      </c>
      <c r="F583" s="2" t="s">
        <v>3320</v>
      </c>
      <c r="G583" s="45"/>
      <c r="H583" s="2"/>
      <c r="I583" s="2"/>
      <c r="J583" s="1" t="s">
        <v>13</v>
      </c>
      <c r="K583" s="2"/>
      <c r="L583" s="2"/>
      <c r="M583" s="50"/>
      <c r="N583" s="49" t="s">
        <v>13</v>
      </c>
      <c r="O583" s="10" t="s">
        <v>13</v>
      </c>
      <c r="P583" s="10" t="s">
        <v>13</v>
      </c>
      <c r="Q583" s="10" t="s">
        <v>13</v>
      </c>
      <c r="R583" s="10" t="s">
        <v>13</v>
      </c>
      <c r="S583" s="10" t="s">
        <v>13</v>
      </c>
      <c r="V583" s="50"/>
      <c r="W583" s="40"/>
    </row>
    <row r="584" spans="1:23" ht="38.25" x14ac:dyDescent="0.25">
      <c r="A584" s="52">
        <v>583</v>
      </c>
      <c r="B584" s="2" t="s">
        <v>3318</v>
      </c>
      <c r="C584" s="10" t="s">
        <v>3319</v>
      </c>
      <c r="D584" s="10" t="s">
        <v>3319</v>
      </c>
      <c r="F584" s="2" t="s">
        <v>3318</v>
      </c>
      <c r="G584" s="45"/>
      <c r="H584" s="2"/>
      <c r="I584" s="2"/>
      <c r="J584" s="1" t="s">
        <v>13</v>
      </c>
      <c r="K584" s="2"/>
      <c r="L584" s="2"/>
      <c r="M584" s="50"/>
      <c r="N584" s="49" t="s">
        <v>13</v>
      </c>
      <c r="O584" s="10" t="s">
        <v>13</v>
      </c>
      <c r="P584" s="10" t="s">
        <v>13</v>
      </c>
      <c r="Q584" s="10" t="s">
        <v>13</v>
      </c>
      <c r="R584" s="10" t="s">
        <v>13</v>
      </c>
      <c r="S584" s="10" t="s">
        <v>13</v>
      </c>
      <c r="V584" s="50"/>
      <c r="W584" s="40"/>
    </row>
    <row r="585" spans="1:23" ht="51" x14ac:dyDescent="0.25">
      <c r="A585" s="52">
        <v>584</v>
      </c>
      <c r="B585" s="2" t="s">
        <v>3316</v>
      </c>
      <c r="C585" s="10" t="s">
        <v>3317</v>
      </c>
      <c r="D585" s="10" t="s">
        <v>3317</v>
      </c>
      <c r="F585" s="2" t="s">
        <v>3316</v>
      </c>
      <c r="G585" s="45"/>
      <c r="H585" s="2"/>
      <c r="I585" s="2"/>
      <c r="J585" s="1" t="s">
        <v>13</v>
      </c>
      <c r="K585" s="2"/>
      <c r="L585" s="2"/>
      <c r="M585" s="50"/>
      <c r="N585" s="49" t="s">
        <v>13</v>
      </c>
      <c r="O585" s="10" t="s">
        <v>13</v>
      </c>
      <c r="P585" s="10" t="s">
        <v>13</v>
      </c>
      <c r="Q585" s="10" t="s">
        <v>13</v>
      </c>
      <c r="R585" s="10" t="s">
        <v>13</v>
      </c>
      <c r="S585" s="10" t="s">
        <v>13</v>
      </c>
      <c r="V585" s="50"/>
      <c r="W585" s="40"/>
    </row>
    <row r="586" spans="1:23" ht="25.5" x14ac:dyDescent="0.25">
      <c r="A586" s="52">
        <v>585</v>
      </c>
      <c r="B586" s="4" t="s">
        <v>3314</v>
      </c>
      <c r="C586" s="14" t="s">
        <v>3315</v>
      </c>
      <c r="D586" s="14" t="s">
        <v>3315</v>
      </c>
      <c r="E586" s="13"/>
      <c r="F586" s="4" t="s">
        <v>3314</v>
      </c>
      <c r="G586" s="43"/>
      <c r="H586" s="4"/>
      <c r="I586" s="4"/>
      <c r="J586" s="1"/>
      <c r="K586" s="4"/>
      <c r="L586" s="4"/>
      <c r="M586" s="47"/>
      <c r="N586" s="50"/>
      <c r="V586" s="50"/>
      <c r="W586" s="40"/>
    </row>
    <row r="587" spans="1:23" x14ac:dyDescent="0.25">
      <c r="A587" s="52">
        <v>586</v>
      </c>
      <c r="B587" s="6" t="s">
        <v>3312</v>
      </c>
      <c r="C587" s="12" t="s">
        <v>3313</v>
      </c>
      <c r="D587" s="12" t="s">
        <v>3313</v>
      </c>
      <c r="E587" s="11"/>
      <c r="F587" s="6" t="s">
        <v>3312</v>
      </c>
      <c r="G587" s="44"/>
      <c r="H587" s="6"/>
      <c r="I587" s="6"/>
      <c r="J587" s="1"/>
      <c r="K587" s="6"/>
      <c r="L587" s="6"/>
      <c r="M587" s="48"/>
      <c r="N587" s="50"/>
      <c r="V587" s="50"/>
      <c r="W587" s="40"/>
    </row>
    <row r="588" spans="1:23" ht="114.75" x14ac:dyDescent="0.25">
      <c r="A588" s="52">
        <v>587</v>
      </c>
      <c r="B588" s="2" t="s">
        <v>3310</v>
      </c>
      <c r="C588" s="10" t="s">
        <v>3311</v>
      </c>
      <c r="D588" s="10" t="s">
        <v>3311</v>
      </c>
      <c r="F588" s="2" t="s">
        <v>3310</v>
      </c>
      <c r="G588" s="45"/>
      <c r="H588" s="2"/>
      <c r="I588" s="2"/>
      <c r="J588" s="1" t="s">
        <v>13</v>
      </c>
      <c r="K588" s="2"/>
      <c r="L588" s="2"/>
      <c r="M588" s="50"/>
      <c r="N588" s="49" t="s">
        <v>13</v>
      </c>
      <c r="P588" s="10" t="s">
        <v>13</v>
      </c>
      <c r="Q588" s="10" t="s">
        <v>13</v>
      </c>
      <c r="V588" s="50"/>
      <c r="W588" s="40"/>
    </row>
    <row r="589" spans="1:23" ht="25.5" x14ac:dyDescent="0.25">
      <c r="A589" s="52">
        <v>588</v>
      </c>
      <c r="B589" s="2" t="s">
        <v>3308</v>
      </c>
      <c r="C589" s="10" t="s">
        <v>3309</v>
      </c>
      <c r="D589" s="10" t="s">
        <v>3309</v>
      </c>
      <c r="F589" s="2" t="s">
        <v>3308</v>
      </c>
      <c r="G589" s="45"/>
      <c r="H589" s="2"/>
      <c r="I589" s="2"/>
      <c r="J589" s="1" t="s">
        <v>13</v>
      </c>
      <c r="K589" s="2"/>
      <c r="L589" s="2"/>
      <c r="M589" s="50"/>
      <c r="N589" s="49" t="s">
        <v>13</v>
      </c>
      <c r="P589" s="10" t="s">
        <v>13</v>
      </c>
      <c r="Q589" s="10" t="s">
        <v>13</v>
      </c>
      <c r="V589" s="50"/>
      <c r="W589" s="40"/>
    </row>
    <row r="590" spans="1:23" ht="102" x14ac:dyDescent="0.25">
      <c r="A590" s="52">
        <v>589</v>
      </c>
      <c r="B590" s="2" t="s">
        <v>3306</v>
      </c>
      <c r="C590" s="10" t="s">
        <v>3307</v>
      </c>
      <c r="D590" s="10" t="s">
        <v>3307</v>
      </c>
      <c r="F590" s="2" t="s">
        <v>3306</v>
      </c>
      <c r="G590" s="45"/>
      <c r="H590" s="2"/>
      <c r="I590" s="2"/>
      <c r="J590" s="1" t="s">
        <v>13</v>
      </c>
      <c r="K590" s="2"/>
      <c r="L590" s="2"/>
      <c r="M590" s="50"/>
      <c r="N590" s="49" t="s">
        <v>13</v>
      </c>
      <c r="V590" s="50"/>
      <c r="W590" s="40"/>
    </row>
    <row r="591" spans="1:23" ht="51" x14ac:dyDescent="0.25">
      <c r="A591" s="52">
        <v>590</v>
      </c>
      <c r="B591" s="2" t="s">
        <v>3304</v>
      </c>
      <c r="C591" s="10" t="s">
        <v>3305</v>
      </c>
      <c r="D591" s="10" t="s">
        <v>3305</v>
      </c>
      <c r="F591" s="2" t="s">
        <v>3304</v>
      </c>
      <c r="G591" s="45"/>
      <c r="H591" s="2"/>
      <c r="I591" s="2"/>
      <c r="J591" s="1" t="s">
        <v>13</v>
      </c>
      <c r="K591" s="2"/>
      <c r="L591" s="2"/>
      <c r="M591" s="50"/>
      <c r="N591" s="50"/>
      <c r="P591" s="10" t="s">
        <v>13</v>
      </c>
      <c r="Q591" s="10" t="s">
        <v>13</v>
      </c>
      <c r="V591" s="50"/>
      <c r="W591" s="40"/>
    </row>
    <row r="592" spans="1:23" x14ac:dyDescent="0.25">
      <c r="A592" s="52">
        <v>591</v>
      </c>
      <c r="B592" s="2" t="s">
        <v>3302</v>
      </c>
      <c r="C592" s="10" t="s">
        <v>3303</v>
      </c>
      <c r="D592" s="10" t="s">
        <v>3303</v>
      </c>
      <c r="F592" s="2" t="s">
        <v>3302</v>
      </c>
      <c r="G592" s="45"/>
      <c r="H592" s="2"/>
      <c r="I592" s="2"/>
      <c r="J592" s="1" t="s">
        <v>13</v>
      </c>
      <c r="K592" s="2"/>
      <c r="L592" s="2"/>
      <c r="M592" s="50"/>
      <c r="N592" s="50"/>
      <c r="P592" s="10" t="s">
        <v>13</v>
      </c>
      <c r="Q592" s="10" t="s">
        <v>13</v>
      </c>
      <c r="V592" s="50"/>
      <c r="W592" s="40"/>
    </row>
    <row r="593" spans="1:23" ht="25.5" x14ac:dyDescent="0.25">
      <c r="A593" s="52">
        <v>592</v>
      </c>
      <c r="B593" s="2" t="s">
        <v>3300</v>
      </c>
      <c r="C593" s="10" t="s">
        <v>3301</v>
      </c>
      <c r="D593" s="10" t="s">
        <v>3301</v>
      </c>
      <c r="F593" s="2" t="s">
        <v>3300</v>
      </c>
      <c r="G593" s="45"/>
      <c r="H593" s="2"/>
      <c r="I593" s="2"/>
      <c r="J593" s="1" t="s">
        <v>13</v>
      </c>
      <c r="K593" s="2"/>
      <c r="L593" s="2"/>
      <c r="M593" s="50"/>
      <c r="N593" s="50"/>
      <c r="P593" s="10" t="s">
        <v>13</v>
      </c>
      <c r="Q593" s="10" t="s">
        <v>13</v>
      </c>
      <c r="V593" s="50"/>
      <c r="W593" s="40"/>
    </row>
    <row r="594" spans="1:23" ht="38.25" x14ac:dyDescent="0.25">
      <c r="A594" s="52">
        <v>593</v>
      </c>
      <c r="B594" s="2" t="s">
        <v>3298</v>
      </c>
      <c r="C594" s="10" t="s">
        <v>3299</v>
      </c>
      <c r="D594" s="10" t="s">
        <v>3299</v>
      </c>
      <c r="F594" s="2" t="s">
        <v>3298</v>
      </c>
      <c r="G594" s="45"/>
      <c r="H594" s="2"/>
      <c r="I594" s="2"/>
      <c r="J594" s="1" t="s">
        <v>13</v>
      </c>
      <c r="K594" s="2"/>
      <c r="L594" s="2"/>
      <c r="M594" s="50"/>
      <c r="N594" s="49" t="s">
        <v>13</v>
      </c>
      <c r="P594" s="10" t="s">
        <v>13</v>
      </c>
      <c r="Q594" s="10" t="s">
        <v>13</v>
      </c>
      <c r="V594" s="50"/>
      <c r="W594" s="40"/>
    </row>
    <row r="595" spans="1:23" ht="63.75" x14ac:dyDescent="0.25">
      <c r="A595" s="52">
        <v>594</v>
      </c>
      <c r="B595" s="2" t="s">
        <v>3296</v>
      </c>
      <c r="C595" s="10" t="s">
        <v>3297</v>
      </c>
      <c r="D595" s="10" t="s">
        <v>3297</v>
      </c>
      <c r="F595" s="2" t="s">
        <v>3296</v>
      </c>
      <c r="G595" s="45"/>
      <c r="H595" s="2"/>
      <c r="I595" s="2"/>
      <c r="J595" s="1" t="s">
        <v>13</v>
      </c>
      <c r="K595" s="2"/>
      <c r="L595" s="2"/>
      <c r="M595" s="50"/>
      <c r="N595" s="49" t="s">
        <v>13</v>
      </c>
      <c r="P595" s="10" t="s">
        <v>13</v>
      </c>
      <c r="Q595" s="10" t="s">
        <v>13</v>
      </c>
      <c r="V595" s="50"/>
      <c r="W595" s="40"/>
    </row>
    <row r="596" spans="1:23" ht="140.25" x14ac:dyDescent="0.25">
      <c r="A596" s="52">
        <v>595</v>
      </c>
      <c r="B596" s="2" t="s">
        <v>3294</v>
      </c>
      <c r="C596" s="10" t="s">
        <v>3295</v>
      </c>
      <c r="D596" s="10" t="s">
        <v>3295</v>
      </c>
      <c r="F596" s="2" t="s">
        <v>3294</v>
      </c>
      <c r="G596" s="45"/>
      <c r="H596" s="2"/>
      <c r="I596" s="2"/>
      <c r="J596" s="1" t="s">
        <v>13</v>
      </c>
      <c r="K596" s="2"/>
      <c r="L596" s="2"/>
      <c r="M596" s="50"/>
      <c r="N596" s="49" t="s">
        <v>13</v>
      </c>
      <c r="P596" s="10" t="s">
        <v>13</v>
      </c>
      <c r="Q596" s="10" t="s">
        <v>13</v>
      </c>
      <c r="V596" s="50"/>
      <c r="W596" s="40"/>
    </row>
    <row r="597" spans="1:23" x14ac:dyDescent="0.25">
      <c r="A597" s="52">
        <v>596</v>
      </c>
      <c r="B597" s="4" t="s">
        <v>3292</v>
      </c>
      <c r="C597" s="14" t="s">
        <v>3293</v>
      </c>
      <c r="D597" s="14" t="s">
        <v>3293</v>
      </c>
      <c r="E597" s="13"/>
      <c r="F597" s="4" t="s">
        <v>3292</v>
      </c>
      <c r="G597" s="43"/>
      <c r="H597" s="4"/>
      <c r="I597" s="4"/>
      <c r="J597" s="1"/>
      <c r="K597" s="4"/>
      <c r="L597" s="4"/>
      <c r="M597" s="47"/>
      <c r="N597" s="50"/>
      <c r="V597" s="50"/>
      <c r="W597" s="40"/>
    </row>
    <row r="598" spans="1:23" x14ac:dyDescent="0.25">
      <c r="A598" s="52">
        <v>597</v>
      </c>
      <c r="B598" s="6" t="s">
        <v>3290</v>
      </c>
      <c r="C598" s="12" t="s">
        <v>3291</v>
      </c>
      <c r="D598" s="12" t="s">
        <v>3291</v>
      </c>
      <c r="E598" s="11"/>
      <c r="F598" s="6" t="s">
        <v>3290</v>
      </c>
      <c r="G598" s="44"/>
      <c r="H598" s="6"/>
      <c r="I598" s="6"/>
      <c r="J598" s="1"/>
      <c r="K598" s="6"/>
      <c r="L598" s="6"/>
      <c r="M598" s="48"/>
      <c r="N598" s="50"/>
      <c r="V598" s="50"/>
      <c r="W598" s="40"/>
    </row>
    <row r="599" spans="1:23" ht="38.25" x14ac:dyDescent="0.25">
      <c r="A599" s="52">
        <v>598</v>
      </c>
      <c r="B599" s="2" t="s">
        <v>3288</v>
      </c>
      <c r="C599" s="10" t="s">
        <v>3289</v>
      </c>
      <c r="D599" s="10" t="s">
        <v>3289</v>
      </c>
      <c r="F599" s="2" t="s">
        <v>3288</v>
      </c>
      <c r="G599" s="45"/>
      <c r="H599" s="2"/>
      <c r="I599" s="2"/>
      <c r="J599" s="1" t="s">
        <v>13</v>
      </c>
      <c r="K599" s="2"/>
      <c r="L599" s="2"/>
      <c r="M599" s="50"/>
      <c r="N599" s="50"/>
      <c r="P599" s="10" t="s">
        <v>13</v>
      </c>
      <c r="Q599" s="10" t="s">
        <v>13</v>
      </c>
      <c r="R599" s="10" t="s">
        <v>13</v>
      </c>
      <c r="V599" s="50"/>
      <c r="W599" s="40"/>
    </row>
    <row r="600" spans="1:23" ht="38.25" x14ac:dyDescent="0.25">
      <c r="A600" s="52">
        <v>599</v>
      </c>
      <c r="B600" s="2" t="s">
        <v>3286</v>
      </c>
      <c r="C600" s="10" t="s">
        <v>3287</v>
      </c>
      <c r="D600" s="10" t="s">
        <v>3287</v>
      </c>
      <c r="F600" s="2" t="s">
        <v>3286</v>
      </c>
      <c r="G600" s="45"/>
      <c r="H600" s="2"/>
      <c r="I600" s="2"/>
      <c r="J600" s="1" t="s">
        <v>13</v>
      </c>
      <c r="K600" s="2"/>
      <c r="L600" s="2"/>
      <c r="M600" s="50"/>
      <c r="N600" s="50"/>
      <c r="P600" s="10" t="s">
        <v>13</v>
      </c>
      <c r="Q600" s="10" t="s">
        <v>13</v>
      </c>
      <c r="R600" s="10" t="s">
        <v>13</v>
      </c>
      <c r="V600" s="50"/>
      <c r="W600" s="40"/>
    </row>
    <row r="601" spans="1:23" x14ac:dyDescent="0.25">
      <c r="A601" s="52">
        <v>600</v>
      </c>
      <c r="B601" s="4" t="s">
        <v>3284</v>
      </c>
      <c r="C601" s="14" t="s">
        <v>3285</v>
      </c>
      <c r="D601" s="14" t="s">
        <v>3285</v>
      </c>
      <c r="E601" s="13"/>
      <c r="F601" s="4" t="s">
        <v>3284</v>
      </c>
      <c r="G601" s="43"/>
      <c r="H601" s="4"/>
      <c r="I601" s="4"/>
      <c r="J601" s="1"/>
      <c r="K601" s="4"/>
      <c r="L601" s="4"/>
      <c r="M601" s="47"/>
      <c r="N601" s="50"/>
      <c r="V601" s="50"/>
      <c r="W601" s="40"/>
    </row>
    <row r="602" spans="1:23" x14ac:dyDescent="0.25">
      <c r="A602" s="52">
        <v>601</v>
      </c>
      <c r="B602" s="6" t="s">
        <v>3282</v>
      </c>
      <c r="C602" s="12" t="s">
        <v>3283</v>
      </c>
      <c r="D602" s="12" t="s">
        <v>3283</v>
      </c>
      <c r="E602" s="11"/>
      <c r="F602" s="6" t="s">
        <v>3282</v>
      </c>
      <c r="G602" s="44"/>
      <c r="H602" s="6"/>
      <c r="I602" s="6"/>
      <c r="J602" s="1"/>
      <c r="K602" s="6"/>
      <c r="L602" s="6"/>
      <c r="M602" s="48"/>
      <c r="N602" s="50"/>
      <c r="V602" s="50"/>
      <c r="W602" s="40"/>
    </row>
    <row r="603" spans="1:23" ht="38.25" x14ac:dyDescent="0.25">
      <c r="A603" s="52">
        <v>602</v>
      </c>
      <c r="B603" s="2" t="s">
        <v>3280</v>
      </c>
      <c r="C603" s="10" t="s">
        <v>3281</v>
      </c>
      <c r="D603" s="10" t="s">
        <v>3281</v>
      </c>
      <c r="F603" s="2" t="s">
        <v>3280</v>
      </c>
      <c r="G603" s="45"/>
      <c r="H603" s="2"/>
      <c r="I603" s="2"/>
      <c r="J603" s="1" t="s">
        <v>13</v>
      </c>
      <c r="K603" s="2"/>
      <c r="L603" s="2"/>
      <c r="M603" s="50"/>
      <c r="N603" s="49" t="s">
        <v>13</v>
      </c>
      <c r="O603" s="10" t="s">
        <v>13</v>
      </c>
      <c r="P603" s="10" t="s">
        <v>13</v>
      </c>
      <c r="Q603" s="10" t="s">
        <v>13</v>
      </c>
      <c r="R603" s="10" t="s">
        <v>13</v>
      </c>
      <c r="S603" s="10" t="s">
        <v>13</v>
      </c>
      <c r="U603" s="10">
        <v>1</v>
      </c>
      <c r="V603" s="50"/>
      <c r="W603" s="40"/>
    </row>
    <row r="604" spans="1:23" ht="127.5" x14ac:dyDescent="0.25">
      <c r="A604" s="52">
        <v>603</v>
      </c>
      <c r="B604" s="2" t="s">
        <v>3278</v>
      </c>
      <c r="C604" s="10" t="s">
        <v>3279</v>
      </c>
      <c r="D604" s="10" t="s">
        <v>3279</v>
      </c>
      <c r="F604" s="2" t="s">
        <v>3278</v>
      </c>
      <c r="G604" s="45"/>
      <c r="H604" s="2"/>
      <c r="I604" s="2"/>
      <c r="J604" s="1" t="s">
        <v>13</v>
      </c>
      <c r="K604" s="2"/>
      <c r="L604" s="2"/>
      <c r="M604" s="50"/>
      <c r="N604" s="49" t="s">
        <v>13</v>
      </c>
      <c r="P604" s="10" t="s">
        <v>13</v>
      </c>
      <c r="Q604" s="10" t="s">
        <v>13</v>
      </c>
      <c r="V604" s="50"/>
      <c r="W604" s="40"/>
    </row>
    <row r="605" spans="1:23" ht="63.75" x14ac:dyDescent="0.25">
      <c r="A605" s="52">
        <v>604</v>
      </c>
      <c r="B605" s="2" t="s">
        <v>3276</v>
      </c>
      <c r="C605" s="10" t="s">
        <v>3277</v>
      </c>
      <c r="D605" s="10" t="s">
        <v>3277</v>
      </c>
      <c r="F605" s="2" t="s">
        <v>3276</v>
      </c>
      <c r="G605" s="45"/>
      <c r="H605" s="2"/>
      <c r="I605" s="2"/>
      <c r="J605" s="1" t="s">
        <v>13</v>
      </c>
      <c r="K605" s="2"/>
      <c r="L605" s="2"/>
      <c r="M605" s="50"/>
      <c r="N605" s="49" t="s">
        <v>13</v>
      </c>
      <c r="P605" s="10" t="s">
        <v>13</v>
      </c>
      <c r="Q605" s="10" t="s">
        <v>13</v>
      </c>
      <c r="V605" s="50"/>
      <c r="W605" s="40"/>
    </row>
    <row r="606" spans="1:23" ht="63.75" x14ac:dyDescent="0.25">
      <c r="A606" s="52">
        <v>605</v>
      </c>
      <c r="B606" s="2" t="s">
        <v>3274</v>
      </c>
      <c r="C606" s="10" t="s">
        <v>3275</v>
      </c>
      <c r="D606" s="10" t="s">
        <v>3275</v>
      </c>
      <c r="F606" s="2" t="s">
        <v>3274</v>
      </c>
      <c r="G606" s="45"/>
      <c r="H606" s="2"/>
      <c r="I606" s="2"/>
      <c r="J606" s="1" t="s">
        <v>13</v>
      </c>
      <c r="K606" s="2"/>
      <c r="L606" s="2"/>
      <c r="M606" s="50"/>
      <c r="N606" s="49" t="s">
        <v>13</v>
      </c>
      <c r="P606" s="10" t="s">
        <v>13</v>
      </c>
      <c r="Q606" s="10" t="s">
        <v>13</v>
      </c>
      <c r="V606" s="50"/>
      <c r="W606" s="40"/>
    </row>
    <row r="607" spans="1:23" ht="25.5" x14ac:dyDescent="0.25">
      <c r="A607" s="52">
        <v>606</v>
      </c>
      <c r="B607" s="4" t="s">
        <v>3272</v>
      </c>
      <c r="C607" s="14" t="s">
        <v>3273</v>
      </c>
      <c r="D607" s="14" t="s">
        <v>3273</v>
      </c>
      <c r="E607" s="13"/>
      <c r="F607" s="4" t="s">
        <v>3272</v>
      </c>
      <c r="G607" s="43"/>
      <c r="H607" s="4"/>
      <c r="I607" s="4"/>
      <c r="J607" s="1"/>
      <c r="K607" s="4"/>
      <c r="L607" s="4"/>
      <c r="M607" s="47"/>
      <c r="N607" s="50"/>
      <c r="V607" s="50"/>
      <c r="W607" s="40"/>
    </row>
    <row r="608" spans="1:23" x14ac:dyDescent="0.25">
      <c r="A608" s="52">
        <v>607</v>
      </c>
      <c r="B608" s="6" t="s">
        <v>3270</v>
      </c>
      <c r="C608" s="12" t="s">
        <v>3271</v>
      </c>
      <c r="D608" s="12" t="s">
        <v>3271</v>
      </c>
      <c r="E608" s="11"/>
      <c r="F608" s="6" t="s">
        <v>3270</v>
      </c>
      <c r="G608" s="44"/>
      <c r="H608" s="6"/>
      <c r="I608" s="6"/>
      <c r="J608" s="1"/>
      <c r="K608" s="6"/>
      <c r="L608" s="6"/>
      <c r="M608" s="48"/>
      <c r="N608" s="50"/>
      <c r="V608" s="50"/>
      <c r="W608" s="40"/>
    </row>
    <row r="609" spans="1:23" ht="51" x14ac:dyDescent="0.25">
      <c r="A609" s="52">
        <v>608</v>
      </c>
      <c r="B609" s="2" t="s">
        <v>3268</v>
      </c>
      <c r="C609" s="10" t="s">
        <v>3269</v>
      </c>
      <c r="D609" s="10" t="s">
        <v>3269</v>
      </c>
      <c r="F609" s="2" t="s">
        <v>3268</v>
      </c>
      <c r="G609" s="45"/>
      <c r="H609" s="2"/>
      <c r="I609" s="2"/>
      <c r="J609" s="1" t="s">
        <v>13</v>
      </c>
      <c r="K609" s="2"/>
      <c r="L609" s="2"/>
      <c r="M609" s="50"/>
      <c r="N609" s="49" t="s">
        <v>13</v>
      </c>
      <c r="P609" s="10" t="s">
        <v>13</v>
      </c>
      <c r="Q609" s="10" t="s">
        <v>13</v>
      </c>
      <c r="V609" s="50"/>
      <c r="W609" s="40"/>
    </row>
    <row r="610" spans="1:23" ht="76.5" x14ac:dyDescent="0.25">
      <c r="A610" s="52">
        <v>609</v>
      </c>
      <c r="B610" s="2" t="s">
        <v>3266</v>
      </c>
      <c r="C610" s="10" t="s">
        <v>3267</v>
      </c>
      <c r="D610" s="10" t="s">
        <v>3267</v>
      </c>
      <c r="F610" s="2" t="s">
        <v>3266</v>
      </c>
      <c r="G610" s="45"/>
      <c r="H610" s="2"/>
      <c r="I610" s="2"/>
      <c r="J610" s="1" t="s">
        <v>13</v>
      </c>
      <c r="K610" s="2"/>
      <c r="L610" s="2"/>
      <c r="M610" s="50"/>
      <c r="N610" s="49" t="s">
        <v>13</v>
      </c>
      <c r="P610" s="10" t="s">
        <v>13</v>
      </c>
      <c r="Q610" s="10" t="s">
        <v>13</v>
      </c>
      <c r="V610" s="50"/>
      <c r="W610" s="40"/>
    </row>
    <row r="611" spans="1:23" ht="89.25" x14ac:dyDescent="0.25">
      <c r="A611" s="52">
        <v>610</v>
      </c>
      <c r="B611" s="2" t="s">
        <v>3264</v>
      </c>
      <c r="C611" s="10" t="s">
        <v>3265</v>
      </c>
      <c r="D611" s="10" t="s">
        <v>3265</v>
      </c>
      <c r="F611" s="2" t="s">
        <v>3264</v>
      </c>
      <c r="G611" s="45"/>
      <c r="H611" s="2"/>
      <c r="I611" s="2"/>
      <c r="J611" s="1" t="s">
        <v>13</v>
      </c>
      <c r="K611" s="2"/>
      <c r="L611" s="2"/>
      <c r="M611" s="50"/>
      <c r="N611" s="49" t="s">
        <v>13</v>
      </c>
      <c r="P611" s="10" t="s">
        <v>13</v>
      </c>
      <c r="Q611" s="10" t="s">
        <v>13</v>
      </c>
      <c r="V611" s="50"/>
      <c r="W611" s="40"/>
    </row>
    <row r="612" spans="1:23" ht="51" x14ac:dyDescent="0.25">
      <c r="A612" s="52">
        <v>611</v>
      </c>
      <c r="B612" s="2" t="s">
        <v>3262</v>
      </c>
      <c r="C612" s="10" t="s">
        <v>3263</v>
      </c>
      <c r="D612" s="10" t="s">
        <v>3263</v>
      </c>
      <c r="F612" s="2" t="s">
        <v>3262</v>
      </c>
      <c r="G612" s="45"/>
      <c r="H612" s="2"/>
      <c r="I612" s="2"/>
      <c r="J612" s="1" t="s">
        <v>13</v>
      </c>
      <c r="K612" s="2"/>
      <c r="L612" s="2"/>
      <c r="M612" s="50"/>
      <c r="N612" s="49" t="s">
        <v>13</v>
      </c>
      <c r="P612" s="10" t="s">
        <v>13</v>
      </c>
      <c r="Q612" s="10" t="s">
        <v>13</v>
      </c>
      <c r="V612" s="50"/>
      <c r="W612" s="40"/>
    </row>
    <row r="613" spans="1:23" ht="89.25" x14ac:dyDescent="0.25">
      <c r="A613" s="52">
        <v>612</v>
      </c>
      <c r="B613" s="2" t="s">
        <v>3260</v>
      </c>
      <c r="C613" s="10" t="s">
        <v>3261</v>
      </c>
      <c r="D613" s="10" t="s">
        <v>3261</v>
      </c>
      <c r="F613" s="2" t="s">
        <v>3260</v>
      </c>
      <c r="G613" s="45"/>
      <c r="H613" s="2"/>
      <c r="I613" s="2"/>
      <c r="J613" s="1" t="s">
        <v>13</v>
      </c>
      <c r="K613" s="2"/>
      <c r="L613" s="2"/>
      <c r="M613" s="50"/>
      <c r="N613" s="49" t="s">
        <v>13</v>
      </c>
      <c r="P613" s="10" t="s">
        <v>13</v>
      </c>
      <c r="Q613" s="10" t="s">
        <v>13</v>
      </c>
      <c r="V613" s="50"/>
      <c r="W613" s="40"/>
    </row>
    <row r="614" spans="1:23" ht="102" x14ac:dyDescent="0.25">
      <c r="A614" s="52">
        <v>613</v>
      </c>
      <c r="B614" s="2" t="s">
        <v>3258</v>
      </c>
      <c r="C614" s="10" t="s">
        <v>3259</v>
      </c>
      <c r="D614" s="10" t="s">
        <v>3259</v>
      </c>
      <c r="F614" s="2" t="s">
        <v>3258</v>
      </c>
      <c r="G614" s="45"/>
      <c r="H614" s="2"/>
      <c r="I614" s="2"/>
      <c r="J614" s="1" t="s">
        <v>13</v>
      </c>
      <c r="K614" s="2"/>
      <c r="L614" s="2"/>
      <c r="M614" s="50"/>
      <c r="N614" s="49" t="s">
        <v>13</v>
      </c>
      <c r="P614" s="10" t="s">
        <v>13</v>
      </c>
      <c r="Q614" s="10" t="s">
        <v>13</v>
      </c>
      <c r="V614" s="50"/>
      <c r="W614" s="40"/>
    </row>
    <row r="615" spans="1:23" ht="25.5" x14ac:dyDescent="0.25">
      <c r="A615" s="52">
        <v>614</v>
      </c>
      <c r="B615" s="4" t="s">
        <v>3256</v>
      </c>
      <c r="C615" s="14" t="s">
        <v>3257</v>
      </c>
      <c r="D615" s="14" t="s">
        <v>3257</v>
      </c>
      <c r="E615" s="13"/>
      <c r="F615" s="4" t="s">
        <v>3256</v>
      </c>
      <c r="G615" s="43"/>
      <c r="H615" s="4"/>
      <c r="I615" s="4"/>
      <c r="J615" s="1"/>
      <c r="K615" s="4"/>
      <c r="L615" s="4"/>
      <c r="M615" s="47"/>
      <c r="N615" s="50"/>
      <c r="V615" s="50"/>
      <c r="W615" s="40"/>
    </row>
    <row r="616" spans="1:23" x14ac:dyDescent="0.25">
      <c r="A616" s="52">
        <v>615</v>
      </c>
      <c r="B616" s="4" t="s">
        <v>3254</v>
      </c>
      <c r="C616" s="14" t="s">
        <v>3255</v>
      </c>
      <c r="D616" s="14" t="s">
        <v>3255</v>
      </c>
      <c r="E616" s="13"/>
      <c r="F616" s="4" t="s">
        <v>3254</v>
      </c>
      <c r="G616" s="43"/>
      <c r="H616" s="4"/>
      <c r="I616" s="4"/>
      <c r="J616" s="1"/>
      <c r="K616" s="4"/>
      <c r="L616" s="4"/>
      <c r="M616" s="47"/>
      <c r="N616" s="50"/>
      <c r="V616" s="50"/>
      <c r="W616" s="40"/>
    </row>
    <row r="617" spans="1:23" x14ac:dyDescent="0.25">
      <c r="A617" s="52">
        <v>616</v>
      </c>
      <c r="B617" s="6" t="s">
        <v>3243</v>
      </c>
      <c r="C617" s="12" t="s">
        <v>3253</v>
      </c>
      <c r="D617" s="12" t="s">
        <v>3253</v>
      </c>
      <c r="E617" s="11"/>
      <c r="F617" s="6" t="s">
        <v>3243</v>
      </c>
      <c r="G617" s="44"/>
      <c r="H617" s="6"/>
      <c r="I617" s="6"/>
      <c r="J617" s="1"/>
      <c r="K617" s="6"/>
      <c r="L617" s="6"/>
      <c r="M617" s="48"/>
      <c r="N617" s="50"/>
      <c r="V617" s="50"/>
      <c r="W617" s="40"/>
    </row>
    <row r="618" spans="1:23" ht="38.25" x14ac:dyDescent="0.25">
      <c r="A618" s="52">
        <v>617</v>
      </c>
      <c r="B618" s="2" t="s">
        <v>3251</v>
      </c>
      <c r="C618" s="10" t="s">
        <v>3252</v>
      </c>
      <c r="D618" s="10" t="s">
        <v>3252</v>
      </c>
      <c r="F618" s="2" t="s">
        <v>3251</v>
      </c>
      <c r="G618" s="45"/>
      <c r="H618" s="2"/>
      <c r="I618" s="2"/>
      <c r="J618" s="1" t="s">
        <v>13</v>
      </c>
      <c r="K618" s="2"/>
      <c r="L618" s="2"/>
      <c r="M618" s="50"/>
      <c r="N618" s="49" t="s">
        <v>13</v>
      </c>
      <c r="O618" s="10" t="s">
        <v>13</v>
      </c>
      <c r="P618" s="10" t="s">
        <v>13</v>
      </c>
      <c r="Q618" s="10" t="s">
        <v>13</v>
      </c>
      <c r="R618" s="10" t="s">
        <v>13</v>
      </c>
      <c r="V618" s="50"/>
      <c r="W618" s="40"/>
    </row>
    <row r="619" spans="1:23" ht="89.25" x14ac:dyDescent="0.25">
      <c r="A619" s="52">
        <v>618</v>
      </c>
      <c r="B619" s="2" t="s">
        <v>3249</v>
      </c>
      <c r="C619" s="10" t="s">
        <v>3250</v>
      </c>
      <c r="D619" s="10" t="s">
        <v>3250</v>
      </c>
      <c r="F619" s="2" t="s">
        <v>3249</v>
      </c>
      <c r="G619" s="45"/>
      <c r="H619" s="2"/>
      <c r="I619" s="2"/>
      <c r="J619" s="1" t="s">
        <v>13</v>
      </c>
      <c r="K619" s="2"/>
      <c r="L619" s="2"/>
      <c r="M619" s="50"/>
      <c r="N619" s="49" t="s">
        <v>13</v>
      </c>
      <c r="O619" s="10" t="s">
        <v>13</v>
      </c>
      <c r="P619" s="10" t="s">
        <v>13</v>
      </c>
      <c r="Q619" s="10" t="s">
        <v>13</v>
      </c>
      <c r="R619" s="10" t="s">
        <v>13</v>
      </c>
      <c r="V619" s="50"/>
      <c r="W619" s="40"/>
    </row>
    <row r="620" spans="1:23" ht="114.75" x14ac:dyDescent="0.25">
      <c r="A620" s="52">
        <v>619</v>
      </c>
      <c r="B620" s="2" t="s">
        <v>3247</v>
      </c>
      <c r="C620" s="10" t="s">
        <v>3248</v>
      </c>
      <c r="D620" s="10" t="s">
        <v>3248</v>
      </c>
      <c r="F620" s="2" t="s">
        <v>3247</v>
      </c>
      <c r="G620" s="45"/>
      <c r="H620" s="2"/>
      <c r="I620" s="2"/>
      <c r="J620" s="1" t="s">
        <v>13</v>
      </c>
      <c r="K620" s="2"/>
      <c r="L620" s="2"/>
      <c r="M620" s="50"/>
      <c r="N620" s="49" t="s">
        <v>13</v>
      </c>
      <c r="O620" s="10" t="s">
        <v>13</v>
      </c>
      <c r="P620" s="10" t="s">
        <v>13</v>
      </c>
      <c r="Q620" s="10" t="s">
        <v>13</v>
      </c>
      <c r="R620" s="10" t="s">
        <v>13</v>
      </c>
      <c r="V620" s="50"/>
      <c r="W620" s="40"/>
    </row>
    <row r="621" spans="1:23" x14ac:dyDescent="0.25">
      <c r="A621" s="52">
        <v>620</v>
      </c>
      <c r="B621" s="4" t="s">
        <v>3245</v>
      </c>
      <c r="C621" s="14" t="s">
        <v>3246</v>
      </c>
      <c r="D621" s="14" t="s">
        <v>3246</v>
      </c>
      <c r="E621" s="13"/>
      <c r="F621" s="4" t="s">
        <v>3245</v>
      </c>
      <c r="G621" s="43"/>
      <c r="H621" s="4"/>
      <c r="I621" s="4"/>
      <c r="J621" s="1"/>
      <c r="K621" s="4"/>
      <c r="L621" s="4"/>
      <c r="M621" s="47"/>
      <c r="N621" s="50"/>
      <c r="V621" s="50"/>
      <c r="W621" s="40"/>
    </row>
    <row r="622" spans="1:23" x14ac:dyDescent="0.25">
      <c r="A622" s="52">
        <v>621</v>
      </c>
      <c r="B622" s="6" t="s">
        <v>3243</v>
      </c>
      <c r="C622" s="12" t="s">
        <v>3244</v>
      </c>
      <c r="D622" s="12" t="s">
        <v>3244</v>
      </c>
      <c r="E622" s="11"/>
      <c r="F622" s="6" t="s">
        <v>3243</v>
      </c>
      <c r="G622" s="44"/>
      <c r="H622" s="6"/>
      <c r="I622" s="6"/>
      <c r="J622" s="1"/>
      <c r="K622" s="6"/>
      <c r="L622" s="6"/>
      <c r="M622" s="48"/>
      <c r="N622" s="50"/>
      <c r="V622" s="50"/>
      <c r="W622" s="40"/>
    </row>
    <row r="623" spans="1:23" ht="25.5" x14ac:dyDescent="0.25">
      <c r="A623" s="52">
        <v>622</v>
      </c>
      <c r="B623" s="2" t="s">
        <v>3241</v>
      </c>
      <c r="C623" s="10" t="s">
        <v>3242</v>
      </c>
      <c r="D623" s="10" t="s">
        <v>3242</v>
      </c>
      <c r="F623" s="2" t="s">
        <v>3241</v>
      </c>
      <c r="G623" s="45"/>
      <c r="H623" s="2"/>
      <c r="I623" s="2"/>
      <c r="J623" s="1" t="s">
        <v>13</v>
      </c>
      <c r="K623" s="2"/>
      <c r="L623" s="2"/>
      <c r="M623" s="50"/>
      <c r="N623" s="49" t="s">
        <v>13</v>
      </c>
      <c r="O623" s="10" t="s">
        <v>13</v>
      </c>
      <c r="V623" s="50"/>
      <c r="W623" s="40"/>
    </row>
    <row r="624" spans="1:23" ht="76.5" x14ac:dyDescent="0.25">
      <c r="A624" s="52">
        <v>623</v>
      </c>
      <c r="B624" s="2" t="s">
        <v>3239</v>
      </c>
      <c r="C624" s="10" t="s">
        <v>3240</v>
      </c>
      <c r="D624" s="10" t="s">
        <v>3240</v>
      </c>
      <c r="F624" s="2" t="s">
        <v>3239</v>
      </c>
      <c r="G624" s="45"/>
      <c r="H624" s="2"/>
      <c r="I624" s="2"/>
      <c r="J624" s="1" t="s">
        <v>13</v>
      </c>
      <c r="K624" s="2"/>
      <c r="L624" s="2"/>
      <c r="M624" s="50"/>
      <c r="N624" s="49" t="s">
        <v>13</v>
      </c>
      <c r="O624" s="10" t="s">
        <v>13</v>
      </c>
      <c r="V624" s="50"/>
      <c r="W624" s="40"/>
    </row>
    <row r="625" spans="1:23" ht="102" x14ac:dyDescent="0.25">
      <c r="A625" s="52">
        <v>624</v>
      </c>
      <c r="B625" s="2" t="s">
        <v>3237</v>
      </c>
      <c r="C625" s="10" t="s">
        <v>3238</v>
      </c>
      <c r="D625" s="10" t="s">
        <v>3238</v>
      </c>
      <c r="F625" s="2" t="s">
        <v>3237</v>
      </c>
      <c r="G625" s="45"/>
      <c r="H625" s="2"/>
      <c r="I625" s="2"/>
      <c r="J625" s="1" t="s">
        <v>13</v>
      </c>
      <c r="K625" s="2"/>
      <c r="L625" s="2"/>
      <c r="M625" s="50"/>
      <c r="N625" s="49" t="s">
        <v>13</v>
      </c>
      <c r="O625" s="10" t="s">
        <v>13</v>
      </c>
      <c r="V625" s="50"/>
      <c r="W625" s="40"/>
    </row>
    <row r="626" spans="1:23" ht="38.25" x14ac:dyDescent="0.25">
      <c r="A626" s="52">
        <v>625</v>
      </c>
      <c r="B626" s="2" t="s">
        <v>3235</v>
      </c>
      <c r="C626" s="10" t="s">
        <v>3236</v>
      </c>
      <c r="D626" s="10" t="s">
        <v>3236</v>
      </c>
      <c r="F626" s="2" t="s">
        <v>3235</v>
      </c>
      <c r="G626" s="45"/>
      <c r="H626" s="2"/>
      <c r="I626" s="2"/>
      <c r="J626" s="1" t="s">
        <v>13</v>
      </c>
      <c r="K626" s="2"/>
      <c r="L626" s="2"/>
      <c r="M626" s="50"/>
      <c r="N626" s="49" t="s">
        <v>13</v>
      </c>
      <c r="V626" s="50"/>
      <c r="W626" s="40"/>
    </row>
    <row r="627" spans="1:23" x14ac:dyDescent="0.25">
      <c r="A627" s="52">
        <v>626</v>
      </c>
      <c r="B627" s="4" t="s">
        <v>3233</v>
      </c>
      <c r="C627" s="14" t="s">
        <v>3234</v>
      </c>
      <c r="D627" s="14" t="s">
        <v>3234</v>
      </c>
      <c r="E627" s="13"/>
      <c r="F627" s="4" t="s">
        <v>3233</v>
      </c>
      <c r="G627" s="43"/>
      <c r="H627" s="4"/>
      <c r="I627" s="4"/>
      <c r="J627" s="1"/>
      <c r="K627" s="4"/>
      <c r="L627" s="4"/>
      <c r="M627" s="47"/>
      <c r="N627" s="50"/>
      <c r="V627" s="50"/>
      <c r="W627" s="40"/>
    </row>
    <row r="628" spans="1:23" ht="25.5" x14ac:dyDescent="0.25">
      <c r="A628" s="52">
        <v>627</v>
      </c>
      <c r="B628" s="6" t="s">
        <v>3231</v>
      </c>
      <c r="C628" s="12" t="s">
        <v>3232</v>
      </c>
      <c r="D628" s="12" t="s">
        <v>3232</v>
      </c>
      <c r="E628" s="11"/>
      <c r="F628" s="6" t="s">
        <v>3231</v>
      </c>
      <c r="G628" s="44"/>
      <c r="H628" s="6"/>
      <c r="I628" s="6"/>
      <c r="J628" s="1"/>
      <c r="K628" s="6"/>
      <c r="L628" s="6"/>
      <c r="M628" s="48"/>
      <c r="N628" s="50"/>
      <c r="V628" s="50"/>
      <c r="W628" s="40"/>
    </row>
    <row r="629" spans="1:23" ht="25.5" x14ac:dyDescent="0.25">
      <c r="A629" s="52">
        <v>628</v>
      </c>
      <c r="B629" s="2" t="s">
        <v>3229</v>
      </c>
      <c r="C629" s="10" t="s">
        <v>3230</v>
      </c>
      <c r="D629" s="10" t="s">
        <v>3230</v>
      </c>
      <c r="F629" s="2" t="s">
        <v>3229</v>
      </c>
      <c r="G629" s="45"/>
      <c r="H629" s="2"/>
      <c r="I629" s="2"/>
      <c r="J629" s="1" t="s">
        <v>13</v>
      </c>
      <c r="K629" s="2"/>
      <c r="L629" s="2"/>
      <c r="M629" s="50"/>
      <c r="N629" s="50"/>
      <c r="P629" s="10" t="s">
        <v>13</v>
      </c>
      <c r="Q629" s="10" t="s">
        <v>13</v>
      </c>
      <c r="V629" s="50"/>
      <c r="W629" s="40"/>
    </row>
    <row r="630" spans="1:23" ht="51" x14ac:dyDescent="0.25">
      <c r="A630" s="52">
        <v>629</v>
      </c>
      <c r="B630" s="2" t="s">
        <v>3227</v>
      </c>
      <c r="C630" s="10" t="s">
        <v>3228</v>
      </c>
      <c r="D630" s="10" t="s">
        <v>3228</v>
      </c>
      <c r="F630" s="2" t="s">
        <v>3227</v>
      </c>
      <c r="G630" s="45"/>
      <c r="H630" s="2"/>
      <c r="I630" s="2"/>
      <c r="J630" s="1" t="s">
        <v>13</v>
      </c>
      <c r="K630" s="2"/>
      <c r="L630" s="2"/>
      <c r="M630" s="50"/>
      <c r="N630" s="50"/>
      <c r="P630" s="10" t="s">
        <v>13</v>
      </c>
      <c r="Q630" s="10" t="s">
        <v>13</v>
      </c>
      <c r="V630" s="50"/>
      <c r="W630" s="40"/>
    </row>
    <row r="631" spans="1:23" ht="25.5" x14ac:dyDescent="0.25">
      <c r="A631" s="52">
        <v>630</v>
      </c>
      <c r="B631" s="2" t="s">
        <v>3225</v>
      </c>
      <c r="C631" s="10" t="s">
        <v>3226</v>
      </c>
      <c r="D631" s="10" t="s">
        <v>3226</v>
      </c>
      <c r="F631" s="2" t="s">
        <v>3225</v>
      </c>
      <c r="G631" s="45"/>
      <c r="H631" s="2"/>
      <c r="I631" s="2"/>
      <c r="J631" s="1" t="s">
        <v>13</v>
      </c>
      <c r="K631" s="2"/>
      <c r="L631" s="2"/>
      <c r="M631" s="50"/>
      <c r="N631" s="50"/>
      <c r="P631" s="10" t="s">
        <v>13</v>
      </c>
      <c r="Q631" s="10" t="s">
        <v>13</v>
      </c>
      <c r="V631" s="50"/>
      <c r="W631" s="40"/>
    </row>
    <row r="632" spans="1:23" ht="25.5" x14ac:dyDescent="0.25">
      <c r="A632" s="52">
        <v>631</v>
      </c>
      <c r="B632" s="2" t="s">
        <v>3223</v>
      </c>
      <c r="C632" s="10" t="s">
        <v>3224</v>
      </c>
      <c r="D632" s="10" t="s">
        <v>3224</v>
      </c>
      <c r="F632" s="2" t="s">
        <v>3223</v>
      </c>
      <c r="G632" s="45"/>
      <c r="H632" s="2"/>
      <c r="I632" s="2"/>
      <c r="J632" s="1" t="s">
        <v>13</v>
      </c>
      <c r="K632" s="2"/>
      <c r="L632" s="2"/>
      <c r="M632" s="50"/>
      <c r="N632" s="50"/>
      <c r="P632" s="10" t="s">
        <v>13</v>
      </c>
      <c r="Q632" s="10" t="s">
        <v>13</v>
      </c>
      <c r="V632" s="50"/>
      <c r="W632" s="40"/>
    </row>
    <row r="633" spans="1:23" ht="25.5" x14ac:dyDescent="0.25">
      <c r="A633" s="52">
        <v>632</v>
      </c>
      <c r="B633" s="6" t="s">
        <v>3221</v>
      </c>
      <c r="C633" s="12" t="s">
        <v>3222</v>
      </c>
      <c r="D633" s="12" t="s">
        <v>3222</v>
      </c>
      <c r="E633" s="11"/>
      <c r="F633" s="6" t="s">
        <v>3221</v>
      </c>
      <c r="G633" s="44"/>
      <c r="H633" s="6"/>
      <c r="I633" s="6"/>
      <c r="J633" s="1"/>
      <c r="K633" s="6"/>
      <c r="L633" s="6"/>
      <c r="M633" s="48"/>
      <c r="N633" s="50"/>
      <c r="V633" s="50"/>
      <c r="W633" s="40"/>
    </row>
    <row r="634" spans="1:23" ht="102" x14ac:dyDescent="0.25">
      <c r="A634" s="52">
        <v>633</v>
      </c>
      <c r="B634" s="2" t="s">
        <v>3219</v>
      </c>
      <c r="C634" s="10" t="s">
        <v>3220</v>
      </c>
      <c r="D634" s="10" t="s">
        <v>3220</v>
      </c>
      <c r="F634" s="2" t="s">
        <v>3219</v>
      </c>
      <c r="G634" s="45"/>
      <c r="H634" s="2"/>
      <c r="I634" s="2"/>
      <c r="J634" s="1" t="s">
        <v>13</v>
      </c>
      <c r="K634" s="2"/>
      <c r="L634" s="2"/>
      <c r="M634" s="50"/>
      <c r="N634" s="50"/>
      <c r="P634" s="10" t="s">
        <v>13</v>
      </c>
      <c r="Q634" s="10" t="s">
        <v>13</v>
      </c>
      <c r="V634" s="50"/>
      <c r="W634" s="40"/>
    </row>
    <row r="635" spans="1:23" x14ac:dyDescent="0.25">
      <c r="A635" s="52">
        <v>634</v>
      </c>
      <c r="B635" s="2" t="s">
        <v>3217</v>
      </c>
      <c r="C635" s="10" t="s">
        <v>3218</v>
      </c>
      <c r="D635" s="10" t="s">
        <v>3218</v>
      </c>
      <c r="F635" s="2" t="s">
        <v>3217</v>
      </c>
      <c r="G635" s="45"/>
      <c r="H635" s="2"/>
      <c r="I635" s="2"/>
      <c r="J635" s="1" t="s">
        <v>13</v>
      </c>
      <c r="K635" s="2"/>
      <c r="L635" s="2"/>
      <c r="M635" s="50"/>
      <c r="N635" s="50"/>
      <c r="P635" s="10" t="s">
        <v>13</v>
      </c>
      <c r="Q635" s="10" t="s">
        <v>13</v>
      </c>
      <c r="V635" s="50"/>
      <c r="W635" s="40"/>
    </row>
    <row r="636" spans="1:23" ht="89.25" x14ac:dyDescent="0.25">
      <c r="A636" s="52">
        <v>635</v>
      </c>
      <c r="B636" s="2" t="s">
        <v>3215</v>
      </c>
      <c r="C636" s="10" t="s">
        <v>3216</v>
      </c>
      <c r="D636" s="10" t="s">
        <v>3216</v>
      </c>
      <c r="F636" s="2" t="s">
        <v>3215</v>
      </c>
      <c r="G636" s="45"/>
      <c r="H636" s="2"/>
      <c r="I636" s="2"/>
      <c r="J636" s="1" t="s">
        <v>13</v>
      </c>
      <c r="K636" s="2"/>
      <c r="L636" s="2"/>
      <c r="M636" s="50"/>
      <c r="N636" s="50"/>
      <c r="P636" s="10" t="s">
        <v>13</v>
      </c>
      <c r="Q636" s="10" t="s">
        <v>13</v>
      </c>
      <c r="V636" s="50"/>
      <c r="W636" s="40"/>
    </row>
    <row r="637" spans="1:23" x14ac:dyDescent="0.25">
      <c r="A637" s="52">
        <v>636</v>
      </c>
      <c r="B637" s="2" t="s">
        <v>3213</v>
      </c>
      <c r="C637" s="10" t="s">
        <v>3214</v>
      </c>
      <c r="D637" s="10" t="s">
        <v>3214</v>
      </c>
      <c r="F637" s="2" t="s">
        <v>3213</v>
      </c>
      <c r="G637" s="45"/>
      <c r="H637" s="2"/>
      <c r="I637" s="2"/>
      <c r="J637" s="1" t="s">
        <v>13</v>
      </c>
      <c r="K637" s="2"/>
      <c r="L637" s="2"/>
      <c r="M637" s="50"/>
      <c r="N637" s="50"/>
      <c r="P637" s="10" t="s">
        <v>13</v>
      </c>
      <c r="Q637" s="10" t="s">
        <v>13</v>
      </c>
      <c r="V637" s="50"/>
      <c r="W637" s="40"/>
    </row>
    <row r="638" spans="1:23" ht="25.5" x14ac:dyDescent="0.25">
      <c r="A638" s="52">
        <v>637</v>
      </c>
      <c r="B638" s="6" t="s">
        <v>3211</v>
      </c>
      <c r="C638" s="12" t="s">
        <v>3212</v>
      </c>
      <c r="D638" s="12" t="s">
        <v>3212</v>
      </c>
      <c r="E638" s="11"/>
      <c r="F638" s="6" t="s">
        <v>3211</v>
      </c>
      <c r="G638" s="44"/>
      <c r="H638" s="6"/>
      <c r="I638" s="6"/>
      <c r="J638" s="1"/>
      <c r="K638" s="6"/>
      <c r="L638" s="6"/>
      <c r="M638" s="48"/>
      <c r="N638" s="50"/>
      <c r="V638" s="50"/>
      <c r="W638" s="40"/>
    </row>
    <row r="639" spans="1:23" x14ac:dyDescent="0.25">
      <c r="A639" s="52">
        <v>638</v>
      </c>
      <c r="B639" s="2" t="s">
        <v>3209</v>
      </c>
      <c r="C639" s="10" t="s">
        <v>3210</v>
      </c>
      <c r="D639" s="10" t="s">
        <v>3210</v>
      </c>
      <c r="F639" s="2" t="s">
        <v>3209</v>
      </c>
      <c r="G639" s="45"/>
      <c r="H639" s="2"/>
      <c r="I639" s="2"/>
      <c r="J639" s="1" t="s">
        <v>13</v>
      </c>
      <c r="K639" s="2"/>
      <c r="L639" s="2"/>
      <c r="M639" s="50"/>
      <c r="N639" s="49" t="s">
        <v>13</v>
      </c>
      <c r="V639" s="50"/>
      <c r="W639" s="40"/>
    </row>
    <row r="640" spans="1:23" ht="76.5" x14ac:dyDescent="0.25">
      <c r="A640" s="52">
        <v>639</v>
      </c>
      <c r="B640" s="2" t="s">
        <v>3207</v>
      </c>
      <c r="C640" s="10" t="s">
        <v>3208</v>
      </c>
      <c r="D640" s="10" t="s">
        <v>3208</v>
      </c>
      <c r="F640" s="2" t="s">
        <v>3207</v>
      </c>
      <c r="G640" s="45"/>
      <c r="H640" s="2"/>
      <c r="I640" s="2"/>
      <c r="J640" s="1" t="s">
        <v>13</v>
      </c>
      <c r="K640" s="2"/>
      <c r="L640" s="2"/>
      <c r="M640" s="50"/>
      <c r="N640" s="49" t="s">
        <v>13</v>
      </c>
      <c r="V640" s="50"/>
      <c r="W640" s="40"/>
    </row>
    <row r="641" spans="1:23" ht="25.5" x14ac:dyDescent="0.25">
      <c r="A641" s="52">
        <v>640</v>
      </c>
      <c r="B641" s="2" t="s">
        <v>3205</v>
      </c>
      <c r="C641" s="10" t="s">
        <v>3206</v>
      </c>
      <c r="D641" s="10" t="s">
        <v>3206</v>
      </c>
      <c r="F641" s="2" t="s">
        <v>3205</v>
      </c>
      <c r="G641" s="45"/>
      <c r="H641" s="2"/>
      <c r="I641" s="2"/>
      <c r="J641" s="1" t="s">
        <v>13</v>
      </c>
      <c r="K641" s="2"/>
      <c r="L641" s="2"/>
      <c r="M641" s="50"/>
      <c r="N641" s="49" t="s">
        <v>13</v>
      </c>
      <c r="V641" s="50"/>
      <c r="W641" s="40"/>
    </row>
    <row r="642" spans="1:23" ht="25.5" x14ac:dyDescent="0.25">
      <c r="A642" s="52">
        <v>641</v>
      </c>
      <c r="B642" s="2" t="s">
        <v>3203</v>
      </c>
      <c r="C642" s="10" t="s">
        <v>3204</v>
      </c>
      <c r="D642" s="10" t="s">
        <v>3204</v>
      </c>
      <c r="F642" s="2" t="s">
        <v>3203</v>
      </c>
      <c r="G642" s="45"/>
      <c r="H642" s="2"/>
      <c r="I642" s="2"/>
      <c r="J642" s="1" t="s">
        <v>13</v>
      </c>
      <c r="K642" s="2"/>
      <c r="L642" s="2"/>
      <c r="M642" s="50"/>
      <c r="N642" s="49" t="s">
        <v>13</v>
      </c>
      <c r="V642" s="50"/>
      <c r="W642" s="40"/>
    </row>
    <row r="643" spans="1:23" ht="51" x14ac:dyDescent="0.25">
      <c r="A643" s="52">
        <v>642</v>
      </c>
      <c r="B643" s="2" t="s">
        <v>3201</v>
      </c>
      <c r="C643" s="10" t="s">
        <v>3202</v>
      </c>
      <c r="D643" s="10" t="s">
        <v>3202</v>
      </c>
      <c r="F643" s="2" t="s">
        <v>3201</v>
      </c>
      <c r="G643" s="45"/>
      <c r="H643" s="2"/>
      <c r="I643" s="2"/>
      <c r="J643" s="1" t="s">
        <v>13</v>
      </c>
      <c r="K643" s="2"/>
      <c r="L643" s="2"/>
      <c r="M643" s="50"/>
      <c r="N643" s="49" t="s">
        <v>13</v>
      </c>
      <c r="V643" s="50"/>
      <c r="W643" s="40"/>
    </row>
    <row r="644" spans="1:23" ht="51" x14ac:dyDescent="0.25">
      <c r="A644" s="52">
        <v>643</v>
      </c>
      <c r="B644" s="2" t="s">
        <v>3199</v>
      </c>
      <c r="C644" s="10" t="s">
        <v>3200</v>
      </c>
      <c r="D644" s="10" t="s">
        <v>3200</v>
      </c>
      <c r="F644" s="2" t="s">
        <v>3199</v>
      </c>
      <c r="G644" s="45"/>
      <c r="H644" s="2"/>
      <c r="I644" s="2"/>
      <c r="J644" s="1" t="s">
        <v>13</v>
      </c>
      <c r="K644" s="2"/>
      <c r="L644" s="2"/>
      <c r="M644" s="50"/>
      <c r="N644" s="49" t="s">
        <v>13</v>
      </c>
      <c r="V644" s="50"/>
      <c r="W644" s="40"/>
    </row>
    <row r="645" spans="1:23" x14ac:dyDescent="0.25">
      <c r="A645" s="52">
        <v>644</v>
      </c>
      <c r="B645" s="4" t="s">
        <v>3197</v>
      </c>
      <c r="C645" s="14" t="s">
        <v>3198</v>
      </c>
      <c r="D645" s="14" t="s">
        <v>3198</v>
      </c>
      <c r="E645" s="13"/>
      <c r="F645" s="4" t="s">
        <v>3197</v>
      </c>
      <c r="G645" s="43"/>
      <c r="H645" s="4"/>
      <c r="I645" s="4"/>
      <c r="J645" s="1"/>
      <c r="K645" s="4"/>
      <c r="L645" s="4"/>
      <c r="M645" s="47"/>
      <c r="N645" s="50"/>
      <c r="V645" s="50"/>
      <c r="W645" s="40"/>
    </row>
    <row r="646" spans="1:23" x14ac:dyDescent="0.25">
      <c r="A646" s="52">
        <v>645</v>
      </c>
      <c r="B646" s="4" t="s">
        <v>3195</v>
      </c>
      <c r="C646" s="14" t="s">
        <v>3196</v>
      </c>
      <c r="D646" s="14" t="s">
        <v>3196</v>
      </c>
      <c r="E646" s="13"/>
      <c r="F646" s="4" t="s">
        <v>3195</v>
      </c>
      <c r="G646" s="43"/>
      <c r="H646" s="4"/>
      <c r="I646" s="4"/>
      <c r="J646" s="1"/>
      <c r="K646" s="4"/>
      <c r="L646" s="4"/>
      <c r="M646" s="47"/>
      <c r="N646" s="50"/>
      <c r="V646" s="50"/>
      <c r="W646" s="40"/>
    </row>
    <row r="647" spans="1:23" x14ac:dyDescent="0.25">
      <c r="A647" s="52">
        <v>646</v>
      </c>
      <c r="B647" s="6" t="s">
        <v>3193</v>
      </c>
      <c r="C647" s="12" t="s">
        <v>3194</v>
      </c>
      <c r="D647" s="12" t="s">
        <v>3194</v>
      </c>
      <c r="E647" s="11"/>
      <c r="F647" s="6" t="s">
        <v>3193</v>
      </c>
      <c r="G647" s="44"/>
      <c r="H647" s="6"/>
      <c r="I647" s="6"/>
      <c r="J647" s="1"/>
      <c r="K647" s="6"/>
      <c r="L647" s="6"/>
      <c r="M647" s="48"/>
      <c r="N647" s="50"/>
      <c r="V647" s="50"/>
      <c r="W647" s="40"/>
    </row>
    <row r="648" spans="1:23" ht="25.5" x14ac:dyDescent="0.25">
      <c r="A648" s="52">
        <v>647</v>
      </c>
      <c r="B648" s="2" t="s">
        <v>3191</v>
      </c>
      <c r="C648" s="10" t="s">
        <v>3192</v>
      </c>
      <c r="D648" s="10" t="s">
        <v>3192</v>
      </c>
      <c r="F648" s="2" t="s">
        <v>3191</v>
      </c>
      <c r="G648" s="45"/>
      <c r="H648" s="2"/>
      <c r="I648" s="2"/>
      <c r="J648" s="1" t="s">
        <v>13</v>
      </c>
      <c r="K648" s="2"/>
      <c r="L648" s="2"/>
      <c r="M648" s="50"/>
      <c r="N648" s="49" t="s">
        <v>13</v>
      </c>
      <c r="P648" s="10" t="s">
        <v>13</v>
      </c>
      <c r="Q648" s="10" t="s">
        <v>13</v>
      </c>
      <c r="S648" s="10" t="s">
        <v>13</v>
      </c>
      <c r="T648" s="10" t="s">
        <v>13</v>
      </c>
      <c r="V648" s="49">
        <v>1</v>
      </c>
      <c r="W648" s="40"/>
    </row>
    <row r="649" spans="1:23" ht="51" x14ac:dyDescent="0.25">
      <c r="A649" s="52">
        <v>648</v>
      </c>
      <c r="B649" s="2" t="s">
        <v>3189</v>
      </c>
      <c r="C649" s="10" t="s">
        <v>3190</v>
      </c>
      <c r="D649" s="10" t="s">
        <v>3190</v>
      </c>
      <c r="F649" s="2" t="s">
        <v>3189</v>
      </c>
      <c r="G649" s="45"/>
      <c r="H649" s="2"/>
      <c r="I649" s="2"/>
      <c r="J649" s="1" t="s">
        <v>13</v>
      </c>
      <c r="K649" s="2"/>
      <c r="L649" s="2"/>
      <c r="M649" s="50"/>
      <c r="N649" s="49" t="s">
        <v>13</v>
      </c>
      <c r="P649" s="10" t="s">
        <v>13</v>
      </c>
      <c r="Q649" s="10" t="s">
        <v>13</v>
      </c>
      <c r="S649" s="10" t="s">
        <v>13</v>
      </c>
      <c r="T649" s="10" t="s">
        <v>13</v>
      </c>
      <c r="V649" s="49">
        <v>1</v>
      </c>
      <c r="W649" s="40"/>
    </row>
    <row r="650" spans="1:23" x14ac:dyDescent="0.25">
      <c r="A650" s="52">
        <v>649</v>
      </c>
      <c r="B650" s="2" t="s">
        <v>3187</v>
      </c>
      <c r="C650" s="10" t="s">
        <v>3188</v>
      </c>
      <c r="D650" s="10" t="s">
        <v>3188</v>
      </c>
      <c r="F650" s="2" t="s">
        <v>3187</v>
      </c>
      <c r="G650" s="45"/>
      <c r="H650" s="2"/>
      <c r="I650" s="2"/>
      <c r="J650" s="1" t="s">
        <v>13</v>
      </c>
      <c r="K650" s="2"/>
      <c r="L650" s="2"/>
      <c r="M650" s="50"/>
      <c r="N650" s="49" t="s">
        <v>13</v>
      </c>
      <c r="P650" s="10" t="s">
        <v>13</v>
      </c>
      <c r="Q650" s="10" t="s">
        <v>13</v>
      </c>
      <c r="S650" s="10" t="s">
        <v>13</v>
      </c>
      <c r="T650" s="10" t="s">
        <v>13</v>
      </c>
      <c r="V650" s="49">
        <v>1</v>
      </c>
      <c r="W650" s="40"/>
    </row>
    <row r="651" spans="1:23" ht="76.5" x14ac:dyDescent="0.25">
      <c r="A651" s="52">
        <v>650</v>
      </c>
      <c r="B651" s="2" t="s">
        <v>3185</v>
      </c>
      <c r="C651" s="10" t="s">
        <v>3186</v>
      </c>
      <c r="D651" s="10" t="s">
        <v>3186</v>
      </c>
      <c r="E651" s="10"/>
      <c r="F651" s="2" t="s">
        <v>3185</v>
      </c>
      <c r="G651" s="45"/>
      <c r="H651" s="2"/>
      <c r="I651" s="2"/>
      <c r="J651" s="1" t="s">
        <v>13</v>
      </c>
      <c r="K651" s="2"/>
      <c r="L651" s="2"/>
      <c r="M651" s="49" t="s">
        <v>13</v>
      </c>
      <c r="N651" s="49" t="s">
        <v>13</v>
      </c>
      <c r="P651" s="10" t="s">
        <v>13</v>
      </c>
      <c r="Q651" s="10" t="s">
        <v>13</v>
      </c>
      <c r="S651" s="10" t="s">
        <v>13</v>
      </c>
      <c r="T651" s="10" t="s">
        <v>13</v>
      </c>
      <c r="V651" s="49">
        <v>1</v>
      </c>
      <c r="W651" s="40"/>
    </row>
    <row r="652" spans="1:23" x14ac:dyDescent="0.25">
      <c r="A652" s="57" t="s">
        <v>14302</v>
      </c>
      <c r="B652" s="2"/>
      <c r="C652" s="10"/>
      <c r="D652" s="10"/>
      <c r="E652" s="56"/>
      <c r="F652" s="2"/>
      <c r="G652" s="40">
        <f>SUBTOTAL(103,Table14[Renumbered])</f>
        <v>0</v>
      </c>
      <c r="H652" s="1">
        <f>SUBTOTAL(103,Table14[New])</f>
        <v>0</v>
      </c>
      <c r="I652" s="1">
        <f>SUBTOTAL(103,Table14[Deleted])</f>
        <v>0</v>
      </c>
      <c r="J652" s="1">
        <f>SUBTOTAL(103,Table14[Text unmodified])</f>
        <v>471</v>
      </c>
      <c r="K652" s="1">
        <f>SUBTOTAL(103,Table14[Reworded, intent the same])</f>
        <v>0</v>
      </c>
      <c r="L652" s="1">
        <f>SUBTOTAL(103,Table14[Reworded, intent modified])</f>
        <v>0</v>
      </c>
      <c r="M652" s="49">
        <f>SUBTOTAL(103,Table14[BK])</f>
        <v>30</v>
      </c>
      <c r="N652" s="49">
        <f>SUBTOTAL(103,Table14[ATPL(A)])</f>
        <v>409</v>
      </c>
      <c r="O652" s="10">
        <f>SUBTOTAL(103,Table14[CPL(A)])</f>
        <v>272</v>
      </c>
      <c r="P652" s="10">
        <f>SUBTOTAL(103,Table14[ATPL(H)/IR])</f>
        <v>327</v>
      </c>
      <c r="Q652" s="10">
        <f>SUBTOTAL(103,Table14[ATPL(H)/VFR])</f>
        <v>327</v>
      </c>
      <c r="R652" s="10">
        <f>SUBTOTAL(103,Table14[CPL(H)])</f>
        <v>236</v>
      </c>
      <c r="S652" s="10">
        <f>SUBTOTAL(103,Table14[IR])</f>
        <v>204</v>
      </c>
      <c r="T652" s="10">
        <f>SUBTOTAL(103,Table14[CBIR(A)])</f>
        <v>65</v>
      </c>
      <c r="U652" s="10">
        <f>SUBTOTAL(103,Table14[BIR exam])</f>
        <v>50</v>
      </c>
      <c r="V652" s="49">
        <f>SUBTOTAL(103,Table14[BIR BK])</f>
        <v>29</v>
      </c>
      <c r="W652" s="40"/>
    </row>
    <row r="653" spans="1:23" x14ac:dyDescent="0.25">
      <c r="B653" s="10"/>
    </row>
  </sheetData>
  <conditionalFormatting sqref="N1:U1">
    <cfRule type="expression" dxfId="625" priority="1">
      <formula>I1="x"</formula>
    </cfRule>
  </conditionalFormatting>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7B647-E02A-431D-9039-33F9FB61BD22}">
  <dimension ref="A1:W148"/>
  <sheetViews>
    <sheetView workbookViewId="0">
      <pane ySplit="1" topLeftCell="A2" activePane="bottomLeft" state="frozen"/>
      <selection pane="bottomLeft" activeCell="B2" sqref="B2"/>
    </sheetView>
  </sheetViews>
  <sheetFormatPr defaultRowHeight="15" x14ac:dyDescent="0.25"/>
  <cols>
    <col min="1" max="1" width="4.42578125" customWidth="1"/>
    <col min="2" max="2" width="41.7109375" customWidth="1"/>
    <col min="3" max="3" width="13.7109375" customWidth="1"/>
    <col min="4" max="4" width="13.7109375" style="17" customWidth="1"/>
    <col min="5" max="5" width="8.7109375" customWidth="1"/>
    <col min="6" max="6" width="41.7109375" customWidth="1"/>
    <col min="7" max="22" width="3.85546875" customWidth="1"/>
    <col min="23" max="23" width="25.7109375" customWidth="1"/>
  </cols>
  <sheetData>
    <row r="1" spans="1:23" ht="83.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ht="38.25" x14ac:dyDescent="0.25">
      <c r="A2" s="52">
        <v>1</v>
      </c>
      <c r="B2" s="4" t="s">
        <v>4750</v>
      </c>
      <c r="C2" s="14" t="s">
        <v>4751</v>
      </c>
      <c r="D2" s="14" t="s">
        <v>4751</v>
      </c>
      <c r="E2" s="13"/>
      <c r="F2" s="4" t="s">
        <v>4750</v>
      </c>
      <c r="G2" s="42"/>
      <c r="H2" s="4"/>
      <c r="I2" s="4"/>
      <c r="J2" s="1"/>
      <c r="K2" s="4"/>
      <c r="L2" s="4"/>
      <c r="M2" s="46"/>
      <c r="N2" s="51"/>
      <c r="O2" s="8"/>
      <c r="P2" s="8"/>
      <c r="Q2" s="8"/>
      <c r="R2" s="8"/>
      <c r="S2" s="8"/>
      <c r="T2" s="8"/>
      <c r="U2" s="8"/>
      <c r="V2" s="51"/>
      <c r="W2" s="40" t="s">
        <v>14303</v>
      </c>
    </row>
    <row r="3" spans="1:23" ht="25.5" x14ac:dyDescent="0.25">
      <c r="A3" s="52">
        <v>2</v>
      </c>
      <c r="B3" s="4" t="s">
        <v>4748</v>
      </c>
      <c r="C3" s="14" t="s">
        <v>4749</v>
      </c>
      <c r="D3" s="14" t="s">
        <v>4749</v>
      </c>
      <c r="E3" s="13"/>
      <c r="F3" s="4" t="s">
        <v>4748</v>
      </c>
      <c r="G3" s="43"/>
      <c r="H3" s="4"/>
      <c r="I3" s="4"/>
      <c r="J3" s="1"/>
      <c r="K3" s="4"/>
      <c r="L3" s="4"/>
      <c r="M3" s="47"/>
      <c r="N3" s="50"/>
      <c r="O3" s="8"/>
      <c r="P3" s="8"/>
      <c r="Q3" s="8"/>
      <c r="R3" s="8"/>
      <c r="S3" s="8"/>
      <c r="T3" s="8"/>
      <c r="U3" s="8"/>
      <c r="V3" s="50"/>
      <c r="W3" s="64"/>
    </row>
    <row r="4" spans="1:23" x14ac:dyDescent="0.25">
      <c r="A4" s="52">
        <v>3</v>
      </c>
      <c r="B4" s="4" t="s">
        <v>4746</v>
      </c>
      <c r="C4" s="14" t="s">
        <v>4747</v>
      </c>
      <c r="D4" s="14" t="s">
        <v>4747</v>
      </c>
      <c r="E4" s="13"/>
      <c r="F4" s="4" t="s">
        <v>4746</v>
      </c>
      <c r="G4" s="43"/>
      <c r="H4" s="4"/>
      <c r="I4" s="4"/>
      <c r="J4" s="1"/>
      <c r="K4" s="4"/>
      <c r="L4" s="4"/>
      <c r="M4" s="47"/>
      <c r="N4" s="50"/>
      <c r="O4" s="8"/>
      <c r="P4" s="8"/>
      <c r="Q4" s="8"/>
      <c r="R4" s="8"/>
      <c r="S4" s="8"/>
      <c r="T4" s="8"/>
      <c r="U4" s="8"/>
      <c r="V4" s="50"/>
      <c r="W4" s="64"/>
    </row>
    <row r="5" spans="1:23" x14ac:dyDescent="0.25">
      <c r="A5" s="52">
        <v>4</v>
      </c>
      <c r="B5" s="6" t="s">
        <v>4744</v>
      </c>
      <c r="C5" s="12" t="s">
        <v>4745</v>
      </c>
      <c r="D5" s="12" t="s">
        <v>4745</v>
      </c>
      <c r="E5" s="11"/>
      <c r="F5" s="6" t="s">
        <v>4744</v>
      </c>
      <c r="G5" s="44"/>
      <c r="H5" s="6"/>
      <c r="I5" s="6"/>
      <c r="J5" s="1"/>
      <c r="K5" s="6"/>
      <c r="L5" s="6"/>
      <c r="M5" s="48"/>
      <c r="N5" s="50"/>
      <c r="O5" s="8"/>
      <c r="P5" s="8"/>
      <c r="Q5" s="8"/>
      <c r="R5" s="8"/>
      <c r="S5" s="8"/>
      <c r="T5" s="8"/>
      <c r="U5" s="8"/>
      <c r="V5" s="50"/>
      <c r="W5" s="64"/>
    </row>
    <row r="6" spans="1:23" ht="38.25" x14ac:dyDescent="0.25">
      <c r="A6" s="52">
        <v>5</v>
      </c>
      <c r="B6" s="2" t="s">
        <v>4742</v>
      </c>
      <c r="C6" s="10" t="s">
        <v>4743</v>
      </c>
      <c r="D6" s="10" t="s">
        <v>4743</v>
      </c>
      <c r="E6" s="10"/>
      <c r="F6" s="2" t="s">
        <v>4742</v>
      </c>
      <c r="G6" s="45"/>
      <c r="H6" s="2"/>
      <c r="I6" s="2"/>
      <c r="J6" s="1" t="s">
        <v>13</v>
      </c>
      <c r="K6" s="2"/>
      <c r="L6" s="2"/>
      <c r="M6" s="49" t="s">
        <v>13</v>
      </c>
      <c r="N6" s="49" t="s">
        <v>13</v>
      </c>
      <c r="O6" s="10" t="s">
        <v>13</v>
      </c>
      <c r="P6" s="10" t="s">
        <v>13</v>
      </c>
      <c r="Q6" s="10" t="s">
        <v>13</v>
      </c>
      <c r="R6" s="10" t="s">
        <v>13</v>
      </c>
      <c r="S6" s="8"/>
      <c r="T6" s="8"/>
      <c r="U6" s="8"/>
      <c r="V6" s="50"/>
      <c r="W6" s="64"/>
    </row>
    <row r="7" spans="1:23" ht="25.5" x14ac:dyDescent="0.25">
      <c r="A7" s="52">
        <v>6</v>
      </c>
      <c r="B7" s="2" t="s">
        <v>4740</v>
      </c>
      <c r="C7" s="10" t="s">
        <v>4741</v>
      </c>
      <c r="D7" s="10" t="s">
        <v>4741</v>
      </c>
      <c r="E7" s="10"/>
      <c r="F7" s="2" t="s">
        <v>4740</v>
      </c>
      <c r="G7" s="45"/>
      <c r="H7" s="2"/>
      <c r="I7" s="2"/>
      <c r="J7" s="1" t="s">
        <v>13</v>
      </c>
      <c r="K7" s="2"/>
      <c r="L7" s="2"/>
      <c r="M7" s="49" t="s">
        <v>13</v>
      </c>
      <c r="N7" s="49" t="s">
        <v>13</v>
      </c>
      <c r="O7" s="10" t="s">
        <v>13</v>
      </c>
      <c r="P7" s="10" t="s">
        <v>13</v>
      </c>
      <c r="Q7" s="10" t="s">
        <v>13</v>
      </c>
      <c r="R7" s="10" t="s">
        <v>13</v>
      </c>
      <c r="S7" s="8"/>
      <c r="T7" s="8"/>
      <c r="U7" s="8"/>
      <c r="V7" s="50"/>
      <c r="W7" s="64"/>
    </row>
    <row r="8" spans="1:23" ht="25.5" x14ac:dyDescent="0.25">
      <c r="A8" s="52">
        <v>7</v>
      </c>
      <c r="B8" s="6" t="s">
        <v>4723</v>
      </c>
      <c r="C8" s="12" t="s">
        <v>4739</v>
      </c>
      <c r="D8" s="12" t="s">
        <v>4739</v>
      </c>
      <c r="E8" s="11"/>
      <c r="F8" s="6" t="s">
        <v>4723</v>
      </c>
      <c r="G8" s="44"/>
      <c r="H8" s="6"/>
      <c r="I8" s="6"/>
      <c r="J8" s="1"/>
      <c r="K8" s="6"/>
      <c r="L8" s="6"/>
      <c r="M8" s="48"/>
      <c r="N8" s="50"/>
      <c r="O8" s="8"/>
      <c r="P8" s="8"/>
      <c r="Q8" s="8"/>
      <c r="R8" s="8"/>
      <c r="S8" s="8"/>
      <c r="T8" s="8"/>
      <c r="U8" s="8"/>
      <c r="V8" s="50"/>
      <c r="W8" s="64"/>
    </row>
    <row r="9" spans="1:23" ht="25.5" x14ac:dyDescent="0.25">
      <c r="A9" s="52">
        <v>8</v>
      </c>
      <c r="B9" s="2" t="s">
        <v>4737</v>
      </c>
      <c r="C9" s="10" t="s">
        <v>4738</v>
      </c>
      <c r="D9" s="10" t="s">
        <v>4738</v>
      </c>
      <c r="E9" s="8"/>
      <c r="F9" s="2" t="s">
        <v>4737</v>
      </c>
      <c r="G9" s="45"/>
      <c r="H9" s="2"/>
      <c r="I9" s="2"/>
      <c r="J9" s="1" t="s">
        <v>13</v>
      </c>
      <c r="K9" s="2"/>
      <c r="L9" s="2"/>
      <c r="M9" s="50"/>
      <c r="N9" s="49" t="s">
        <v>13</v>
      </c>
      <c r="O9" s="10" t="s">
        <v>13</v>
      </c>
      <c r="P9" s="10" t="s">
        <v>13</v>
      </c>
      <c r="Q9" s="10" t="s">
        <v>13</v>
      </c>
      <c r="R9" s="10" t="s">
        <v>13</v>
      </c>
      <c r="S9" s="8"/>
      <c r="T9" s="8"/>
      <c r="U9" s="8"/>
      <c r="V9" s="50"/>
      <c r="W9" s="64"/>
    </row>
    <row r="10" spans="1:23" ht="25.5" x14ac:dyDescent="0.25">
      <c r="A10" s="52">
        <v>9</v>
      </c>
      <c r="B10" s="2" t="s">
        <v>4735</v>
      </c>
      <c r="C10" s="10" t="s">
        <v>4736</v>
      </c>
      <c r="D10" s="10" t="s">
        <v>4736</v>
      </c>
      <c r="E10" s="10"/>
      <c r="F10" s="2" t="s">
        <v>4735</v>
      </c>
      <c r="G10" s="45"/>
      <c r="H10" s="2"/>
      <c r="I10" s="2"/>
      <c r="J10" s="1" t="s">
        <v>13</v>
      </c>
      <c r="K10" s="2"/>
      <c r="L10" s="2"/>
      <c r="M10" s="49" t="s">
        <v>13</v>
      </c>
      <c r="N10" s="49" t="s">
        <v>13</v>
      </c>
      <c r="O10" s="10" t="s">
        <v>13</v>
      </c>
      <c r="P10" s="10" t="s">
        <v>13</v>
      </c>
      <c r="Q10" s="10" t="s">
        <v>13</v>
      </c>
      <c r="R10" s="10" t="s">
        <v>13</v>
      </c>
      <c r="S10" s="8"/>
      <c r="T10" s="8"/>
      <c r="U10" s="8"/>
      <c r="V10" s="50"/>
      <c r="W10" s="64"/>
    </row>
    <row r="11" spans="1:23" x14ac:dyDescent="0.25">
      <c r="A11" s="52">
        <v>10</v>
      </c>
      <c r="B11" s="4" t="s">
        <v>4733</v>
      </c>
      <c r="C11" s="14" t="s">
        <v>4734</v>
      </c>
      <c r="D11" s="14" t="s">
        <v>4734</v>
      </c>
      <c r="E11" s="13"/>
      <c r="F11" s="4" t="s">
        <v>4733</v>
      </c>
      <c r="G11" s="43"/>
      <c r="H11" s="4"/>
      <c r="I11" s="4"/>
      <c r="J11" s="1"/>
      <c r="K11" s="4"/>
      <c r="L11" s="4"/>
      <c r="M11" s="47"/>
      <c r="N11" s="50"/>
      <c r="O11" s="8"/>
      <c r="P11" s="8"/>
      <c r="Q11" s="8"/>
      <c r="R11" s="8"/>
      <c r="S11" s="8"/>
      <c r="T11" s="8"/>
      <c r="U11" s="8"/>
      <c r="V11" s="50"/>
      <c r="W11" s="64"/>
    </row>
    <row r="12" spans="1:23" ht="25.5" x14ac:dyDescent="0.25">
      <c r="A12" s="52">
        <v>11</v>
      </c>
      <c r="B12" s="6" t="s">
        <v>4731</v>
      </c>
      <c r="C12" s="12" t="s">
        <v>4732</v>
      </c>
      <c r="D12" s="12" t="s">
        <v>4732</v>
      </c>
      <c r="E12" s="11"/>
      <c r="F12" s="6" t="s">
        <v>4731</v>
      </c>
      <c r="G12" s="44"/>
      <c r="H12" s="6"/>
      <c r="I12" s="6"/>
      <c r="J12" s="1"/>
      <c r="K12" s="6"/>
      <c r="L12" s="6"/>
      <c r="M12" s="48"/>
      <c r="N12" s="50"/>
      <c r="O12" s="8"/>
      <c r="P12" s="8"/>
      <c r="Q12" s="8"/>
      <c r="R12" s="8"/>
      <c r="S12" s="8"/>
      <c r="T12" s="8"/>
      <c r="U12" s="8"/>
      <c r="V12" s="50"/>
      <c r="W12" s="64"/>
    </row>
    <row r="13" spans="1:23" ht="25.5" x14ac:dyDescent="0.25">
      <c r="A13" s="52">
        <v>12</v>
      </c>
      <c r="B13" s="2" t="s">
        <v>4729</v>
      </c>
      <c r="C13" s="10" t="s">
        <v>4730</v>
      </c>
      <c r="D13" s="10" t="s">
        <v>4730</v>
      </c>
      <c r="E13" s="10"/>
      <c r="F13" s="2" t="s">
        <v>4729</v>
      </c>
      <c r="G13" s="45"/>
      <c r="H13" s="2"/>
      <c r="I13" s="2"/>
      <c r="J13" s="1" t="s">
        <v>13</v>
      </c>
      <c r="K13" s="2"/>
      <c r="L13" s="2"/>
      <c r="M13" s="49" t="s">
        <v>13</v>
      </c>
      <c r="N13" s="49" t="s">
        <v>13</v>
      </c>
      <c r="O13" s="10" t="s">
        <v>13</v>
      </c>
      <c r="P13" s="10" t="s">
        <v>13</v>
      </c>
      <c r="Q13" s="10" t="s">
        <v>13</v>
      </c>
      <c r="R13" s="10" t="s">
        <v>13</v>
      </c>
      <c r="S13" s="8"/>
      <c r="T13" s="8"/>
      <c r="U13" s="8"/>
      <c r="V13" s="50"/>
      <c r="W13" s="64"/>
    </row>
    <row r="14" spans="1:23" ht="25.5" x14ac:dyDescent="0.25">
      <c r="A14" s="52">
        <v>13</v>
      </c>
      <c r="B14" s="2" t="s">
        <v>4727</v>
      </c>
      <c r="C14" s="10" t="s">
        <v>4728</v>
      </c>
      <c r="D14" s="10" t="s">
        <v>4728</v>
      </c>
      <c r="E14" s="8"/>
      <c r="F14" s="2" t="s">
        <v>4727</v>
      </c>
      <c r="G14" s="45"/>
      <c r="H14" s="2"/>
      <c r="I14" s="2"/>
      <c r="J14" s="1" t="s">
        <v>13</v>
      </c>
      <c r="K14" s="2"/>
      <c r="L14" s="2"/>
      <c r="M14" s="50"/>
      <c r="N14" s="49" t="s">
        <v>13</v>
      </c>
      <c r="O14" s="10" t="s">
        <v>13</v>
      </c>
      <c r="P14" s="10" t="s">
        <v>13</v>
      </c>
      <c r="Q14" s="10" t="s">
        <v>13</v>
      </c>
      <c r="R14" s="10" t="s">
        <v>13</v>
      </c>
      <c r="S14" s="8"/>
      <c r="T14" s="8"/>
      <c r="U14" s="8"/>
      <c r="V14" s="50"/>
      <c r="W14" s="64"/>
    </row>
    <row r="15" spans="1:23" ht="25.5" x14ac:dyDescent="0.25">
      <c r="A15" s="52">
        <v>14</v>
      </c>
      <c r="B15" s="2" t="s">
        <v>4725</v>
      </c>
      <c r="C15" s="10" t="s">
        <v>4726</v>
      </c>
      <c r="D15" s="10" t="s">
        <v>4726</v>
      </c>
      <c r="E15" s="8"/>
      <c r="F15" s="2" t="s">
        <v>4725</v>
      </c>
      <c r="G15" s="45"/>
      <c r="H15" s="2"/>
      <c r="I15" s="2"/>
      <c r="J15" s="1" t="s">
        <v>13</v>
      </c>
      <c r="K15" s="2"/>
      <c r="L15" s="2"/>
      <c r="M15" s="50"/>
      <c r="N15" s="49" t="s">
        <v>13</v>
      </c>
      <c r="O15" s="10" t="s">
        <v>13</v>
      </c>
      <c r="P15" s="10" t="s">
        <v>13</v>
      </c>
      <c r="Q15" s="10" t="s">
        <v>13</v>
      </c>
      <c r="R15" s="10" t="s">
        <v>13</v>
      </c>
      <c r="S15" s="8"/>
      <c r="T15" s="8"/>
      <c r="U15" s="8"/>
      <c r="V15" s="50"/>
      <c r="W15" s="64"/>
    </row>
    <row r="16" spans="1:23" ht="25.5" x14ac:dyDescent="0.25">
      <c r="A16" s="52">
        <v>15</v>
      </c>
      <c r="B16" s="6" t="s">
        <v>4723</v>
      </c>
      <c r="C16" s="12" t="s">
        <v>4724</v>
      </c>
      <c r="D16" s="12" t="s">
        <v>4724</v>
      </c>
      <c r="E16" s="11"/>
      <c r="F16" s="6" t="s">
        <v>4723</v>
      </c>
      <c r="G16" s="44"/>
      <c r="H16" s="6"/>
      <c r="I16" s="6"/>
      <c r="J16" s="1"/>
      <c r="K16" s="6"/>
      <c r="L16" s="6"/>
      <c r="M16" s="48"/>
      <c r="N16" s="50"/>
      <c r="O16" s="8"/>
      <c r="P16" s="8"/>
      <c r="Q16" s="8"/>
      <c r="R16" s="8"/>
      <c r="S16" s="8"/>
      <c r="T16" s="8"/>
      <c r="U16" s="8"/>
      <c r="V16" s="50"/>
      <c r="W16" s="64"/>
    </row>
    <row r="17" spans="1:23" ht="25.5" x14ac:dyDescent="0.25">
      <c r="A17" s="52">
        <v>16</v>
      </c>
      <c r="B17" s="2" t="s">
        <v>4721</v>
      </c>
      <c r="C17" s="10" t="s">
        <v>4722</v>
      </c>
      <c r="D17" s="10" t="s">
        <v>4722</v>
      </c>
      <c r="E17" s="10"/>
      <c r="F17" s="2" t="s">
        <v>4721</v>
      </c>
      <c r="G17" s="45"/>
      <c r="H17" s="2"/>
      <c r="I17" s="2"/>
      <c r="J17" s="1" t="s">
        <v>13</v>
      </c>
      <c r="K17" s="2"/>
      <c r="L17" s="2"/>
      <c r="M17" s="49" t="s">
        <v>13</v>
      </c>
      <c r="N17" s="49" t="s">
        <v>13</v>
      </c>
      <c r="O17" s="10" t="s">
        <v>13</v>
      </c>
      <c r="P17" s="10" t="s">
        <v>13</v>
      </c>
      <c r="Q17" s="10" t="s">
        <v>13</v>
      </c>
      <c r="R17" s="10" t="s">
        <v>13</v>
      </c>
      <c r="S17" s="8"/>
      <c r="T17" s="8"/>
      <c r="U17" s="8"/>
      <c r="V17" s="50"/>
      <c r="W17" s="64"/>
    </row>
    <row r="18" spans="1:23" ht="38.25" x14ac:dyDescent="0.25">
      <c r="A18" s="52">
        <v>17</v>
      </c>
      <c r="B18" s="2" t="s">
        <v>4719</v>
      </c>
      <c r="C18" s="10" t="s">
        <v>4720</v>
      </c>
      <c r="D18" s="10" t="s">
        <v>4720</v>
      </c>
      <c r="E18" s="8"/>
      <c r="F18" s="2" t="s">
        <v>4719</v>
      </c>
      <c r="G18" s="45"/>
      <c r="H18" s="2"/>
      <c r="I18" s="2"/>
      <c r="J18" s="1" t="s">
        <v>13</v>
      </c>
      <c r="K18" s="2"/>
      <c r="L18" s="2"/>
      <c r="M18" s="50"/>
      <c r="N18" s="49" t="s">
        <v>13</v>
      </c>
      <c r="O18" s="10" t="s">
        <v>13</v>
      </c>
      <c r="P18" s="10" t="s">
        <v>13</v>
      </c>
      <c r="Q18" s="10" t="s">
        <v>13</v>
      </c>
      <c r="R18" s="10" t="s">
        <v>13</v>
      </c>
      <c r="S18" s="8"/>
      <c r="T18" s="8"/>
      <c r="U18" s="8"/>
      <c r="V18" s="50"/>
      <c r="W18" s="64"/>
    </row>
    <row r="19" spans="1:23" x14ac:dyDescent="0.25">
      <c r="A19" s="52">
        <v>18</v>
      </c>
      <c r="B19" s="4" t="s">
        <v>4717</v>
      </c>
      <c r="C19" s="14" t="s">
        <v>4718</v>
      </c>
      <c r="D19" s="14" t="s">
        <v>4718</v>
      </c>
      <c r="E19" s="13"/>
      <c r="F19" s="4" t="s">
        <v>4717</v>
      </c>
      <c r="G19" s="43"/>
      <c r="H19" s="4"/>
      <c r="I19" s="4"/>
      <c r="J19" s="1"/>
      <c r="K19" s="4"/>
      <c r="L19" s="4"/>
      <c r="M19" s="47"/>
      <c r="N19" s="50"/>
      <c r="O19" s="8"/>
      <c r="P19" s="8"/>
      <c r="Q19" s="8"/>
      <c r="R19" s="8"/>
      <c r="S19" s="8"/>
      <c r="T19" s="8"/>
      <c r="U19" s="8"/>
      <c r="V19" s="50"/>
      <c r="W19" s="64"/>
    </row>
    <row r="20" spans="1:23" x14ac:dyDescent="0.25">
      <c r="A20" s="52">
        <v>19</v>
      </c>
      <c r="B20" s="4" t="s">
        <v>4715</v>
      </c>
      <c r="C20" s="14" t="s">
        <v>4716</v>
      </c>
      <c r="D20" s="14" t="s">
        <v>4716</v>
      </c>
      <c r="E20" s="13"/>
      <c r="F20" s="4" t="s">
        <v>4715</v>
      </c>
      <c r="G20" s="43"/>
      <c r="H20" s="4"/>
      <c r="I20" s="4"/>
      <c r="J20" s="1"/>
      <c r="K20" s="4"/>
      <c r="L20" s="4"/>
      <c r="M20" s="47"/>
      <c r="N20" s="50"/>
      <c r="O20" s="8"/>
      <c r="P20" s="8"/>
      <c r="Q20" s="8"/>
      <c r="R20" s="8"/>
      <c r="S20" s="8"/>
      <c r="T20" s="8"/>
      <c r="U20" s="8"/>
      <c r="V20" s="50"/>
      <c r="W20" s="64"/>
    </row>
    <row r="21" spans="1:23" x14ac:dyDescent="0.25">
      <c r="A21" s="52">
        <v>20</v>
      </c>
      <c r="B21" s="6" t="s">
        <v>4713</v>
      </c>
      <c r="C21" s="12" t="s">
        <v>4714</v>
      </c>
      <c r="D21" s="12" t="s">
        <v>4714</v>
      </c>
      <c r="E21" s="11"/>
      <c r="F21" s="6" t="s">
        <v>4713</v>
      </c>
      <c r="G21" s="44"/>
      <c r="H21" s="6"/>
      <c r="I21" s="6"/>
      <c r="J21" s="1"/>
      <c r="K21" s="6"/>
      <c r="L21" s="6"/>
      <c r="M21" s="48"/>
      <c r="N21" s="50"/>
      <c r="O21" s="8"/>
      <c r="P21" s="8"/>
      <c r="Q21" s="8"/>
      <c r="R21" s="8"/>
      <c r="S21" s="8"/>
      <c r="T21" s="8"/>
      <c r="U21" s="8"/>
      <c r="V21" s="50"/>
      <c r="W21" s="64"/>
    </row>
    <row r="22" spans="1:23" ht="75" x14ac:dyDescent="0.25">
      <c r="A22" s="52">
        <v>21</v>
      </c>
      <c r="B22" s="9" t="s">
        <v>4711</v>
      </c>
      <c r="C22" s="10" t="s">
        <v>4712</v>
      </c>
      <c r="D22" s="10" t="s">
        <v>4712</v>
      </c>
      <c r="E22" s="8"/>
      <c r="F22" s="9" t="s">
        <v>4711</v>
      </c>
      <c r="G22" s="53"/>
      <c r="H22" s="9"/>
      <c r="I22" s="9"/>
      <c r="J22" s="1" t="s">
        <v>13</v>
      </c>
      <c r="K22" s="9"/>
      <c r="L22" s="9"/>
      <c r="M22" s="50" t="s">
        <v>13</v>
      </c>
      <c r="N22" s="50" t="s">
        <v>13</v>
      </c>
      <c r="O22" s="8" t="s">
        <v>13</v>
      </c>
      <c r="P22" s="8" t="s">
        <v>13</v>
      </c>
      <c r="Q22" s="8" t="s">
        <v>13</v>
      </c>
      <c r="R22" s="8" t="s">
        <v>13</v>
      </c>
      <c r="S22" s="8"/>
      <c r="T22" s="8"/>
      <c r="U22" s="8"/>
      <c r="V22" s="50"/>
      <c r="W22" s="64"/>
    </row>
    <row r="23" spans="1:23" ht="25.5" x14ac:dyDescent="0.25">
      <c r="A23" s="52">
        <v>22</v>
      </c>
      <c r="B23" s="6" t="s">
        <v>4709</v>
      </c>
      <c r="C23" s="12" t="s">
        <v>4710</v>
      </c>
      <c r="D23" s="12" t="s">
        <v>4710</v>
      </c>
      <c r="E23" s="11"/>
      <c r="F23" s="6" t="s">
        <v>4709</v>
      </c>
      <c r="G23" s="44"/>
      <c r="H23" s="6"/>
      <c r="I23" s="6"/>
      <c r="J23" s="1"/>
      <c r="K23" s="6"/>
      <c r="L23" s="6"/>
      <c r="M23" s="48"/>
      <c r="N23" s="50"/>
      <c r="O23" s="8"/>
      <c r="P23" s="8"/>
      <c r="Q23" s="8"/>
      <c r="R23" s="8"/>
      <c r="S23" s="8"/>
      <c r="T23" s="8"/>
      <c r="U23" s="8"/>
      <c r="V23" s="50"/>
      <c r="W23" s="64"/>
    </row>
    <row r="24" spans="1:23" ht="51" x14ac:dyDescent="0.25">
      <c r="A24" s="52">
        <v>23</v>
      </c>
      <c r="B24" s="2" t="s">
        <v>4707</v>
      </c>
      <c r="C24" s="10" t="s">
        <v>4708</v>
      </c>
      <c r="D24" s="10" t="s">
        <v>4708</v>
      </c>
      <c r="E24" s="10"/>
      <c r="F24" s="2" t="s">
        <v>4707</v>
      </c>
      <c r="G24" s="45"/>
      <c r="H24" s="2"/>
      <c r="I24" s="2"/>
      <c r="J24" s="1" t="s">
        <v>13</v>
      </c>
      <c r="K24" s="2"/>
      <c r="L24" s="2"/>
      <c r="M24" s="49" t="s">
        <v>13</v>
      </c>
      <c r="N24" s="49" t="s">
        <v>13</v>
      </c>
      <c r="O24" s="10" t="s">
        <v>13</v>
      </c>
      <c r="P24" s="10" t="s">
        <v>13</v>
      </c>
      <c r="Q24" s="10" t="s">
        <v>13</v>
      </c>
      <c r="R24" s="10" t="s">
        <v>13</v>
      </c>
      <c r="S24" s="8"/>
      <c r="T24" s="8"/>
      <c r="U24" s="8"/>
      <c r="V24" s="50"/>
      <c r="W24" s="64"/>
    </row>
    <row r="25" spans="1:23" ht="38.25" x14ac:dyDescent="0.25">
      <c r="A25" s="52">
        <v>24</v>
      </c>
      <c r="B25" s="2" t="s">
        <v>4705</v>
      </c>
      <c r="C25" s="10" t="s">
        <v>4706</v>
      </c>
      <c r="D25" s="10" t="s">
        <v>4706</v>
      </c>
      <c r="E25" s="8"/>
      <c r="F25" s="2" t="s">
        <v>4705</v>
      </c>
      <c r="G25" s="45"/>
      <c r="H25" s="2"/>
      <c r="I25" s="2"/>
      <c r="J25" s="1" t="s">
        <v>13</v>
      </c>
      <c r="K25" s="2"/>
      <c r="L25" s="2"/>
      <c r="M25" s="50"/>
      <c r="N25" s="49" t="s">
        <v>13</v>
      </c>
      <c r="O25" s="10" t="s">
        <v>13</v>
      </c>
      <c r="P25" s="10" t="s">
        <v>13</v>
      </c>
      <c r="Q25" s="10" t="s">
        <v>13</v>
      </c>
      <c r="R25" s="10" t="s">
        <v>13</v>
      </c>
      <c r="S25" s="8"/>
      <c r="T25" s="8"/>
      <c r="U25" s="8"/>
      <c r="V25" s="50"/>
      <c r="W25" s="64"/>
    </row>
    <row r="26" spans="1:23" ht="25.5" x14ac:dyDescent="0.25">
      <c r="A26" s="52">
        <v>25</v>
      </c>
      <c r="B26" s="2" t="s">
        <v>4703</v>
      </c>
      <c r="C26" s="10" t="s">
        <v>4704</v>
      </c>
      <c r="D26" s="10" t="s">
        <v>4704</v>
      </c>
      <c r="E26" s="8"/>
      <c r="F26" s="2" t="s">
        <v>4703</v>
      </c>
      <c r="G26" s="45"/>
      <c r="H26" s="2"/>
      <c r="I26" s="2"/>
      <c r="J26" s="1" t="s">
        <v>13</v>
      </c>
      <c r="K26" s="2"/>
      <c r="L26" s="2"/>
      <c r="M26" s="50"/>
      <c r="N26" s="49" t="s">
        <v>13</v>
      </c>
      <c r="O26" s="10" t="s">
        <v>13</v>
      </c>
      <c r="P26" s="10" t="s">
        <v>13</v>
      </c>
      <c r="Q26" s="10" t="s">
        <v>13</v>
      </c>
      <c r="R26" s="10" t="s">
        <v>13</v>
      </c>
      <c r="S26" s="8"/>
      <c r="T26" s="8"/>
      <c r="U26" s="8"/>
      <c r="V26" s="50"/>
      <c r="W26" s="64"/>
    </row>
    <row r="27" spans="1:23" ht="25.5" x14ac:dyDescent="0.25">
      <c r="A27" s="52">
        <v>26</v>
      </c>
      <c r="B27" s="2" t="s">
        <v>4701</v>
      </c>
      <c r="C27" s="10" t="s">
        <v>4702</v>
      </c>
      <c r="D27" s="10" t="s">
        <v>4702</v>
      </c>
      <c r="E27" s="8"/>
      <c r="F27" s="2" t="s">
        <v>4701</v>
      </c>
      <c r="G27" s="45"/>
      <c r="H27" s="2"/>
      <c r="I27" s="2"/>
      <c r="J27" s="1" t="s">
        <v>13</v>
      </c>
      <c r="K27" s="2"/>
      <c r="L27" s="2"/>
      <c r="M27" s="50"/>
      <c r="N27" s="49" t="s">
        <v>13</v>
      </c>
      <c r="O27" s="10" t="s">
        <v>13</v>
      </c>
      <c r="P27" s="10" t="s">
        <v>13</v>
      </c>
      <c r="Q27" s="10" t="s">
        <v>13</v>
      </c>
      <c r="R27" s="10" t="s">
        <v>13</v>
      </c>
      <c r="S27" s="8"/>
      <c r="T27" s="8"/>
      <c r="U27" s="8"/>
      <c r="V27" s="50"/>
      <c r="W27" s="64"/>
    </row>
    <row r="28" spans="1:23" x14ac:dyDescent="0.25">
      <c r="A28" s="52">
        <v>27</v>
      </c>
      <c r="B28" s="4" t="s">
        <v>4699</v>
      </c>
      <c r="C28" s="14" t="s">
        <v>4700</v>
      </c>
      <c r="D28" s="14" t="s">
        <v>4700</v>
      </c>
      <c r="E28" s="13"/>
      <c r="F28" s="4" t="s">
        <v>4699</v>
      </c>
      <c r="G28" s="43"/>
      <c r="H28" s="4"/>
      <c r="I28" s="4"/>
      <c r="J28" s="1"/>
      <c r="K28" s="4"/>
      <c r="L28" s="4"/>
      <c r="M28" s="47"/>
      <c r="N28" s="50"/>
      <c r="O28" s="8"/>
      <c r="P28" s="8"/>
      <c r="Q28" s="8"/>
      <c r="R28" s="8"/>
      <c r="S28" s="8"/>
      <c r="T28" s="8"/>
      <c r="U28" s="8"/>
      <c r="V28" s="50"/>
      <c r="W28" s="64"/>
    </row>
    <row r="29" spans="1:23" x14ac:dyDescent="0.25">
      <c r="A29" s="52">
        <v>28</v>
      </c>
      <c r="B29" s="6" t="s">
        <v>1435</v>
      </c>
      <c r="C29" s="12" t="s">
        <v>4698</v>
      </c>
      <c r="D29" s="12" t="s">
        <v>4698</v>
      </c>
      <c r="E29" s="11"/>
      <c r="F29" s="6" t="s">
        <v>1435</v>
      </c>
      <c r="G29" s="44"/>
      <c r="H29" s="6"/>
      <c r="I29" s="6"/>
      <c r="J29" s="1"/>
      <c r="K29" s="6"/>
      <c r="L29" s="6"/>
      <c r="M29" s="48"/>
      <c r="N29" s="50"/>
      <c r="O29" s="8"/>
      <c r="P29" s="8"/>
      <c r="Q29" s="8"/>
      <c r="R29" s="8"/>
      <c r="S29" s="8"/>
      <c r="T29" s="8"/>
      <c r="U29" s="8"/>
      <c r="V29" s="50"/>
      <c r="W29" s="64"/>
    </row>
    <row r="30" spans="1:23" x14ac:dyDescent="0.25">
      <c r="A30" s="52">
        <v>29</v>
      </c>
      <c r="B30" s="2" t="s">
        <v>4696</v>
      </c>
      <c r="C30" s="10" t="s">
        <v>4697</v>
      </c>
      <c r="D30" s="10" t="s">
        <v>4697</v>
      </c>
      <c r="E30" s="10"/>
      <c r="F30" s="2" t="s">
        <v>4696</v>
      </c>
      <c r="G30" s="45"/>
      <c r="H30" s="2"/>
      <c r="I30" s="2"/>
      <c r="J30" s="1" t="s">
        <v>13</v>
      </c>
      <c r="K30" s="2"/>
      <c r="L30" s="2"/>
      <c r="M30" s="49" t="s">
        <v>13</v>
      </c>
      <c r="N30" s="49" t="s">
        <v>13</v>
      </c>
      <c r="O30" s="10" t="s">
        <v>13</v>
      </c>
      <c r="P30" s="8"/>
      <c r="Q30" s="8"/>
      <c r="R30" s="8"/>
      <c r="S30" s="8"/>
      <c r="T30" s="8"/>
      <c r="U30" s="8"/>
      <c r="V30" s="50"/>
      <c r="W30" s="64"/>
    </row>
    <row r="31" spans="1:23" x14ac:dyDescent="0.25">
      <c r="A31" s="52">
        <v>30</v>
      </c>
      <c r="B31" s="2" t="s">
        <v>4694</v>
      </c>
      <c r="C31" s="10" t="s">
        <v>4695</v>
      </c>
      <c r="D31" s="10" t="s">
        <v>4695</v>
      </c>
      <c r="E31" s="10"/>
      <c r="F31" s="2" t="s">
        <v>4694</v>
      </c>
      <c r="G31" s="45"/>
      <c r="H31" s="2"/>
      <c r="I31" s="2"/>
      <c r="J31" s="1" t="s">
        <v>13</v>
      </c>
      <c r="K31" s="2"/>
      <c r="L31" s="2"/>
      <c r="M31" s="49" t="s">
        <v>13</v>
      </c>
      <c r="N31" s="49" t="s">
        <v>13</v>
      </c>
      <c r="O31" s="8"/>
      <c r="P31" s="8"/>
      <c r="Q31" s="8"/>
      <c r="R31" s="8"/>
      <c r="S31" s="8"/>
      <c r="T31" s="8"/>
      <c r="U31" s="8"/>
      <c r="V31" s="50"/>
      <c r="W31" s="64"/>
    </row>
    <row r="32" spans="1:23" x14ac:dyDescent="0.25">
      <c r="A32" s="52">
        <v>31</v>
      </c>
      <c r="B32" s="2" t="s">
        <v>4692</v>
      </c>
      <c r="C32" s="10" t="s">
        <v>4693</v>
      </c>
      <c r="D32" s="10" t="s">
        <v>4693</v>
      </c>
      <c r="E32" s="10"/>
      <c r="F32" s="2" t="s">
        <v>4692</v>
      </c>
      <c r="G32" s="45"/>
      <c r="H32" s="2"/>
      <c r="I32" s="2"/>
      <c r="J32" s="1" t="s">
        <v>13</v>
      </c>
      <c r="K32" s="2"/>
      <c r="L32" s="2"/>
      <c r="M32" s="49" t="s">
        <v>13</v>
      </c>
      <c r="N32" s="49" t="s">
        <v>13</v>
      </c>
      <c r="O32" s="10" t="s">
        <v>13</v>
      </c>
      <c r="P32" s="10" t="s">
        <v>13</v>
      </c>
      <c r="Q32" s="10" t="s">
        <v>13</v>
      </c>
      <c r="R32" s="10" t="s">
        <v>13</v>
      </c>
      <c r="S32" s="8"/>
      <c r="T32" s="8"/>
      <c r="U32" s="8"/>
      <c r="V32" s="50"/>
      <c r="W32" s="64"/>
    </row>
    <row r="33" spans="1:23" ht="25.5" x14ac:dyDescent="0.25">
      <c r="A33" s="52">
        <v>32</v>
      </c>
      <c r="B33" s="2" t="s">
        <v>4690</v>
      </c>
      <c r="C33" s="10" t="s">
        <v>4691</v>
      </c>
      <c r="D33" s="10" t="s">
        <v>4691</v>
      </c>
      <c r="E33" s="10"/>
      <c r="F33" s="2" t="s">
        <v>4690</v>
      </c>
      <c r="G33" s="45"/>
      <c r="H33" s="2"/>
      <c r="I33" s="2"/>
      <c r="J33" s="1" t="s">
        <v>13</v>
      </c>
      <c r="K33" s="2"/>
      <c r="L33" s="2"/>
      <c r="M33" s="49" t="s">
        <v>13</v>
      </c>
      <c r="N33" s="50"/>
      <c r="O33" s="8"/>
      <c r="P33" s="10" t="s">
        <v>13</v>
      </c>
      <c r="Q33" s="10" t="s">
        <v>13</v>
      </c>
      <c r="R33" s="10" t="s">
        <v>13</v>
      </c>
      <c r="S33" s="8"/>
      <c r="T33" s="8"/>
      <c r="U33" s="8"/>
      <c r="V33" s="50"/>
      <c r="W33" s="64"/>
    </row>
    <row r="34" spans="1:23" x14ac:dyDescent="0.25">
      <c r="A34" s="52">
        <v>33</v>
      </c>
      <c r="B34" s="2" t="s">
        <v>4688</v>
      </c>
      <c r="C34" s="10" t="s">
        <v>4689</v>
      </c>
      <c r="D34" s="10" t="s">
        <v>4689</v>
      </c>
      <c r="E34" s="10"/>
      <c r="F34" s="2" t="s">
        <v>4688</v>
      </c>
      <c r="G34" s="45"/>
      <c r="H34" s="2"/>
      <c r="I34" s="2"/>
      <c r="J34" s="1" t="s">
        <v>13</v>
      </c>
      <c r="K34" s="2"/>
      <c r="L34" s="2"/>
      <c r="M34" s="49" t="s">
        <v>13</v>
      </c>
      <c r="N34" s="49" t="s">
        <v>13</v>
      </c>
      <c r="O34" s="10" t="s">
        <v>13</v>
      </c>
      <c r="P34" s="10" t="s">
        <v>13</v>
      </c>
      <c r="Q34" s="10" t="s">
        <v>13</v>
      </c>
      <c r="R34" s="10" t="s">
        <v>13</v>
      </c>
      <c r="S34" s="8"/>
      <c r="T34" s="8"/>
      <c r="U34" s="8"/>
      <c r="V34" s="50"/>
      <c r="W34" s="64"/>
    </row>
    <row r="35" spans="1:23" x14ac:dyDescent="0.25">
      <c r="A35" s="52">
        <v>34</v>
      </c>
      <c r="B35" s="6" t="s">
        <v>4686</v>
      </c>
      <c r="C35" s="12" t="s">
        <v>4687</v>
      </c>
      <c r="D35" s="12" t="s">
        <v>4687</v>
      </c>
      <c r="E35" s="11"/>
      <c r="F35" s="6" t="s">
        <v>4686</v>
      </c>
      <c r="G35" s="44"/>
      <c r="H35" s="6"/>
      <c r="I35" s="6"/>
      <c r="J35" s="1"/>
      <c r="K35" s="6"/>
      <c r="L35" s="6"/>
      <c r="M35" s="48"/>
      <c r="N35" s="50"/>
      <c r="O35" s="8"/>
      <c r="P35" s="8"/>
      <c r="Q35" s="8"/>
      <c r="R35" s="8"/>
      <c r="S35" s="8"/>
      <c r="T35" s="8"/>
      <c r="U35" s="8"/>
      <c r="V35" s="50"/>
      <c r="W35" s="64"/>
    </row>
    <row r="36" spans="1:23" ht="51" x14ac:dyDescent="0.25">
      <c r="A36" s="52">
        <v>35</v>
      </c>
      <c r="B36" s="2" t="s">
        <v>4684</v>
      </c>
      <c r="C36" s="10" t="s">
        <v>4685</v>
      </c>
      <c r="D36" s="10" t="s">
        <v>4685</v>
      </c>
      <c r="E36" s="8"/>
      <c r="F36" s="2" t="s">
        <v>4684</v>
      </c>
      <c r="G36" s="45"/>
      <c r="H36" s="2"/>
      <c r="I36" s="2"/>
      <c r="J36" s="1" t="s">
        <v>13</v>
      </c>
      <c r="K36" s="2"/>
      <c r="L36" s="2"/>
      <c r="M36" s="50"/>
      <c r="N36" s="49" t="s">
        <v>13</v>
      </c>
      <c r="O36" s="10" t="s">
        <v>13</v>
      </c>
      <c r="P36" s="10" t="s">
        <v>13</v>
      </c>
      <c r="Q36" s="10" t="s">
        <v>13</v>
      </c>
      <c r="R36" s="10" t="s">
        <v>13</v>
      </c>
      <c r="S36" s="8"/>
      <c r="T36" s="8"/>
      <c r="U36" s="8"/>
      <c r="V36" s="50"/>
      <c r="W36" s="64"/>
    </row>
    <row r="37" spans="1:23" x14ac:dyDescent="0.25">
      <c r="A37" s="52">
        <v>36</v>
      </c>
      <c r="B37" s="6" t="s">
        <v>4682</v>
      </c>
      <c r="C37" s="12" t="s">
        <v>4683</v>
      </c>
      <c r="D37" s="12" t="s">
        <v>4683</v>
      </c>
      <c r="E37" s="11"/>
      <c r="F37" s="6" t="s">
        <v>4682</v>
      </c>
      <c r="G37" s="44"/>
      <c r="H37" s="6"/>
      <c r="I37" s="6"/>
      <c r="J37" s="1"/>
      <c r="K37" s="6"/>
      <c r="L37" s="6"/>
      <c r="M37" s="48"/>
      <c r="N37" s="50"/>
      <c r="O37" s="8"/>
      <c r="P37" s="8"/>
      <c r="Q37" s="8"/>
      <c r="R37" s="8"/>
      <c r="S37" s="8"/>
      <c r="T37" s="8"/>
      <c r="U37" s="8"/>
      <c r="V37" s="50"/>
      <c r="W37" s="64"/>
    </row>
    <row r="38" spans="1:23" ht="25.5" x14ac:dyDescent="0.25">
      <c r="A38" s="52">
        <v>37</v>
      </c>
      <c r="B38" s="2" t="s">
        <v>4680</v>
      </c>
      <c r="C38" s="10" t="s">
        <v>4681</v>
      </c>
      <c r="D38" s="10" t="s">
        <v>4681</v>
      </c>
      <c r="E38" s="10"/>
      <c r="F38" s="2" t="s">
        <v>4680</v>
      </c>
      <c r="G38" s="45"/>
      <c r="H38" s="2"/>
      <c r="I38" s="2"/>
      <c r="J38" s="1" t="s">
        <v>13</v>
      </c>
      <c r="K38" s="2"/>
      <c r="L38" s="2"/>
      <c r="M38" s="49" t="s">
        <v>13</v>
      </c>
      <c r="N38" s="49" t="s">
        <v>13</v>
      </c>
      <c r="O38" s="10" t="s">
        <v>13</v>
      </c>
      <c r="P38" s="10" t="s">
        <v>13</v>
      </c>
      <c r="Q38" s="10" t="s">
        <v>13</v>
      </c>
      <c r="R38" s="10" t="s">
        <v>13</v>
      </c>
      <c r="S38" s="8"/>
      <c r="T38" s="8"/>
      <c r="U38" s="8"/>
      <c r="V38" s="50"/>
      <c r="W38" s="64"/>
    </row>
    <row r="39" spans="1:23" ht="25.5" x14ac:dyDescent="0.25">
      <c r="A39" s="52">
        <v>38</v>
      </c>
      <c r="B39" s="2" t="s">
        <v>4678</v>
      </c>
      <c r="C39" s="10" t="s">
        <v>4679</v>
      </c>
      <c r="D39" s="10" t="s">
        <v>4679</v>
      </c>
      <c r="E39" s="10"/>
      <c r="F39" s="2" t="s">
        <v>4678</v>
      </c>
      <c r="G39" s="45"/>
      <c r="H39" s="2"/>
      <c r="I39" s="2"/>
      <c r="J39" s="1" t="s">
        <v>13</v>
      </c>
      <c r="K39" s="2"/>
      <c r="L39" s="2"/>
      <c r="M39" s="49" t="s">
        <v>13</v>
      </c>
      <c r="N39" s="49" t="s">
        <v>13</v>
      </c>
      <c r="O39" s="10" t="s">
        <v>13</v>
      </c>
      <c r="P39" s="10" t="s">
        <v>13</v>
      </c>
      <c r="Q39" s="10" t="s">
        <v>13</v>
      </c>
      <c r="R39" s="10" t="s">
        <v>13</v>
      </c>
      <c r="S39" s="8"/>
      <c r="T39" s="8"/>
      <c r="U39" s="8"/>
      <c r="V39" s="50"/>
      <c r="W39" s="64"/>
    </row>
    <row r="40" spans="1:23" x14ac:dyDescent="0.25">
      <c r="A40" s="52">
        <v>39</v>
      </c>
      <c r="B40" s="4" t="s">
        <v>4676</v>
      </c>
      <c r="C40" s="14" t="s">
        <v>4677</v>
      </c>
      <c r="D40" s="14" t="s">
        <v>4677</v>
      </c>
      <c r="E40" s="13"/>
      <c r="F40" s="4" t="s">
        <v>4676</v>
      </c>
      <c r="G40" s="43"/>
      <c r="H40" s="4"/>
      <c r="I40" s="4"/>
      <c r="J40" s="1"/>
      <c r="K40" s="4"/>
      <c r="L40" s="4"/>
      <c r="M40" s="47"/>
      <c r="N40" s="50"/>
      <c r="O40" s="8"/>
      <c r="P40" s="8"/>
      <c r="Q40" s="8"/>
      <c r="R40" s="8"/>
      <c r="S40" s="8"/>
      <c r="T40" s="8"/>
      <c r="U40" s="8"/>
      <c r="V40" s="50"/>
      <c r="W40" s="64"/>
    </row>
    <row r="41" spans="1:23" x14ac:dyDescent="0.25">
      <c r="A41" s="52">
        <v>40</v>
      </c>
      <c r="B41" s="6" t="s">
        <v>4674</v>
      </c>
      <c r="C41" s="12" t="s">
        <v>4675</v>
      </c>
      <c r="D41" s="12" t="s">
        <v>4675</v>
      </c>
      <c r="E41" s="11"/>
      <c r="F41" s="6" t="s">
        <v>4674</v>
      </c>
      <c r="G41" s="44"/>
      <c r="H41" s="6"/>
      <c r="I41" s="6"/>
      <c r="J41" s="1"/>
      <c r="K41" s="6"/>
      <c r="L41" s="6"/>
      <c r="M41" s="48"/>
      <c r="N41" s="50"/>
      <c r="O41" s="8"/>
      <c r="P41" s="8"/>
      <c r="Q41" s="8"/>
      <c r="R41" s="8"/>
      <c r="S41" s="8"/>
      <c r="T41" s="8"/>
      <c r="U41" s="8"/>
      <c r="V41" s="50"/>
      <c r="W41" s="64"/>
    </row>
    <row r="42" spans="1:23" ht="38.25" x14ac:dyDescent="0.25">
      <c r="A42" s="52">
        <v>41</v>
      </c>
      <c r="B42" s="2" t="s">
        <v>4672</v>
      </c>
      <c r="C42" s="10" t="s">
        <v>4673</v>
      </c>
      <c r="D42" s="10" t="s">
        <v>4673</v>
      </c>
      <c r="E42" s="8"/>
      <c r="F42" s="2" t="s">
        <v>4672</v>
      </c>
      <c r="G42" s="45"/>
      <c r="H42" s="2"/>
      <c r="I42" s="2"/>
      <c r="J42" s="1" t="s">
        <v>13</v>
      </c>
      <c r="K42" s="2"/>
      <c r="L42" s="2"/>
      <c r="M42" s="50"/>
      <c r="N42" s="49" t="s">
        <v>13</v>
      </c>
      <c r="O42" s="10" t="s">
        <v>13</v>
      </c>
      <c r="P42" s="10" t="s">
        <v>13</v>
      </c>
      <c r="Q42" s="10" t="s">
        <v>13</v>
      </c>
      <c r="R42" s="10" t="s">
        <v>13</v>
      </c>
      <c r="S42" s="8"/>
      <c r="T42" s="8"/>
      <c r="U42" s="8"/>
      <c r="V42" s="50"/>
      <c r="W42" s="64"/>
    </row>
    <row r="43" spans="1:23" ht="38.25" x14ac:dyDescent="0.25">
      <c r="A43" s="52">
        <v>42</v>
      </c>
      <c r="B43" s="2" t="s">
        <v>4670</v>
      </c>
      <c r="C43" s="10" t="s">
        <v>4671</v>
      </c>
      <c r="D43" s="10" t="s">
        <v>4671</v>
      </c>
      <c r="E43" s="8"/>
      <c r="F43" s="2" t="s">
        <v>4670</v>
      </c>
      <c r="G43" s="45"/>
      <c r="H43" s="2"/>
      <c r="I43" s="2"/>
      <c r="J43" s="1" t="s">
        <v>13</v>
      </c>
      <c r="K43" s="2"/>
      <c r="L43" s="2"/>
      <c r="M43" s="50"/>
      <c r="N43" s="49" t="s">
        <v>13</v>
      </c>
      <c r="O43" s="10" t="s">
        <v>13</v>
      </c>
      <c r="P43" s="10" t="s">
        <v>13</v>
      </c>
      <c r="Q43" s="10" t="s">
        <v>13</v>
      </c>
      <c r="R43" s="10" t="s">
        <v>13</v>
      </c>
      <c r="S43" s="8"/>
      <c r="T43" s="8"/>
      <c r="U43" s="8"/>
      <c r="V43" s="50"/>
      <c r="W43" s="64"/>
    </row>
    <row r="44" spans="1:23" x14ac:dyDescent="0.25">
      <c r="A44" s="52">
        <v>43</v>
      </c>
      <c r="B44" s="2" t="s">
        <v>4668</v>
      </c>
      <c r="C44" s="10" t="s">
        <v>4669</v>
      </c>
      <c r="D44" s="10" t="s">
        <v>4669</v>
      </c>
      <c r="E44" s="8"/>
      <c r="F44" s="2" t="s">
        <v>4668</v>
      </c>
      <c r="G44" s="45"/>
      <c r="H44" s="2"/>
      <c r="I44" s="2"/>
      <c r="J44" s="1" t="s">
        <v>13</v>
      </c>
      <c r="K44" s="2"/>
      <c r="L44" s="2"/>
      <c r="M44" s="50"/>
      <c r="N44" s="49" t="s">
        <v>13</v>
      </c>
      <c r="O44" s="10" t="s">
        <v>13</v>
      </c>
      <c r="P44" s="10" t="s">
        <v>13</v>
      </c>
      <c r="Q44" s="10" t="s">
        <v>13</v>
      </c>
      <c r="R44" s="10" t="s">
        <v>13</v>
      </c>
      <c r="S44" s="8"/>
      <c r="T44" s="8"/>
      <c r="U44" s="8"/>
      <c r="V44" s="50"/>
      <c r="W44" s="64"/>
    </row>
    <row r="45" spans="1:23" x14ac:dyDescent="0.25">
      <c r="A45" s="52">
        <v>44</v>
      </c>
      <c r="B45" s="6" t="s">
        <v>4666</v>
      </c>
      <c r="C45" s="12" t="s">
        <v>4667</v>
      </c>
      <c r="D45" s="12" t="s">
        <v>4667</v>
      </c>
      <c r="E45" s="11"/>
      <c r="F45" s="6" t="s">
        <v>4666</v>
      </c>
      <c r="G45" s="44"/>
      <c r="H45" s="6"/>
      <c r="I45" s="6"/>
      <c r="J45" s="1"/>
      <c r="K45" s="6"/>
      <c r="L45" s="6"/>
      <c r="M45" s="48"/>
      <c r="N45" s="50"/>
      <c r="O45" s="8"/>
      <c r="P45" s="8"/>
      <c r="Q45" s="8"/>
      <c r="R45" s="8"/>
      <c r="S45" s="8"/>
      <c r="T45" s="8"/>
      <c r="U45" s="8"/>
      <c r="V45" s="50"/>
      <c r="W45" s="64"/>
    </row>
    <row r="46" spans="1:23" ht="38.25" x14ac:dyDescent="0.25">
      <c r="A46" s="52">
        <v>45</v>
      </c>
      <c r="B46" s="2" t="s">
        <v>4664</v>
      </c>
      <c r="C46" s="10" t="s">
        <v>4665</v>
      </c>
      <c r="D46" s="10" t="s">
        <v>4665</v>
      </c>
      <c r="E46" s="8"/>
      <c r="F46" s="2" t="s">
        <v>4664</v>
      </c>
      <c r="G46" s="45"/>
      <c r="H46" s="2"/>
      <c r="I46" s="2"/>
      <c r="J46" s="1"/>
      <c r="K46" s="2"/>
      <c r="L46" s="2"/>
      <c r="M46" s="50"/>
      <c r="N46" s="49" t="s">
        <v>13</v>
      </c>
      <c r="O46" s="10" t="s">
        <v>13</v>
      </c>
      <c r="P46" s="10" t="s">
        <v>13</v>
      </c>
      <c r="Q46" s="10" t="s">
        <v>13</v>
      </c>
      <c r="R46" s="10" t="s">
        <v>13</v>
      </c>
      <c r="S46" s="8"/>
      <c r="T46" s="8"/>
      <c r="U46" s="8"/>
      <c r="V46" s="50"/>
      <c r="W46" s="64"/>
    </row>
    <row r="47" spans="1:23" ht="38.25" x14ac:dyDescent="0.25">
      <c r="A47" s="52">
        <v>46</v>
      </c>
      <c r="B47" s="2" t="s">
        <v>4662</v>
      </c>
      <c r="C47" s="10" t="s">
        <v>4663</v>
      </c>
      <c r="D47" s="10" t="s">
        <v>4663</v>
      </c>
      <c r="E47" s="8"/>
      <c r="F47" s="2" t="s">
        <v>4662</v>
      </c>
      <c r="G47" s="45"/>
      <c r="H47" s="2"/>
      <c r="I47" s="2"/>
      <c r="J47" s="1" t="s">
        <v>13</v>
      </c>
      <c r="K47" s="2"/>
      <c r="L47" s="2"/>
      <c r="M47" s="50"/>
      <c r="N47" s="49" t="s">
        <v>13</v>
      </c>
      <c r="O47" s="10" t="s">
        <v>13</v>
      </c>
      <c r="P47" s="10" t="s">
        <v>13</v>
      </c>
      <c r="Q47" s="10" t="s">
        <v>13</v>
      </c>
      <c r="R47" s="10" t="s">
        <v>13</v>
      </c>
      <c r="S47" s="8"/>
      <c r="T47" s="8"/>
      <c r="U47" s="8"/>
      <c r="V47" s="50"/>
      <c r="W47" s="64"/>
    </row>
    <row r="48" spans="1:23" ht="25.5" x14ac:dyDescent="0.25">
      <c r="A48" s="52">
        <v>47</v>
      </c>
      <c r="B48" s="6" t="s">
        <v>4660</v>
      </c>
      <c r="C48" s="12" t="s">
        <v>4661</v>
      </c>
      <c r="D48" s="12" t="s">
        <v>4661</v>
      </c>
      <c r="E48" s="11"/>
      <c r="F48" s="6" t="s">
        <v>4660</v>
      </c>
      <c r="G48" s="44"/>
      <c r="H48" s="6"/>
      <c r="I48" s="6"/>
      <c r="J48" s="1"/>
      <c r="K48" s="6"/>
      <c r="L48" s="6"/>
      <c r="M48" s="48"/>
      <c r="N48" s="50"/>
      <c r="O48" s="8"/>
      <c r="P48" s="8"/>
      <c r="Q48" s="8"/>
      <c r="R48" s="8"/>
      <c r="S48" s="8"/>
      <c r="T48" s="8"/>
      <c r="U48" s="8"/>
      <c r="V48" s="50"/>
      <c r="W48" s="64"/>
    </row>
    <row r="49" spans="1:23" ht="38.25" x14ac:dyDescent="0.25">
      <c r="A49" s="52">
        <v>48</v>
      </c>
      <c r="B49" s="2" t="s">
        <v>4658</v>
      </c>
      <c r="C49" s="10" t="s">
        <v>4659</v>
      </c>
      <c r="D49" s="10" t="s">
        <v>4659</v>
      </c>
      <c r="E49" s="10"/>
      <c r="F49" s="2" t="s">
        <v>4658</v>
      </c>
      <c r="G49" s="45"/>
      <c r="H49" s="2"/>
      <c r="I49" s="2"/>
      <c r="J49" s="1" t="s">
        <v>13</v>
      </c>
      <c r="K49" s="2"/>
      <c r="L49" s="2"/>
      <c r="M49" s="49" t="s">
        <v>13</v>
      </c>
      <c r="N49" s="49" t="s">
        <v>13</v>
      </c>
      <c r="O49" s="10" t="s">
        <v>13</v>
      </c>
      <c r="P49" s="10" t="s">
        <v>13</v>
      </c>
      <c r="Q49" s="10" t="s">
        <v>13</v>
      </c>
      <c r="R49" s="10" t="s">
        <v>13</v>
      </c>
      <c r="S49" s="8"/>
      <c r="T49" s="8"/>
      <c r="U49" s="8"/>
      <c r="V49" s="50"/>
      <c r="W49" s="64"/>
    </row>
    <row r="50" spans="1:23" ht="25.5" x14ac:dyDescent="0.25">
      <c r="A50" s="52">
        <v>49</v>
      </c>
      <c r="B50" s="2" t="s">
        <v>4656</v>
      </c>
      <c r="C50" s="10" t="s">
        <v>4657</v>
      </c>
      <c r="D50" s="10" t="s">
        <v>4657</v>
      </c>
      <c r="E50" s="8"/>
      <c r="F50" s="2" t="s">
        <v>4656</v>
      </c>
      <c r="G50" s="45"/>
      <c r="H50" s="2"/>
      <c r="I50" s="2"/>
      <c r="J50" s="1" t="s">
        <v>13</v>
      </c>
      <c r="K50" s="2"/>
      <c r="L50" s="2"/>
      <c r="M50" s="50"/>
      <c r="N50" s="49" t="s">
        <v>13</v>
      </c>
      <c r="O50" s="10" t="s">
        <v>13</v>
      </c>
      <c r="P50" s="10" t="s">
        <v>13</v>
      </c>
      <c r="Q50" s="10" t="s">
        <v>13</v>
      </c>
      <c r="R50" s="10" t="s">
        <v>13</v>
      </c>
      <c r="S50" s="8"/>
      <c r="T50" s="8"/>
      <c r="U50" s="8"/>
      <c r="V50" s="50"/>
      <c r="W50" s="64"/>
    </row>
    <row r="51" spans="1:23" x14ac:dyDescent="0.25">
      <c r="A51" s="52">
        <v>50</v>
      </c>
      <c r="B51" s="4" t="s">
        <v>4654</v>
      </c>
      <c r="C51" s="14" t="s">
        <v>4655</v>
      </c>
      <c r="D51" s="14" t="s">
        <v>4655</v>
      </c>
      <c r="E51" s="13"/>
      <c r="F51" s="4" t="s">
        <v>4654</v>
      </c>
      <c r="G51" s="43"/>
      <c r="H51" s="4"/>
      <c r="I51" s="4"/>
      <c r="J51" s="1"/>
      <c r="K51" s="4"/>
      <c r="L51" s="4"/>
      <c r="M51" s="47"/>
      <c r="N51" s="50"/>
      <c r="O51" s="8"/>
      <c r="P51" s="8"/>
      <c r="Q51" s="8"/>
      <c r="R51" s="8"/>
      <c r="S51" s="8"/>
      <c r="T51" s="8"/>
      <c r="U51" s="8"/>
      <c r="V51" s="50"/>
      <c r="W51" s="64"/>
    </row>
    <row r="52" spans="1:23" x14ac:dyDescent="0.25">
      <c r="A52" s="52">
        <v>51</v>
      </c>
      <c r="B52" s="4" t="s">
        <v>4652</v>
      </c>
      <c r="C52" s="14" t="s">
        <v>4653</v>
      </c>
      <c r="D52" s="14" t="s">
        <v>4653</v>
      </c>
      <c r="E52" s="13"/>
      <c r="F52" s="4" t="s">
        <v>4652</v>
      </c>
      <c r="G52" s="43"/>
      <c r="H52" s="4"/>
      <c r="I52" s="4"/>
      <c r="J52" s="1"/>
      <c r="K52" s="4"/>
      <c r="L52" s="4"/>
      <c r="M52" s="47"/>
      <c r="N52" s="50"/>
      <c r="O52" s="8"/>
      <c r="P52" s="8"/>
      <c r="Q52" s="8"/>
      <c r="R52" s="8"/>
      <c r="S52" s="8"/>
      <c r="T52" s="8"/>
      <c r="U52" s="8"/>
      <c r="V52" s="50"/>
      <c r="W52" s="64"/>
    </row>
    <row r="53" spans="1:23" x14ac:dyDescent="0.25">
      <c r="A53" s="52">
        <v>52</v>
      </c>
      <c r="B53" s="4" t="s">
        <v>4650</v>
      </c>
      <c r="C53" s="14" t="s">
        <v>4651</v>
      </c>
      <c r="D53" s="14" t="s">
        <v>4651</v>
      </c>
      <c r="E53" s="13"/>
      <c r="F53" s="4" t="s">
        <v>4650</v>
      </c>
      <c r="G53" s="43"/>
      <c r="H53" s="4"/>
      <c r="I53" s="4"/>
      <c r="J53" s="1"/>
      <c r="K53" s="4"/>
      <c r="L53" s="4"/>
      <c r="M53" s="47"/>
      <c r="N53" s="50"/>
      <c r="O53" s="8"/>
      <c r="P53" s="8"/>
      <c r="Q53" s="8"/>
      <c r="R53" s="8"/>
      <c r="S53" s="8"/>
      <c r="T53" s="8"/>
      <c r="U53" s="8"/>
      <c r="V53" s="50"/>
      <c r="W53" s="64"/>
    </row>
    <row r="54" spans="1:23" x14ac:dyDescent="0.25">
      <c r="A54" s="52">
        <v>53</v>
      </c>
      <c r="B54" s="6" t="s">
        <v>4648</v>
      </c>
      <c r="C54" s="12" t="s">
        <v>4649</v>
      </c>
      <c r="D54" s="12" t="s">
        <v>4649</v>
      </c>
      <c r="E54" s="11"/>
      <c r="F54" s="6" t="s">
        <v>4648</v>
      </c>
      <c r="G54" s="44"/>
      <c r="H54" s="6"/>
      <c r="I54" s="6"/>
      <c r="J54" s="1"/>
      <c r="K54" s="6"/>
      <c r="L54" s="6"/>
      <c r="M54" s="48"/>
      <c r="N54" s="50"/>
      <c r="O54" s="8"/>
      <c r="P54" s="8"/>
      <c r="Q54" s="8"/>
      <c r="R54" s="8"/>
      <c r="S54" s="8"/>
      <c r="T54" s="8"/>
      <c r="U54" s="8"/>
      <c r="V54" s="50"/>
      <c r="W54" s="64"/>
    </row>
    <row r="55" spans="1:23" ht="25.5" x14ac:dyDescent="0.25">
      <c r="A55" s="52">
        <v>54</v>
      </c>
      <c r="B55" s="2" t="s">
        <v>4646</v>
      </c>
      <c r="C55" s="10" t="s">
        <v>4647</v>
      </c>
      <c r="D55" s="10" t="s">
        <v>4647</v>
      </c>
      <c r="E55" s="10"/>
      <c r="F55" s="2" t="s">
        <v>4646</v>
      </c>
      <c r="G55" s="45"/>
      <c r="H55" s="2"/>
      <c r="I55" s="2"/>
      <c r="J55" s="1" t="s">
        <v>13</v>
      </c>
      <c r="K55" s="2"/>
      <c r="L55" s="2"/>
      <c r="M55" s="49" t="s">
        <v>13</v>
      </c>
      <c r="N55" s="49" t="s">
        <v>13</v>
      </c>
      <c r="O55" s="10" t="s">
        <v>13</v>
      </c>
      <c r="P55" s="10" t="s">
        <v>13</v>
      </c>
      <c r="Q55" s="10" t="s">
        <v>13</v>
      </c>
      <c r="R55" s="10" t="s">
        <v>13</v>
      </c>
      <c r="S55" s="8"/>
      <c r="T55" s="8"/>
      <c r="U55" s="8"/>
      <c r="V55" s="50"/>
      <c r="W55" s="64"/>
    </row>
    <row r="56" spans="1:23" ht="25.5" x14ac:dyDescent="0.25">
      <c r="A56" s="52">
        <v>55</v>
      </c>
      <c r="B56" s="2" t="s">
        <v>4644</v>
      </c>
      <c r="C56" s="10" t="s">
        <v>4645</v>
      </c>
      <c r="D56" s="10" t="s">
        <v>4645</v>
      </c>
      <c r="E56" s="10"/>
      <c r="F56" s="2" t="s">
        <v>4644</v>
      </c>
      <c r="G56" s="45"/>
      <c r="H56" s="2"/>
      <c r="I56" s="2"/>
      <c r="J56" s="1" t="s">
        <v>13</v>
      </c>
      <c r="K56" s="2"/>
      <c r="L56" s="2"/>
      <c r="M56" s="49" t="s">
        <v>13</v>
      </c>
      <c r="N56" s="49" t="s">
        <v>13</v>
      </c>
      <c r="O56" s="10" t="s">
        <v>13</v>
      </c>
      <c r="P56" s="10" t="s">
        <v>13</v>
      </c>
      <c r="Q56" s="10" t="s">
        <v>13</v>
      </c>
      <c r="R56" s="10" t="s">
        <v>13</v>
      </c>
      <c r="S56" s="8"/>
      <c r="T56" s="8"/>
      <c r="U56" s="8"/>
      <c r="V56" s="50"/>
      <c r="W56" s="64"/>
    </row>
    <row r="57" spans="1:23" ht="25.5" x14ac:dyDescent="0.25">
      <c r="A57" s="52">
        <v>56</v>
      </c>
      <c r="B57" s="2" t="s">
        <v>4642</v>
      </c>
      <c r="C57" s="10" t="s">
        <v>4643</v>
      </c>
      <c r="D57" s="10" t="s">
        <v>4643</v>
      </c>
      <c r="E57" s="10"/>
      <c r="F57" s="2" t="s">
        <v>4642</v>
      </c>
      <c r="G57" s="45"/>
      <c r="H57" s="2"/>
      <c r="I57" s="2"/>
      <c r="J57" s="1" t="s">
        <v>13</v>
      </c>
      <c r="K57" s="2"/>
      <c r="L57" s="2"/>
      <c r="M57" s="49" t="s">
        <v>13</v>
      </c>
      <c r="N57" s="49" t="s">
        <v>13</v>
      </c>
      <c r="O57" s="10" t="s">
        <v>13</v>
      </c>
      <c r="P57" s="10" t="s">
        <v>13</v>
      </c>
      <c r="Q57" s="10" t="s">
        <v>13</v>
      </c>
      <c r="R57" s="10" t="s">
        <v>13</v>
      </c>
      <c r="S57" s="8"/>
      <c r="T57" s="8"/>
      <c r="U57" s="8"/>
      <c r="V57" s="50"/>
      <c r="W57" s="64"/>
    </row>
    <row r="58" spans="1:23" x14ac:dyDescent="0.25">
      <c r="A58" s="52">
        <v>57</v>
      </c>
      <c r="B58" s="6" t="s">
        <v>4640</v>
      </c>
      <c r="C58" s="12" t="s">
        <v>4641</v>
      </c>
      <c r="D58" s="12" t="s">
        <v>4641</v>
      </c>
      <c r="E58" s="11"/>
      <c r="F58" s="6" t="s">
        <v>4640</v>
      </c>
      <c r="G58" s="44"/>
      <c r="H58" s="6"/>
      <c r="I58" s="6"/>
      <c r="J58" s="1"/>
      <c r="K58" s="6"/>
      <c r="L58" s="6"/>
      <c r="M58" s="48"/>
      <c r="N58" s="50"/>
      <c r="O58" s="8"/>
      <c r="P58" s="8"/>
      <c r="Q58" s="8"/>
      <c r="R58" s="8"/>
      <c r="S58" s="8"/>
      <c r="T58" s="8"/>
      <c r="U58" s="8"/>
      <c r="V58" s="50"/>
      <c r="W58" s="64"/>
    </row>
    <row r="59" spans="1:23" ht="25.5" x14ac:dyDescent="0.25">
      <c r="A59" s="52">
        <v>58</v>
      </c>
      <c r="B59" s="2" t="s">
        <v>4638</v>
      </c>
      <c r="C59" s="10" t="s">
        <v>4639</v>
      </c>
      <c r="D59" s="10" t="s">
        <v>4639</v>
      </c>
      <c r="E59" s="10"/>
      <c r="F59" s="2" t="s">
        <v>4638</v>
      </c>
      <c r="G59" s="45"/>
      <c r="H59" s="2"/>
      <c r="I59" s="2"/>
      <c r="J59" s="1" t="s">
        <v>13</v>
      </c>
      <c r="K59" s="2"/>
      <c r="L59" s="2"/>
      <c r="M59" s="49" t="s">
        <v>13</v>
      </c>
      <c r="N59" s="49" t="s">
        <v>13</v>
      </c>
      <c r="O59" s="10" t="s">
        <v>13</v>
      </c>
      <c r="P59" s="10" t="s">
        <v>13</v>
      </c>
      <c r="Q59" s="10" t="s">
        <v>13</v>
      </c>
      <c r="R59" s="10" t="s">
        <v>13</v>
      </c>
      <c r="S59" s="8"/>
      <c r="T59" s="8"/>
      <c r="U59" s="8"/>
      <c r="V59" s="50"/>
      <c r="W59" s="64"/>
    </row>
    <row r="60" spans="1:23" ht="25.5" x14ac:dyDescent="0.25">
      <c r="A60" s="52">
        <v>59</v>
      </c>
      <c r="B60" s="2" t="s">
        <v>4636</v>
      </c>
      <c r="C60" s="10" t="s">
        <v>4637</v>
      </c>
      <c r="D60" s="10" t="s">
        <v>4637</v>
      </c>
      <c r="E60" s="10"/>
      <c r="F60" s="2" t="s">
        <v>4636</v>
      </c>
      <c r="G60" s="45"/>
      <c r="H60" s="2"/>
      <c r="I60" s="2"/>
      <c r="J60" s="1" t="s">
        <v>13</v>
      </c>
      <c r="K60" s="2"/>
      <c r="L60" s="2"/>
      <c r="M60" s="49" t="s">
        <v>13</v>
      </c>
      <c r="N60" s="49" t="s">
        <v>13</v>
      </c>
      <c r="O60" s="10" t="s">
        <v>13</v>
      </c>
      <c r="P60" s="10" t="s">
        <v>13</v>
      </c>
      <c r="Q60" s="10" t="s">
        <v>13</v>
      </c>
      <c r="R60" s="10" t="s">
        <v>13</v>
      </c>
      <c r="S60" s="8"/>
      <c r="T60" s="8"/>
      <c r="U60" s="8"/>
      <c r="V60" s="50"/>
      <c r="W60" s="64"/>
    </row>
    <row r="61" spans="1:23" ht="38.25" x14ac:dyDescent="0.25">
      <c r="A61" s="52">
        <v>60</v>
      </c>
      <c r="B61" s="2" t="s">
        <v>4634</v>
      </c>
      <c r="C61" s="10" t="s">
        <v>4635</v>
      </c>
      <c r="D61" s="10" t="s">
        <v>4635</v>
      </c>
      <c r="E61" s="8"/>
      <c r="F61" s="2" t="s">
        <v>4634</v>
      </c>
      <c r="G61" s="45"/>
      <c r="H61" s="2"/>
      <c r="I61" s="2"/>
      <c r="J61" s="1" t="s">
        <v>13</v>
      </c>
      <c r="K61" s="2"/>
      <c r="L61" s="2"/>
      <c r="M61" s="50"/>
      <c r="N61" s="49" t="s">
        <v>13</v>
      </c>
      <c r="O61" s="10" t="s">
        <v>13</v>
      </c>
      <c r="P61" s="10" t="s">
        <v>13</v>
      </c>
      <c r="Q61" s="10" t="s">
        <v>13</v>
      </c>
      <c r="R61" s="10" t="s">
        <v>13</v>
      </c>
      <c r="S61" s="8"/>
      <c r="T61" s="8"/>
      <c r="U61" s="8"/>
      <c r="V61" s="50"/>
      <c r="W61" s="64"/>
    </row>
    <row r="62" spans="1:23" x14ac:dyDescent="0.25">
      <c r="A62" s="52">
        <v>61</v>
      </c>
      <c r="B62" s="2" t="s">
        <v>4632</v>
      </c>
      <c r="C62" s="10" t="s">
        <v>4633</v>
      </c>
      <c r="D62" s="10" t="s">
        <v>4633</v>
      </c>
      <c r="E62" s="8"/>
      <c r="F62" s="2" t="s">
        <v>4632</v>
      </c>
      <c r="G62" s="45"/>
      <c r="H62" s="2"/>
      <c r="I62" s="2"/>
      <c r="J62" s="1" t="s">
        <v>13</v>
      </c>
      <c r="K62" s="2"/>
      <c r="L62" s="2"/>
      <c r="M62" s="50"/>
      <c r="N62" s="49" t="s">
        <v>13</v>
      </c>
      <c r="O62" s="10" t="s">
        <v>13</v>
      </c>
      <c r="P62" s="10" t="s">
        <v>13</v>
      </c>
      <c r="Q62" s="10" t="s">
        <v>13</v>
      </c>
      <c r="R62" s="10" t="s">
        <v>13</v>
      </c>
      <c r="S62" s="8"/>
      <c r="T62" s="8"/>
      <c r="U62" s="8"/>
      <c r="V62" s="50"/>
      <c r="W62" s="64"/>
    </row>
    <row r="63" spans="1:23" ht="51" x14ac:dyDescent="0.25">
      <c r="A63" s="52">
        <v>62</v>
      </c>
      <c r="B63" s="6" t="s">
        <v>4630</v>
      </c>
      <c r="C63" s="12" t="s">
        <v>4631</v>
      </c>
      <c r="D63" s="12" t="s">
        <v>4631</v>
      </c>
      <c r="E63" s="11"/>
      <c r="F63" s="6" t="s">
        <v>4630</v>
      </c>
      <c r="G63" s="44"/>
      <c r="H63" s="6"/>
      <c r="I63" s="6"/>
      <c r="J63" s="1"/>
      <c r="K63" s="6"/>
      <c r="L63" s="6"/>
      <c r="M63" s="48"/>
      <c r="N63" s="50"/>
      <c r="O63" s="8"/>
      <c r="P63" s="8"/>
      <c r="Q63" s="8"/>
      <c r="R63" s="8"/>
      <c r="S63" s="8"/>
      <c r="T63" s="8"/>
      <c r="U63" s="8"/>
      <c r="V63" s="50"/>
      <c r="W63" s="64"/>
    </row>
    <row r="64" spans="1:23" x14ac:dyDescent="0.25">
      <c r="A64" s="52">
        <v>63</v>
      </c>
      <c r="B64" s="2" t="s">
        <v>4628</v>
      </c>
      <c r="C64" s="10" t="s">
        <v>4629</v>
      </c>
      <c r="D64" s="10" t="s">
        <v>4629</v>
      </c>
      <c r="E64" s="8"/>
      <c r="F64" s="2" t="s">
        <v>4628</v>
      </c>
      <c r="G64" s="45"/>
      <c r="H64" s="2"/>
      <c r="I64" s="2"/>
      <c r="J64" s="1" t="s">
        <v>13</v>
      </c>
      <c r="K64" s="2"/>
      <c r="L64" s="2"/>
      <c r="M64" s="50"/>
      <c r="N64" s="49" t="s">
        <v>13</v>
      </c>
      <c r="O64" s="10" t="s">
        <v>13</v>
      </c>
      <c r="P64" s="8"/>
      <c r="Q64" s="8"/>
      <c r="R64" s="8"/>
      <c r="S64" s="8"/>
      <c r="T64" s="8"/>
      <c r="U64" s="8"/>
      <c r="V64" s="50"/>
      <c r="W64" s="64"/>
    </row>
    <row r="65" spans="1:23" ht="25.5" x14ac:dyDescent="0.25">
      <c r="A65" s="52">
        <v>64</v>
      </c>
      <c r="B65" s="2" t="s">
        <v>4626</v>
      </c>
      <c r="C65" s="10" t="s">
        <v>4627</v>
      </c>
      <c r="D65" s="10" t="s">
        <v>4627</v>
      </c>
      <c r="E65" s="8"/>
      <c r="F65" s="2" t="s">
        <v>4626</v>
      </c>
      <c r="G65" s="45"/>
      <c r="H65" s="2"/>
      <c r="I65" s="2"/>
      <c r="J65" s="1" t="s">
        <v>13</v>
      </c>
      <c r="K65" s="2"/>
      <c r="L65" s="2"/>
      <c r="M65" s="50"/>
      <c r="N65" s="49" t="s">
        <v>13</v>
      </c>
      <c r="O65" s="10" t="s">
        <v>13</v>
      </c>
      <c r="P65" s="8"/>
      <c r="Q65" s="8"/>
      <c r="R65" s="8"/>
      <c r="S65" s="8"/>
      <c r="T65" s="8"/>
      <c r="U65" s="8"/>
      <c r="V65" s="50"/>
      <c r="W65" s="64"/>
    </row>
    <row r="66" spans="1:23" x14ac:dyDescent="0.25">
      <c r="A66" s="52">
        <v>65</v>
      </c>
      <c r="B66" s="2" t="s">
        <v>4624</v>
      </c>
      <c r="C66" s="10" t="s">
        <v>4625</v>
      </c>
      <c r="D66" s="10" t="s">
        <v>4625</v>
      </c>
      <c r="E66" s="8"/>
      <c r="F66" s="2" t="s">
        <v>4624</v>
      </c>
      <c r="G66" s="45"/>
      <c r="H66" s="2"/>
      <c r="I66" s="2"/>
      <c r="J66" s="1" t="s">
        <v>13</v>
      </c>
      <c r="K66" s="2"/>
      <c r="L66" s="2"/>
      <c r="M66" s="50"/>
      <c r="N66" s="49" t="s">
        <v>13</v>
      </c>
      <c r="O66" s="10" t="s">
        <v>13</v>
      </c>
      <c r="P66" s="8"/>
      <c r="Q66" s="8"/>
      <c r="R66" s="8"/>
      <c r="S66" s="8"/>
      <c r="T66" s="8"/>
      <c r="U66" s="8"/>
      <c r="V66" s="50"/>
      <c r="W66" s="64"/>
    </row>
    <row r="67" spans="1:23" x14ac:dyDescent="0.25">
      <c r="A67" s="52">
        <v>66</v>
      </c>
      <c r="B67" s="6" t="s">
        <v>4622</v>
      </c>
      <c r="C67" s="12" t="s">
        <v>4623</v>
      </c>
      <c r="D67" s="12" t="s">
        <v>4623</v>
      </c>
      <c r="E67" s="11"/>
      <c r="F67" s="6" t="s">
        <v>4622</v>
      </c>
      <c r="G67" s="44"/>
      <c r="H67" s="6"/>
      <c r="I67" s="6"/>
      <c r="J67" s="1"/>
      <c r="K67" s="6"/>
      <c r="L67" s="6"/>
      <c r="M67" s="48"/>
      <c r="N67" s="50"/>
      <c r="O67" s="8"/>
      <c r="P67" s="8"/>
      <c r="Q67" s="8"/>
      <c r="R67" s="8"/>
      <c r="S67" s="8"/>
      <c r="T67" s="8"/>
      <c r="U67" s="8"/>
      <c r="V67" s="50"/>
      <c r="W67" s="64"/>
    </row>
    <row r="68" spans="1:23" ht="25.5" x14ac:dyDescent="0.25">
      <c r="A68" s="52">
        <v>67</v>
      </c>
      <c r="B68" s="2" t="s">
        <v>4617</v>
      </c>
      <c r="C68" s="10" t="s">
        <v>4621</v>
      </c>
      <c r="D68" s="10" t="s">
        <v>4621</v>
      </c>
      <c r="E68" s="8"/>
      <c r="F68" s="2" t="s">
        <v>4617</v>
      </c>
      <c r="G68" s="45"/>
      <c r="H68" s="2"/>
      <c r="I68" s="2"/>
      <c r="J68" s="1" t="s">
        <v>13</v>
      </c>
      <c r="K68" s="2"/>
      <c r="L68" s="2"/>
      <c r="M68" s="50"/>
      <c r="N68" s="49" t="s">
        <v>13</v>
      </c>
      <c r="O68" s="10" t="s">
        <v>13</v>
      </c>
      <c r="P68" s="10" t="s">
        <v>13</v>
      </c>
      <c r="Q68" s="10" t="s">
        <v>13</v>
      </c>
      <c r="R68" s="10" t="s">
        <v>13</v>
      </c>
      <c r="S68" s="8"/>
      <c r="T68" s="8"/>
      <c r="U68" s="8"/>
      <c r="V68" s="50"/>
      <c r="W68" s="64"/>
    </row>
    <row r="69" spans="1:23" x14ac:dyDescent="0.25">
      <c r="A69" s="52">
        <v>68</v>
      </c>
      <c r="B69" s="6" t="s">
        <v>4619</v>
      </c>
      <c r="C69" s="12" t="s">
        <v>4620</v>
      </c>
      <c r="D69" s="12" t="s">
        <v>4620</v>
      </c>
      <c r="E69" s="11"/>
      <c r="F69" s="6" t="s">
        <v>4619</v>
      </c>
      <c r="G69" s="44"/>
      <c r="H69" s="6"/>
      <c r="I69" s="6"/>
      <c r="J69" s="1"/>
      <c r="K69" s="6"/>
      <c r="L69" s="6"/>
      <c r="M69" s="48"/>
      <c r="N69" s="50"/>
      <c r="O69" s="8"/>
      <c r="P69" s="8"/>
      <c r="Q69" s="8"/>
      <c r="R69" s="8"/>
      <c r="S69" s="8"/>
      <c r="T69" s="8"/>
      <c r="U69" s="8"/>
      <c r="V69" s="50"/>
      <c r="W69" s="64"/>
    </row>
    <row r="70" spans="1:23" ht="25.5" x14ac:dyDescent="0.25">
      <c r="A70" s="52">
        <v>69</v>
      </c>
      <c r="B70" s="2" t="s">
        <v>4617</v>
      </c>
      <c r="C70" s="10" t="s">
        <v>4618</v>
      </c>
      <c r="D70" s="10" t="s">
        <v>4618</v>
      </c>
      <c r="E70" s="8"/>
      <c r="F70" s="2" t="s">
        <v>4617</v>
      </c>
      <c r="G70" s="45"/>
      <c r="H70" s="2"/>
      <c r="I70" s="2"/>
      <c r="J70" s="1" t="s">
        <v>13</v>
      </c>
      <c r="K70" s="2"/>
      <c r="L70" s="2"/>
      <c r="M70" s="50"/>
      <c r="N70" s="50"/>
      <c r="O70" s="8"/>
      <c r="P70" s="10" t="s">
        <v>13</v>
      </c>
      <c r="Q70" s="10" t="s">
        <v>13</v>
      </c>
      <c r="R70" s="10" t="s">
        <v>13</v>
      </c>
      <c r="S70" s="8"/>
      <c r="T70" s="8"/>
      <c r="U70" s="8"/>
      <c r="V70" s="50"/>
      <c r="W70" s="64"/>
    </row>
    <row r="71" spans="1:23" x14ac:dyDescent="0.25">
      <c r="A71" s="52">
        <v>70</v>
      </c>
      <c r="B71" s="6" t="s">
        <v>4615</v>
      </c>
      <c r="C71" s="12" t="s">
        <v>4616</v>
      </c>
      <c r="D71" s="12" t="s">
        <v>4616</v>
      </c>
      <c r="E71" s="11"/>
      <c r="F71" s="6" t="s">
        <v>4615</v>
      </c>
      <c r="G71" s="44"/>
      <c r="H71" s="6"/>
      <c r="I71" s="6"/>
      <c r="J71" s="1"/>
      <c r="K71" s="6"/>
      <c r="L71" s="6"/>
      <c r="M71" s="48"/>
      <c r="N71" s="50"/>
      <c r="O71" s="8"/>
      <c r="P71" s="8"/>
      <c r="Q71" s="8"/>
      <c r="R71" s="8"/>
      <c r="S71" s="8"/>
      <c r="T71" s="8"/>
      <c r="U71" s="8"/>
      <c r="V71" s="50"/>
      <c r="W71" s="64"/>
    </row>
    <row r="72" spans="1:23" ht="38.25" x14ac:dyDescent="0.25">
      <c r="A72" s="52">
        <v>71</v>
      </c>
      <c r="B72" s="2" t="s">
        <v>4613</v>
      </c>
      <c r="C72" s="10" t="s">
        <v>4614</v>
      </c>
      <c r="D72" s="10" t="s">
        <v>4614</v>
      </c>
      <c r="E72" s="8"/>
      <c r="F72" s="2" t="s">
        <v>4613</v>
      </c>
      <c r="G72" s="45"/>
      <c r="H72" s="2"/>
      <c r="I72" s="2"/>
      <c r="J72" s="1" t="s">
        <v>13</v>
      </c>
      <c r="K72" s="2"/>
      <c r="L72" s="2"/>
      <c r="M72" s="50"/>
      <c r="N72" s="49" t="s">
        <v>13</v>
      </c>
      <c r="O72" s="10" t="s">
        <v>13</v>
      </c>
      <c r="P72" s="10" t="s">
        <v>13</v>
      </c>
      <c r="Q72" s="10" t="s">
        <v>13</v>
      </c>
      <c r="R72" s="10" t="s">
        <v>13</v>
      </c>
      <c r="S72" s="8"/>
      <c r="T72" s="8"/>
      <c r="U72" s="8"/>
      <c r="V72" s="50"/>
      <c r="W72" s="64"/>
    </row>
    <row r="73" spans="1:23" ht="25.5" x14ac:dyDescent="0.25">
      <c r="A73" s="52">
        <v>72</v>
      </c>
      <c r="B73" s="6" t="s">
        <v>4611</v>
      </c>
      <c r="C73" s="12" t="s">
        <v>4612</v>
      </c>
      <c r="D73" s="12" t="s">
        <v>4612</v>
      </c>
      <c r="E73" s="11"/>
      <c r="F73" s="6" t="s">
        <v>4611</v>
      </c>
      <c r="G73" s="44"/>
      <c r="H73" s="6"/>
      <c r="I73" s="6"/>
      <c r="J73" s="1"/>
      <c r="K73" s="6"/>
      <c r="L73" s="6"/>
      <c r="M73" s="48"/>
      <c r="N73" s="50"/>
      <c r="O73" s="8"/>
      <c r="P73" s="8"/>
      <c r="Q73" s="8"/>
      <c r="R73" s="8"/>
      <c r="S73" s="8"/>
      <c r="T73" s="8"/>
      <c r="U73" s="8"/>
      <c r="V73" s="50"/>
      <c r="W73" s="64"/>
    </row>
    <row r="74" spans="1:23" ht="38.25" x14ac:dyDescent="0.25">
      <c r="A74" s="52">
        <v>73</v>
      </c>
      <c r="B74" s="2" t="s">
        <v>4609</v>
      </c>
      <c r="C74" s="10" t="s">
        <v>4610</v>
      </c>
      <c r="D74" s="10" t="s">
        <v>4610</v>
      </c>
      <c r="E74" s="10"/>
      <c r="F74" s="2" t="s">
        <v>4609</v>
      </c>
      <c r="G74" s="45"/>
      <c r="H74" s="2"/>
      <c r="I74" s="2"/>
      <c r="J74" s="1" t="s">
        <v>13</v>
      </c>
      <c r="K74" s="2"/>
      <c r="L74" s="2"/>
      <c r="M74" s="49" t="s">
        <v>13</v>
      </c>
      <c r="N74" s="49" t="s">
        <v>13</v>
      </c>
      <c r="O74" s="10" t="s">
        <v>13</v>
      </c>
      <c r="P74" s="10" t="s">
        <v>13</v>
      </c>
      <c r="Q74" s="10" t="s">
        <v>13</v>
      </c>
      <c r="R74" s="10" t="s">
        <v>13</v>
      </c>
      <c r="S74" s="8"/>
      <c r="T74" s="8"/>
      <c r="U74" s="8"/>
      <c r="V74" s="50"/>
      <c r="W74" s="64"/>
    </row>
    <row r="75" spans="1:23" ht="63.75" x14ac:dyDescent="0.25">
      <c r="A75" s="52">
        <v>74</v>
      </c>
      <c r="B75" s="2" t="s">
        <v>4607</v>
      </c>
      <c r="C75" s="10" t="s">
        <v>4608</v>
      </c>
      <c r="D75" s="10" t="s">
        <v>4608</v>
      </c>
      <c r="E75" s="8"/>
      <c r="F75" s="2" t="s">
        <v>4607</v>
      </c>
      <c r="G75" s="45"/>
      <c r="H75" s="2"/>
      <c r="I75" s="2"/>
      <c r="J75" s="1" t="s">
        <v>13</v>
      </c>
      <c r="K75" s="2"/>
      <c r="L75" s="2"/>
      <c r="M75" s="50"/>
      <c r="N75" s="49" t="s">
        <v>13</v>
      </c>
      <c r="O75" s="8"/>
      <c r="P75" s="8"/>
      <c r="Q75" s="8"/>
      <c r="R75" s="8"/>
      <c r="S75" s="8"/>
      <c r="T75" s="8"/>
      <c r="U75" s="8"/>
      <c r="V75" s="50"/>
      <c r="W75" s="64"/>
    </row>
    <row r="76" spans="1:23" ht="38.25" x14ac:dyDescent="0.25">
      <c r="A76" s="52">
        <v>75</v>
      </c>
      <c r="B76" s="2" t="s">
        <v>4605</v>
      </c>
      <c r="C76" s="10" t="s">
        <v>4606</v>
      </c>
      <c r="D76" s="10" t="s">
        <v>4606</v>
      </c>
      <c r="E76" s="8"/>
      <c r="F76" s="2" t="s">
        <v>4605</v>
      </c>
      <c r="G76" s="45"/>
      <c r="H76" s="2"/>
      <c r="I76" s="2"/>
      <c r="J76" s="1" t="s">
        <v>13</v>
      </c>
      <c r="K76" s="2"/>
      <c r="L76" s="2"/>
      <c r="M76" s="50"/>
      <c r="N76" s="49" t="s">
        <v>13</v>
      </c>
      <c r="O76" s="8"/>
      <c r="P76" s="8"/>
      <c r="Q76" s="8"/>
      <c r="R76" s="8"/>
      <c r="S76" s="8"/>
      <c r="T76" s="8"/>
      <c r="U76" s="8"/>
      <c r="V76" s="50"/>
      <c r="W76" s="64"/>
    </row>
    <row r="77" spans="1:23" ht="25.5" x14ac:dyDescent="0.25">
      <c r="A77" s="52">
        <v>76</v>
      </c>
      <c r="B77" s="4" t="s">
        <v>4603</v>
      </c>
      <c r="C77" s="14" t="s">
        <v>4604</v>
      </c>
      <c r="D77" s="14" t="s">
        <v>4604</v>
      </c>
      <c r="E77" s="13"/>
      <c r="F77" s="4" t="s">
        <v>4603</v>
      </c>
      <c r="G77" s="43"/>
      <c r="H77" s="4"/>
      <c r="I77" s="4"/>
      <c r="J77" s="1"/>
      <c r="K77" s="4"/>
      <c r="L77" s="4"/>
      <c r="M77" s="47"/>
      <c r="N77" s="50"/>
      <c r="O77" s="8"/>
      <c r="P77" s="8"/>
      <c r="Q77" s="8"/>
      <c r="R77" s="8"/>
      <c r="S77" s="8"/>
      <c r="T77" s="8"/>
      <c r="U77" s="8"/>
      <c r="V77" s="50"/>
      <c r="W77" s="64"/>
    </row>
    <row r="78" spans="1:23" x14ac:dyDescent="0.25">
      <c r="A78" s="52">
        <v>77</v>
      </c>
      <c r="B78" s="6" t="s">
        <v>4601</v>
      </c>
      <c r="C78" s="12" t="s">
        <v>4602</v>
      </c>
      <c r="D78" s="12" t="s">
        <v>4602</v>
      </c>
      <c r="E78" s="11"/>
      <c r="F78" s="6" t="s">
        <v>4601</v>
      </c>
      <c r="G78" s="44"/>
      <c r="H78" s="6"/>
      <c r="I78" s="6"/>
      <c r="J78" s="1"/>
      <c r="K78" s="6"/>
      <c r="L78" s="6"/>
      <c r="M78" s="48"/>
      <c r="N78" s="50"/>
      <c r="O78" s="8"/>
      <c r="P78" s="8"/>
      <c r="Q78" s="8"/>
      <c r="R78" s="8"/>
      <c r="S78" s="8"/>
      <c r="T78" s="8"/>
      <c r="U78" s="8"/>
      <c r="V78" s="50"/>
      <c r="W78" s="64"/>
    </row>
    <row r="79" spans="1:23" ht="51" x14ac:dyDescent="0.25">
      <c r="A79" s="52">
        <v>78</v>
      </c>
      <c r="B79" s="2" t="s">
        <v>4599</v>
      </c>
      <c r="C79" s="10" t="s">
        <v>4600</v>
      </c>
      <c r="D79" s="10" t="s">
        <v>4600</v>
      </c>
      <c r="E79" s="8"/>
      <c r="F79" s="2" t="s">
        <v>4599</v>
      </c>
      <c r="G79" s="45"/>
      <c r="H79" s="2"/>
      <c r="I79" s="2"/>
      <c r="J79" s="1" t="s">
        <v>13</v>
      </c>
      <c r="K79" s="2"/>
      <c r="L79" s="2"/>
      <c r="M79" s="50"/>
      <c r="N79" s="49" t="s">
        <v>13</v>
      </c>
      <c r="O79" s="10" t="s">
        <v>13</v>
      </c>
      <c r="P79" s="10" t="s">
        <v>13</v>
      </c>
      <c r="Q79" s="10" t="s">
        <v>13</v>
      </c>
      <c r="R79" s="10" t="s">
        <v>13</v>
      </c>
      <c r="S79" s="8"/>
      <c r="T79" s="8"/>
      <c r="U79" s="8"/>
      <c r="V79" s="50"/>
      <c r="W79" s="64"/>
    </row>
    <row r="80" spans="1:23" ht="25.5" x14ac:dyDescent="0.25">
      <c r="A80" s="52">
        <v>79</v>
      </c>
      <c r="B80" s="2" t="s">
        <v>4597</v>
      </c>
      <c r="C80" s="10" t="s">
        <v>4598</v>
      </c>
      <c r="D80" s="10" t="s">
        <v>4598</v>
      </c>
      <c r="E80" s="10"/>
      <c r="F80" s="2" t="s">
        <v>4597</v>
      </c>
      <c r="G80" s="45"/>
      <c r="H80" s="2"/>
      <c r="I80" s="2"/>
      <c r="J80" s="1" t="s">
        <v>13</v>
      </c>
      <c r="K80" s="2"/>
      <c r="L80" s="2"/>
      <c r="M80" s="49" t="s">
        <v>13</v>
      </c>
      <c r="N80" s="49" t="s">
        <v>13</v>
      </c>
      <c r="O80" s="10" t="s">
        <v>13</v>
      </c>
      <c r="P80" s="10" t="s">
        <v>13</v>
      </c>
      <c r="Q80" s="10" t="s">
        <v>13</v>
      </c>
      <c r="R80" s="10" t="s">
        <v>13</v>
      </c>
      <c r="S80" s="8"/>
      <c r="T80" s="8"/>
      <c r="U80" s="8"/>
      <c r="V80" s="50"/>
      <c r="W80" s="64"/>
    </row>
    <row r="81" spans="1:23" ht="25.5" x14ac:dyDescent="0.25">
      <c r="A81" s="52">
        <v>80</v>
      </c>
      <c r="B81" s="6" t="s">
        <v>4595</v>
      </c>
      <c r="C81" s="12" t="s">
        <v>4596</v>
      </c>
      <c r="D81" s="12" t="s">
        <v>4596</v>
      </c>
      <c r="E81" s="11"/>
      <c r="F81" s="6" t="s">
        <v>4595</v>
      </c>
      <c r="G81" s="44"/>
      <c r="H81" s="6"/>
      <c r="I81" s="6"/>
      <c r="J81" s="1"/>
      <c r="K81" s="6"/>
      <c r="L81" s="6"/>
      <c r="M81" s="48"/>
      <c r="N81" s="50"/>
      <c r="O81" s="8"/>
      <c r="P81" s="8"/>
      <c r="Q81" s="8"/>
      <c r="R81" s="8"/>
      <c r="S81" s="8"/>
      <c r="T81" s="8"/>
      <c r="U81" s="8"/>
      <c r="V81" s="50"/>
      <c r="W81" s="64"/>
    </row>
    <row r="82" spans="1:23" ht="25.5" x14ac:dyDescent="0.25">
      <c r="A82" s="52">
        <v>81</v>
      </c>
      <c r="B82" s="2" t="s">
        <v>4593</v>
      </c>
      <c r="C82" s="10" t="s">
        <v>4594</v>
      </c>
      <c r="D82" s="10" t="s">
        <v>4594</v>
      </c>
      <c r="E82" s="8"/>
      <c r="F82" s="2" t="s">
        <v>4593</v>
      </c>
      <c r="G82" s="45"/>
      <c r="H82" s="2"/>
      <c r="I82" s="2"/>
      <c r="J82" s="1" t="s">
        <v>13</v>
      </c>
      <c r="K82" s="2"/>
      <c r="L82" s="2"/>
      <c r="M82" s="50"/>
      <c r="N82" s="49" t="s">
        <v>13</v>
      </c>
      <c r="O82" s="10" t="s">
        <v>13</v>
      </c>
      <c r="P82" s="10" t="s">
        <v>13</v>
      </c>
      <c r="Q82" s="10" t="s">
        <v>13</v>
      </c>
      <c r="R82" s="10" t="s">
        <v>13</v>
      </c>
      <c r="S82" s="8"/>
      <c r="T82" s="8"/>
      <c r="U82" s="8"/>
      <c r="V82" s="50"/>
      <c r="W82" s="64"/>
    </row>
    <row r="83" spans="1:23" ht="25.5" x14ac:dyDescent="0.25">
      <c r="A83" s="52">
        <v>82</v>
      </c>
      <c r="B83" s="4" t="s">
        <v>4591</v>
      </c>
      <c r="C83" s="14" t="s">
        <v>4592</v>
      </c>
      <c r="D83" s="14" t="s">
        <v>4592</v>
      </c>
      <c r="E83" s="13"/>
      <c r="F83" s="4" t="s">
        <v>4591</v>
      </c>
      <c r="G83" s="43"/>
      <c r="H83" s="4"/>
      <c r="I83" s="4"/>
      <c r="J83" s="1"/>
      <c r="K83" s="4"/>
      <c r="L83" s="4"/>
      <c r="M83" s="47"/>
      <c r="N83" s="50"/>
      <c r="O83" s="8"/>
      <c r="P83" s="8"/>
      <c r="Q83" s="8"/>
      <c r="R83" s="8"/>
      <c r="S83" s="8"/>
      <c r="T83" s="8"/>
      <c r="U83" s="8"/>
      <c r="V83" s="50"/>
      <c r="W83" s="64"/>
    </row>
    <row r="84" spans="1:23" x14ac:dyDescent="0.25">
      <c r="A84" s="52">
        <v>83</v>
      </c>
      <c r="B84" s="6" t="s">
        <v>4589</v>
      </c>
      <c r="C84" s="12" t="s">
        <v>4590</v>
      </c>
      <c r="D84" s="12" t="s">
        <v>4590</v>
      </c>
      <c r="E84" s="11"/>
      <c r="F84" s="6" t="s">
        <v>4589</v>
      </c>
      <c r="G84" s="44"/>
      <c r="H84" s="6"/>
      <c r="I84" s="6"/>
      <c r="J84" s="1"/>
      <c r="K84" s="6"/>
      <c r="L84" s="6"/>
      <c r="M84" s="48"/>
      <c r="N84" s="50"/>
      <c r="O84" s="8"/>
      <c r="P84" s="8"/>
      <c r="Q84" s="8"/>
      <c r="R84" s="8"/>
      <c r="S84" s="8"/>
      <c r="T84" s="8"/>
      <c r="U84" s="8"/>
      <c r="V84" s="50"/>
      <c r="W84" s="64"/>
    </row>
    <row r="85" spans="1:23" ht="25.5" x14ac:dyDescent="0.25">
      <c r="A85" s="52">
        <v>84</v>
      </c>
      <c r="B85" s="2" t="s">
        <v>4587</v>
      </c>
      <c r="C85" s="10" t="s">
        <v>4588</v>
      </c>
      <c r="D85" s="10" t="s">
        <v>4588</v>
      </c>
      <c r="E85" s="10"/>
      <c r="F85" s="2" t="s">
        <v>4587</v>
      </c>
      <c r="G85" s="45"/>
      <c r="H85" s="2"/>
      <c r="I85" s="2"/>
      <c r="J85" s="1" t="s">
        <v>13</v>
      </c>
      <c r="K85" s="2"/>
      <c r="L85" s="2"/>
      <c r="M85" s="49" t="s">
        <v>13</v>
      </c>
      <c r="N85" s="49" t="s">
        <v>13</v>
      </c>
      <c r="O85" s="10" t="s">
        <v>13</v>
      </c>
      <c r="P85" s="10" t="s">
        <v>13</v>
      </c>
      <c r="Q85" s="10" t="s">
        <v>13</v>
      </c>
      <c r="R85" s="10" t="s">
        <v>13</v>
      </c>
      <c r="S85" s="8"/>
      <c r="T85" s="8"/>
      <c r="U85" s="8"/>
      <c r="V85" s="50"/>
      <c r="W85" s="64"/>
    </row>
    <row r="86" spans="1:23" x14ac:dyDescent="0.25">
      <c r="A86" s="52">
        <v>85</v>
      </c>
      <c r="B86" s="6" t="s">
        <v>4585</v>
      </c>
      <c r="C86" s="12" t="s">
        <v>4586</v>
      </c>
      <c r="D86" s="12" t="s">
        <v>4586</v>
      </c>
      <c r="E86" s="11"/>
      <c r="F86" s="6" t="s">
        <v>4585</v>
      </c>
      <c r="G86" s="44"/>
      <c r="H86" s="6"/>
      <c r="I86" s="6"/>
      <c r="J86" s="1"/>
      <c r="K86" s="6"/>
      <c r="L86" s="6"/>
      <c r="M86" s="48"/>
      <c r="N86" s="50"/>
      <c r="O86" s="8"/>
      <c r="P86" s="8"/>
      <c r="Q86" s="8"/>
      <c r="R86" s="8"/>
      <c r="S86" s="8"/>
      <c r="T86" s="8"/>
      <c r="U86" s="8"/>
      <c r="V86" s="50"/>
      <c r="W86" s="64"/>
    </row>
    <row r="87" spans="1:23" ht="25.5" x14ac:dyDescent="0.25">
      <c r="A87" s="52">
        <v>86</v>
      </c>
      <c r="B87" s="2" t="s">
        <v>4583</v>
      </c>
      <c r="C87" s="10" t="s">
        <v>4584</v>
      </c>
      <c r="D87" s="10" t="s">
        <v>4584</v>
      </c>
      <c r="E87" s="8"/>
      <c r="F87" s="2" t="s">
        <v>4583</v>
      </c>
      <c r="G87" s="45"/>
      <c r="H87" s="2"/>
      <c r="I87" s="2"/>
      <c r="J87" s="1" t="s">
        <v>13</v>
      </c>
      <c r="K87" s="2"/>
      <c r="L87" s="2"/>
      <c r="M87" s="50"/>
      <c r="N87" s="49" t="s">
        <v>13</v>
      </c>
      <c r="O87" s="10" t="s">
        <v>13</v>
      </c>
      <c r="P87" s="10" t="s">
        <v>13</v>
      </c>
      <c r="Q87" s="10" t="s">
        <v>13</v>
      </c>
      <c r="R87" s="10" t="s">
        <v>13</v>
      </c>
      <c r="S87" s="8"/>
      <c r="T87" s="8"/>
      <c r="U87" s="8"/>
      <c r="V87" s="50"/>
      <c r="W87" s="64"/>
    </row>
    <row r="88" spans="1:23" x14ac:dyDescent="0.25">
      <c r="A88" s="52">
        <v>87</v>
      </c>
      <c r="B88" s="6" t="s">
        <v>4581</v>
      </c>
      <c r="C88" s="12" t="s">
        <v>4582</v>
      </c>
      <c r="D88" s="12" t="s">
        <v>4582</v>
      </c>
      <c r="E88" s="11"/>
      <c r="F88" s="6" t="s">
        <v>4581</v>
      </c>
      <c r="G88" s="44"/>
      <c r="H88" s="6"/>
      <c r="I88" s="6"/>
      <c r="J88" s="1" t="s">
        <v>13</v>
      </c>
      <c r="K88" s="6"/>
      <c r="L88" s="6"/>
      <c r="M88" s="48"/>
      <c r="N88" s="50"/>
      <c r="O88" s="8"/>
      <c r="P88" s="8"/>
      <c r="Q88" s="8"/>
      <c r="R88" s="8"/>
      <c r="S88" s="8"/>
      <c r="T88" s="8"/>
      <c r="U88" s="8"/>
      <c r="V88" s="50"/>
      <c r="W88" s="64"/>
    </row>
    <row r="89" spans="1:23" ht="38.25" x14ac:dyDescent="0.25">
      <c r="A89" s="52">
        <v>88</v>
      </c>
      <c r="B89" s="2" t="s">
        <v>4579</v>
      </c>
      <c r="C89" s="10" t="s">
        <v>4580</v>
      </c>
      <c r="D89" s="10" t="s">
        <v>4580</v>
      </c>
      <c r="E89" s="8"/>
      <c r="F89" s="2" t="s">
        <v>4579</v>
      </c>
      <c r="G89" s="45"/>
      <c r="H89" s="2"/>
      <c r="I89" s="2"/>
      <c r="J89" s="1" t="s">
        <v>13</v>
      </c>
      <c r="K89" s="2"/>
      <c r="L89" s="2"/>
      <c r="M89" s="50"/>
      <c r="N89" s="49" t="s">
        <v>13</v>
      </c>
      <c r="O89" s="10" t="s">
        <v>13</v>
      </c>
      <c r="P89" s="10" t="s">
        <v>13</v>
      </c>
      <c r="Q89" s="10" t="s">
        <v>13</v>
      </c>
      <c r="R89" s="10" t="s">
        <v>13</v>
      </c>
      <c r="S89" s="8"/>
      <c r="T89" s="8"/>
      <c r="U89" s="8"/>
      <c r="V89" s="50"/>
      <c r="W89" s="64"/>
    </row>
    <row r="90" spans="1:23" x14ac:dyDescent="0.25">
      <c r="A90" s="52">
        <v>89</v>
      </c>
      <c r="B90" s="4" t="s">
        <v>4577</v>
      </c>
      <c r="C90" s="14" t="s">
        <v>4578</v>
      </c>
      <c r="D90" s="14" t="s">
        <v>4578</v>
      </c>
      <c r="E90" s="13"/>
      <c r="F90" s="4" t="s">
        <v>4577</v>
      </c>
      <c r="G90" s="43"/>
      <c r="H90" s="4"/>
      <c r="I90" s="4"/>
      <c r="J90" s="1"/>
      <c r="K90" s="4"/>
      <c r="L90" s="4"/>
      <c r="M90" s="47"/>
      <c r="N90" s="50"/>
      <c r="O90" s="8"/>
      <c r="P90" s="8"/>
      <c r="Q90" s="8"/>
      <c r="R90" s="8"/>
      <c r="S90" s="8"/>
      <c r="T90" s="8"/>
      <c r="U90" s="8"/>
      <c r="V90" s="50"/>
      <c r="W90" s="64"/>
    </row>
    <row r="91" spans="1:23" x14ac:dyDescent="0.25">
      <c r="A91" s="52">
        <v>90</v>
      </c>
      <c r="B91" s="4" t="s">
        <v>4575</v>
      </c>
      <c r="C91" s="14" t="s">
        <v>4576</v>
      </c>
      <c r="D91" s="14" t="s">
        <v>4576</v>
      </c>
      <c r="E91" s="13"/>
      <c r="F91" s="4" t="s">
        <v>4575</v>
      </c>
      <c r="G91" s="43"/>
      <c r="H91" s="4"/>
      <c r="I91" s="4"/>
      <c r="J91" s="1"/>
      <c r="K91" s="4"/>
      <c r="L91" s="4"/>
      <c r="M91" s="47"/>
      <c r="N91" s="50"/>
      <c r="O91" s="8"/>
      <c r="P91" s="8"/>
      <c r="Q91" s="8"/>
      <c r="R91" s="8"/>
      <c r="S91" s="8"/>
      <c r="T91" s="8"/>
      <c r="U91" s="8"/>
      <c r="V91" s="50"/>
      <c r="W91" s="64"/>
    </row>
    <row r="92" spans="1:23" x14ac:dyDescent="0.25">
      <c r="A92" s="52">
        <v>91</v>
      </c>
      <c r="B92" s="6" t="s">
        <v>4573</v>
      </c>
      <c r="C92" s="12" t="s">
        <v>4574</v>
      </c>
      <c r="D92" s="12" t="s">
        <v>4574</v>
      </c>
      <c r="E92" s="11"/>
      <c r="F92" s="6" t="s">
        <v>4573</v>
      </c>
      <c r="G92" s="44"/>
      <c r="H92" s="6"/>
      <c r="I92" s="6"/>
      <c r="J92" s="1"/>
      <c r="K92" s="6"/>
      <c r="L92" s="6"/>
      <c r="M92" s="48"/>
      <c r="N92" s="50"/>
      <c r="O92" s="8"/>
      <c r="P92" s="8"/>
      <c r="Q92" s="8"/>
      <c r="R92" s="8"/>
      <c r="S92" s="8"/>
      <c r="T92" s="8"/>
      <c r="U92" s="8"/>
      <c r="V92" s="50"/>
      <c r="W92" s="64"/>
    </row>
    <row r="93" spans="1:23" ht="38.25" x14ac:dyDescent="0.25">
      <c r="A93" s="52">
        <v>92</v>
      </c>
      <c r="B93" s="2" t="s">
        <v>4571</v>
      </c>
      <c r="C93" s="10" t="s">
        <v>4572</v>
      </c>
      <c r="D93" s="10" t="s">
        <v>4572</v>
      </c>
      <c r="E93" s="8"/>
      <c r="F93" s="2" t="s">
        <v>4571</v>
      </c>
      <c r="G93" s="45"/>
      <c r="H93" s="2"/>
      <c r="I93" s="2"/>
      <c r="J93" s="1" t="s">
        <v>13</v>
      </c>
      <c r="K93" s="2"/>
      <c r="L93" s="2"/>
      <c r="M93" s="50"/>
      <c r="N93" s="49" t="s">
        <v>13</v>
      </c>
      <c r="O93" s="10" t="s">
        <v>13</v>
      </c>
      <c r="P93" s="10" t="s">
        <v>13</v>
      </c>
      <c r="Q93" s="10" t="s">
        <v>13</v>
      </c>
      <c r="R93" s="10" t="s">
        <v>13</v>
      </c>
      <c r="S93" s="8"/>
      <c r="T93" s="8"/>
      <c r="U93" s="8"/>
      <c r="V93" s="50"/>
      <c r="W93" s="64"/>
    </row>
    <row r="94" spans="1:23" x14ac:dyDescent="0.25">
      <c r="A94" s="52">
        <v>93</v>
      </c>
      <c r="B94" s="6" t="s">
        <v>4569</v>
      </c>
      <c r="C94" s="12" t="s">
        <v>4570</v>
      </c>
      <c r="D94" s="12" t="s">
        <v>4570</v>
      </c>
      <c r="E94" s="11"/>
      <c r="F94" s="6" t="s">
        <v>4569</v>
      </c>
      <c r="G94" s="44"/>
      <c r="H94" s="6"/>
      <c r="I94" s="6"/>
      <c r="J94" s="1"/>
      <c r="K94" s="6"/>
      <c r="L94" s="6"/>
      <c r="M94" s="48"/>
      <c r="N94" s="50"/>
      <c r="O94" s="8"/>
      <c r="P94" s="8"/>
      <c r="Q94" s="8"/>
      <c r="R94" s="8"/>
      <c r="S94" s="8"/>
      <c r="T94" s="8"/>
      <c r="U94" s="8"/>
      <c r="V94" s="50"/>
      <c r="W94" s="64"/>
    </row>
    <row r="95" spans="1:23" ht="25.5" x14ac:dyDescent="0.25">
      <c r="A95" s="52">
        <v>94</v>
      </c>
      <c r="B95" s="2" t="s">
        <v>4567</v>
      </c>
      <c r="C95" s="10" t="s">
        <v>4568</v>
      </c>
      <c r="D95" s="10" t="s">
        <v>4568</v>
      </c>
      <c r="E95" s="8"/>
      <c r="F95" s="2" t="s">
        <v>4567</v>
      </c>
      <c r="G95" s="45"/>
      <c r="H95" s="2"/>
      <c r="I95" s="2"/>
      <c r="J95" s="1" t="s">
        <v>13</v>
      </c>
      <c r="K95" s="2"/>
      <c r="L95" s="2"/>
      <c r="M95" s="50"/>
      <c r="N95" s="49" t="s">
        <v>13</v>
      </c>
      <c r="O95" s="10" t="s">
        <v>13</v>
      </c>
      <c r="P95" s="10" t="s">
        <v>13</v>
      </c>
      <c r="Q95" s="10" t="s">
        <v>13</v>
      </c>
      <c r="R95" s="10" t="s">
        <v>13</v>
      </c>
      <c r="S95" s="8"/>
      <c r="T95" s="8"/>
      <c r="U95" s="8"/>
      <c r="V95" s="50"/>
      <c r="W95" s="64"/>
    </row>
    <row r="96" spans="1:23" x14ac:dyDescent="0.25">
      <c r="A96" s="52">
        <v>95</v>
      </c>
      <c r="B96" s="6" t="s">
        <v>4565</v>
      </c>
      <c r="C96" s="12" t="s">
        <v>4566</v>
      </c>
      <c r="D96" s="12" t="s">
        <v>4566</v>
      </c>
      <c r="E96" s="11"/>
      <c r="F96" s="6" t="s">
        <v>4565</v>
      </c>
      <c r="G96" s="44"/>
      <c r="H96" s="6"/>
      <c r="I96" s="6"/>
      <c r="J96" s="1"/>
      <c r="K96" s="6"/>
      <c r="L96" s="6"/>
      <c r="M96" s="48"/>
      <c r="N96" s="50"/>
      <c r="O96" s="8"/>
      <c r="P96" s="8"/>
      <c r="Q96" s="8"/>
      <c r="R96" s="8"/>
      <c r="S96" s="8"/>
      <c r="T96" s="8"/>
      <c r="U96" s="8"/>
      <c r="V96" s="50"/>
      <c r="W96" s="64"/>
    </row>
    <row r="97" spans="1:23" x14ac:dyDescent="0.25">
      <c r="A97" s="52">
        <v>96</v>
      </c>
      <c r="B97" s="2" t="s">
        <v>4563</v>
      </c>
      <c r="C97" s="10" t="s">
        <v>4564</v>
      </c>
      <c r="D97" s="10" t="s">
        <v>4564</v>
      </c>
      <c r="E97" s="10"/>
      <c r="F97" s="2" t="s">
        <v>4563</v>
      </c>
      <c r="G97" s="45"/>
      <c r="H97" s="2"/>
      <c r="I97" s="2"/>
      <c r="J97" s="1" t="s">
        <v>13</v>
      </c>
      <c r="K97" s="2"/>
      <c r="L97" s="2"/>
      <c r="M97" s="49" t="s">
        <v>13</v>
      </c>
      <c r="N97" s="49" t="s">
        <v>13</v>
      </c>
      <c r="O97" s="10" t="s">
        <v>13</v>
      </c>
      <c r="P97" s="10" t="s">
        <v>13</v>
      </c>
      <c r="Q97" s="10" t="s">
        <v>13</v>
      </c>
      <c r="R97" s="10" t="s">
        <v>13</v>
      </c>
      <c r="S97" s="8"/>
      <c r="T97" s="8"/>
      <c r="U97" s="8"/>
      <c r="V97" s="50"/>
      <c r="W97" s="64"/>
    </row>
    <row r="98" spans="1:23" ht="38.25" x14ac:dyDescent="0.25">
      <c r="A98" s="52">
        <v>97</v>
      </c>
      <c r="B98" s="2" t="s">
        <v>4561</v>
      </c>
      <c r="C98" s="10" t="s">
        <v>4562</v>
      </c>
      <c r="D98" s="10" t="s">
        <v>4562</v>
      </c>
      <c r="E98" s="8"/>
      <c r="F98" s="2" t="s">
        <v>4561</v>
      </c>
      <c r="G98" s="45"/>
      <c r="H98" s="2"/>
      <c r="I98" s="2"/>
      <c r="J98" s="1" t="s">
        <v>13</v>
      </c>
      <c r="K98" s="2"/>
      <c r="L98" s="2"/>
      <c r="M98" s="50"/>
      <c r="N98" s="49" t="s">
        <v>13</v>
      </c>
      <c r="O98" s="10" t="s">
        <v>13</v>
      </c>
      <c r="P98" s="10" t="s">
        <v>13</v>
      </c>
      <c r="Q98" s="10" t="s">
        <v>13</v>
      </c>
      <c r="R98" s="10" t="s">
        <v>13</v>
      </c>
      <c r="S98" s="8"/>
      <c r="T98" s="8"/>
      <c r="U98" s="8"/>
      <c r="V98" s="50"/>
      <c r="W98" s="64"/>
    </row>
    <row r="99" spans="1:23" x14ac:dyDescent="0.25">
      <c r="A99" s="52">
        <v>98</v>
      </c>
      <c r="B99" s="2" t="s">
        <v>4559</v>
      </c>
      <c r="C99" s="10" t="s">
        <v>4560</v>
      </c>
      <c r="D99" s="10" t="s">
        <v>4560</v>
      </c>
      <c r="E99" s="8"/>
      <c r="F99" s="2" t="s">
        <v>4559</v>
      </c>
      <c r="G99" s="45"/>
      <c r="H99" s="2"/>
      <c r="I99" s="2"/>
      <c r="J99" s="1" t="s">
        <v>13</v>
      </c>
      <c r="K99" s="2"/>
      <c r="L99" s="2"/>
      <c r="M99" s="50"/>
      <c r="N99" s="49" t="s">
        <v>13</v>
      </c>
      <c r="O99" s="10" t="s">
        <v>13</v>
      </c>
      <c r="P99" s="10" t="s">
        <v>13</v>
      </c>
      <c r="Q99" s="10" t="s">
        <v>13</v>
      </c>
      <c r="R99" s="10" t="s">
        <v>13</v>
      </c>
      <c r="S99" s="8"/>
      <c r="T99" s="8"/>
      <c r="U99" s="8"/>
      <c r="V99" s="50"/>
      <c r="W99" s="64"/>
    </row>
    <row r="100" spans="1:23" x14ac:dyDescent="0.25">
      <c r="A100" s="52">
        <v>99</v>
      </c>
      <c r="B100" s="4" t="s">
        <v>4557</v>
      </c>
      <c r="C100" s="14" t="s">
        <v>4558</v>
      </c>
      <c r="D100" s="14" t="s">
        <v>4558</v>
      </c>
      <c r="E100" s="13"/>
      <c r="F100" s="4" t="s">
        <v>4557</v>
      </c>
      <c r="G100" s="43"/>
      <c r="H100" s="4"/>
      <c r="I100" s="4"/>
      <c r="J100" s="1"/>
      <c r="K100" s="4"/>
      <c r="L100" s="4"/>
      <c r="M100" s="47"/>
      <c r="N100" s="50"/>
      <c r="O100" s="8"/>
      <c r="P100" s="8"/>
      <c r="Q100" s="8"/>
      <c r="R100" s="8"/>
      <c r="S100" s="8"/>
      <c r="T100" s="8"/>
      <c r="U100" s="8"/>
      <c r="V100" s="50"/>
      <c r="W100" s="64"/>
    </row>
    <row r="101" spans="1:23" x14ac:dyDescent="0.25">
      <c r="A101" s="52">
        <v>100</v>
      </c>
      <c r="B101" s="6" t="s">
        <v>4555</v>
      </c>
      <c r="C101" s="12" t="s">
        <v>4556</v>
      </c>
      <c r="D101" s="12" t="s">
        <v>4556</v>
      </c>
      <c r="E101" s="11"/>
      <c r="F101" s="6" t="s">
        <v>4555</v>
      </c>
      <c r="G101" s="44"/>
      <c r="H101" s="6"/>
      <c r="I101" s="6"/>
      <c r="J101" s="1"/>
      <c r="K101" s="6"/>
      <c r="L101" s="6"/>
      <c r="M101" s="48"/>
      <c r="N101" s="50"/>
      <c r="O101" s="8"/>
      <c r="P101" s="8"/>
      <c r="Q101" s="8"/>
      <c r="R101" s="8"/>
      <c r="S101" s="8"/>
      <c r="T101" s="8"/>
      <c r="U101" s="8"/>
      <c r="V101" s="50"/>
      <c r="W101" s="64"/>
    </row>
    <row r="102" spans="1:23" ht="25.5" x14ac:dyDescent="0.25">
      <c r="A102" s="52">
        <v>101</v>
      </c>
      <c r="B102" s="2" t="s">
        <v>4553</v>
      </c>
      <c r="C102" s="10" t="s">
        <v>4554</v>
      </c>
      <c r="D102" s="10" t="s">
        <v>4554</v>
      </c>
      <c r="E102" s="10"/>
      <c r="F102" s="2" t="s">
        <v>4553</v>
      </c>
      <c r="G102" s="45"/>
      <c r="H102" s="2"/>
      <c r="I102" s="2"/>
      <c r="J102" s="1" t="s">
        <v>13</v>
      </c>
      <c r="K102" s="2"/>
      <c r="L102" s="2"/>
      <c r="M102" s="49" t="s">
        <v>13</v>
      </c>
      <c r="N102" s="49" t="s">
        <v>13</v>
      </c>
      <c r="O102" s="10" t="s">
        <v>13</v>
      </c>
      <c r="P102" s="8"/>
      <c r="Q102" s="8"/>
      <c r="R102" s="8"/>
      <c r="S102" s="8"/>
      <c r="T102" s="8"/>
      <c r="U102" s="8"/>
      <c r="V102" s="50"/>
      <c r="W102" s="64"/>
    </row>
    <row r="103" spans="1:23" ht="25.5" x14ac:dyDescent="0.25">
      <c r="A103" s="52">
        <v>102</v>
      </c>
      <c r="B103" s="2" t="s">
        <v>4551</v>
      </c>
      <c r="C103" s="10" t="s">
        <v>4552</v>
      </c>
      <c r="D103" s="10" t="s">
        <v>4552</v>
      </c>
      <c r="E103" s="10"/>
      <c r="F103" s="2" t="s">
        <v>4551</v>
      </c>
      <c r="G103" s="45"/>
      <c r="H103" s="2"/>
      <c r="I103" s="2"/>
      <c r="J103" s="1" t="s">
        <v>13</v>
      </c>
      <c r="K103" s="2"/>
      <c r="L103" s="2"/>
      <c r="M103" s="49" t="s">
        <v>13</v>
      </c>
      <c r="N103" s="49" t="s">
        <v>13</v>
      </c>
      <c r="O103" s="8"/>
      <c r="P103" s="8"/>
      <c r="Q103" s="8"/>
      <c r="R103" s="8"/>
      <c r="S103" s="8"/>
      <c r="T103" s="8"/>
      <c r="U103" s="8"/>
      <c r="V103" s="50"/>
      <c r="W103" s="64"/>
    </row>
    <row r="104" spans="1:23" ht="25.5" x14ac:dyDescent="0.25">
      <c r="A104" s="52">
        <v>103</v>
      </c>
      <c r="B104" s="6" t="s">
        <v>4549</v>
      </c>
      <c r="C104" s="12" t="s">
        <v>4550</v>
      </c>
      <c r="D104" s="12" t="s">
        <v>4550</v>
      </c>
      <c r="E104" s="11"/>
      <c r="F104" s="6" t="s">
        <v>4549</v>
      </c>
      <c r="G104" s="44"/>
      <c r="H104" s="6"/>
      <c r="I104" s="6"/>
      <c r="J104" s="1"/>
      <c r="K104" s="6"/>
      <c r="L104" s="6"/>
      <c r="M104" s="48"/>
      <c r="N104" s="50"/>
      <c r="O104" s="8"/>
      <c r="P104" s="8"/>
      <c r="Q104" s="8"/>
      <c r="R104" s="8"/>
      <c r="S104" s="8"/>
      <c r="T104" s="8"/>
      <c r="U104" s="8"/>
      <c r="V104" s="50"/>
      <c r="W104" s="64"/>
    </row>
    <row r="105" spans="1:23" ht="25.5" x14ac:dyDescent="0.25">
      <c r="A105" s="52">
        <v>104</v>
      </c>
      <c r="B105" s="2" t="s">
        <v>4547</v>
      </c>
      <c r="C105" s="10" t="s">
        <v>4548</v>
      </c>
      <c r="D105" s="10" t="s">
        <v>4548</v>
      </c>
      <c r="E105" s="8"/>
      <c r="F105" s="2" t="s">
        <v>4547</v>
      </c>
      <c r="G105" s="45"/>
      <c r="H105" s="2"/>
      <c r="I105" s="2"/>
      <c r="J105" s="1" t="s">
        <v>13</v>
      </c>
      <c r="K105" s="2"/>
      <c r="L105" s="2"/>
      <c r="M105" s="50"/>
      <c r="N105" s="49" t="s">
        <v>13</v>
      </c>
      <c r="O105" s="10" t="s">
        <v>13</v>
      </c>
      <c r="P105" s="10" t="s">
        <v>13</v>
      </c>
      <c r="Q105" s="10" t="s">
        <v>13</v>
      </c>
      <c r="R105" s="10" t="s">
        <v>13</v>
      </c>
      <c r="S105" s="8"/>
      <c r="T105" s="8"/>
      <c r="U105" s="8"/>
      <c r="V105" s="50"/>
      <c r="W105" s="64"/>
    </row>
    <row r="106" spans="1:23" x14ac:dyDescent="0.25">
      <c r="A106" s="52">
        <v>105</v>
      </c>
      <c r="B106" s="2" t="s">
        <v>4545</v>
      </c>
      <c r="C106" s="10" t="s">
        <v>4546</v>
      </c>
      <c r="D106" s="10" t="s">
        <v>4546</v>
      </c>
      <c r="E106" s="8"/>
      <c r="F106" s="2" t="s">
        <v>4545</v>
      </c>
      <c r="G106" s="45"/>
      <c r="H106" s="2"/>
      <c r="I106" s="2"/>
      <c r="J106" s="1" t="s">
        <v>13</v>
      </c>
      <c r="K106" s="2"/>
      <c r="L106" s="2"/>
      <c r="M106" s="50"/>
      <c r="N106" s="49" t="s">
        <v>13</v>
      </c>
      <c r="O106" s="10" t="s">
        <v>13</v>
      </c>
      <c r="P106" s="10" t="s">
        <v>13</v>
      </c>
      <c r="Q106" s="10" t="s">
        <v>13</v>
      </c>
      <c r="R106" s="10" t="s">
        <v>13</v>
      </c>
      <c r="S106" s="8"/>
      <c r="T106" s="8"/>
      <c r="U106" s="8"/>
      <c r="V106" s="50"/>
      <c r="W106" s="64"/>
    </row>
    <row r="107" spans="1:23" ht="38.25" x14ac:dyDescent="0.25">
      <c r="A107" s="52">
        <v>106</v>
      </c>
      <c r="B107" s="2" t="s">
        <v>4543</v>
      </c>
      <c r="C107" s="10" t="s">
        <v>4544</v>
      </c>
      <c r="D107" s="10" t="s">
        <v>4544</v>
      </c>
      <c r="E107" s="8"/>
      <c r="F107" s="2" t="s">
        <v>4543</v>
      </c>
      <c r="G107" s="45"/>
      <c r="H107" s="2"/>
      <c r="I107" s="2"/>
      <c r="J107" s="1" t="s">
        <v>13</v>
      </c>
      <c r="K107" s="2"/>
      <c r="L107" s="2"/>
      <c r="M107" s="50"/>
      <c r="N107" s="49" t="s">
        <v>13</v>
      </c>
      <c r="O107" s="10" t="s">
        <v>13</v>
      </c>
      <c r="P107" s="10" t="s">
        <v>13</v>
      </c>
      <c r="Q107" s="10" t="s">
        <v>13</v>
      </c>
      <c r="R107" s="10" t="s">
        <v>13</v>
      </c>
      <c r="S107" s="8"/>
      <c r="T107" s="8"/>
      <c r="U107" s="8"/>
      <c r="V107" s="50"/>
      <c r="W107" s="64"/>
    </row>
    <row r="108" spans="1:23" x14ac:dyDescent="0.25">
      <c r="A108" s="52">
        <v>107</v>
      </c>
      <c r="B108" s="6" t="s">
        <v>4541</v>
      </c>
      <c r="C108" s="12" t="s">
        <v>4542</v>
      </c>
      <c r="D108" s="12" t="s">
        <v>4542</v>
      </c>
      <c r="E108" s="11"/>
      <c r="F108" s="6" t="s">
        <v>4541</v>
      </c>
      <c r="G108" s="44"/>
      <c r="H108" s="6"/>
      <c r="I108" s="6"/>
      <c r="J108" s="1"/>
      <c r="K108" s="6"/>
      <c r="L108" s="6"/>
      <c r="M108" s="48"/>
      <c r="N108" s="50"/>
      <c r="O108" s="8"/>
      <c r="P108" s="8"/>
      <c r="Q108" s="8"/>
      <c r="R108" s="8"/>
      <c r="S108" s="8"/>
      <c r="T108" s="8"/>
      <c r="U108" s="8"/>
      <c r="V108" s="50"/>
      <c r="W108" s="64"/>
    </row>
    <row r="109" spans="1:23" ht="38.25" x14ac:dyDescent="0.25">
      <c r="A109" s="52">
        <v>108</v>
      </c>
      <c r="B109" s="2" t="s">
        <v>4539</v>
      </c>
      <c r="C109" s="10" t="s">
        <v>4540</v>
      </c>
      <c r="D109" s="10" t="s">
        <v>4540</v>
      </c>
      <c r="E109" s="8"/>
      <c r="F109" s="2" t="s">
        <v>4539</v>
      </c>
      <c r="G109" s="45"/>
      <c r="H109" s="2"/>
      <c r="I109" s="2"/>
      <c r="J109" s="1" t="s">
        <v>13</v>
      </c>
      <c r="K109" s="2"/>
      <c r="L109" s="2"/>
      <c r="M109" s="50"/>
      <c r="N109" s="49" t="s">
        <v>13</v>
      </c>
      <c r="O109" s="8"/>
      <c r="P109" s="8"/>
      <c r="Q109" s="8"/>
      <c r="R109" s="8"/>
      <c r="S109" s="8"/>
      <c r="T109" s="8"/>
      <c r="U109" s="8"/>
      <c r="V109" s="50"/>
      <c r="W109" s="64"/>
    </row>
    <row r="110" spans="1:23" x14ac:dyDescent="0.25">
      <c r="A110" s="52">
        <v>109</v>
      </c>
      <c r="B110" s="2" t="s">
        <v>4537</v>
      </c>
      <c r="C110" s="10" t="s">
        <v>4538</v>
      </c>
      <c r="D110" s="10" t="s">
        <v>4538</v>
      </c>
      <c r="E110" s="8"/>
      <c r="F110" s="2" t="s">
        <v>4537</v>
      </c>
      <c r="G110" s="45"/>
      <c r="H110" s="2"/>
      <c r="I110" s="2"/>
      <c r="J110" s="1" t="s">
        <v>13</v>
      </c>
      <c r="K110" s="2"/>
      <c r="L110" s="2"/>
      <c r="M110" s="50"/>
      <c r="N110" s="49" t="s">
        <v>13</v>
      </c>
      <c r="O110" s="8"/>
      <c r="P110" s="8"/>
      <c r="Q110" s="8"/>
      <c r="R110" s="8"/>
      <c r="S110" s="8"/>
      <c r="T110" s="8"/>
      <c r="U110" s="8"/>
      <c r="V110" s="50"/>
      <c r="W110" s="64"/>
    </row>
    <row r="111" spans="1:23" ht="38.25" x14ac:dyDescent="0.25">
      <c r="A111" s="52">
        <v>110</v>
      </c>
      <c r="B111" s="2" t="s">
        <v>4535</v>
      </c>
      <c r="C111" s="10" t="s">
        <v>4536</v>
      </c>
      <c r="D111" s="10" t="s">
        <v>4536</v>
      </c>
      <c r="E111" s="8"/>
      <c r="F111" s="2" t="s">
        <v>4535</v>
      </c>
      <c r="G111" s="45"/>
      <c r="H111" s="2"/>
      <c r="I111" s="2"/>
      <c r="J111" s="1" t="s">
        <v>13</v>
      </c>
      <c r="K111" s="2"/>
      <c r="L111" s="2"/>
      <c r="M111" s="50"/>
      <c r="N111" s="49" t="s">
        <v>13</v>
      </c>
      <c r="O111" s="8"/>
      <c r="P111" s="8"/>
      <c r="Q111" s="8"/>
      <c r="R111" s="8"/>
      <c r="S111" s="8"/>
      <c r="T111" s="8"/>
      <c r="U111" s="8"/>
      <c r="V111" s="50"/>
      <c r="W111" s="64"/>
    </row>
    <row r="112" spans="1:23" x14ac:dyDescent="0.25">
      <c r="A112" s="52">
        <v>111</v>
      </c>
      <c r="B112" s="2" t="s">
        <v>4533</v>
      </c>
      <c r="C112" s="10" t="s">
        <v>4534</v>
      </c>
      <c r="D112" s="10" t="s">
        <v>4534</v>
      </c>
      <c r="E112" s="8"/>
      <c r="F112" s="2" t="s">
        <v>4533</v>
      </c>
      <c r="G112" s="45"/>
      <c r="H112" s="2"/>
      <c r="I112" s="2"/>
      <c r="J112" s="1" t="s">
        <v>13</v>
      </c>
      <c r="K112" s="2"/>
      <c r="L112" s="2"/>
      <c r="M112" s="50"/>
      <c r="N112" s="49" t="s">
        <v>13</v>
      </c>
      <c r="O112" s="8"/>
      <c r="P112" s="8"/>
      <c r="Q112" s="8"/>
      <c r="R112" s="8"/>
      <c r="S112" s="8"/>
      <c r="T112" s="8"/>
      <c r="U112" s="8"/>
      <c r="V112" s="50"/>
      <c r="W112" s="64"/>
    </row>
    <row r="113" spans="1:23" x14ac:dyDescent="0.25">
      <c r="A113" s="52">
        <v>112</v>
      </c>
      <c r="B113" s="6" t="s">
        <v>4531</v>
      </c>
      <c r="C113" s="12" t="s">
        <v>4532</v>
      </c>
      <c r="D113" s="12" t="s">
        <v>4532</v>
      </c>
      <c r="E113" s="11"/>
      <c r="F113" s="6" t="s">
        <v>4531</v>
      </c>
      <c r="G113" s="44"/>
      <c r="H113" s="6"/>
      <c r="I113" s="6"/>
      <c r="J113" s="1"/>
      <c r="K113" s="6"/>
      <c r="L113" s="6"/>
      <c r="M113" s="48"/>
      <c r="N113" s="50"/>
      <c r="O113" s="8"/>
      <c r="P113" s="8"/>
      <c r="Q113" s="8"/>
      <c r="R113" s="8"/>
      <c r="S113" s="8"/>
      <c r="T113" s="8"/>
      <c r="U113" s="8"/>
      <c r="V113" s="50"/>
      <c r="W113" s="64"/>
    </row>
    <row r="114" spans="1:23" ht="25.5" x14ac:dyDescent="0.25">
      <c r="A114" s="52">
        <v>113</v>
      </c>
      <c r="B114" s="2" t="s">
        <v>4529</v>
      </c>
      <c r="C114" s="10" t="s">
        <v>4530</v>
      </c>
      <c r="D114" s="10" t="s">
        <v>4530</v>
      </c>
      <c r="E114" s="8"/>
      <c r="F114" s="2" t="s">
        <v>4529</v>
      </c>
      <c r="G114" s="45"/>
      <c r="H114" s="2"/>
      <c r="I114" s="2"/>
      <c r="J114" s="1" t="s">
        <v>13</v>
      </c>
      <c r="K114" s="2"/>
      <c r="L114" s="2"/>
      <c r="M114" s="50"/>
      <c r="N114" s="49" t="s">
        <v>13</v>
      </c>
      <c r="O114" s="8"/>
      <c r="P114" s="8"/>
      <c r="Q114" s="8"/>
      <c r="R114" s="8"/>
      <c r="S114" s="8"/>
      <c r="T114" s="8"/>
      <c r="U114" s="8"/>
      <c r="V114" s="50"/>
      <c r="W114" s="64"/>
    </row>
    <row r="115" spans="1:23" ht="25.5" x14ac:dyDescent="0.25">
      <c r="A115" s="52">
        <v>114</v>
      </c>
      <c r="B115" s="2" t="s">
        <v>4527</v>
      </c>
      <c r="C115" s="10" t="s">
        <v>4528</v>
      </c>
      <c r="D115" s="10" t="s">
        <v>4528</v>
      </c>
      <c r="E115" s="8"/>
      <c r="F115" s="2" t="s">
        <v>4527</v>
      </c>
      <c r="G115" s="45"/>
      <c r="H115" s="2"/>
      <c r="I115" s="2"/>
      <c r="J115" s="1" t="s">
        <v>13</v>
      </c>
      <c r="K115" s="2"/>
      <c r="L115" s="2"/>
      <c r="M115" s="50"/>
      <c r="N115" s="49" t="s">
        <v>13</v>
      </c>
      <c r="O115" s="8"/>
      <c r="P115" s="8"/>
      <c r="Q115" s="8"/>
      <c r="R115" s="8"/>
      <c r="S115" s="8"/>
      <c r="T115" s="8"/>
      <c r="U115" s="8"/>
      <c r="V115" s="50"/>
      <c r="W115" s="64"/>
    </row>
    <row r="116" spans="1:23" ht="38.25" x14ac:dyDescent="0.25">
      <c r="A116" s="52">
        <v>115</v>
      </c>
      <c r="B116" s="2" t="s">
        <v>4525</v>
      </c>
      <c r="C116" s="10" t="s">
        <v>4526</v>
      </c>
      <c r="D116" s="10" t="s">
        <v>4526</v>
      </c>
      <c r="E116" s="8"/>
      <c r="F116" s="2" t="s">
        <v>4525</v>
      </c>
      <c r="G116" s="45"/>
      <c r="H116" s="2"/>
      <c r="I116" s="2"/>
      <c r="J116" s="1" t="s">
        <v>13</v>
      </c>
      <c r="K116" s="2"/>
      <c r="L116" s="2"/>
      <c r="M116" s="50"/>
      <c r="N116" s="49" t="s">
        <v>13</v>
      </c>
      <c r="O116" s="8"/>
      <c r="P116" s="8"/>
      <c r="Q116" s="8"/>
      <c r="R116" s="8"/>
      <c r="S116" s="8"/>
      <c r="T116" s="8"/>
      <c r="U116" s="8"/>
      <c r="V116" s="50"/>
      <c r="W116" s="64"/>
    </row>
    <row r="117" spans="1:23" ht="25.5" x14ac:dyDescent="0.25">
      <c r="A117" s="52">
        <v>116</v>
      </c>
      <c r="B117" s="2" t="s">
        <v>4523</v>
      </c>
      <c r="C117" s="10" t="s">
        <v>4524</v>
      </c>
      <c r="D117" s="10" t="s">
        <v>4524</v>
      </c>
      <c r="E117" s="8"/>
      <c r="F117" s="2" t="s">
        <v>4523</v>
      </c>
      <c r="G117" s="45"/>
      <c r="H117" s="2"/>
      <c r="I117" s="2"/>
      <c r="J117" s="1" t="s">
        <v>13</v>
      </c>
      <c r="K117" s="2"/>
      <c r="L117" s="2"/>
      <c r="M117" s="50"/>
      <c r="N117" s="49" t="s">
        <v>13</v>
      </c>
      <c r="O117" s="8"/>
      <c r="P117" s="8"/>
      <c r="Q117" s="8"/>
      <c r="R117" s="8"/>
      <c r="S117" s="8"/>
      <c r="T117" s="8"/>
      <c r="U117" s="8"/>
      <c r="V117" s="50"/>
      <c r="W117" s="64"/>
    </row>
    <row r="118" spans="1:23" x14ac:dyDescent="0.25">
      <c r="A118" s="52">
        <v>117</v>
      </c>
      <c r="B118" s="2" t="s">
        <v>4521</v>
      </c>
      <c r="C118" s="10" t="s">
        <v>4522</v>
      </c>
      <c r="D118" s="10" t="s">
        <v>4522</v>
      </c>
      <c r="E118" s="8"/>
      <c r="F118" s="2" t="s">
        <v>4521</v>
      </c>
      <c r="G118" s="45"/>
      <c r="H118" s="2"/>
      <c r="I118" s="2"/>
      <c r="J118" s="1" t="s">
        <v>13</v>
      </c>
      <c r="K118" s="2"/>
      <c r="L118" s="2"/>
      <c r="M118" s="50"/>
      <c r="N118" s="49" t="s">
        <v>13</v>
      </c>
      <c r="O118" s="8"/>
      <c r="P118" s="8"/>
      <c r="Q118" s="8"/>
      <c r="R118" s="8"/>
      <c r="S118" s="8"/>
      <c r="T118" s="8"/>
      <c r="U118" s="8"/>
      <c r="V118" s="50"/>
      <c r="W118" s="64"/>
    </row>
    <row r="119" spans="1:23" ht="25.5" x14ac:dyDescent="0.25">
      <c r="A119" s="52">
        <v>118</v>
      </c>
      <c r="B119" s="2" t="s">
        <v>4519</v>
      </c>
      <c r="C119" s="10" t="s">
        <v>4520</v>
      </c>
      <c r="D119" s="10" t="s">
        <v>4520</v>
      </c>
      <c r="E119" s="8"/>
      <c r="F119" s="2" t="s">
        <v>4519</v>
      </c>
      <c r="G119" s="45"/>
      <c r="H119" s="2"/>
      <c r="I119" s="2"/>
      <c r="J119" s="1" t="s">
        <v>13</v>
      </c>
      <c r="K119" s="2"/>
      <c r="L119" s="2"/>
      <c r="M119" s="50"/>
      <c r="N119" s="49" t="s">
        <v>13</v>
      </c>
      <c r="O119" s="8"/>
      <c r="P119" s="8"/>
      <c r="Q119" s="8"/>
      <c r="R119" s="8"/>
      <c r="S119" s="8"/>
      <c r="T119" s="8"/>
      <c r="U119" s="8"/>
      <c r="V119" s="50"/>
      <c r="W119" s="64"/>
    </row>
    <row r="120" spans="1:23" x14ac:dyDescent="0.25">
      <c r="A120" s="52">
        <v>119</v>
      </c>
      <c r="B120" s="2" t="s">
        <v>4517</v>
      </c>
      <c r="C120" s="10" t="s">
        <v>4518</v>
      </c>
      <c r="D120" s="10" t="s">
        <v>4518</v>
      </c>
      <c r="E120" s="8"/>
      <c r="F120" s="2" t="s">
        <v>4517</v>
      </c>
      <c r="G120" s="45"/>
      <c r="H120" s="2"/>
      <c r="I120" s="2"/>
      <c r="J120" s="1" t="s">
        <v>13</v>
      </c>
      <c r="K120" s="2"/>
      <c r="L120" s="2"/>
      <c r="M120" s="50"/>
      <c r="N120" s="49" t="s">
        <v>13</v>
      </c>
      <c r="O120" s="8"/>
      <c r="P120" s="8"/>
      <c r="Q120" s="8"/>
      <c r="R120" s="8"/>
      <c r="S120" s="8"/>
      <c r="T120" s="8"/>
      <c r="U120" s="8"/>
      <c r="V120" s="50"/>
      <c r="W120" s="64"/>
    </row>
    <row r="121" spans="1:23" ht="25.5" x14ac:dyDescent="0.25">
      <c r="A121" s="52">
        <v>120</v>
      </c>
      <c r="B121" s="2" t="s">
        <v>4515</v>
      </c>
      <c r="C121" s="10" t="s">
        <v>4516</v>
      </c>
      <c r="D121" s="10" t="s">
        <v>4516</v>
      </c>
      <c r="E121" s="8"/>
      <c r="F121" s="2" t="s">
        <v>4515</v>
      </c>
      <c r="G121" s="45"/>
      <c r="H121" s="2"/>
      <c r="I121" s="2"/>
      <c r="J121" s="1" t="s">
        <v>13</v>
      </c>
      <c r="K121" s="2"/>
      <c r="L121" s="2"/>
      <c r="M121" s="50"/>
      <c r="N121" s="49" t="s">
        <v>13</v>
      </c>
      <c r="O121" s="8"/>
      <c r="P121" s="8"/>
      <c r="Q121" s="8"/>
      <c r="R121" s="8"/>
      <c r="S121" s="8"/>
      <c r="T121" s="8"/>
      <c r="U121" s="8"/>
      <c r="V121" s="50"/>
      <c r="W121" s="64"/>
    </row>
    <row r="122" spans="1:23" x14ac:dyDescent="0.25">
      <c r="A122" s="52">
        <v>121</v>
      </c>
      <c r="B122" s="6" t="s">
        <v>30</v>
      </c>
      <c r="C122" s="12" t="s">
        <v>4514</v>
      </c>
      <c r="D122" s="12" t="s">
        <v>4514</v>
      </c>
      <c r="E122" s="11"/>
      <c r="F122" s="6" t="s">
        <v>30</v>
      </c>
      <c r="G122" s="44"/>
      <c r="H122" s="6"/>
      <c r="I122" s="6"/>
      <c r="J122" s="1"/>
      <c r="K122" s="6"/>
      <c r="L122" s="6"/>
      <c r="M122" s="48"/>
      <c r="N122" s="50"/>
      <c r="O122" s="8"/>
      <c r="P122" s="8"/>
      <c r="Q122" s="8"/>
      <c r="R122" s="8"/>
      <c r="S122" s="8"/>
      <c r="T122" s="8"/>
      <c r="U122" s="8"/>
      <c r="V122" s="50"/>
      <c r="W122" s="64"/>
    </row>
    <row r="123" spans="1:23" ht="25.5" x14ac:dyDescent="0.25">
      <c r="A123" s="52">
        <v>122</v>
      </c>
      <c r="B123" s="6" t="s">
        <v>4512</v>
      </c>
      <c r="C123" s="12" t="s">
        <v>4513</v>
      </c>
      <c r="D123" s="12" t="s">
        <v>4513</v>
      </c>
      <c r="E123" s="11"/>
      <c r="F123" s="6" t="s">
        <v>4512</v>
      </c>
      <c r="G123" s="44"/>
      <c r="H123" s="6"/>
      <c r="I123" s="6"/>
      <c r="J123" s="1"/>
      <c r="K123" s="6"/>
      <c r="L123" s="6"/>
      <c r="M123" s="48"/>
      <c r="N123" s="50"/>
      <c r="O123" s="8"/>
      <c r="P123" s="8"/>
      <c r="Q123" s="8"/>
      <c r="R123" s="8"/>
      <c r="S123" s="8"/>
      <c r="T123" s="8"/>
      <c r="U123" s="8"/>
      <c r="V123" s="50"/>
      <c r="W123" s="64"/>
    </row>
    <row r="124" spans="1:23" ht="76.5" x14ac:dyDescent="0.25">
      <c r="A124" s="52">
        <v>123</v>
      </c>
      <c r="B124" s="2" t="s">
        <v>4510</v>
      </c>
      <c r="C124" s="10" t="s">
        <v>4511</v>
      </c>
      <c r="D124" s="10" t="s">
        <v>4511</v>
      </c>
      <c r="E124" s="10"/>
      <c r="F124" s="2" t="s">
        <v>4510</v>
      </c>
      <c r="G124" s="45"/>
      <c r="H124" s="2"/>
      <c r="I124" s="2"/>
      <c r="J124" s="1" t="s">
        <v>13</v>
      </c>
      <c r="K124" s="2"/>
      <c r="L124" s="2"/>
      <c r="M124" s="49" t="s">
        <v>13</v>
      </c>
      <c r="N124" s="49" t="s">
        <v>13</v>
      </c>
      <c r="O124" s="8"/>
      <c r="P124" s="8"/>
      <c r="Q124" s="8"/>
      <c r="R124" s="8"/>
      <c r="S124" s="8"/>
      <c r="T124" s="8"/>
      <c r="U124" s="8"/>
      <c r="V124" s="50"/>
      <c r="W124" s="64"/>
    </row>
    <row r="125" spans="1:23" x14ac:dyDescent="0.25">
      <c r="A125" s="52">
        <v>124</v>
      </c>
      <c r="B125" s="4" t="s">
        <v>4508</v>
      </c>
      <c r="C125" s="14" t="s">
        <v>4509</v>
      </c>
      <c r="D125" s="14" t="s">
        <v>4509</v>
      </c>
      <c r="E125" s="13"/>
      <c r="F125" s="4" t="s">
        <v>4508</v>
      </c>
      <c r="G125" s="43"/>
      <c r="H125" s="4"/>
      <c r="I125" s="4"/>
      <c r="J125" s="1"/>
      <c r="K125" s="4"/>
      <c r="L125" s="4"/>
      <c r="M125" s="47"/>
      <c r="N125" s="50"/>
      <c r="O125" s="8"/>
      <c r="P125" s="8"/>
      <c r="Q125" s="8"/>
      <c r="R125" s="8"/>
      <c r="S125" s="8"/>
      <c r="T125" s="8"/>
      <c r="U125" s="8"/>
      <c r="V125" s="50"/>
      <c r="W125" s="64"/>
    </row>
    <row r="126" spans="1:23" x14ac:dyDescent="0.25">
      <c r="A126" s="52">
        <v>125</v>
      </c>
      <c r="B126" s="6" t="s">
        <v>4506</v>
      </c>
      <c r="C126" s="12" t="s">
        <v>4507</v>
      </c>
      <c r="D126" s="12" t="s">
        <v>4507</v>
      </c>
      <c r="E126" s="11"/>
      <c r="F126" s="6" t="s">
        <v>4506</v>
      </c>
      <c r="G126" s="44"/>
      <c r="H126" s="6"/>
      <c r="I126" s="6"/>
      <c r="J126" s="1"/>
      <c r="K126" s="6"/>
      <c r="L126" s="6"/>
      <c r="M126" s="48"/>
      <c r="N126" s="50"/>
      <c r="O126" s="8"/>
      <c r="P126" s="8"/>
      <c r="Q126" s="8"/>
      <c r="R126" s="8"/>
      <c r="S126" s="8"/>
      <c r="T126" s="8"/>
      <c r="U126" s="8"/>
      <c r="V126" s="50"/>
      <c r="W126" s="64"/>
    </row>
    <row r="127" spans="1:23" ht="38.25" x14ac:dyDescent="0.25">
      <c r="A127" s="52">
        <v>126</v>
      </c>
      <c r="B127" s="2" t="s">
        <v>4504</v>
      </c>
      <c r="C127" s="10" t="s">
        <v>4505</v>
      </c>
      <c r="D127" s="10" t="s">
        <v>4505</v>
      </c>
      <c r="E127" s="8"/>
      <c r="F127" s="2" t="s">
        <v>4504</v>
      </c>
      <c r="G127" s="45"/>
      <c r="H127" s="2"/>
      <c r="I127" s="2"/>
      <c r="J127" s="1" t="s">
        <v>13</v>
      </c>
      <c r="K127" s="2"/>
      <c r="L127" s="2"/>
      <c r="M127" s="50"/>
      <c r="N127" s="49" t="s">
        <v>13</v>
      </c>
      <c r="O127" s="10" t="s">
        <v>13</v>
      </c>
      <c r="P127" s="10" t="s">
        <v>13</v>
      </c>
      <c r="Q127" s="10" t="s">
        <v>13</v>
      </c>
      <c r="R127" s="10" t="s">
        <v>13</v>
      </c>
      <c r="S127" s="8"/>
      <c r="T127" s="8"/>
      <c r="U127" s="8"/>
      <c r="V127" s="50"/>
      <c r="W127" s="64"/>
    </row>
    <row r="128" spans="1:23" ht="25.5" x14ac:dyDescent="0.25">
      <c r="A128" s="52">
        <v>127</v>
      </c>
      <c r="B128" s="2" t="s">
        <v>4502</v>
      </c>
      <c r="C128" s="10" t="s">
        <v>4503</v>
      </c>
      <c r="D128" s="10" t="s">
        <v>4503</v>
      </c>
      <c r="E128" s="8"/>
      <c r="F128" s="2" t="s">
        <v>4502</v>
      </c>
      <c r="G128" s="45"/>
      <c r="H128" s="2"/>
      <c r="I128" s="2"/>
      <c r="J128" s="1" t="s">
        <v>13</v>
      </c>
      <c r="K128" s="2"/>
      <c r="L128" s="2"/>
      <c r="M128" s="50"/>
      <c r="N128" s="49" t="s">
        <v>13</v>
      </c>
      <c r="O128" s="10" t="s">
        <v>13</v>
      </c>
      <c r="P128" s="10" t="s">
        <v>13</v>
      </c>
      <c r="Q128" s="10" t="s">
        <v>13</v>
      </c>
      <c r="R128" s="10" t="s">
        <v>13</v>
      </c>
      <c r="S128" s="8"/>
      <c r="T128" s="8"/>
      <c r="U128" s="8"/>
      <c r="V128" s="50"/>
      <c r="W128" s="64"/>
    </row>
    <row r="129" spans="1:23" ht="63.75" x14ac:dyDescent="0.25">
      <c r="A129" s="52">
        <v>128</v>
      </c>
      <c r="B129" s="2" t="s">
        <v>4500</v>
      </c>
      <c r="C129" s="10" t="s">
        <v>4501</v>
      </c>
      <c r="D129" s="10" t="s">
        <v>4501</v>
      </c>
      <c r="E129" s="10"/>
      <c r="F129" s="2" t="s">
        <v>4500</v>
      </c>
      <c r="G129" s="45"/>
      <c r="H129" s="2"/>
      <c r="I129" s="2"/>
      <c r="J129" s="1" t="s">
        <v>13</v>
      </c>
      <c r="K129" s="2"/>
      <c r="L129" s="2"/>
      <c r="M129" s="49" t="s">
        <v>13</v>
      </c>
      <c r="N129" s="49" t="s">
        <v>13</v>
      </c>
      <c r="O129" s="10" t="s">
        <v>13</v>
      </c>
      <c r="P129" s="8"/>
      <c r="Q129" s="8"/>
      <c r="R129" s="8"/>
      <c r="S129" s="8"/>
      <c r="T129" s="8"/>
      <c r="U129" s="8"/>
      <c r="V129" s="50"/>
      <c r="W129" s="64"/>
    </row>
    <row r="130" spans="1:23" ht="38.25" x14ac:dyDescent="0.25">
      <c r="A130" s="52">
        <v>129</v>
      </c>
      <c r="B130" s="2" t="s">
        <v>4498</v>
      </c>
      <c r="C130" s="10" t="s">
        <v>4499</v>
      </c>
      <c r="D130" s="10" t="s">
        <v>4499</v>
      </c>
      <c r="E130" s="8"/>
      <c r="F130" s="2" t="s">
        <v>4498</v>
      </c>
      <c r="G130" s="45"/>
      <c r="H130" s="2"/>
      <c r="I130" s="2"/>
      <c r="J130" s="1" t="s">
        <v>13</v>
      </c>
      <c r="K130" s="2"/>
      <c r="L130" s="2"/>
      <c r="M130" s="50"/>
      <c r="N130" s="49" t="s">
        <v>13</v>
      </c>
      <c r="O130" s="10" t="s">
        <v>13</v>
      </c>
      <c r="P130" s="8"/>
      <c r="Q130" s="8"/>
      <c r="R130" s="8"/>
      <c r="S130" s="8"/>
      <c r="T130" s="8"/>
      <c r="U130" s="8"/>
      <c r="V130" s="50"/>
      <c r="W130" s="64"/>
    </row>
    <row r="131" spans="1:23" ht="25.5" x14ac:dyDescent="0.25">
      <c r="A131" s="52">
        <v>130</v>
      </c>
      <c r="B131" s="6" t="s">
        <v>4496</v>
      </c>
      <c r="C131" s="12" t="s">
        <v>4497</v>
      </c>
      <c r="D131" s="12" t="s">
        <v>4497</v>
      </c>
      <c r="E131" s="11"/>
      <c r="F131" s="6" t="s">
        <v>4496</v>
      </c>
      <c r="G131" s="44"/>
      <c r="H131" s="6"/>
      <c r="I131" s="6"/>
      <c r="J131" s="1"/>
      <c r="K131" s="6"/>
      <c r="L131" s="6"/>
      <c r="M131" s="48"/>
      <c r="N131" s="50"/>
      <c r="O131" s="8"/>
      <c r="P131" s="8"/>
      <c r="Q131" s="8"/>
      <c r="R131" s="8"/>
      <c r="S131" s="8"/>
      <c r="T131" s="8"/>
      <c r="U131" s="8"/>
      <c r="V131" s="50"/>
      <c r="W131" s="64"/>
    </row>
    <row r="132" spans="1:23" ht="51" x14ac:dyDescent="0.25">
      <c r="A132" s="52">
        <v>131</v>
      </c>
      <c r="B132" s="2" t="s">
        <v>4494</v>
      </c>
      <c r="C132" s="10" t="s">
        <v>4495</v>
      </c>
      <c r="D132" s="10" t="s">
        <v>4495</v>
      </c>
      <c r="E132" s="8"/>
      <c r="F132" s="2" t="s">
        <v>4494</v>
      </c>
      <c r="G132" s="45"/>
      <c r="H132" s="2"/>
      <c r="I132" s="2"/>
      <c r="J132" s="1" t="s">
        <v>13</v>
      </c>
      <c r="K132" s="2"/>
      <c r="L132" s="2"/>
      <c r="M132" s="50"/>
      <c r="N132" s="49" t="s">
        <v>13</v>
      </c>
      <c r="O132" s="10" t="s">
        <v>13</v>
      </c>
      <c r="P132" s="10" t="s">
        <v>13</v>
      </c>
      <c r="Q132" s="10" t="s">
        <v>13</v>
      </c>
      <c r="R132" s="10" t="s">
        <v>13</v>
      </c>
      <c r="S132" s="8"/>
      <c r="T132" s="8"/>
      <c r="U132" s="8"/>
      <c r="V132" s="50"/>
      <c r="W132" s="64"/>
    </row>
    <row r="133" spans="1:23" ht="38.25" x14ac:dyDescent="0.25">
      <c r="A133" s="52">
        <v>132</v>
      </c>
      <c r="B133" s="2" t="s">
        <v>4492</v>
      </c>
      <c r="C133" s="10" t="s">
        <v>4493</v>
      </c>
      <c r="D133" s="10" t="s">
        <v>4493</v>
      </c>
      <c r="E133" s="8"/>
      <c r="F133" s="2" t="s">
        <v>4492</v>
      </c>
      <c r="G133" s="45"/>
      <c r="H133" s="2"/>
      <c r="I133" s="2"/>
      <c r="J133" s="1" t="s">
        <v>13</v>
      </c>
      <c r="K133" s="2"/>
      <c r="L133" s="2"/>
      <c r="M133" s="50"/>
      <c r="N133" s="49" t="s">
        <v>13</v>
      </c>
      <c r="O133" s="10" t="s">
        <v>13</v>
      </c>
      <c r="P133" s="10" t="s">
        <v>13</v>
      </c>
      <c r="Q133" s="10" t="s">
        <v>13</v>
      </c>
      <c r="R133" s="10" t="s">
        <v>13</v>
      </c>
      <c r="S133" s="8"/>
      <c r="T133" s="8"/>
      <c r="U133" s="8"/>
      <c r="V133" s="50"/>
      <c r="W133" s="64"/>
    </row>
    <row r="134" spans="1:23" x14ac:dyDescent="0.25">
      <c r="A134" s="52">
        <v>133</v>
      </c>
      <c r="B134" s="4" t="s">
        <v>4490</v>
      </c>
      <c r="C134" s="14" t="s">
        <v>4491</v>
      </c>
      <c r="D134" s="14" t="s">
        <v>4491</v>
      </c>
      <c r="E134" s="13"/>
      <c r="F134" s="4" t="s">
        <v>4490</v>
      </c>
      <c r="G134" s="43"/>
      <c r="H134" s="4"/>
      <c r="I134" s="4"/>
      <c r="J134" s="1"/>
      <c r="K134" s="4"/>
      <c r="L134" s="4"/>
      <c r="M134" s="47"/>
      <c r="N134" s="50"/>
      <c r="O134" s="8"/>
      <c r="P134" s="8"/>
      <c r="Q134" s="8"/>
      <c r="R134" s="8"/>
      <c r="S134" s="8"/>
      <c r="T134" s="8"/>
      <c r="U134" s="8"/>
      <c r="V134" s="50"/>
      <c r="W134" s="64"/>
    </row>
    <row r="135" spans="1:23" x14ac:dyDescent="0.25">
      <c r="A135" s="52">
        <v>134</v>
      </c>
      <c r="B135" s="4" t="s">
        <v>4488</v>
      </c>
      <c r="C135" s="14" t="s">
        <v>4489</v>
      </c>
      <c r="D135" s="14" t="s">
        <v>4489</v>
      </c>
      <c r="E135" s="13"/>
      <c r="F135" s="4" t="s">
        <v>4488</v>
      </c>
      <c r="G135" s="43"/>
      <c r="H135" s="4"/>
      <c r="I135" s="4"/>
      <c r="J135" s="1"/>
      <c r="K135" s="4"/>
      <c r="L135" s="4"/>
      <c r="M135" s="47"/>
      <c r="N135" s="50"/>
      <c r="O135" s="8"/>
      <c r="P135" s="8"/>
      <c r="Q135" s="8"/>
      <c r="R135" s="8"/>
      <c r="S135" s="8"/>
      <c r="T135" s="8"/>
      <c r="U135" s="8"/>
      <c r="V135" s="50"/>
      <c r="W135" s="64"/>
    </row>
    <row r="136" spans="1:23" x14ac:dyDescent="0.25">
      <c r="A136" s="52">
        <v>135</v>
      </c>
      <c r="B136" s="6" t="s">
        <v>4486</v>
      </c>
      <c r="C136" s="12" t="s">
        <v>4487</v>
      </c>
      <c r="D136" s="12" t="s">
        <v>4487</v>
      </c>
      <c r="E136" s="11"/>
      <c r="F136" s="6" t="s">
        <v>4486</v>
      </c>
      <c r="G136" s="44"/>
      <c r="H136" s="6"/>
      <c r="I136" s="6"/>
      <c r="J136" s="1"/>
      <c r="K136" s="6"/>
      <c r="L136" s="6"/>
      <c r="M136" s="48"/>
      <c r="N136" s="50"/>
      <c r="O136" s="8"/>
      <c r="P136" s="8"/>
      <c r="Q136" s="8"/>
      <c r="R136" s="8"/>
      <c r="S136" s="8"/>
      <c r="T136" s="8"/>
      <c r="U136" s="8"/>
      <c r="V136" s="50"/>
      <c r="W136" s="64"/>
    </row>
    <row r="137" spans="1:23" ht="51" x14ac:dyDescent="0.25">
      <c r="A137" s="52">
        <v>136</v>
      </c>
      <c r="B137" s="2" t="s">
        <v>4484</v>
      </c>
      <c r="C137" s="10" t="s">
        <v>4485</v>
      </c>
      <c r="D137" s="10" t="s">
        <v>4485</v>
      </c>
      <c r="E137" s="8"/>
      <c r="F137" s="2" t="s">
        <v>4484</v>
      </c>
      <c r="G137" s="45"/>
      <c r="H137" s="2"/>
      <c r="I137" s="2"/>
      <c r="J137" s="1" t="s">
        <v>13</v>
      </c>
      <c r="K137" s="2"/>
      <c r="L137" s="2"/>
      <c r="M137" s="50"/>
      <c r="N137" s="49" t="s">
        <v>13</v>
      </c>
      <c r="O137" s="10" t="s">
        <v>13</v>
      </c>
      <c r="P137" s="10" t="s">
        <v>13</v>
      </c>
      <c r="Q137" s="10" t="s">
        <v>13</v>
      </c>
      <c r="R137" s="10" t="s">
        <v>13</v>
      </c>
      <c r="S137" s="8"/>
      <c r="T137" s="8"/>
      <c r="U137" s="8"/>
      <c r="V137" s="50"/>
      <c r="W137" s="64"/>
    </row>
    <row r="138" spans="1:23" x14ac:dyDescent="0.25">
      <c r="A138" s="52">
        <v>137</v>
      </c>
      <c r="B138" s="4" t="s">
        <v>4482</v>
      </c>
      <c r="C138" s="14" t="s">
        <v>4483</v>
      </c>
      <c r="D138" s="14" t="s">
        <v>4483</v>
      </c>
      <c r="E138" s="13"/>
      <c r="F138" s="4" t="s">
        <v>4482</v>
      </c>
      <c r="G138" s="43"/>
      <c r="H138" s="4"/>
      <c r="I138" s="4"/>
      <c r="J138" s="1"/>
      <c r="K138" s="4"/>
      <c r="L138" s="4"/>
      <c r="M138" s="47"/>
      <c r="N138" s="50"/>
      <c r="O138" s="8"/>
      <c r="P138" s="8"/>
      <c r="Q138" s="8"/>
      <c r="R138" s="8"/>
      <c r="S138" s="8"/>
      <c r="T138" s="8"/>
      <c r="U138" s="8"/>
      <c r="V138" s="50"/>
      <c r="W138" s="64"/>
    </row>
    <row r="139" spans="1:23" ht="25.5" x14ac:dyDescent="0.25">
      <c r="A139" s="52">
        <v>138</v>
      </c>
      <c r="B139" s="6" t="s">
        <v>4480</v>
      </c>
      <c r="C139" s="12" t="s">
        <v>4481</v>
      </c>
      <c r="D139" s="12" t="s">
        <v>4481</v>
      </c>
      <c r="E139" s="11"/>
      <c r="F139" s="6" t="s">
        <v>4480</v>
      </c>
      <c r="G139" s="44"/>
      <c r="H139" s="6"/>
      <c r="I139" s="6"/>
      <c r="J139" s="1"/>
      <c r="K139" s="6"/>
      <c r="L139" s="6"/>
      <c r="M139" s="48"/>
      <c r="N139" s="50"/>
      <c r="O139" s="8"/>
      <c r="P139" s="8"/>
      <c r="Q139" s="8"/>
      <c r="R139" s="8"/>
      <c r="S139" s="8"/>
      <c r="T139" s="8"/>
      <c r="U139" s="8"/>
      <c r="V139" s="50"/>
      <c r="W139" s="64"/>
    </row>
    <row r="140" spans="1:23" ht="38.25" x14ac:dyDescent="0.25">
      <c r="A140" s="52">
        <v>139</v>
      </c>
      <c r="B140" s="2" t="s">
        <v>4478</v>
      </c>
      <c r="C140" s="10" t="s">
        <v>4479</v>
      </c>
      <c r="D140" s="10" t="s">
        <v>4479</v>
      </c>
      <c r="E140" s="8"/>
      <c r="F140" s="2" t="s">
        <v>4478</v>
      </c>
      <c r="G140" s="45"/>
      <c r="H140" s="2"/>
      <c r="I140" s="2"/>
      <c r="J140" s="1" t="s">
        <v>13</v>
      </c>
      <c r="K140" s="2"/>
      <c r="L140" s="2"/>
      <c r="M140" s="50"/>
      <c r="N140" s="49" t="s">
        <v>13</v>
      </c>
      <c r="O140" s="10" t="s">
        <v>13</v>
      </c>
      <c r="P140" s="10" t="s">
        <v>13</v>
      </c>
      <c r="Q140" s="10" t="s">
        <v>13</v>
      </c>
      <c r="R140" s="10" t="s">
        <v>13</v>
      </c>
      <c r="S140" s="8"/>
      <c r="T140" s="8"/>
      <c r="U140" s="8"/>
      <c r="V140" s="50"/>
      <c r="W140" s="64"/>
    </row>
    <row r="141" spans="1:23" ht="51" x14ac:dyDescent="0.25">
      <c r="A141" s="52">
        <v>140</v>
      </c>
      <c r="B141" s="2" t="s">
        <v>4476</v>
      </c>
      <c r="C141" s="10" t="s">
        <v>4477</v>
      </c>
      <c r="D141" s="10" t="s">
        <v>4477</v>
      </c>
      <c r="E141" s="8"/>
      <c r="F141" s="2" t="s">
        <v>4476</v>
      </c>
      <c r="G141" s="45"/>
      <c r="H141" s="2"/>
      <c r="I141" s="2"/>
      <c r="J141" s="1" t="s">
        <v>13</v>
      </c>
      <c r="K141" s="2"/>
      <c r="L141" s="2"/>
      <c r="M141" s="50"/>
      <c r="N141" s="49" t="s">
        <v>13</v>
      </c>
      <c r="O141" s="10" t="s">
        <v>13</v>
      </c>
      <c r="P141" s="10" t="s">
        <v>13</v>
      </c>
      <c r="Q141" s="10" t="s">
        <v>13</v>
      </c>
      <c r="R141" s="10" t="s">
        <v>13</v>
      </c>
      <c r="S141" s="8"/>
      <c r="T141" s="8"/>
      <c r="U141" s="8"/>
      <c r="V141" s="50"/>
      <c r="W141" s="64"/>
    </row>
    <row r="142" spans="1:23" ht="38.25" x14ac:dyDescent="0.25">
      <c r="A142" s="52">
        <v>141</v>
      </c>
      <c r="B142" s="2" t="s">
        <v>4474</v>
      </c>
      <c r="C142" s="10" t="s">
        <v>4475</v>
      </c>
      <c r="D142" s="10" t="s">
        <v>4475</v>
      </c>
      <c r="E142" s="8"/>
      <c r="F142" s="2" t="s">
        <v>4474</v>
      </c>
      <c r="G142" s="45"/>
      <c r="H142" s="2"/>
      <c r="I142" s="2"/>
      <c r="J142" s="1" t="s">
        <v>13</v>
      </c>
      <c r="K142" s="2"/>
      <c r="L142" s="2"/>
      <c r="M142" s="50"/>
      <c r="N142" s="49" t="s">
        <v>13</v>
      </c>
      <c r="O142" s="10" t="s">
        <v>13</v>
      </c>
      <c r="P142" s="10" t="s">
        <v>13</v>
      </c>
      <c r="Q142" s="10" t="s">
        <v>13</v>
      </c>
      <c r="R142" s="10" t="s">
        <v>13</v>
      </c>
      <c r="S142" s="8"/>
      <c r="T142" s="8"/>
      <c r="U142" s="8"/>
      <c r="V142" s="50"/>
      <c r="W142" s="64"/>
    </row>
    <row r="143" spans="1:23" x14ac:dyDescent="0.25">
      <c r="A143" s="52">
        <v>142</v>
      </c>
      <c r="B143" s="4" t="s">
        <v>4472</v>
      </c>
      <c r="C143" s="14" t="s">
        <v>4473</v>
      </c>
      <c r="D143" s="14" t="s">
        <v>4473</v>
      </c>
      <c r="E143" s="13"/>
      <c r="F143" s="4" t="s">
        <v>4472</v>
      </c>
      <c r="G143" s="43"/>
      <c r="H143" s="4"/>
      <c r="I143" s="4"/>
      <c r="J143" s="1"/>
      <c r="K143" s="4"/>
      <c r="L143" s="4"/>
      <c r="M143" s="47"/>
      <c r="N143" s="50"/>
      <c r="O143" s="8"/>
      <c r="P143" s="8"/>
      <c r="Q143" s="8"/>
      <c r="R143" s="8"/>
      <c r="S143" s="8"/>
      <c r="T143" s="8"/>
      <c r="U143" s="8"/>
      <c r="V143" s="50"/>
      <c r="W143" s="64"/>
    </row>
    <row r="144" spans="1:23" x14ac:dyDescent="0.25">
      <c r="A144" s="52">
        <v>143</v>
      </c>
      <c r="B144" s="6" t="s">
        <v>4470</v>
      </c>
      <c r="C144" s="12" t="s">
        <v>4471</v>
      </c>
      <c r="D144" s="12" t="s">
        <v>4471</v>
      </c>
      <c r="E144" s="11"/>
      <c r="F144" s="6" t="s">
        <v>4470</v>
      </c>
      <c r="G144" s="44"/>
      <c r="H144" s="6"/>
      <c r="I144" s="6"/>
      <c r="J144" s="1"/>
      <c r="K144" s="6"/>
      <c r="L144" s="6"/>
      <c r="M144" s="48"/>
      <c r="N144" s="50"/>
      <c r="O144" s="8"/>
      <c r="P144" s="8"/>
      <c r="Q144" s="8"/>
      <c r="R144" s="8"/>
      <c r="S144" s="8"/>
      <c r="T144" s="8"/>
      <c r="U144" s="8"/>
      <c r="V144" s="50"/>
      <c r="W144" s="64"/>
    </row>
    <row r="145" spans="1:23" ht="25.5" x14ac:dyDescent="0.25">
      <c r="A145" s="52">
        <v>144</v>
      </c>
      <c r="B145" s="2" t="s">
        <v>4468</v>
      </c>
      <c r="C145" s="10" t="s">
        <v>4469</v>
      </c>
      <c r="D145" s="10" t="s">
        <v>4469</v>
      </c>
      <c r="E145" s="8"/>
      <c r="F145" s="2" t="s">
        <v>4468</v>
      </c>
      <c r="G145" s="45"/>
      <c r="H145" s="2"/>
      <c r="I145" s="2"/>
      <c r="J145" s="1" t="s">
        <v>13</v>
      </c>
      <c r="K145" s="2"/>
      <c r="L145" s="2"/>
      <c r="M145" s="50"/>
      <c r="N145" s="49" t="s">
        <v>13</v>
      </c>
      <c r="O145" s="10" t="s">
        <v>13</v>
      </c>
      <c r="P145" s="10" t="s">
        <v>13</v>
      </c>
      <c r="Q145" s="10" t="s">
        <v>13</v>
      </c>
      <c r="R145" s="10" t="s">
        <v>13</v>
      </c>
      <c r="S145" s="8"/>
      <c r="T145" s="8"/>
      <c r="U145" s="8"/>
      <c r="V145" s="50"/>
      <c r="W145" s="64"/>
    </row>
    <row r="146" spans="1:23" ht="63.75" x14ac:dyDescent="0.25">
      <c r="A146" s="52">
        <v>145</v>
      </c>
      <c r="B146" s="2" t="s">
        <v>4466</v>
      </c>
      <c r="C146" s="10" t="s">
        <v>4467</v>
      </c>
      <c r="D146" s="10" t="s">
        <v>4467</v>
      </c>
      <c r="E146" s="8"/>
      <c r="F146" s="2" t="s">
        <v>4466</v>
      </c>
      <c r="G146" s="45"/>
      <c r="H146" s="2"/>
      <c r="I146" s="2"/>
      <c r="J146" s="1" t="s">
        <v>13</v>
      </c>
      <c r="K146" s="2"/>
      <c r="L146" s="2"/>
      <c r="M146" s="50"/>
      <c r="N146" s="49" t="s">
        <v>13</v>
      </c>
      <c r="O146" s="10" t="s">
        <v>13</v>
      </c>
      <c r="P146" s="10" t="s">
        <v>13</v>
      </c>
      <c r="Q146" s="10" t="s">
        <v>13</v>
      </c>
      <c r="R146" s="10" t="s">
        <v>13</v>
      </c>
      <c r="S146" s="8"/>
      <c r="T146" s="8"/>
      <c r="U146" s="8"/>
      <c r="V146" s="50"/>
      <c r="W146" s="64"/>
    </row>
    <row r="147" spans="1:23" x14ac:dyDescent="0.25">
      <c r="A147" s="56" t="s">
        <v>14302</v>
      </c>
      <c r="B147" s="2"/>
      <c r="C147" s="10"/>
      <c r="D147" s="10"/>
      <c r="E147" s="56"/>
      <c r="F147" s="2"/>
      <c r="G147" s="40">
        <f>SUBTOTAL(103,Table15[Renumbered])</f>
        <v>0</v>
      </c>
      <c r="H147" s="1">
        <f>SUBTOTAL(103,Table15[New])</f>
        <v>0</v>
      </c>
      <c r="I147" s="1">
        <f>SUBTOTAL(103,Table15[Deleted])</f>
        <v>0</v>
      </c>
      <c r="J147" s="1">
        <f>SUBTOTAL(103,Table15[Text unmodified])</f>
        <v>86</v>
      </c>
      <c r="K147" s="1">
        <f>SUBTOTAL(103,Table15[Reworded, intent the same])</f>
        <v>0</v>
      </c>
      <c r="L147" s="1">
        <f>SUBTOTAL(103,Table15[Reworded, intent modified])</f>
        <v>0</v>
      </c>
      <c r="M147" s="49">
        <f>SUBTOTAL(103,Table15[BK])</f>
        <v>28</v>
      </c>
      <c r="N147" s="49">
        <f>SUBTOTAL(103,Table15[ATPL(A)])</f>
        <v>84</v>
      </c>
      <c r="O147" s="10">
        <f>SUBTOTAL(103,Table15[CPL(A)])</f>
        <v>67</v>
      </c>
      <c r="P147" s="10">
        <f>SUBTOTAL(103,Table15[ATPL(H)/IR])</f>
        <v>62</v>
      </c>
      <c r="Q147" s="10">
        <f>SUBTOTAL(103,Table15[ATPL(H)/VFR])</f>
        <v>62</v>
      </c>
      <c r="R147" s="10">
        <f>SUBTOTAL(103,Table15[CPL(H)])</f>
        <v>62</v>
      </c>
      <c r="S147" s="10">
        <f>SUBTOTAL(103,Table15[IR])</f>
        <v>0</v>
      </c>
      <c r="T147" s="10">
        <f>SUBTOTAL(103,Table15[CBIR(A)])</f>
        <v>0</v>
      </c>
      <c r="U147" s="10">
        <f>SUBTOTAL(103,Table15[BIR exam])</f>
        <v>0</v>
      </c>
      <c r="V147" s="49">
        <f>SUBTOTAL(103,Table15[BIR BK])</f>
        <v>0</v>
      </c>
      <c r="W147" s="64"/>
    </row>
    <row r="148" spans="1:23" x14ac:dyDescent="0.25">
      <c r="B148" s="18"/>
    </row>
  </sheetData>
  <conditionalFormatting sqref="N1:U1">
    <cfRule type="expression" dxfId="576" priority="1">
      <formula>I1="x"</formula>
    </cfRule>
  </conditionalFormatting>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A2454-1A02-4B71-AF4C-0CF855CB3F6C}">
  <dimension ref="A1:W327"/>
  <sheetViews>
    <sheetView workbookViewId="0">
      <pane ySplit="1" topLeftCell="A2" activePane="bottomLeft" state="frozen"/>
      <selection activeCell="C1" sqref="C1"/>
      <selection pane="bottomLeft" activeCell="B2" sqref="B2"/>
    </sheetView>
  </sheetViews>
  <sheetFormatPr defaultColWidth="9" defaultRowHeight="15" x14ac:dyDescent="0.25"/>
  <cols>
    <col min="1" max="1" width="4.42578125" style="8" customWidth="1"/>
    <col min="2" max="2" width="41.7109375" style="8" customWidth="1"/>
    <col min="3" max="3" width="13.7109375" style="8" customWidth="1"/>
    <col min="4" max="4" width="13.7109375" style="9" customWidth="1"/>
    <col min="5" max="5" width="8.7109375" style="8" customWidth="1"/>
    <col min="6" max="6" width="41.7109375" style="8" customWidth="1"/>
    <col min="7" max="22" width="3.85546875" style="8" customWidth="1"/>
    <col min="23" max="23" width="25.7109375" style="1" customWidth="1"/>
    <col min="24" max="16384" width="9" style="8"/>
  </cols>
  <sheetData>
    <row r="1" spans="1:23" ht="83.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x14ac:dyDescent="0.25">
      <c r="A2" s="52">
        <v>1</v>
      </c>
      <c r="B2" s="4" t="s">
        <v>13092</v>
      </c>
      <c r="C2" s="14" t="s">
        <v>5385</v>
      </c>
      <c r="D2" s="14" t="s">
        <v>5385</v>
      </c>
      <c r="E2" s="13"/>
      <c r="F2" s="4" t="s">
        <v>5384</v>
      </c>
      <c r="G2" s="37"/>
      <c r="H2" s="3"/>
      <c r="I2" s="3"/>
      <c r="J2" s="1"/>
      <c r="K2" s="3"/>
      <c r="L2" s="3"/>
      <c r="M2" s="46"/>
      <c r="N2" s="51"/>
      <c r="V2" s="51"/>
      <c r="W2" s="40"/>
    </row>
    <row r="3" spans="1:23" x14ac:dyDescent="0.25">
      <c r="A3" s="52">
        <v>2</v>
      </c>
      <c r="B3" s="4" t="s">
        <v>13093</v>
      </c>
      <c r="C3" s="14" t="s">
        <v>5383</v>
      </c>
      <c r="D3" s="14" t="s">
        <v>5383</v>
      </c>
      <c r="E3" s="13"/>
      <c r="F3" s="4" t="s">
        <v>5382</v>
      </c>
      <c r="G3" s="38"/>
      <c r="H3" s="3"/>
      <c r="I3" s="3"/>
      <c r="J3" s="1"/>
      <c r="K3" s="3"/>
      <c r="L3" s="3"/>
      <c r="M3" s="47"/>
      <c r="N3" s="50"/>
      <c r="V3" s="50"/>
      <c r="W3" s="40"/>
    </row>
    <row r="4" spans="1:23" x14ac:dyDescent="0.25">
      <c r="A4" s="52">
        <v>3</v>
      </c>
      <c r="B4" s="4" t="s">
        <v>13094</v>
      </c>
      <c r="C4" s="14" t="s">
        <v>5381</v>
      </c>
      <c r="D4" s="14" t="s">
        <v>5381</v>
      </c>
      <c r="E4" s="13"/>
      <c r="F4" s="4" t="s">
        <v>5380</v>
      </c>
      <c r="G4" s="38"/>
      <c r="H4" s="3"/>
      <c r="I4" s="3"/>
      <c r="J4" s="1"/>
      <c r="K4" s="3"/>
      <c r="L4" s="3"/>
      <c r="M4" s="47"/>
      <c r="N4" s="50"/>
      <c r="V4" s="50"/>
      <c r="W4" s="40"/>
    </row>
    <row r="5" spans="1:23" ht="25.5" x14ac:dyDescent="0.25">
      <c r="A5" s="52">
        <v>4</v>
      </c>
      <c r="B5" s="6" t="s">
        <v>5378</v>
      </c>
      <c r="C5" s="12" t="s">
        <v>5379</v>
      </c>
      <c r="D5" s="12" t="s">
        <v>5379</v>
      </c>
      <c r="E5" s="11"/>
      <c r="F5" s="6" t="s">
        <v>5378</v>
      </c>
      <c r="G5" s="39"/>
      <c r="H5" s="5"/>
      <c r="I5" s="5"/>
      <c r="J5" s="1"/>
      <c r="K5" s="5"/>
      <c r="L5" s="5"/>
      <c r="M5" s="48"/>
      <c r="N5" s="50"/>
      <c r="V5" s="50"/>
      <c r="W5" s="40"/>
    </row>
    <row r="6" spans="1:23" ht="38.25" x14ac:dyDescent="0.25">
      <c r="A6" s="52">
        <v>5</v>
      </c>
      <c r="B6" s="2" t="s">
        <v>5376</v>
      </c>
      <c r="C6" s="10" t="s">
        <v>5377</v>
      </c>
      <c r="D6" s="10" t="s">
        <v>5377</v>
      </c>
      <c r="E6" s="10"/>
      <c r="F6" s="2" t="s">
        <v>5376</v>
      </c>
      <c r="G6" s="40"/>
      <c r="H6" s="1"/>
      <c r="I6" s="1"/>
      <c r="J6" s="1" t="s">
        <v>13</v>
      </c>
      <c r="K6" s="1"/>
      <c r="L6" s="1"/>
      <c r="M6" s="49" t="s">
        <v>13</v>
      </c>
      <c r="N6" s="49" t="s">
        <v>13</v>
      </c>
      <c r="O6" s="10" t="s">
        <v>13</v>
      </c>
      <c r="V6" s="50"/>
      <c r="W6" s="40"/>
    </row>
    <row r="7" spans="1:23" ht="38.25" x14ac:dyDescent="0.25">
      <c r="A7" s="52">
        <v>6</v>
      </c>
      <c r="B7" s="2" t="s">
        <v>13095</v>
      </c>
      <c r="C7" s="10" t="s">
        <v>5375</v>
      </c>
      <c r="D7" s="10" t="s">
        <v>5375</v>
      </c>
      <c r="E7" s="10"/>
      <c r="F7" s="2" t="s">
        <v>5374</v>
      </c>
      <c r="G7" s="40"/>
      <c r="H7" s="1"/>
      <c r="I7" s="1"/>
      <c r="J7" s="1"/>
      <c r="K7" s="1" t="s">
        <v>13</v>
      </c>
      <c r="L7" s="1"/>
      <c r="M7" s="49" t="s">
        <v>13</v>
      </c>
      <c r="N7" s="49" t="s">
        <v>13</v>
      </c>
      <c r="V7" s="50"/>
      <c r="W7" s="40" t="s">
        <v>14305</v>
      </c>
    </row>
    <row r="8" spans="1:23" x14ac:dyDescent="0.25">
      <c r="A8" s="52">
        <v>7</v>
      </c>
      <c r="B8" s="6" t="s">
        <v>13096</v>
      </c>
      <c r="C8" s="12" t="s">
        <v>5373</v>
      </c>
      <c r="D8" s="12" t="s">
        <v>5373</v>
      </c>
      <c r="E8" s="11"/>
      <c r="F8" s="6" t="s">
        <v>5372</v>
      </c>
      <c r="G8" s="39"/>
      <c r="H8" s="5"/>
      <c r="I8" s="5"/>
      <c r="J8" s="1"/>
      <c r="K8" s="5"/>
      <c r="L8" s="5"/>
      <c r="M8" s="48"/>
      <c r="N8" s="50"/>
      <c r="V8" s="50"/>
      <c r="W8" s="40"/>
    </row>
    <row r="9" spans="1:23" ht="38.25" x14ac:dyDescent="0.25">
      <c r="A9" s="52">
        <v>8</v>
      </c>
      <c r="B9" s="2" t="s">
        <v>5370</v>
      </c>
      <c r="C9" s="10" t="s">
        <v>5371</v>
      </c>
      <c r="D9" s="10" t="s">
        <v>5371</v>
      </c>
      <c r="E9" s="10"/>
      <c r="F9" s="2" t="s">
        <v>5370</v>
      </c>
      <c r="G9" s="40"/>
      <c r="H9" s="1"/>
      <c r="I9" s="1"/>
      <c r="J9" s="1" t="s">
        <v>13</v>
      </c>
      <c r="K9" s="1"/>
      <c r="L9" s="1"/>
      <c r="M9" s="49" t="s">
        <v>13</v>
      </c>
      <c r="N9" s="49" t="s">
        <v>13</v>
      </c>
      <c r="O9" s="10" t="s">
        <v>13</v>
      </c>
      <c r="V9" s="50"/>
      <c r="W9" s="40"/>
    </row>
    <row r="10" spans="1:23" ht="38.25" x14ac:dyDescent="0.25">
      <c r="A10" s="52">
        <v>9</v>
      </c>
      <c r="B10" s="2" t="s">
        <v>5368</v>
      </c>
      <c r="C10" s="10" t="s">
        <v>5369</v>
      </c>
      <c r="D10" s="10" t="s">
        <v>5369</v>
      </c>
      <c r="F10" s="2" t="s">
        <v>5368</v>
      </c>
      <c r="G10" s="40"/>
      <c r="H10" s="1"/>
      <c r="I10" s="1"/>
      <c r="J10" s="1" t="s">
        <v>13</v>
      </c>
      <c r="K10" s="1"/>
      <c r="L10" s="1"/>
      <c r="M10" s="50"/>
      <c r="N10" s="49" t="s">
        <v>13</v>
      </c>
      <c r="O10" s="10" t="s">
        <v>13</v>
      </c>
      <c r="V10" s="50"/>
      <c r="W10" s="40"/>
    </row>
    <row r="11" spans="1:23" x14ac:dyDescent="0.25">
      <c r="A11" s="52">
        <v>10</v>
      </c>
      <c r="B11" s="6" t="s">
        <v>13097</v>
      </c>
      <c r="C11" s="12" t="s">
        <v>5367</v>
      </c>
      <c r="D11" s="12" t="s">
        <v>5367</v>
      </c>
      <c r="E11" s="11"/>
      <c r="F11" s="6" t="s">
        <v>5366</v>
      </c>
      <c r="G11" s="39"/>
      <c r="H11" s="5"/>
      <c r="I11" s="5"/>
      <c r="J11" s="1"/>
      <c r="K11" s="5"/>
      <c r="L11" s="5"/>
      <c r="M11" s="48"/>
      <c r="N11" s="50"/>
      <c r="V11" s="50"/>
      <c r="W11" s="40"/>
    </row>
    <row r="12" spans="1:23" ht="51" x14ac:dyDescent="0.25">
      <c r="A12" s="52">
        <v>11</v>
      </c>
      <c r="B12" s="2" t="s">
        <v>13098</v>
      </c>
      <c r="C12" s="10" t="s">
        <v>5365</v>
      </c>
      <c r="D12" s="10" t="s">
        <v>5365</v>
      </c>
      <c r="E12" s="10"/>
      <c r="F12" s="2" t="s">
        <v>5364</v>
      </c>
      <c r="G12" s="40"/>
      <c r="H12" s="1"/>
      <c r="I12" s="1"/>
      <c r="J12" s="1" t="s">
        <v>13</v>
      </c>
      <c r="K12" s="1"/>
      <c r="L12" s="1"/>
      <c r="M12" s="49" t="s">
        <v>13</v>
      </c>
      <c r="N12" s="49" t="s">
        <v>13</v>
      </c>
      <c r="O12" s="10" t="s">
        <v>13</v>
      </c>
      <c r="V12" s="50"/>
      <c r="W12" s="40"/>
    </row>
    <row r="13" spans="1:23" ht="89.25" x14ac:dyDescent="0.25">
      <c r="A13" s="52">
        <v>12</v>
      </c>
      <c r="B13" s="2" t="s">
        <v>5362</v>
      </c>
      <c r="C13" s="10" t="s">
        <v>5363</v>
      </c>
      <c r="D13" s="10" t="s">
        <v>5363</v>
      </c>
      <c r="E13" s="10"/>
      <c r="F13" s="2" t="s">
        <v>5362</v>
      </c>
      <c r="G13" s="40"/>
      <c r="H13" s="1"/>
      <c r="I13" s="1"/>
      <c r="J13" s="1" t="s">
        <v>13</v>
      </c>
      <c r="K13" s="1"/>
      <c r="L13" s="1"/>
      <c r="M13" s="49" t="s">
        <v>13</v>
      </c>
      <c r="N13" s="49" t="s">
        <v>13</v>
      </c>
      <c r="O13" s="10" t="s">
        <v>13</v>
      </c>
      <c r="V13" s="50"/>
      <c r="W13" s="40"/>
    </row>
    <row r="14" spans="1:23" x14ac:dyDescent="0.25">
      <c r="A14" s="52">
        <v>13</v>
      </c>
      <c r="B14" s="6" t="s">
        <v>13099</v>
      </c>
      <c r="C14" s="12" t="s">
        <v>5361</v>
      </c>
      <c r="D14" s="12" t="s">
        <v>5361</v>
      </c>
      <c r="E14" s="11"/>
      <c r="F14" s="6" t="s">
        <v>5360</v>
      </c>
      <c r="G14" s="39"/>
      <c r="H14" s="5"/>
      <c r="I14" s="5"/>
      <c r="J14" s="1"/>
      <c r="K14" s="5"/>
      <c r="L14" s="5"/>
      <c r="M14" s="48"/>
      <c r="N14" s="50"/>
      <c r="V14" s="50"/>
      <c r="W14" s="40"/>
    </row>
    <row r="15" spans="1:23" ht="25.5" x14ac:dyDescent="0.25">
      <c r="A15" s="52">
        <v>14</v>
      </c>
      <c r="B15" s="2" t="s">
        <v>5358</v>
      </c>
      <c r="C15" s="10" t="s">
        <v>5359</v>
      </c>
      <c r="D15" s="10" t="s">
        <v>5359</v>
      </c>
      <c r="E15" s="10"/>
      <c r="F15" s="2" t="s">
        <v>5358</v>
      </c>
      <c r="G15" s="40"/>
      <c r="H15" s="1"/>
      <c r="I15" s="1"/>
      <c r="J15" s="1" t="s">
        <v>13</v>
      </c>
      <c r="K15" s="1"/>
      <c r="L15" s="1"/>
      <c r="M15" s="49" t="s">
        <v>13</v>
      </c>
      <c r="N15" s="49" t="s">
        <v>13</v>
      </c>
      <c r="O15" s="10" t="s">
        <v>13</v>
      </c>
      <c r="V15" s="50"/>
      <c r="W15" s="40"/>
    </row>
    <row r="16" spans="1:23" x14ac:dyDescent="0.25">
      <c r="A16" s="52">
        <v>15</v>
      </c>
      <c r="B16" s="2" t="s">
        <v>5356</v>
      </c>
      <c r="C16" s="10" t="s">
        <v>5357</v>
      </c>
      <c r="D16" s="10" t="s">
        <v>5357</v>
      </c>
      <c r="F16" s="2" t="s">
        <v>5356</v>
      </c>
      <c r="G16" s="40"/>
      <c r="H16" s="1"/>
      <c r="I16" s="1"/>
      <c r="J16" s="1" t="s">
        <v>13</v>
      </c>
      <c r="K16" s="1"/>
      <c r="L16" s="1"/>
      <c r="M16" s="50"/>
      <c r="N16" s="49" t="s">
        <v>13</v>
      </c>
      <c r="O16" s="10" t="s">
        <v>13</v>
      </c>
      <c r="V16" s="50"/>
      <c r="W16" s="40"/>
    </row>
    <row r="17" spans="1:23" x14ac:dyDescent="0.25">
      <c r="A17" s="52">
        <v>16</v>
      </c>
      <c r="B17" s="2" t="s">
        <v>13100</v>
      </c>
      <c r="C17" s="10" t="s">
        <v>5355</v>
      </c>
      <c r="D17" s="10" t="s">
        <v>5355</v>
      </c>
      <c r="F17" s="2" t="s">
        <v>5354</v>
      </c>
      <c r="G17" s="40"/>
      <c r="H17" s="1"/>
      <c r="I17" s="1"/>
      <c r="J17" s="1" t="s">
        <v>13</v>
      </c>
      <c r="K17" s="1"/>
      <c r="L17" s="1"/>
      <c r="M17" s="50"/>
      <c r="N17" s="49" t="s">
        <v>13</v>
      </c>
      <c r="O17" s="10" t="s">
        <v>13</v>
      </c>
      <c r="V17" s="50"/>
      <c r="W17" s="40"/>
    </row>
    <row r="18" spans="1:23" ht="38.25" x14ac:dyDescent="0.25">
      <c r="A18" s="52">
        <v>17</v>
      </c>
      <c r="B18" s="2" t="s">
        <v>5352</v>
      </c>
      <c r="C18" s="10" t="s">
        <v>5353</v>
      </c>
      <c r="D18" s="10" t="s">
        <v>5353</v>
      </c>
      <c r="E18" s="10"/>
      <c r="F18" s="2" t="s">
        <v>5352</v>
      </c>
      <c r="G18" s="40"/>
      <c r="H18" s="1"/>
      <c r="I18" s="1"/>
      <c r="J18" s="1" t="s">
        <v>13</v>
      </c>
      <c r="K18" s="1"/>
      <c r="L18" s="1"/>
      <c r="M18" s="49" t="s">
        <v>13</v>
      </c>
      <c r="N18" s="49" t="s">
        <v>13</v>
      </c>
      <c r="O18" s="10" t="s">
        <v>13</v>
      </c>
      <c r="V18" s="50"/>
      <c r="W18" s="40"/>
    </row>
    <row r="19" spans="1:23" ht="38.25" x14ac:dyDescent="0.25">
      <c r="A19" s="52">
        <v>18</v>
      </c>
      <c r="B19" s="2" t="s">
        <v>13101</v>
      </c>
      <c r="C19" s="10" t="s">
        <v>5351</v>
      </c>
      <c r="D19" s="10" t="s">
        <v>5351</v>
      </c>
      <c r="F19" s="2" t="s">
        <v>5350</v>
      </c>
      <c r="G19" s="40"/>
      <c r="H19" s="1"/>
      <c r="I19" s="1"/>
      <c r="J19" s="1" t="s">
        <v>13</v>
      </c>
      <c r="K19" s="1"/>
      <c r="L19" s="1"/>
      <c r="M19" s="50"/>
      <c r="N19" s="49" t="s">
        <v>13</v>
      </c>
      <c r="O19" s="10" t="s">
        <v>13</v>
      </c>
      <c r="V19" s="50"/>
      <c r="W19" s="40"/>
    </row>
    <row r="20" spans="1:23" x14ac:dyDescent="0.25">
      <c r="A20" s="52">
        <v>19</v>
      </c>
      <c r="B20" s="4" t="s">
        <v>13102</v>
      </c>
      <c r="C20" s="14" t="s">
        <v>5349</v>
      </c>
      <c r="D20" s="14" t="s">
        <v>5349</v>
      </c>
      <c r="E20" s="13"/>
      <c r="F20" s="4" t="s">
        <v>5348</v>
      </c>
      <c r="G20" s="38"/>
      <c r="H20" s="3"/>
      <c r="I20" s="3"/>
      <c r="J20" s="1"/>
      <c r="K20" s="3"/>
      <c r="L20" s="3"/>
      <c r="M20" s="47"/>
      <c r="N20" s="50"/>
      <c r="V20" s="50"/>
      <c r="W20" s="40"/>
    </row>
    <row r="21" spans="1:23" x14ac:dyDescent="0.25">
      <c r="A21" s="52">
        <v>20</v>
      </c>
      <c r="B21" s="6" t="s">
        <v>30</v>
      </c>
      <c r="C21" s="12" t="s">
        <v>5347</v>
      </c>
      <c r="D21" s="12" t="s">
        <v>5347</v>
      </c>
      <c r="E21" s="11"/>
      <c r="F21" s="6" t="s">
        <v>30</v>
      </c>
      <c r="G21" s="39"/>
      <c r="H21" s="5"/>
      <c r="I21" s="5"/>
      <c r="J21" s="1"/>
      <c r="K21" s="5"/>
      <c r="L21" s="5"/>
      <c r="M21" s="48"/>
      <c r="N21" s="50"/>
      <c r="V21" s="50"/>
      <c r="W21" s="40"/>
    </row>
    <row r="22" spans="1:23" x14ac:dyDescent="0.25">
      <c r="A22" s="52">
        <v>21</v>
      </c>
      <c r="B22" s="6" t="s">
        <v>5970</v>
      </c>
      <c r="C22" s="12" t="s">
        <v>5346</v>
      </c>
      <c r="D22" s="12" t="s">
        <v>5346</v>
      </c>
      <c r="E22" s="11"/>
      <c r="F22" s="6" t="s">
        <v>5345</v>
      </c>
      <c r="G22" s="39"/>
      <c r="H22" s="5"/>
      <c r="I22" s="5"/>
      <c r="J22" s="1"/>
      <c r="K22" s="5"/>
      <c r="L22" s="5"/>
      <c r="M22" s="48"/>
      <c r="N22" s="50"/>
      <c r="V22" s="50"/>
      <c r="W22" s="40"/>
    </row>
    <row r="23" spans="1:23" x14ac:dyDescent="0.25">
      <c r="A23" s="52">
        <v>22</v>
      </c>
      <c r="B23" s="2" t="s">
        <v>5343</v>
      </c>
      <c r="C23" s="10" t="s">
        <v>5344</v>
      </c>
      <c r="D23" s="10" t="s">
        <v>5344</v>
      </c>
      <c r="E23" s="10"/>
      <c r="F23" s="2" t="s">
        <v>5343</v>
      </c>
      <c r="G23" s="40"/>
      <c r="H23" s="1"/>
      <c r="I23" s="1"/>
      <c r="J23" s="1" t="s">
        <v>13</v>
      </c>
      <c r="K23" s="1"/>
      <c r="L23" s="1"/>
      <c r="M23" s="49" t="s">
        <v>13</v>
      </c>
      <c r="N23" s="49" t="s">
        <v>13</v>
      </c>
      <c r="O23" s="10" t="s">
        <v>13</v>
      </c>
      <c r="V23" s="50"/>
      <c r="W23" s="40"/>
    </row>
    <row r="24" spans="1:23" ht="25.5" x14ac:dyDescent="0.25">
      <c r="A24" s="52">
        <v>23</v>
      </c>
      <c r="B24" s="2" t="s">
        <v>5961</v>
      </c>
      <c r="C24" s="10" t="s">
        <v>5342</v>
      </c>
      <c r="D24" s="10" t="s">
        <v>5342</v>
      </c>
      <c r="E24" s="10"/>
      <c r="F24" s="2" t="s">
        <v>5341</v>
      </c>
      <c r="G24" s="40"/>
      <c r="H24" s="1"/>
      <c r="I24" s="1"/>
      <c r="J24" s="1" t="s">
        <v>13</v>
      </c>
      <c r="K24" s="1"/>
      <c r="L24" s="1"/>
      <c r="M24" s="49" t="s">
        <v>13</v>
      </c>
      <c r="N24" s="49" t="s">
        <v>13</v>
      </c>
      <c r="O24" s="10" t="s">
        <v>13</v>
      </c>
      <c r="V24" s="50"/>
      <c r="W24" s="40"/>
    </row>
    <row r="25" spans="1:23" ht="25.5" x14ac:dyDescent="0.25">
      <c r="A25" s="52">
        <v>24</v>
      </c>
      <c r="B25" s="2" t="s">
        <v>5339</v>
      </c>
      <c r="C25" s="10" t="s">
        <v>5340</v>
      </c>
      <c r="D25" s="10" t="s">
        <v>5340</v>
      </c>
      <c r="E25" s="10"/>
      <c r="F25" s="2" t="s">
        <v>5339</v>
      </c>
      <c r="G25" s="40"/>
      <c r="H25" s="1"/>
      <c r="I25" s="1"/>
      <c r="J25" s="1" t="s">
        <v>13</v>
      </c>
      <c r="K25" s="1"/>
      <c r="L25" s="1"/>
      <c r="M25" s="49" t="s">
        <v>13</v>
      </c>
      <c r="N25" s="49" t="s">
        <v>13</v>
      </c>
      <c r="O25" s="10" t="s">
        <v>13</v>
      </c>
      <c r="V25" s="50"/>
      <c r="W25" s="40"/>
    </row>
    <row r="26" spans="1:23" ht="25.5" x14ac:dyDescent="0.25">
      <c r="A26" s="52">
        <v>25</v>
      </c>
      <c r="B26" s="2" t="s">
        <v>13103</v>
      </c>
      <c r="C26" s="10" t="s">
        <v>5338</v>
      </c>
      <c r="D26" s="10" t="s">
        <v>5338</v>
      </c>
      <c r="E26" s="10"/>
      <c r="F26" s="2" t="s">
        <v>5337</v>
      </c>
      <c r="G26" s="40"/>
      <c r="H26" s="1"/>
      <c r="I26" s="1"/>
      <c r="J26" s="1" t="s">
        <v>13</v>
      </c>
      <c r="K26" s="1"/>
      <c r="L26" s="1"/>
      <c r="M26" s="49" t="s">
        <v>13</v>
      </c>
      <c r="N26" s="49" t="s">
        <v>13</v>
      </c>
      <c r="O26" s="10" t="s">
        <v>13</v>
      </c>
      <c r="V26" s="50"/>
      <c r="W26" s="40"/>
    </row>
    <row r="27" spans="1:23" x14ac:dyDescent="0.25">
      <c r="A27" s="52">
        <v>26</v>
      </c>
      <c r="B27" s="2" t="s">
        <v>5335</v>
      </c>
      <c r="C27" s="10" t="s">
        <v>5336</v>
      </c>
      <c r="D27" s="10" t="s">
        <v>5336</v>
      </c>
      <c r="E27" s="10"/>
      <c r="F27" s="2" t="s">
        <v>5335</v>
      </c>
      <c r="G27" s="40"/>
      <c r="H27" s="1"/>
      <c r="I27" s="1"/>
      <c r="J27" s="1" t="s">
        <v>13</v>
      </c>
      <c r="K27" s="1"/>
      <c r="L27" s="1"/>
      <c r="M27" s="49" t="s">
        <v>13</v>
      </c>
      <c r="N27" s="49" t="s">
        <v>13</v>
      </c>
      <c r="O27" s="10" t="s">
        <v>13</v>
      </c>
      <c r="V27" s="50"/>
      <c r="W27" s="40"/>
    </row>
    <row r="28" spans="1:23" ht="25.5" x14ac:dyDescent="0.25">
      <c r="A28" s="52">
        <v>27</v>
      </c>
      <c r="B28" s="2" t="s">
        <v>13104</v>
      </c>
      <c r="C28" s="10" t="s">
        <v>5334</v>
      </c>
      <c r="D28" s="10" t="s">
        <v>5334</v>
      </c>
      <c r="F28" s="2" t="s">
        <v>5333</v>
      </c>
      <c r="G28" s="40"/>
      <c r="H28" s="1"/>
      <c r="I28" s="1"/>
      <c r="J28" s="1" t="s">
        <v>13</v>
      </c>
      <c r="K28" s="1"/>
      <c r="L28" s="1"/>
      <c r="M28" s="50"/>
      <c r="N28" s="49" t="s">
        <v>13</v>
      </c>
      <c r="O28" s="10" t="s">
        <v>13</v>
      </c>
      <c r="V28" s="50"/>
      <c r="W28" s="40"/>
    </row>
    <row r="29" spans="1:23" ht="51" x14ac:dyDescent="0.25">
      <c r="A29" s="52">
        <v>28</v>
      </c>
      <c r="B29" s="2" t="s">
        <v>13105</v>
      </c>
      <c r="C29" s="10" t="s">
        <v>5332</v>
      </c>
      <c r="D29" s="10" t="s">
        <v>5332</v>
      </c>
      <c r="F29" s="2" t="s">
        <v>5331</v>
      </c>
      <c r="G29" s="40"/>
      <c r="H29" s="1"/>
      <c r="I29" s="1"/>
      <c r="J29" s="1" t="s">
        <v>13</v>
      </c>
      <c r="K29" s="1"/>
      <c r="L29" s="1"/>
      <c r="M29" s="50"/>
      <c r="N29" s="49" t="s">
        <v>13</v>
      </c>
      <c r="O29" s="10" t="s">
        <v>13</v>
      </c>
      <c r="V29" s="50"/>
      <c r="W29" s="40"/>
    </row>
    <row r="30" spans="1:23" ht="25.5" x14ac:dyDescent="0.25">
      <c r="A30" s="52">
        <v>29</v>
      </c>
      <c r="B30" s="2" t="s">
        <v>5329</v>
      </c>
      <c r="C30" s="10" t="s">
        <v>5330</v>
      </c>
      <c r="D30" s="10" t="s">
        <v>5330</v>
      </c>
      <c r="F30" s="2" t="s">
        <v>5329</v>
      </c>
      <c r="G30" s="40"/>
      <c r="H30" s="1"/>
      <c r="I30" s="1"/>
      <c r="J30" s="1" t="s">
        <v>13</v>
      </c>
      <c r="K30" s="1"/>
      <c r="L30" s="1"/>
      <c r="M30" s="50"/>
      <c r="N30" s="49" t="s">
        <v>13</v>
      </c>
      <c r="O30" s="10" t="s">
        <v>13</v>
      </c>
      <c r="V30" s="50"/>
      <c r="W30" s="40"/>
    </row>
    <row r="31" spans="1:23" x14ac:dyDescent="0.25">
      <c r="A31" s="52">
        <v>30</v>
      </c>
      <c r="B31" s="2" t="s">
        <v>13106</v>
      </c>
      <c r="C31" s="10" t="s">
        <v>5328</v>
      </c>
      <c r="D31" s="10" t="s">
        <v>5328</v>
      </c>
      <c r="E31" s="10"/>
      <c r="F31" s="2" t="s">
        <v>5327</v>
      </c>
      <c r="G31" s="40"/>
      <c r="H31" s="1"/>
      <c r="I31" s="1"/>
      <c r="J31" s="1" t="s">
        <v>13</v>
      </c>
      <c r="K31" s="1"/>
      <c r="L31" s="1"/>
      <c r="M31" s="49" t="s">
        <v>13</v>
      </c>
      <c r="N31" s="49" t="s">
        <v>13</v>
      </c>
      <c r="O31" s="10" t="s">
        <v>13</v>
      </c>
      <c r="V31" s="50"/>
      <c r="W31" s="40"/>
    </row>
    <row r="32" spans="1:23" ht="51" x14ac:dyDescent="0.25">
      <c r="A32" s="52">
        <v>31</v>
      </c>
      <c r="B32" s="2" t="s">
        <v>13107</v>
      </c>
      <c r="C32" s="10" t="s">
        <v>5326</v>
      </c>
      <c r="D32" s="10" t="s">
        <v>5326</v>
      </c>
      <c r="F32" s="2" t="s">
        <v>5325</v>
      </c>
      <c r="G32" s="40"/>
      <c r="H32" s="1"/>
      <c r="I32" s="1"/>
      <c r="J32" s="1" t="s">
        <v>13</v>
      </c>
      <c r="K32" s="1"/>
      <c r="L32" s="1"/>
      <c r="M32" s="50"/>
      <c r="N32" s="49" t="s">
        <v>13</v>
      </c>
      <c r="O32" s="10" t="s">
        <v>13</v>
      </c>
      <c r="V32" s="50"/>
      <c r="W32" s="40"/>
    </row>
    <row r="33" spans="1:23" x14ac:dyDescent="0.25">
      <c r="A33" s="52">
        <v>32</v>
      </c>
      <c r="B33" s="2" t="s">
        <v>13108</v>
      </c>
      <c r="C33" s="10" t="s">
        <v>5324</v>
      </c>
      <c r="D33" s="10" t="s">
        <v>5324</v>
      </c>
      <c r="F33" s="2" t="s">
        <v>5323</v>
      </c>
      <c r="G33" s="40"/>
      <c r="H33" s="1"/>
      <c r="I33" s="1"/>
      <c r="J33" s="1" t="s">
        <v>13</v>
      </c>
      <c r="K33" s="1"/>
      <c r="L33" s="1"/>
      <c r="M33" s="50"/>
      <c r="N33" s="49" t="s">
        <v>13</v>
      </c>
      <c r="O33" s="10" t="s">
        <v>13</v>
      </c>
      <c r="V33" s="50"/>
      <c r="W33" s="40"/>
    </row>
    <row r="34" spans="1:23" x14ac:dyDescent="0.25">
      <c r="A34" s="52">
        <v>33</v>
      </c>
      <c r="B34" s="6" t="s">
        <v>13109</v>
      </c>
      <c r="C34" s="12" t="s">
        <v>5322</v>
      </c>
      <c r="D34" s="12" t="s">
        <v>5322</v>
      </c>
      <c r="E34" s="11"/>
      <c r="F34" s="6" t="s">
        <v>5321</v>
      </c>
      <c r="G34" s="39"/>
      <c r="H34" s="5"/>
      <c r="I34" s="5"/>
      <c r="J34" s="1"/>
      <c r="K34" s="5"/>
      <c r="L34" s="5"/>
      <c r="M34" s="48"/>
      <c r="N34" s="50"/>
      <c r="V34" s="50"/>
      <c r="W34" s="40"/>
    </row>
    <row r="35" spans="1:23" ht="76.5" x14ac:dyDescent="0.25">
      <c r="A35" s="52">
        <v>34</v>
      </c>
      <c r="B35" s="2" t="s">
        <v>5319</v>
      </c>
      <c r="C35" s="10" t="s">
        <v>5320</v>
      </c>
      <c r="D35" s="10" t="s">
        <v>5320</v>
      </c>
      <c r="E35" s="10"/>
      <c r="F35" s="2" t="s">
        <v>5319</v>
      </c>
      <c r="G35" s="40"/>
      <c r="H35" s="1"/>
      <c r="I35" s="1"/>
      <c r="J35" s="1" t="s">
        <v>13</v>
      </c>
      <c r="K35" s="1"/>
      <c r="L35" s="1"/>
      <c r="M35" s="49" t="s">
        <v>13</v>
      </c>
      <c r="N35" s="49" t="s">
        <v>13</v>
      </c>
      <c r="O35" s="10" t="s">
        <v>13</v>
      </c>
      <c r="V35" s="50"/>
      <c r="W35" s="40"/>
    </row>
    <row r="36" spans="1:23" ht="38.25" x14ac:dyDescent="0.25">
      <c r="A36" s="52">
        <v>35</v>
      </c>
      <c r="B36" s="2" t="s">
        <v>13110</v>
      </c>
      <c r="C36" s="10" t="s">
        <v>5318</v>
      </c>
      <c r="D36" s="10" t="s">
        <v>5318</v>
      </c>
      <c r="E36" s="10"/>
      <c r="F36" s="2" t="s">
        <v>5317</v>
      </c>
      <c r="G36" s="40"/>
      <c r="H36" s="1"/>
      <c r="I36" s="1"/>
      <c r="J36" s="1" t="s">
        <v>13</v>
      </c>
      <c r="K36" s="1"/>
      <c r="L36" s="1"/>
      <c r="M36" s="49" t="s">
        <v>13</v>
      </c>
      <c r="N36" s="49" t="s">
        <v>13</v>
      </c>
      <c r="O36" s="10" t="s">
        <v>13</v>
      </c>
      <c r="V36" s="50"/>
      <c r="W36" s="40"/>
    </row>
    <row r="37" spans="1:23" ht="38.25" x14ac:dyDescent="0.25">
      <c r="A37" s="52">
        <v>36</v>
      </c>
      <c r="B37" s="2" t="s">
        <v>13111</v>
      </c>
      <c r="C37" s="10" t="s">
        <v>5316</v>
      </c>
      <c r="D37" s="10" t="s">
        <v>5316</v>
      </c>
      <c r="E37" s="10"/>
      <c r="F37" s="2" t="s">
        <v>5315</v>
      </c>
      <c r="G37" s="40"/>
      <c r="H37" s="1"/>
      <c r="I37" s="1"/>
      <c r="J37" s="1" t="s">
        <v>13</v>
      </c>
      <c r="K37" s="1"/>
      <c r="L37" s="1"/>
      <c r="M37" s="49" t="s">
        <v>13</v>
      </c>
      <c r="N37" s="49" t="s">
        <v>13</v>
      </c>
      <c r="V37" s="50"/>
      <c r="W37" s="40"/>
    </row>
    <row r="38" spans="1:23" ht="38.25" x14ac:dyDescent="0.25">
      <c r="A38" s="52">
        <v>37</v>
      </c>
      <c r="B38" s="2" t="s">
        <v>5313</v>
      </c>
      <c r="C38" s="10" t="s">
        <v>5314</v>
      </c>
      <c r="D38" s="10" t="s">
        <v>5314</v>
      </c>
      <c r="F38" s="2" t="s">
        <v>5313</v>
      </c>
      <c r="G38" s="40"/>
      <c r="H38" s="1"/>
      <c r="I38" s="1"/>
      <c r="J38" s="1" t="s">
        <v>13</v>
      </c>
      <c r="K38" s="1"/>
      <c r="L38" s="1"/>
      <c r="M38" s="50"/>
      <c r="N38" s="49" t="s">
        <v>13</v>
      </c>
      <c r="O38" s="10" t="s">
        <v>13</v>
      </c>
      <c r="V38" s="50"/>
      <c r="W38" s="40"/>
    </row>
    <row r="39" spans="1:23" ht="38.25" x14ac:dyDescent="0.25">
      <c r="A39" s="52">
        <v>38</v>
      </c>
      <c r="B39" s="2" t="s">
        <v>5311</v>
      </c>
      <c r="C39" s="10" t="s">
        <v>5312</v>
      </c>
      <c r="D39" s="10" t="s">
        <v>5312</v>
      </c>
      <c r="F39" s="2" t="s">
        <v>5311</v>
      </c>
      <c r="G39" s="40"/>
      <c r="H39" s="1"/>
      <c r="I39" s="1"/>
      <c r="J39" s="1" t="s">
        <v>13</v>
      </c>
      <c r="K39" s="1"/>
      <c r="L39" s="1"/>
      <c r="M39" s="50"/>
      <c r="N39" s="49" t="s">
        <v>13</v>
      </c>
      <c r="O39" s="10" t="s">
        <v>13</v>
      </c>
      <c r="V39" s="50"/>
      <c r="W39" s="40"/>
    </row>
    <row r="40" spans="1:23" x14ac:dyDescent="0.25">
      <c r="A40" s="52">
        <v>39</v>
      </c>
      <c r="B40" s="4" t="s">
        <v>13112</v>
      </c>
      <c r="C40" s="14" t="s">
        <v>5310</v>
      </c>
      <c r="D40" s="14" t="s">
        <v>5310</v>
      </c>
      <c r="E40" s="13"/>
      <c r="F40" s="4" t="s">
        <v>5309</v>
      </c>
      <c r="G40" s="38"/>
      <c r="H40" s="3"/>
      <c r="I40" s="3"/>
      <c r="J40" s="1"/>
      <c r="K40" s="3"/>
      <c r="L40" s="3"/>
      <c r="M40" s="47"/>
      <c r="N40" s="50"/>
      <c r="V40" s="50"/>
      <c r="W40" s="40"/>
    </row>
    <row r="41" spans="1:23" x14ac:dyDescent="0.25">
      <c r="A41" s="52">
        <v>40</v>
      </c>
      <c r="B41" s="6" t="s">
        <v>5307</v>
      </c>
      <c r="C41" s="12" t="s">
        <v>5308</v>
      </c>
      <c r="D41" s="12" t="s">
        <v>5308</v>
      </c>
      <c r="E41" s="11"/>
      <c r="F41" s="6" t="s">
        <v>5307</v>
      </c>
      <c r="G41" s="39"/>
      <c r="H41" s="5"/>
      <c r="I41" s="5"/>
      <c r="J41" s="1"/>
      <c r="K41" s="5"/>
      <c r="L41" s="5"/>
      <c r="M41" s="48"/>
      <c r="N41" s="50"/>
      <c r="V41" s="50"/>
      <c r="W41" s="40"/>
    </row>
    <row r="42" spans="1:23" ht="25.5" x14ac:dyDescent="0.25">
      <c r="A42" s="52">
        <v>41</v>
      </c>
      <c r="B42" s="2" t="s">
        <v>13113</v>
      </c>
      <c r="C42" s="10" t="s">
        <v>5306</v>
      </c>
      <c r="D42" s="10" t="s">
        <v>5306</v>
      </c>
      <c r="E42" s="10"/>
      <c r="F42" s="2" t="s">
        <v>5305</v>
      </c>
      <c r="G42" s="40"/>
      <c r="H42" s="1"/>
      <c r="I42" s="1"/>
      <c r="J42" s="1" t="s">
        <v>13</v>
      </c>
      <c r="K42" s="1"/>
      <c r="L42" s="1"/>
      <c r="M42" s="49" t="s">
        <v>13</v>
      </c>
      <c r="N42" s="49" t="s">
        <v>13</v>
      </c>
      <c r="O42" s="10" t="s">
        <v>13</v>
      </c>
      <c r="V42" s="50"/>
      <c r="W42" s="40"/>
    </row>
    <row r="43" spans="1:23" ht="25.5" x14ac:dyDescent="0.25">
      <c r="A43" s="52">
        <v>42</v>
      </c>
      <c r="B43" s="2" t="s">
        <v>5303</v>
      </c>
      <c r="C43" s="10" t="s">
        <v>5304</v>
      </c>
      <c r="D43" s="10" t="s">
        <v>5304</v>
      </c>
      <c r="E43" s="10"/>
      <c r="F43" s="2" t="s">
        <v>5303</v>
      </c>
      <c r="G43" s="40"/>
      <c r="H43" s="1"/>
      <c r="I43" s="1"/>
      <c r="J43" s="1" t="s">
        <v>13</v>
      </c>
      <c r="K43" s="1"/>
      <c r="L43" s="1"/>
      <c r="M43" s="49" t="s">
        <v>13</v>
      </c>
      <c r="N43" s="49" t="s">
        <v>13</v>
      </c>
      <c r="O43" s="10" t="s">
        <v>13</v>
      </c>
      <c r="V43" s="50"/>
      <c r="W43" s="40"/>
    </row>
    <row r="44" spans="1:23" ht="38.25" x14ac:dyDescent="0.25">
      <c r="A44" s="52">
        <v>43</v>
      </c>
      <c r="B44" s="2" t="s">
        <v>5301</v>
      </c>
      <c r="C44" s="10" t="s">
        <v>5302</v>
      </c>
      <c r="D44" s="10" t="s">
        <v>5302</v>
      </c>
      <c r="F44" s="2" t="s">
        <v>5301</v>
      </c>
      <c r="G44" s="40"/>
      <c r="H44" s="1"/>
      <c r="I44" s="1"/>
      <c r="J44" s="1" t="s">
        <v>13</v>
      </c>
      <c r="K44" s="1"/>
      <c r="L44" s="1"/>
      <c r="M44" s="50"/>
      <c r="N44" s="49" t="s">
        <v>13</v>
      </c>
      <c r="O44" s="10" t="s">
        <v>13</v>
      </c>
      <c r="V44" s="50"/>
      <c r="W44" s="40"/>
    </row>
    <row r="45" spans="1:23" ht="25.5" x14ac:dyDescent="0.25">
      <c r="A45" s="52">
        <v>44</v>
      </c>
      <c r="B45" s="2" t="s">
        <v>13114</v>
      </c>
      <c r="C45" s="10" t="s">
        <v>5300</v>
      </c>
      <c r="D45" s="10" t="s">
        <v>5300</v>
      </c>
      <c r="F45" s="2" t="s">
        <v>5299</v>
      </c>
      <c r="G45" s="40"/>
      <c r="H45" s="1"/>
      <c r="I45" s="1"/>
      <c r="J45" s="1" t="s">
        <v>13</v>
      </c>
      <c r="K45" s="1"/>
      <c r="L45" s="1"/>
      <c r="M45" s="50"/>
      <c r="N45" s="49" t="s">
        <v>13</v>
      </c>
      <c r="O45" s="10" t="s">
        <v>13</v>
      </c>
      <c r="V45" s="50"/>
      <c r="W45" s="40"/>
    </row>
    <row r="46" spans="1:23" ht="25.5" x14ac:dyDescent="0.25">
      <c r="A46" s="52">
        <v>45</v>
      </c>
      <c r="B46" s="2" t="s">
        <v>5297</v>
      </c>
      <c r="C46" s="10" t="s">
        <v>5298</v>
      </c>
      <c r="D46" s="10" t="s">
        <v>5298</v>
      </c>
      <c r="F46" s="2" t="s">
        <v>5297</v>
      </c>
      <c r="G46" s="40"/>
      <c r="H46" s="1"/>
      <c r="I46" s="1"/>
      <c r="J46" s="1" t="s">
        <v>13</v>
      </c>
      <c r="K46" s="1"/>
      <c r="L46" s="1"/>
      <c r="M46" s="50"/>
      <c r="N46" s="49" t="s">
        <v>13</v>
      </c>
      <c r="O46" s="10" t="s">
        <v>13</v>
      </c>
      <c r="V46" s="50"/>
      <c r="W46" s="40"/>
    </row>
    <row r="47" spans="1:23" x14ac:dyDescent="0.25">
      <c r="A47" s="52">
        <v>46</v>
      </c>
      <c r="B47" s="6" t="s">
        <v>5295</v>
      </c>
      <c r="C47" s="12" t="s">
        <v>5296</v>
      </c>
      <c r="D47" s="12" t="s">
        <v>5296</v>
      </c>
      <c r="E47" s="11"/>
      <c r="F47" s="6" t="s">
        <v>5295</v>
      </c>
      <c r="G47" s="39"/>
      <c r="H47" s="5"/>
      <c r="I47" s="5"/>
      <c r="J47" s="1"/>
      <c r="K47" s="5"/>
      <c r="L47" s="5"/>
      <c r="M47" s="48"/>
      <c r="N47" s="50"/>
      <c r="V47" s="50"/>
      <c r="W47" s="40"/>
    </row>
    <row r="48" spans="1:23" ht="38.25" x14ac:dyDescent="0.25">
      <c r="A48" s="52">
        <v>47</v>
      </c>
      <c r="B48" s="2" t="s">
        <v>5293</v>
      </c>
      <c r="C48" s="10" t="s">
        <v>5294</v>
      </c>
      <c r="D48" s="10" t="s">
        <v>5294</v>
      </c>
      <c r="F48" s="2" t="s">
        <v>5293</v>
      </c>
      <c r="G48" s="40"/>
      <c r="H48" s="1"/>
      <c r="I48" s="1"/>
      <c r="J48" s="1" t="s">
        <v>13</v>
      </c>
      <c r="K48" s="1"/>
      <c r="L48" s="1"/>
      <c r="M48" s="50"/>
      <c r="N48" s="49" t="s">
        <v>13</v>
      </c>
      <c r="V48" s="50"/>
      <c r="W48" s="40"/>
    </row>
    <row r="49" spans="1:23" ht="38.25" x14ac:dyDescent="0.25">
      <c r="A49" s="52">
        <v>48</v>
      </c>
      <c r="B49" s="2" t="s">
        <v>5291</v>
      </c>
      <c r="C49" s="10" t="s">
        <v>5292</v>
      </c>
      <c r="D49" s="10" t="s">
        <v>5292</v>
      </c>
      <c r="F49" s="2" t="s">
        <v>5291</v>
      </c>
      <c r="G49" s="40"/>
      <c r="H49" s="1"/>
      <c r="I49" s="1"/>
      <c r="J49" s="1" t="s">
        <v>13</v>
      </c>
      <c r="K49" s="1"/>
      <c r="L49" s="1"/>
      <c r="M49" s="50"/>
      <c r="N49" s="49" t="s">
        <v>13</v>
      </c>
      <c r="O49" s="10" t="s">
        <v>13</v>
      </c>
      <c r="V49" s="50"/>
      <c r="W49" s="40"/>
    </row>
    <row r="50" spans="1:23" ht="25.5" x14ac:dyDescent="0.25">
      <c r="A50" s="52">
        <v>49</v>
      </c>
      <c r="B50" s="2" t="s">
        <v>13115</v>
      </c>
      <c r="C50" s="10" t="s">
        <v>5290</v>
      </c>
      <c r="D50" s="10" t="s">
        <v>5290</v>
      </c>
      <c r="F50" s="2" t="s">
        <v>5289</v>
      </c>
      <c r="G50" s="40"/>
      <c r="H50" s="1"/>
      <c r="I50" s="1"/>
      <c r="J50" s="1" t="s">
        <v>13</v>
      </c>
      <c r="K50" s="1"/>
      <c r="L50" s="1"/>
      <c r="M50" s="50"/>
      <c r="N50" s="49" t="s">
        <v>13</v>
      </c>
      <c r="V50" s="50"/>
      <c r="W50" s="40"/>
    </row>
    <row r="51" spans="1:23" ht="38.25" x14ac:dyDescent="0.25">
      <c r="A51" s="52">
        <v>50</v>
      </c>
      <c r="B51" s="2" t="s">
        <v>5287</v>
      </c>
      <c r="C51" s="10" t="s">
        <v>5288</v>
      </c>
      <c r="D51" s="10" t="s">
        <v>5288</v>
      </c>
      <c r="F51" s="2" t="s">
        <v>5287</v>
      </c>
      <c r="G51" s="40"/>
      <c r="H51" s="1"/>
      <c r="I51" s="1"/>
      <c r="J51" s="1" t="s">
        <v>13</v>
      </c>
      <c r="K51" s="1"/>
      <c r="L51" s="1"/>
      <c r="M51" s="50"/>
      <c r="N51" s="49" t="s">
        <v>13</v>
      </c>
      <c r="O51" s="10" t="s">
        <v>13</v>
      </c>
      <c r="V51" s="50"/>
      <c r="W51" s="40"/>
    </row>
    <row r="52" spans="1:23" ht="38.25" x14ac:dyDescent="0.25">
      <c r="A52" s="52">
        <v>51</v>
      </c>
      <c r="B52" s="2" t="s">
        <v>5285</v>
      </c>
      <c r="C52" s="10" t="s">
        <v>5286</v>
      </c>
      <c r="D52" s="10" t="s">
        <v>5286</v>
      </c>
      <c r="F52" s="2" t="s">
        <v>5285</v>
      </c>
      <c r="G52" s="40"/>
      <c r="H52" s="1"/>
      <c r="I52" s="1"/>
      <c r="J52" s="1" t="s">
        <v>13</v>
      </c>
      <c r="K52" s="1"/>
      <c r="L52" s="1"/>
      <c r="M52" s="50"/>
      <c r="N52" s="49" t="s">
        <v>13</v>
      </c>
      <c r="O52" s="10" t="s">
        <v>13</v>
      </c>
      <c r="V52" s="50"/>
      <c r="W52" s="40"/>
    </row>
    <row r="53" spans="1:23" ht="25.5" x14ac:dyDescent="0.25">
      <c r="A53" s="52">
        <v>52</v>
      </c>
      <c r="B53" s="2" t="s">
        <v>5283</v>
      </c>
      <c r="C53" s="10" t="s">
        <v>5284</v>
      </c>
      <c r="D53" s="10" t="s">
        <v>5284</v>
      </c>
      <c r="F53" s="2" t="s">
        <v>5283</v>
      </c>
      <c r="G53" s="40"/>
      <c r="H53" s="1"/>
      <c r="I53" s="1"/>
      <c r="J53" s="1" t="s">
        <v>13</v>
      </c>
      <c r="K53" s="1"/>
      <c r="L53" s="1"/>
      <c r="M53" s="50"/>
      <c r="N53" s="49" t="s">
        <v>13</v>
      </c>
      <c r="V53" s="50"/>
      <c r="W53" s="40"/>
    </row>
    <row r="54" spans="1:23" ht="38.25" x14ac:dyDescent="0.25">
      <c r="A54" s="52">
        <v>53</v>
      </c>
      <c r="B54" s="2" t="s">
        <v>5281</v>
      </c>
      <c r="C54" s="10" t="s">
        <v>5282</v>
      </c>
      <c r="D54" s="10" t="s">
        <v>5282</v>
      </c>
      <c r="F54" s="2" t="s">
        <v>5281</v>
      </c>
      <c r="G54" s="40"/>
      <c r="H54" s="1"/>
      <c r="I54" s="1"/>
      <c r="J54" s="1" t="s">
        <v>13</v>
      </c>
      <c r="K54" s="1"/>
      <c r="L54" s="1"/>
      <c r="M54" s="50"/>
      <c r="N54" s="49" t="s">
        <v>13</v>
      </c>
      <c r="V54" s="50"/>
      <c r="W54" s="40"/>
    </row>
    <row r="55" spans="1:23" ht="38.25" x14ac:dyDescent="0.25">
      <c r="A55" s="52">
        <v>54</v>
      </c>
      <c r="B55" s="2" t="s">
        <v>5279</v>
      </c>
      <c r="C55" s="10" t="s">
        <v>5280</v>
      </c>
      <c r="D55" s="10" t="s">
        <v>5280</v>
      </c>
      <c r="F55" s="2" t="s">
        <v>5279</v>
      </c>
      <c r="G55" s="40"/>
      <c r="H55" s="1"/>
      <c r="I55" s="1"/>
      <c r="J55" s="1" t="s">
        <v>13</v>
      </c>
      <c r="K55" s="1"/>
      <c r="L55" s="1"/>
      <c r="M55" s="50"/>
      <c r="N55" s="49" t="s">
        <v>13</v>
      </c>
      <c r="O55" s="10" t="s">
        <v>13</v>
      </c>
      <c r="V55" s="50"/>
      <c r="W55" s="40"/>
    </row>
    <row r="56" spans="1:23" ht="25.5" x14ac:dyDescent="0.25">
      <c r="A56" s="52">
        <v>55</v>
      </c>
      <c r="B56" s="2" t="s">
        <v>13116</v>
      </c>
      <c r="C56" s="10" t="s">
        <v>5278</v>
      </c>
      <c r="D56" s="10" t="s">
        <v>5278</v>
      </c>
      <c r="F56" s="2" t="s">
        <v>5277</v>
      </c>
      <c r="G56" s="40"/>
      <c r="H56" s="1"/>
      <c r="I56" s="1"/>
      <c r="J56" s="1" t="s">
        <v>13</v>
      </c>
      <c r="K56" s="1"/>
      <c r="L56" s="1"/>
      <c r="M56" s="50"/>
      <c r="N56" s="49" t="s">
        <v>13</v>
      </c>
      <c r="O56" s="10" t="s">
        <v>13</v>
      </c>
      <c r="V56" s="50"/>
      <c r="W56" s="40"/>
    </row>
    <row r="57" spans="1:23" ht="38.25" x14ac:dyDescent="0.25">
      <c r="A57" s="52">
        <v>56</v>
      </c>
      <c r="B57" s="2" t="s">
        <v>13117</v>
      </c>
      <c r="C57" s="10" t="s">
        <v>5276</v>
      </c>
      <c r="D57" s="10" t="s">
        <v>5276</v>
      </c>
      <c r="F57" s="2" t="s">
        <v>5275</v>
      </c>
      <c r="G57" s="40"/>
      <c r="H57" s="1"/>
      <c r="I57" s="1"/>
      <c r="J57" s="1" t="s">
        <v>13</v>
      </c>
      <c r="K57" s="1"/>
      <c r="L57" s="1"/>
      <c r="M57" s="50"/>
      <c r="N57" s="49" t="s">
        <v>13</v>
      </c>
      <c r="O57" s="10" t="s">
        <v>13</v>
      </c>
      <c r="V57" s="50"/>
      <c r="W57" s="40"/>
    </row>
    <row r="58" spans="1:23" x14ac:dyDescent="0.25">
      <c r="A58" s="52">
        <v>57</v>
      </c>
      <c r="B58" s="6" t="s">
        <v>5273</v>
      </c>
      <c r="C58" s="12" t="s">
        <v>5274</v>
      </c>
      <c r="D58" s="12" t="s">
        <v>5274</v>
      </c>
      <c r="E58" s="11"/>
      <c r="F58" s="6" t="s">
        <v>5273</v>
      </c>
      <c r="G58" s="39"/>
      <c r="H58" s="5"/>
      <c r="I58" s="5"/>
      <c r="J58" s="1"/>
      <c r="K58" s="5"/>
      <c r="L58" s="5"/>
      <c r="M58" s="48"/>
      <c r="N58" s="50"/>
      <c r="V58" s="50"/>
      <c r="W58" s="40"/>
    </row>
    <row r="59" spans="1:23" ht="25.5" x14ac:dyDescent="0.25">
      <c r="A59" s="52">
        <v>58</v>
      </c>
      <c r="B59" s="2" t="s">
        <v>13118</v>
      </c>
      <c r="C59" s="10" t="s">
        <v>5272</v>
      </c>
      <c r="D59" s="10" t="s">
        <v>5272</v>
      </c>
      <c r="F59" s="2" t="s">
        <v>5271</v>
      </c>
      <c r="G59" s="40"/>
      <c r="H59" s="1"/>
      <c r="I59" s="1"/>
      <c r="J59" s="1" t="s">
        <v>13</v>
      </c>
      <c r="K59" s="1"/>
      <c r="L59" s="1"/>
      <c r="M59" s="50"/>
      <c r="N59" s="49" t="s">
        <v>13</v>
      </c>
      <c r="V59" s="50"/>
      <c r="W59" s="40"/>
    </row>
    <row r="60" spans="1:23" ht="25.5" x14ac:dyDescent="0.25">
      <c r="A60" s="52">
        <v>59</v>
      </c>
      <c r="B60" s="2" t="s">
        <v>5269</v>
      </c>
      <c r="C60" s="10" t="s">
        <v>5270</v>
      </c>
      <c r="D60" s="10" t="s">
        <v>5270</v>
      </c>
      <c r="F60" s="2" t="s">
        <v>5269</v>
      </c>
      <c r="G60" s="40"/>
      <c r="H60" s="1"/>
      <c r="I60" s="1"/>
      <c r="J60" s="1" t="s">
        <v>13</v>
      </c>
      <c r="K60" s="1"/>
      <c r="L60" s="1"/>
      <c r="M60" s="50"/>
      <c r="N60" s="49" t="s">
        <v>13</v>
      </c>
      <c r="V60" s="50"/>
      <c r="W60" s="40"/>
    </row>
    <row r="61" spans="1:23" ht="25.5" x14ac:dyDescent="0.25">
      <c r="A61" s="52">
        <v>60</v>
      </c>
      <c r="B61" s="2" t="s">
        <v>13119</v>
      </c>
      <c r="C61" s="10" t="s">
        <v>5268</v>
      </c>
      <c r="D61" s="10" t="s">
        <v>5268</v>
      </c>
      <c r="F61" s="2" t="s">
        <v>5267</v>
      </c>
      <c r="G61" s="40"/>
      <c r="H61" s="1"/>
      <c r="I61" s="1"/>
      <c r="J61" s="1" t="s">
        <v>13</v>
      </c>
      <c r="K61" s="1"/>
      <c r="L61" s="1"/>
      <c r="M61" s="50"/>
      <c r="N61" s="49" t="s">
        <v>13</v>
      </c>
      <c r="O61" s="10" t="s">
        <v>13</v>
      </c>
      <c r="V61" s="50"/>
      <c r="W61" s="40"/>
    </row>
    <row r="62" spans="1:23" ht="51" x14ac:dyDescent="0.25">
      <c r="A62" s="52">
        <v>61</v>
      </c>
      <c r="B62" s="2" t="s">
        <v>5265</v>
      </c>
      <c r="C62" s="10" t="s">
        <v>5266</v>
      </c>
      <c r="D62" s="10" t="s">
        <v>5266</v>
      </c>
      <c r="F62" s="2" t="s">
        <v>5265</v>
      </c>
      <c r="G62" s="40"/>
      <c r="H62" s="1"/>
      <c r="I62" s="1"/>
      <c r="J62" s="1" t="s">
        <v>13</v>
      </c>
      <c r="K62" s="1"/>
      <c r="L62" s="1"/>
      <c r="M62" s="50"/>
      <c r="N62" s="49" t="s">
        <v>13</v>
      </c>
      <c r="O62" s="10" t="s">
        <v>13</v>
      </c>
      <c r="V62" s="50"/>
      <c r="W62" s="40"/>
    </row>
    <row r="63" spans="1:23" ht="38.25" x14ac:dyDescent="0.25">
      <c r="A63" s="52">
        <v>62</v>
      </c>
      <c r="B63" s="2" t="s">
        <v>5263</v>
      </c>
      <c r="C63" s="10" t="s">
        <v>5264</v>
      </c>
      <c r="D63" s="10" t="s">
        <v>5264</v>
      </c>
      <c r="F63" s="2" t="s">
        <v>5263</v>
      </c>
      <c r="G63" s="40"/>
      <c r="H63" s="1"/>
      <c r="I63" s="1"/>
      <c r="J63" s="1" t="s">
        <v>13</v>
      </c>
      <c r="K63" s="1"/>
      <c r="L63" s="1"/>
      <c r="M63" s="50"/>
      <c r="N63" s="49" t="s">
        <v>13</v>
      </c>
      <c r="V63" s="50"/>
      <c r="W63" s="40"/>
    </row>
    <row r="64" spans="1:23" ht="38.25" x14ac:dyDescent="0.25">
      <c r="A64" s="52">
        <v>63</v>
      </c>
      <c r="B64" s="2" t="s">
        <v>5261</v>
      </c>
      <c r="C64" s="10" t="s">
        <v>5262</v>
      </c>
      <c r="D64" s="10" t="s">
        <v>5262</v>
      </c>
      <c r="F64" s="2" t="s">
        <v>5261</v>
      </c>
      <c r="G64" s="40"/>
      <c r="H64" s="1"/>
      <c r="I64" s="1"/>
      <c r="J64" s="1" t="s">
        <v>13</v>
      </c>
      <c r="K64" s="1"/>
      <c r="L64" s="1"/>
      <c r="M64" s="50"/>
      <c r="N64" s="49" t="s">
        <v>13</v>
      </c>
      <c r="O64" s="10" t="s">
        <v>13</v>
      </c>
      <c r="V64" s="50"/>
      <c r="W64" s="40"/>
    </row>
    <row r="65" spans="1:23" ht="63.75" x14ac:dyDescent="0.25">
      <c r="A65" s="52">
        <v>64</v>
      </c>
      <c r="B65" s="2" t="s">
        <v>5259</v>
      </c>
      <c r="C65" s="10" t="s">
        <v>5260</v>
      </c>
      <c r="D65" s="10" t="s">
        <v>5260</v>
      </c>
      <c r="F65" s="2" t="s">
        <v>5259</v>
      </c>
      <c r="G65" s="40"/>
      <c r="H65" s="1"/>
      <c r="I65" s="1"/>
      <c r="J65" s="1" t="s">
        <v>13</v>
      </c>
      <c r="K65" s="1"/>
      <c r="L65" s="1"/>
      <c r="M65" s="50"/>
      <c r="N65" s="49" t="s">
        <v>13</v>
      </c>
      <c r="O65" s="10" t="s">
        <v>13</v>
      </c>
      <c r="V65" s="50"/>
      <c r="W65" s="40"/>
    </row>
    <row r="66" spans="1:23" x14ac:dyDescent="0.25">
      <c r="A66" s="52">
        <v>65</v>
      </c>
      <c r="B66" s="4" t="s">
        <v>13120</v>
      </c>
      <c r="C66" s="14" t="s">
        <v>5258</v>
      </c>
      <c r="D66" s="14" t="s">
        <v>5258</v>
      </c>
      <c r="E66" s="13"/>
      <c r="F66" s="4" t="s">
        <v>5257</v>
      </c>
      <c r="G66" s="38"/>
      <c r="H66" s="3"/>
      <c r="I66" s="3"/>
      <c r="J66" s="1"/>
      <c r="K66" s="3"/>
      <c r="L66" s="3"/>
      <c r="M66" s="47"/>
      <c r="N66" s="50"/>
      <c r="V66" s="50"/>
      <c r="W66" s="40"/>
    </row>
    <row r="67" spans="1:23" x14ac:dyDescent="0.25">
      <c r="A67" s="52">
        <v>66</v>
      </c>
      <c r="B67" s="6" t="s">
        <v>5255</v>
      </c>
      <c r="C67" s="12" t="s">
        <v>5256</v>
      </c>
      <c r="D67" s="12" t="s">
        <v>5256</v>
      </c>
      <c r="E67" s="11"/>
      <c r="F67" s="6" t="s">
        <v>5255</v>
      </c>
      <c r="G67" s="39"/>
      <c r="H67" s="5"/>
      <c r="I67" s="5"/>
      <c r="J67" s="1"/>
      <c r="K67" s="5"/>
      <c r="L67" s="5"/>
      <c r="M67" s="48"/>
      <c r="N67" s="50"/>
      <c r="V67" s="50"/>
      <c r="W67" s="40"/>
    </row>
    <row r="68" spans="1:23" x14ac:dyDescent="0.25">
      <c r="A68" s="52">
        <v>67</v>
      </c>
      <c r="B68" s="2" t="s">
        <v>13121</v>
      </c>
      <c r="C68" s="10" t="s">
        <v>5254</v>
      </c>
      <c r="D68" s="10" t="s">
        <v>5254</v>
      </c>
      <c r="F68" s="2" t="s">
        <v>5253</v>
      </c>
      <c r="G68" s="40"/>
      <c r="H68" s="1"/>
      <c r="I68" s="1"/>
      <c r="J68" s="1" t="s">
        <v>13</v>
      </c>
      <c r="K68" s="1"/>
      <c r="L68" s="1"/>
      <c r="M68" s="50"/>
      <c r="N68" s="49" t="s">
        <v>13</v>
      </c>
      <c r="O68" s="10" t="s">
        <v>13</v>
      </c>
      <c r="V68" s="50"/>
      <c r="W68" s="40"/>
    </row>
    <row r="69" spans="1:23" ht="38.25" x14ac:dyDescent="0.25">
      <c r="A69" s="52">
        <v>68</v>
      </c>
      <c r="B69" s="2" t="s">
        <v>13122</v>
      </c>
      <c r="C69" s="10" t="s">
        <v>5252</v>
      </c>
      <c r="D69" s="10" t="s">
        <v>5252</v>
      </c>
      <c r="F69" s="2" t="s">
        <v>5251</v>
      </c>
      <c r="G69" s="40"/>
      <c r="H69" s="1"/>
      <c r="I69" s="1"/>
      <c r="J69" s="1" t="s">
        <v>13</v>
      </c>
      <c r="K69" s="1"/>
      <c r="L69" s="1"/>
      <c r="M69" s="50"/>
      <c r="N69" s="49" t="s">
        <v>13</v>
      </c>
      <c r="O69" s="10" t="s">
        <v>13</v>
      </c>
      <c r="V69" s="50"/>
      <c r="W69" s="40"/>
    </row>
    <row r="70" spans="1:23" ht="51" x14ac:dyDescent="0.25">
      <c r="A70" s="52">
        <v>69</v>
      </c>
      <c r="B70" s="2" t="s">
        <v>5249</v>
      </c>
      <c r="C70" s="10" t="s">
        <v>5250</v>
      </c>
      <c r="D70" s="10" t="s">
        <v>5250</v>
      </c>
      <c r="F70" s="2" t="s">
        <v>5249</v>
      </c>
      <c r="G70" s="40"/>
      <c r="H70" s="1"/>
      <c r="I70" s="1"/>
      <c r="J70" s="1" t="s">
        <v>13</v>
      </c>
      <c r="K70" s="1"/>
      <c r="L70" s="1"/>
      <c r="M70" s="50"/>
      <c r="N70" s="49" t="s">
        <v>13</v>
      </c>
      <c r="O70" s="10" t="s">
        <v>13</v>
      </c>
      <c r="V70" s="50"/>
      <c r="W70" s="40"/>
    </row>
    <row r="71" spans="1:23" ht="25.5" x14ac:dyDescent="0.25">
      <c r="A71" s="52">
        <v>70</v>
      </c>
      <c r="B71" s="2" t="s">
        <v>13123</v>
      </c>
      <c r="C71" s="10" t="s">
        <v>5248</v>
      </c>
      <c r="D71" s="10" t="s">
        <v>5248</v>
      </c>
      <c r="F71" s="2" t="s">
        <v>5247</v>
      </c>
      <c r="G71" s="40"/>
      <c r="H71" s="1"/>
      <c r="I71" s="1"/>
      <c r="J71" s="1" t="s">
        <v>13</v>
      </c>
      <c r="K71" s="1"/>
      <c r="L71" s="1"/>
      <c r="M71" s="50"/>
      <c r="N71" s="49" t="s">
        <v>13</v>
      </c>
      <c r="O71" s="10" t="s">
        <v>13</v>
      </c>
      <c r="V71" s="50"/>
      <c r="W71" s="40"/>
    </row>
    <row r="72" spans="1:23" ht="25.5" x14ac:dyDescent="0.25">
      <c r="A72" s="52">
        <v>71</v>
      </c>
      <c r="B72" s="2" t="s">
        <v>5245</v>
      </c>
      <c r="C72" s="10" t="s">
        <v>5246</v>
      </c>
      <c r="D72" s="10" t="s">
        <v>5246</v>
      </c>
      <c r="F72" s="2" t="s">
        <v>5245</v>
      </c>
      <c r="G72" s="40"/>
      <c r="H72" s="1"/>
      <c r="I72" s="1"/>
      <c r="J72" s="1" t="s">
        <v>13</v>
      </c>
      <c r="K72" s="1"/>
      <c r="L72" s="1"/>
      <c r="M72" s="50"/>
      <c r="N72" s="49" t="s">
        <v>13</v>
      </c>
      <c r="O72" s="10" t="s">
        <v>13</v>
      </c>
      <c r="V72" s="50"/>
      <c r="W72" s="40"/>
    </row>
    <row r="73" spans="1:23" ht="25.5" x14ac:dyDescent="0.25">
      <c r="A73" s="52">
        <v>72</v>
      </c>
      <c r="B73" s="2" t="s">
        <v>5243</v>
      </c>
      <c r="C73" s="10" t="s">
        <v>5244</v>
      </c>
      <c r="D73" s="10" t="s">
        <v>5244</v>
      </c>
      <c r="F73" s="2" t="s">
        <v>5243</v>
      </c>
      <c r="G73" s="40"/>
      <c r="H73" s="1"/>
      <c r="I73" s="1"/>
      <c r="J73" s="1" t="s">
        <v>13</v>
      </c>
      <c r="K73" s="1"/>
      <c r="L73" s="1"/>
      <c r="M73" s="50"/>
      <c r="N73" s="49" t="s">
        <v>13</v>
      </c>
      <c r="O73" s="10" t="s">
        <v>13</v>
      </c>
      <c r="V73" s="50"/>
      <c r="W73" s="40"/>
    </row>
    <row r="74" spans="1:23" ht="38.25" x14ac:dyDescent="0.25">
      <c r="A74" s="52">
        <v>73</v>
      </c>
      <c r="B74" s="2" t="s">
        <v>5241</v>
      </c>
      <c r="C74" s="10" t="s">
        <v>5242</v>
      </c>
      <c r="D74" s="10" t="s">
        <v>5242</v>
      </c>
      <c r="F74" s="2" t="s">
        <v>5241</v>
      </c>
      <c r="G74" s="40"/>
      <c r="H74" s="1"/>
      <c r="I74" s="1"/>
      <c r="J74" s="1" t="s">
        <v>13</v>
      </c>
      <c r="K74" s="1"/>
      <c r="L74" s="1"/>
      <c r="M74" s="50"/>
      <c r="N74" s="49" t="s">
        <v>13</v>
      </c>
      <c r="O74" s="10" t="s">
        <v>13</v>
      </c>
      <c r="V74" s="50"/>
      <c r="W74" s="40"/>
    </row>
    <row r="75" spans="1:23" ht="38.25" x14ac:dyDescent="0.25">
      <c r="A75" s="52">
        <v>74</v>
      </c>
      <c r="B75" s="2" t="s">
        <v>5239</v>
      </c>
      <c r="C75" s="10" t="s">
        <v>5240</v>
      </c>
      <c r="D75" s="10" t="s">
        <v>5240</v>
      </c>
      <c r="F75" s="2" t="s">
        <v>5239</v>
      </c>
      <c r="G75" s="40"/>
      <c r="H75" s="1"/>
      <c r="I75" s="1"/>
      <c r="J75" s="1" t="s">
        <v>13</v>
      </c>
      <c r="K75" s="1"/>
      <c r="L75" s="1"/>
      <c r="M75" s="50"/>
      <c r="N75" s="49" t="s">
        <v>13</v>
      </c>
      <c r="O75" s="10" t="s">
        <v>13</v>
      </c>
      <c r="V75" s="50"/>
      <c r="W75" s="40"/>
    </row>
    <row r="76" spans="1:23" ht="38.25" x14ac:dyDescent="0.25">
      <c r="A76" s="52">
        <v>75</v>
      </c>
      <c r="B76" s="2" t="s">
        <v>13124</v>
      </c>
      <c r="C76" s="10" t="s">
        <v>5238</v>
      </c>
      <c r="D76" s="10" t="s">
        <v>5238</v>
      </c>
      <c r="F76" s="2" t="s">
        <v>5237</v>
      </c>
      <c r="G76" s="40"/>
      <c r="H76" s="1"/>
      <c r="I76" s="1"/>
      <c r="J76" s="1" t="s">
        <v>13</v>
      </c>
      <c r="K76" s="1"/>
      <c r="L76" s="1"/>
      <c r="M76" s="50"/>
      <c r="N76" s="49" t="s">
        <v>13</v>
      </c>
      <c r="O76" s="10" t="s">
        <v>13</v>
      </c>
      <c r="V76" s="50"/>
      <c r="W76" s="40"/>
    </row>
    <row r="77" spans="1:23" ht="38.25" x14ac:dyDescent="0.25">
      <c r="A77" s="52">
        <v>76</v>
      </c>
      <c r="B77" s="2" t="s">
        <v>13125</v>
      </c>
      <c r="C77" s="10" t="s">
        <v>5236</v>
      </c>
      <c r="D77" s="10" t="s">
        <v>5236</v>
      </c>
      <c r="F77" s="2" t="s">
        <v>5235</v>
      </c>
      <c r="G77" s="40"/>
      <c r="H77" s="1"/>
      <c r="I77" s="1"/>
      <c r="J77" s="1" t="s">
        <v>13</v>
      </c>
      <c r="K77" s="1"/>
      <c r="L77" s="1"/>
      <c r="M77" s="50"/>
      <c r="N77" s="49" t="s">
        <v>13</v>
      </c>
      <c r="O77" s="10" t="s">
        <v>13</v>
      </c>
      <c r="V77" s="50"/>
      <c r="W77" s="40"/>
    </row>
    <row r="78" spans="1:23" ht="38.25" x14ac:dyDescent="0.25">
      <c r="A78" s="52">
        <v>77</v>
      </c>
      <c r="B78" s="2" t="s">
        <v>13126</v>
      </c>
      <c r="C78" s="10" t="s">
        <v>5234</v>
      </c>
      <c r="D78" s="10" t="s">
        <v>5234</v>
      </c>
      <c r="F78" s="2" t="s">
        <v>5233</v>
      </c>
      <c r="G78" s="40"/>
      <c r="H78" s="1"/>
      <c r="I78" s="1"/>
      <c r="J78" s="1" t="s">
        <v>13</v>
      </c>
      <c r="K78" s="1"/>
      <c r="L78" s="1"/>
      <c r="M78" s="50"/>
      <c r="N78" s="49" t="s">
        <v>13</v>
      </c>
      <c r="O78" s="10" t="s">
        <v>13</v>
      </c>
      <c r="V78" s="50"/>
      <c r="W78" s="40"/>
    </row>
    <row r="79" spans="1:23" x14ac:dyDescent="0.25">
      <c r="A79" s="52">
        <v>78</v>
      </c>
      <c r="B79" s="4" t="s">
        <v>13127</v>
      </c>
      <c r="C79" s="14" t="s">
        <v>5232</v>
      </c>
      <c r="D79" s="14" t="s">
        <v>5232</v>
      </c>
      <c r="E79" s="13"/>
      <c r="F79" s="4" t="s">
        <v>5231</v>
      </c>
      <c r="G79" s="38"/>
      <c r="H79" s="3"/>
      <c r="I79" s="3"/>
      <c r="J79" s="1"/>
      <c r="K79" s="3"/>
      <c r="L79" s="3"/>
      <c r="M79" s="47"/>
      <c r="N79" s="50"/>
      <c r="V79" s="50"/>
      <c r="W79" s="40"/>
    </row>
    <row r="80" spans="1:23" x14ac:dyDescent="0.25">
      <c r="A80" s="52">
        <v>79</v>
      </c>
      <c r="B80" s="6" t="s">
        <v>5229</v>
      </c>
      <c r="C80" s="12" t="s">
        <v>5230</v>
      </c>
      <c r="D80" s="12" t="s">
        <v>5230</v>
      </c>
      <c r="E80" s="11"/>
      <c r="F80" s="6" t="s">
        <v>5229</v>
      </c>
      <c r="G80" s="39"/>
      <c r="H80" s="5"/>
      <c r="I80" s="5"/>
      <c r="J80" s="1"/>
      <c r="K80" s="5"/>
      <c r="L80" s="5"/>
      <c r="M80" s="48"/>
      <c r="N80" s="50"/>
      <c r="V80" s="50"/>
      <c r="W80" s="40"/>
    </row>
    <row r="81" spans="1:23" ht="25.5" x14ac:dyDescent="0.25">
      <c r="A81" s="52">
        <v>80</v>
      </c>
      <c r="B81" s="2" t="s">
        <v>5227</v>
      </c>
      <c r="C81" s="10" t="s">
        <v>5228</v>
      </c>
      <c r="D81" s="10" t="s">
        <v>5228</v>
      </c>
      <c r="F81" s="2" t="s">
        <v>5227</v>
      </c>
      <c r="G81" s="40"/>
      <c r="H81" s="1"/>
      <c r="I81" s="1"/>
      <c r="J81" s="1" t="s">
        <v>13</v>
      </c>
      <c r="K81" s="1"/>
      <c r="L81" s="1"/>
      <c r="M81" s="50"/>
      <c r="N81" s="49" t="s">
        <v>13</v>
      </c>
      <c r="O81" s="10" t="s">
        <v>13</v>
      </c>
      <c r="V81" s="50"/>
      <c r="W81" s="40"/>
    </row>
    <row r="82" spans="1:23" ht="38.25" x14ac:dyDescent="0.25">
      <c r="A82" s="52">
        <v>81</v>
      </c>
      <c r="B82" s="2" t="s">
        <v>5225</v>
      </c>
      <c r="C82" s="10" t="s">
        <v>5226</v>
      </c>
      <c r="D82" s="10" t="s">
        <v>5226</v>
      </c>
      <c r="F82" s="2" t="s">
        <v>5225</v>
      </c>
      <c r="G82" s="40"/>
      <c r="H82" s="1"/>
      <c r="I82" s="1"/>
      <c r="J82" s="1" t="s">
        <v>13</v>
      </c>
      <c r="K82" s="1"/>
      <c r="L82" s="1"/>
      <c r="M82" s="50"/>
      <c r="N82" s="49" t="s">
        <v>13</v>
      </c>
      <c r="O82" s="10" t="s">
        <v>13</v>
      </c>
      <c r="V82" s="50"/>
      <c r="W82" s="40"/>
    </row>
    <row r="83" spans="1:23" ht="38.25" x14ac:dyDescent="0.25">
      <c r="A83" s="52">
        <v>82</v>
      </c>
      <c r="B83" s="2" t="s">
        <v>13128</v>
      </c>
      <c r="C83" s="10" t="s">
        <v>5224</v>
      </c>
      <c r="D83" s="10" t="s">
        <v>5224</v>
      </c>
      <c r="F83" s="2" t="s">
        <v>5223</v>
      </c>
      <c r="G83" s="40"/>
      <c r="H83" s="1"/>
      <c r="I83" s="1"/>
      <c r="J83" s="1" t="s">
        <v>13</v>
      </c>
      <c r="K83" s="1"/>
      <c r="L83" s="1"/>
      <c r="M83" s="50"/>
      <c r="N83" s="49" t="s">
        <v>13</v>
      </c>
      <c r="O83" s="10" t="s">
        <v>13</v>
      </c>
      <c r="V83" s="50"/>
      <c r="W83" s="40"/>
    </row>
    <row r="84" spans="1:23" ht="38.25" x14ac:dyDescent="0.25">
      <c r="A84" s="52">
        <v>83</v>
      </c>
      <c r="B84" s="2" t="s">
        <v>5221</v>
      </c>
      <c r="C84" s="10" t="s">
        <v>5222</v>
      </c>
      <c r="D84" s="10" t="s">
        <v>5222</v>
      </c>
      <c r="F84" s="2" t="s">
        <v>5221</v>
      </c>
      <c r="G84" s="40"/>
      <c r="H84" s="1"/>
      <c r="I84" s="1"/>
      <c r="J84" s="1" t="s">
        <v>13</v>
      </c>
      <c r="K84" s="1"/>
      <c r="L84" s="1"/>
      <c r="M84" s="50"/>
      <c r="N84" s="49" t="s">
        <v>13</v>
      </c>
      <c r="O84" s="10" t="s">
        <v>13</v>
      </c>
      <c r="V84" s="50"/>
      <c r="W84" s="40"/>
    </row>
    <row r="85" spans="1:23" ht="25.5" x14ac:dyDescent="0.25">
      <c r="A85" s="52">
        <v>84</v>
      </c>
      <c r="B85" s="2" t="s">
        <v>13129</v>
      </c>
      <c r="C85" s="10" t="s">
        <v>5220</v>
      </c>
      <c r="D85" s="10" t="s">
        <v>5220</v>
      </c>
      <c r="F85" s="2" t="s">
        <v>5219</v>
      </c>
      <c r="G85" s="40"/>
      <c r="H85" s="1"/>
      <c r="I85" s="1"/>
      <c r="J85" s="1" t="s">
        <v>13</v>
      </c>
      <c r="K85" s="1"/>
      <c r="L85" s="1"/>
      <c r="M85" s="50"/>
      <c r="N85" s="49" t="s">
        <v>13</v>
      </c>
      <c r="O85" s="10" t="s">
        <v>13</v>
      </c>
      <c r="V85" s="50"/>
      <c r="W85" s="40"/>
    </row>
    <row r="86" spans="1:23" ht="25.5" x14ac:dyDescent="0.25">
      <c r="A86" s="52">
        <v>85</v>
      </c>
      <c r="B86" s="2" t="s">
        <v>13130</v>
      </c>
      <c r="C86" s="10" t="s">
        <v>5218</v>
      </c>
      <c r="D86" s="10" t="s">
        <v>5218</v>
      </c>
      <c r="F86" s="2" t="s">
        <v>5217</v>
      </c>
      <c r="G86" s="40"/>
      <c r="H86" s="1"/>
      <c r="I86" s="1"/>
      <c r="J86" s="1" t="s">
        <v>13</v>
      </c>
      <c r="K86" s="1"/>
      <c r="L86" s="1"/>
      <c r="M86" s="50"/>
      <c r="N86" s="49" t="s">
        <v>13</v>
      </c>
      <c r="O86" s="10" t="s">
        <v>13</v>
      </c>
      <c r="V86" s="50"/>
      <c r="W86" s="40"/>
    </row>
    <row r="87" spans="1:23" ht="25.5" x14ac:dyDescent="0.25">
      <c r="A87" s="52">
        <v>86</v>
      </c>
      <c r="B87" s="4" t="s">
        <v>5215</v>
      </c>
      <c r="C87" s="14" t="s">
        <v>5216</v>
      </c>
      <c r="D87" s="14" t="s">
        <v>5216</v>
      </c>
      <c r="E87" s="13"/>
      <c r="F87" s="4" t="s">
        <v>5215</v>
      </c>
      <c r="G87" s="38"/>
      <c r="H87" s="3"/>
      <c r="I87" s="3"/>
      <c r="J87" s="1"/>
      <c r="K87" s="3"/>
      <c r="L87" s="3"/>
      <c r="M87" s="47"/>
      <c r="N87" s="50"/>
      <c r="V87" s="50"/>
      <c r="W87" s="40" t="s">
        <v>14306</v>
      </c>
    </row>
    <row r="88" spans="1:23" x14ac:dyDescent="0.25">
      <c r="A88" s="52">
        <v>87</v>
      </c>
      <c r="B88" s="4" t="s">
        <v>13131</v>
      </c>
      <c r="C88" s="14" t="s">
        <v>5214</v>
      </c>
      <c r="D88" s="14" t="s">
        <v>5214</v>
      </c>
      <c r="E88" s="13"/>
      <c r="F88" s="4" t="s">
        <v>5213</v>
      </c>
      <c r="G88" s="38"/>
      <c r="H88" s="3"/>
      <c r="I88" s="3"/>
      <c r="J88" s="1"/>
      <c r="K88" s="3"/>
      <c r="L88" s="3"/>
      <c r="M88" s="47"/>
      <c r="N88" s="50"/>
      <c r="V88" s="50"/>
      <c r="W88" s="40"/>
    </row>
    <row r="89" spans="1:23" x14ac:dyDescent="0.25">
      <c r="A89" s="52">
        <v>88</v>
      </c>
      <c r="B89" s="6" t="s">
        <v>13132</v>
      </c>
      <c r="C89" s="12" t="s">
        <v>5212</v>
      </c>
      <c r="D89" s="12" t="s">
        <v>5212</v>
      </c>
      <c r="E89" s="11"/>
      <c r="F89" s="6" t="s">
        <v>5211</v>
      </c>
      <c r="G89" s="39"/>
      <c r="H89" s="5"/>
      <c r="I89" s="5"/>
      <c r="J89" s="1"/>
      <c r="K89" s="5"/>
      <c r="L89" s="5"/>
      <c r="M89" s="48"/>
      <c r="N89" s="50"/>
      <c r="V89" s="50"/>
      <c r="W89" s="40"/>
    </row>
    <row r="90" spans="1:23" ht="51" x14ac:dyDescent="0.25">
      <c r="A90" s="52">
        <v>89</v>
      </c>
      <c r="B90" s="2" t="s">
        <v>5209</v>
      </c>
      <c r="C90" s="10" t="s">
        <v>5210</v>
      </c>
      <c r="D90" s="10" t="s">
        <v>5210</v>
      </c>
      <c r="E90" s="10"/>
      <c r="F90" s="2" t="s">
        <v>5209</v>
      </c>
      <c r="G90" s="40"/>
      <c r="H90" s="1"/>
      <c r="I90" s="1"/>
      <c r="J90" s="1" t="s">
        <v>13</v>
      </c>
      <c r="K90" s="1"/>
      <c r="L90" s="1"/>
      <c r="M90" s="49" t="s">
        <v>13</v>
      </c>
      <c r="N90" s="49" t="s">
        <v>13</v>
      </c>
      <c r="O90" s="10" t="s">
        <v>13</v>
      </c>
      <c r="V90" s="50"/>
      <c r="W90" s="40"/>
    </row>
    <row r="91" spans="1:23" ht="63.75" x14ac:dyDescent="0.25">
      <c r="A91" s="52">
        <v>90</v>
      </c>
      <c r="B91" s="2" t="s">
        <v>5207</v>
      </c>
      <c r="C91" s="10" t="s">
        <v>5208</v>
      </c>
      <c r="D91" s="10" t="s">
        <v>5208</v>
      </c>
      <c r="F91" s="2" t="s">
        <v>5207</v>
      </c>
      <c r="G91" s="40"/>
      <c r="H91" s="1"/>
      <c r="I91" s="1"/>
      <c r="J91" s="1" t="s">
        <v>13</v>
      </c>
      <c r="K91" s="1"/>
      <c r="L91" s="1"/>
      <c r="M91" s="50"/>
      <c r="N91" s="49" t="s">
        <v>13</v>
      </c>
      <c r="O91" s="10" t="s">
        <v>13</v>
      </c>
      <c r="V91" s="50"/>
      <c r="W91" s="40"/>
    </row>
    <row r="92" spans="1:23" ht="63.75" x14ac:dyDescent="0.25">
      <c r="A92" s="52">
        <v>91</v>
      </c>
      <c r="B92" s="2" t="s">
        <v>5205</v>
      </c>
      <c r="C92" s="10" t="s">
        <v>5206</v>
      </c>
      <c r="D92" s="10" t="s">
        <v>5206</v>
      </c>
      <c r="F92" s="2" t="s">
        <v>5205</v>
      </c>
      <c r="G92" s="40"/>
      <c r="H92" s="1"/>
      <c r="I92" s="1"/>
      <c r="J92" s="1" t="s">
        <v>13</v>
      </c>
      <c r="K92" s="1"/>
      <c r="L92" s="1"/>
      <c r="M92" s="50"/>
      <c r="N92" s="49" t="s">
        <v>13</v>
      </c>
      <c r="O92" s="10" t="s">
        <v>13</v>
      </c>
      <c r="V92" s="50"/>
      <c r="W92" s="40"/>
    </row>
    <row r="93" spans="1:23" ht="63.75" x14ac:dyDescent="0.25">
      <c r="A93" s="52">
        <v>92</v>
      </c>
      <c r="B93" s="2" t="s">
        <v>13133</v>
      </c>
      <c r="C93" s="10" t="s">
        <v>5204</v>
      </c>
      <c r="D93" s="10" t="s">
        <v>5204</v>
      </c>
      <c r="E93" s="10"/>
      <c r="F93" s="2" t="s">
        <v>5203</v>
      </c>
      <c r="G93" s="40"/>
      <c r="H93" s="1"/>
      <c r="I93" s="1"/>
      <c r="J93" s="1"/>
      <c r="K93" s="1" t="s">
        <v>13</v>
      </c>
      <c r="L93" s="1"/>
      <c r="M93" s="49" t="s">
        <v>13</v>
      </c>
      <c r="N93" s="49" t="s">
        <v>13</v>
      </c>
      <c r="O93" s="10" t="s">
        <v>13</v>
      </c>
      <c r="V93" s="50"/>
      <c r="W93" s="40" t="s">
        <v>14304</v>
      </c>
    </row>
    <row r="94" spans="1:23" ht="25.5" x14ac:dyDescent="0.25">
      <c r="A94" s="52">
        <v>93</v>
      </c>
      <c r="B94" s="2" t="s">
        <v>5201</v>
      </c>
      <c r="C94" s="10" t="s">
        <v>5202</v>
      </c>
      <c r="D94" s="10" t="s">
        <v>5202</v>
      </c>
      <c r="F94" s="2" t="s">
        <v>5201</v>
      </c>
      <c r="G94" s="40"/>
      <c r="H94" s="1"/>
      <c r="I94" s="1"/>
      <c r="J94" s="1" t="s">
        <v>13</v>
      </c>
      <c r="K94" s="1"/>
      <c r="L94" s="1"/>
      <c r="M94" s="50"/>
      <c r="N94" s="49" t="s">
        <v>13</v>
      </c>
      <c r="O94" s="10" t="s">
        <v>13</v>
      </c>
      <c r="V94" s="50"/>
      <c r="W94" s="40"/>
    </row>
    <row r="95" spans="1:23" ht="38.25" x14ac:dyDescent="0.25">
      <c r="A95" s="52">
        <v>94</v>
      </c>
      <c r="B95" s="2" t="s">
        <v>5199</v>
      </c>
      <c r="C95" s="10" t="s">
        <v>5200</v>
      </c>
      <c r="D95" s="10" t="s">
        <v>5200</v>
      </c>
      <c r="F95" s="2" t="s">
        <v>5199</v>
      </c>
      <c r="G95" s="40"/>
      <c r="H95" s="1"/>
      <c r="I95" s="1"/>
      <c r="J95" s="1" t="s">
        <v>13</v>
      </c>
      <c r="K95" s="1"/>
      <c r="L95" s="1"/>
      <c r="M95" s="50"/>
      <c r="N95" s="49" t="s">
        <v>13</v>
      </c>
      <c r="O95" s="10" t="s">
        <v>13</v>
      </c>
      <c r="V95" s="50"/>
      <c r="W95" s="40"/>
    </row>
    <row r="96" spans="1:23" ht="51" x14ac:dyDescent="0.25">
      <c r="A96" s="52">
        <v>95</v>
      </c>
      <c r="B96" s="2" t="s">
        <v>5197</v>
      </c>
      <c r="C96" s="10" t="s">
        <v>5198</v>
      </c>
      <c r="D96" s="10" t="s">
        <v>5198</v>
      </c>
      <c r="F96" s="2" t="s">
        <v>5197</v>
      </c>
      <c r="G96" s="40"/>
      <c r="H96" s="1"/>
      <c r="I96" s="1"/>
      <c r="J96" s="1" t="s">
        <v>13</v>
      </c>
      <c r="K96" s="1"/>
      <c r="L96" s="1"/>
      <c r="M96" s="50"/>
      <c r="N96" s="49" t="s">
        <v>13</v>
      </c>
      <c r="O96" s="10" t="s">
        <v>13</v>
      </c>
      <c r="V96" s="50"/>
      <c r="W96" s="40"/>
    </row>
    <row r="97" spans="1:23" x14ac:dyDescent="0.25">
      <c r="A97" s="52">
        <v>96</v>
      </c>
      <c r="B97" s="4" t="s">
        <v>30</v>
      </c>
      <c r="C97" s="14" t="s">
        <v>5196</v>
      </c>
      <c r="D97" s="14" t="s">
        <v>5196</v>
      </c>
      <c r="E97" s="13"/>
      <c r="F97" s="4" t="s">
        <v>47</v>
      </c>
      <c r="G97" s="38"/>
      <c r="H97" s="3"/>
      <c r="I97" s="3"/>
      <c r="J97" s="1"/>
      <c r="K97" s="3"/>
      <c r="L97" s="3"/>
      <c r="M97" s="47"/>
      <c r="N97" s="50"/>
      <c r="V97" s="50"/>
      <c r="W97" s="40"/>
    </row>
    <row r="98" spans="1:23" x14ac:dyDescent="0.25">
      <c r="A98" s="52">
        <v>97</v>
      </c>
      <c r="B98" s="4" t="s">
        <v>5194</v>
      </c>
      <c r="C98" s="14" t="s">
        <v>5195</v>
      </c>
      <c r="D98" s="14" t="s">
        <v>5195</v>
      </c>
      <c r="E98" s="13"/>
      <c r="F98" s="4" t="s">
        <v>5194</v>
      </c>
      <c r="G98" s="38"/>
      <c r="H98" s="3"/>
      <c r="I98" s="3"/>
      <c r="J98" s="1"/>
      <c r="K98" s="3"/>
      <c r="L98" s="3"/>
      <c r="M98" s="47"/>
      <c r="N98" s="50"/>
      <c r="V98" s="50"/>
      <c r="W98" s="40"/>
    </row>
    <row r="99" spans="1:23" x14ac:dyDescent="0.25">
      <c r="A99" s="52">
        <v>98</v>
      </c>
      <c r="B99" s="6" t="s">
        <v>5192</v>
      </c>
      <c r="C99" s="12" t="s">
        <v>5193</v>
      </c>
      <c r="D99" s="12" t="s">
        <v>5193</v>
      </c>
      <c r="E99" s="11"/>
      <c r="F99" s="6" t="s">
        <v>5192</v>
      </c>
      <c r="G99" s="39"/>
      <c r="H99" s="5"/>
      <c r="I99" s="5"/>
      <c r="J99" s="1"/>
      <c r="K99" s="5"/>
      <c r="L99" s="5"/>
      <c r="M99" s="48"/>
      <c r="N99" s="50"/>
      <c r="V99" s="50"/>
      <c r="W99" s="40"/>
    </row>
    <row r="100" spans="1:23" ht="51" x14ac:dyDescent="0.25">
      <c r="A100" s="52">
        <v>99</v>
      </c>
      <c r="B100" s="2" t="s">
        <v>5190</v>
      </c>
      <c r="C100" s="10" t="s">
        <v>5191</v>
      </c>
      <c r="D100" s="10" t="s">
        <v>5191</v>
      </c>
      <c r="E100" s="10"/>
      <c r="F100" s="2" t="s">
        <v>5190</v>
      </c>
      <c r="G100" s="40"/>
      <c r="H100" s="1"/>
      <c r="I100" s="1"/>
      <c r="J100" s="1" t="s">
        <v>13</v>
      </c>
      <c r="K100" s="1"/>
      <c r="L100" s="1"/>
      <c r="M100" s="49" t="s">
        <v>13</v>
      </c>
      <c r="N100" s="49" t="s">
        <v>13</v>
      </c>
      <c r="O100" s="10" t="s">
        <v>13</v>
      </c>
      <c r="V100" s="50"/>
      <c r="W100" s="40"/>
    </row>
    <row r="101" spans="1:23" ht="25.5" x14ac:dyDescent="0.25">
      <c r="A101" s="52">
        <v>100</v>
      </c>
      <c r="B101" s="2" t="s">
        <v>5188</v>
      </c>
      <c r="C101" s="10" t="s">
        <v>5189</v>
      </c>
      <c r="D101" s="10" t="s">
        <v>5189</v>
      </c>
      <c r="F101" s="2" t="s">
        <v>5188</v>
      </c>
      <c r="G101" s="40"/>
      <c r="H101" s="1"/>
      <c r="I101" s="1"/>
      <c r="J101" s="1" t="s">
        <v>13</v>
      </c>
      <c r="K101" s="1"/>
      <c r="L101" s="1"/>
      <c r="M101" s="50"/>
      <c r="N101" s="49" t="s">
        <v>13</v>
      </c>
      <c r="O101" s="10" t="s">
        <v>13</v>
      </c>
      <c r="V101" s="50"/>
      <c r="W101" s="40"/>
    </row>
    <row r="102" spans="1:23" ht="51" x14ac:dyDescent="0.25">
      <c r="A102" s="52">
        <v>101</v>
      </c>
      <c r="B102" s="2" t="s">
        <v>13134</v>
      </c>
      <c r="C102" s="10" t="s">
        <v>5187</v>
      </c>
      <c r="D102" s="10" t="s">
        <v>5187</v>
      </c>
      <c r="F102" s="2" t="s">
        <v>5088</v>
      </c>
      <c r="G102" s="40"/>
      <c r="H102" s="1"/>
      <c r="I102" s="1"/>
      <c r="J102" s="1" t="s">
        <v>13</v>
      </c>
      <c r="K102" s="1"/>
      <c r="L102" s="1"/>
      <c r="M102" s="50"/>
      <c r="N102" s="49" t="s">
        <v>13</v>
      </c>
      <c r="O102" s="10" t="s">
        <v>13</v>
      </c>
      <c r="V102" s="50"/>
      <c r="W102" s="40"/>
    </row>
    <row r="103" spans="1:23" ht="38.25" x14ac:dyDescent="0.25">
      <c r="A103" s="52">
        <v>102</v>
      </c>
      <c r="B103" s="2" t="s">
        <v>5185</v>
      </c>
      <c r="C103" s="10" t="s">
        <v>5186</v>
      </c>
      <c r="D103" s="10" t="s">
        <v>5186</v>
      </c>
      <c r="F103" s="2" t="s">
        <v>5185</v>
      </c>
      <c r="G103" s="40"/>
      <c r="H103" s="1"/>
      <c r="I103" s="1"/>
      <c r="J103" s="1" t="s">
        <v>13</v>
      </c>
      <c r="K103" s="1"/>
      <c r="L103" s="1"/>
      <c r="M103" s="50"/>
      <c r="N103" s="49" t="s">
        <v>13</v>
      </c>
      <c r="O103" s="10" t="s">
        <v>13</v>
      </c>
      <c r="V103" s="50"/>
      <c r="W103" s="40"/>
    </row>
    <row r="104" spans="1:23" ht="25.5" x14ac:dyDescent="0.25">
      <c r="A104" s="52">
        <v>103</v>
      </c>
      <c r="B104" s="2" t="s">
        <v>13135</v>
      </c>
      <c r="C104" s="10" t="s">
        <v>5184</v>
      </c>
      <c r="D104" s="10" t="s">
        <v>5184</v>
      </c>
      <c r="F104" s="2" t="s">
        <v>5183</v>
      </c>
      <c r="G104" s="40"/>
      <c r="H104" s="1"/>
      <c r="I104" s="1"/>
      <c r="J104" s="1" t="s">
        <v>13</v>
      </c>
      <c r="K104" s="1"/>
      <c r="L104" s="1"/>
      <c r="M104" s="50"/>
      <c r="N104" s="49" t="s">
        <v>13</v>
      </c>
      <c r="O104" s="10" t="s">
        <v>13</v>
      </c>
      <c r="V104" s="50"/>
      <c r="W104" s="40"/>
    </row>
    <row r="105" spans="1:23" ht="76.5" x14ac:dyDescent="0.25">
      <c r="A105" s="52">
        <v>104</v>
      </c>
      <c r="B105" s="2" t="s">
        <v>5181</v>
      </c>
      <c r="C105" s="10" t="s">
        <v>5182</v>
      </c>
      <c r="D105" s="10" t="s">
        <v>5182</v>
      </c>
      <c r="F105" s="2" t="s">
        <v>5181</v>
      </c>
      <c r="G105" s="40"/>
      <c r="H105" s="1"/>
      <c r="I105" s="1"/>
      <c r="J105" s="1" t="s">
        <v>13</v>
      </c>
      <c r="K105" s="1"/>
      <c r="L105" s="1"/>
      <c r="M105" s="50"/>
      <c r="N105" s="49" t="s">
        <v>13</v>
      </c>
      <c r="O105" s="10" t="s">
        <v>13</v>
      </c>
      <c r="V105" s="50"/>
      <c r="W105" s="40"/>
    </row>
    <row r="106" spans="1:23" ht="63.75" x14ac:dyDescent="0.25">
      <c r="A106" s="52">
        <v>105</v>
      </c>
      <c r="B106" s="2" t="s">
        <v>13136</v>
      </c>
      <c r="C106" s="10" t="s">
        <v>5180</v>
      </c>
      <c r="D106" s="10" t="s">
        <v>5180</v>
      </c>
      <c r="F106" s="2" t="s">
        <v>5179</v>
      </c>
      <c r="G106" s="40"/>
      <c r="H106" s="1"/>
      <c r="I106" s="1"/>
      <c r="J106" s="1" t="s">
        <v>13</v>
      </c>
      <c r="K106" s="1"/>
      <c r="L106" s="1"/>
      <c r="M106" s="50"/>
      <c r="N106" s="49" t="s">
        <v>13</v>
      </c>
      <c r="O106" s="10" t="s">
        <v>13</v>
      </c>
      <c r="V106" s="50"/>
      <c r="W106" s="40"/>
    </row>
    <row r="107" spans="1:23" ht="38.25" x14ac:dyDescent="0.25">
      <c r="A107" s="52">
        <v>106</v>
      </c>
      <c r="B107" s="2" t="s">
        <v>5177</v>
      </c>
      <c r="C107" s="10" t="s">
        <v>5178</v>
      </c>
      <c r="D107" s="10" t="s">
        <v>5178</v>
      </c>
      <c r="F107" s="2" t="s">
        <v>5177</v>
      </c>
      <c r="G107" s="40"/>
      <c r="H107" s="1"/>
      <c r="I107" s="1"/>
      <c r="J107" s="1" t="s">
        <v>13</v>
      </c>
      <c r="K107" s="1"/>
      <c r="L107" s="1"/>
      <c r="M107" s="50"/>
      <c r="N107" s="49" t="s">
        <v>13</v>
      </c>
      <c r="O107" s="10" t="s">
        <v>13</v>
      </c>
      <c r="V107" s="50"/>
      <c r="W107" s="40"/>
    </row>
    <row r="108" spans="1:23" ht="25.5" x14ac:dyDescent="0.25">
      <c r="A108" s="52">
        <v>107</v>
      </c>
      <c r="B108" s="2" t="s">
        <v>5175</v>
      </c>
      <c r="C108" s="10" t="s">
        <v>5176</v>
      </c>
      <c r="D108" s="10" t="s">
        <v>5176</v>
      </c>
      <c r="F108" s="2" t="s">
        <v>5175</v>
      </c>
      <c r="G108" s="40"/>
      <c r="H108" s="1"/>
      <c r="I108" s="1"/>
      <c r="J108" s="1" t="s">
        <v>13</v>
      </c>
      <c r="K108" s="1"/>
      <c r="L108" s="1"/>
      <c r="M108" s="50"/>
      <c r="N108" s="49" t="s">
        <v>13</v>
      </c>
      <c r="O108" s="10" t="s">
        <v>13</v>
      </c>
      <c r="V108" s="50"/>
      <c r="W108" s="40"/>
    </row>
    <row r="109" spans="1:23" ht="38.25" x14ac:dyDescent="0.25">
      <c r="A109" s="52">
        <v>108</v>
      </c>
      <c r="B109" s="2" t="s">
        <v>5173</v>
      </c>
      <c r="C109" s="10" t="s">
        <v>5174</v>
      </c>
      <c r="D109" s="10" t="s">
        <v>5174</v>
      </c>
      <c r="F109" s="2" t="s">
        <v>5173</v>
      </c>
      <c r="G109" s="40"/>
      <c r="H109" s="1"/>
      <c r="I109" s="1"/>
      <c r="J109" s="1" t="s">
        <v>13</v>
      </c>
      <c r="K109" s="1"/>
      <c r="L109" s="1"/>
      <c r="M109" s="50"/>
      <c r="N109" s="49" t="s">
        <v>13</v>
      </c>
      <c r="O109" s="10" t="s">
        <v>13</v>
      </c>
      <c r="V109" s="50"/>
      <c r="W109" s="40"/>
    </row>
    <row r="110" spans="1:23" ht="51" x14ac:dyDescent="0.25">
      <c r="A110" s="52">
        <v>109</v>
      </c>
      <c r="B110" s="2" t="s">
        <v>13137</v>
      </c>
      <c r="C110" s="10" t="s">
        <v>5172</v>
      </c>
      <c r="D110" s="10" t="s">
        <v>5172</v>
      </c>
      <c r="F110" s="2" t="s">
        <v>5171</v>
      </c>
      <c r="G110" s="40"/>
      <c r="H110" s="1"/>
      <c r="I110" s="1"/>
      <c r="J110" s="1" t="s">
        <v>13</v>
      </c>
      <c r="K110" s="1"/>
      <c r="L110" s="1"/>
      <c r="M110" s="50"/>
      <c r="N110" s="49" t="s">
        <v>13</v>
      </c>
      <c r="O110" s="10" t="s">
        <v>13</v>
      </c>
      <c r="V110" s="50"/>
      <c r="W110" s="40"/>
    </row>
    <row r="111" spans="1:23" ht="25.5" x14ac:dyDescent="0.25">
      <c r="A111" s="52">
        <v>110</v>
      </c>
      <c r="B111" s="2" t="s">
        <v>5169</v>
      </c>
      <c r="C111" s="10" t="s">
        <v>5170</v>
      </c>
      <c r="D111" s="10" t="s">
        <v>5170</v>
      </c>
      <c r="F111" s="2" t="s">
        <v>5169</v>
      </c>
      <c r="G111" s="40"/>
      <c r="H111" s="1"/>
      <c r="I111" s="1"/>
      <c r="J111" s="1" t="s">
        <v>13</v>
      </c>
      <c r="K111" s="1"/>
      <c r="L111" s="1"/>
      <c r="M111" s="50"/>
      <c r="N111" s="49" t="s">
        <v>13</v>
      </c>
      <c r="O111" s="10" t="s">
        <v>13</v>
      </c>
      <c r="V111" s="50"/>
      <c r="W111" s="40"/>
    </row>
    <row r="112" spans="1:23" ht="25.5" x14ac:dyDescent="0.25">
      <c r="A112" s="52">
        <v>111</v>
      </c>
      <c r="B112" s="2" t="s">
        <v>13138</v>
      </c>
      <c r="C112" s="10" t="s">
        <v>5168</v>
      </c>
      <c r="D112" s="10" t="s">
        <v>5168</v>
      </c>
      <c r="F112" s="2" t="s">
        <v>5167</v>
      </c>
      <c r="G112" s="40"/>
      <c r="H112" s="1"/>
      <c r="I112" s="1"/>
      <c r="J112" s="1" t="s">
        <v>13</v>
      </c>
      <c r="K112" s="1"/>
      <c r="L112" s="1"/>
      <c r="M112" s="50"/>
      <c r="N112" s="49" t="s">
        <v>13</v>
      </c>
      <c r="O112" s="10" t="s">
        <v>13</v>
      </c>
      <c r="V112" s="50"/>
      <c r="W112" s="40"/>
    </row>
    <row r="113" spans="1:23" x14ac:dyDescent="0.25">
      <c r="A113" s="52">
        <v>112</v>
      </c>
      <c r="B113" s="4" t="s">
        <v>13139</v>
      </c>
      <c r="C113" s="14" t="s">
        <v>5166</v>
      </c>
      <c r="D113" s="14" t="s">
        <v>5166</v>
      </c>
      <c r="E113" s="13"/>
      <c r="F113" s="4" t="s">
        <v>5165</v>
      </c>
      <c r="G113" s="38"/>
      <c r="H113" s="3"/>
      <c r="I113" s="3"/>
      <c r="J113" s="1"/>
      <c r="K113" s="3"/>
      <c r="L113" s="3"/>
      <c r="M113" s="47"/>
      <c r="N113" s="50"/>
      <c r="V113" s="50"/>
      <c r="W113" s="40"/>
    </row>
    <row r="114" spans="1:23" ht="25.5" x14ac:dyDescent="0.25">
      <c r="A114" s="52">
        <v>113</v>
      </c>
      <c r="B114" s="6" t="s">
        <v>13140</v>
      </c>
      <c r="C114" s="12" t="s">
        <v>5164</v>
      </c>
      <c r="D114" s="12" t="s">
        <v>5164</v>
      </c>
      <c r="E114" s="11"/>
      <c r="F114" s="6" t="s">
        <v>5163</v>
      </c>
      <c r="G114" s="39"/>
      <c r="H114" s="5"/>
      <c r="I114" s="5"/>
      <c r="J114" s="1"/>
      <c r="K114" s="5"/>
      <c r="L114" s="5"/>
      <c r="M114" s="48"/>
      <c r="N114" s="50"/>
      <c r="V114" s="50"/>
      <c r="W114" s="40"/>
    </row>
    <row r="115" spans="1:23" ht="38.25" x14ac:dyDescent="0.25">
      <c r="A115" s="52">
        <v>114</v>
      </c>
      <c r="B115" s="2" t="s">
        <v>5161</v>
      </c>
      <c r="C115" s="10" t="s">
        <v>5162</v>
      </c>
      <c r="D115" s="10" t="s">
        <v>5162</v>
      </c>
      <c r="F115" s="2" t="s">
        <v>5161</v>
      </c>
      <c r="G115" s="40"/>
      <c r="H115" s="1"/>
      <c r="I115" s="1"/>
      <c r="J115" s="1" t="s">
        <v>13</v>
      </c>
      <c r="K115" s="1"/>
      <c r="L115" s="1"/>
      <c r="M115" s="50"/>
      <c r="N115" s="49" t="s">
        <v>13</v>
      </c>
      <c r="O115" s="10" t="s">
        <v>13</v>
      </c>
      <c r="V115" s="50"/>
      <c r="W115" s="40"/>
    </row>
    <row r="116" spans="1:23" ht="63.75" x14ac:dyDescent="0.25">
      <c r="A116" s="52">
        <v>115</v>
      </c>
      <c r="B116" s="2" t="s">
        <v>13141</v>
      </c>
      <c r="C116" s="10" t="s">
        <v>5160</v>
      </c>
      <c r="D116" s="10" t="s">
        <v>5160</v>
      </c>
      <c r="F116" s="2" t="s">
        <v>5159</v>
      </c>
      <c r="G116" s="40"/>
      <c r="H116" s="1"/>
      <c r="I116" s="1"/>
      <c r="J116" s="1" t="s">
        <v>13</v>
      </c>
      <c r="K116" s="1"/>
      <c r="L116" s="1"/>
      <c r="M116" s="50"/>
      <c r="N116" s="49" t="s">
        <v>13</v>
      </c>
      <c r="O116" s="10" t="s">
        <v>13</v>
      </c>
      <c r="V116" s="50"/>
      <c r="W116" s="40"/>
    </row>
    <row r="117" spans="1:23" ht="63.75" x14ac:dyDescent="0.25">
      <c r="A117" s="52">
        <v>116</v>
      </c>
      <c r="B117" s="2" t="s">
        <v>13142</v>
      </c>
      <c r="C117" s="10" t="s">
        <v>5158</v>
      </c>
      <c r="D117" s="10" t="s">
        <v>5158</v>
      </c>
      <c r="F117" s="2" t="s">
        <v>5157</v>
      </c>
      <c r="G117" s="40"/>
      <c r="H117" s="1"/>
      <c r="I117" s="1"/>
      <c r="J117" s="1" t="s">
        <v>13</v>
      </c>
      <c r="K117" s="1"/>
      <c r="L117" s="1"/>
      <c r="M117" s="50"/>
      <c r="N117" s="49" t="s">
        <v>13</v>
      </c>
      <c r="O117" s="10" t="s">
        <v>13</v>
      </c>
      <c r="V117" s="50"/>
      <c r="W117" s="40"/>
    </row>
    <row r="118" spans="1:23" ht="51" x14ac:dyDescent="0.25">
      <c r="A118" s="52">
        <v>117</v>
      </c>
      <c r="B118" s="4" t="s">
        <v>13143</v>
      </c>
      <c r="C118" s="14" t="s">
        <v>5156</v>
      </c>
      <c r="D118" s="14" t="s">
        <v>5156</v>
      </c>
      <c r="E118" s="13"/>
      <c r="F118" s="4" t="s">
        <v>5155</v>
      </c>
      <c r="G118" s="38"/>
      <c r="H118" s="3"/>
      <c r="I118" s="3"/>
      <c r="J118" s="1"/>
      <c r="K118" s="3"/>
      <c r="L118" s="3"/>
      <c r="M118" s="47"/>
      <c r="N118" s="50"/>
      <c r="V118" s="50"/>
      <c r="W118" s="40" t="s">
        <v>14306</v>
      </c>
    </row>
    <row r="119" spans="1:23" x14ac:dyDescent="0.25">
      <c r="A119" s="52">
        <v>118</v>
      </c>
      <c r="B119" s="4" t="s">
        <v>30</v>
      </c>
      <c r="C119" s="14" t="s">
        <v>5154</v>
      </c>
      <c r="D119" s="14" t="s">
        <v>5154</v>
      </c>
      <c r="E119" s="13"/>
      <c r="F119" s="4" t="s">
        <v>30</v>
      </c>
      <c r="G119" s="38"/>
      <c r="H119" s="3"/>
      <c r="I119" s="3"/>
      <c r="J119" s="1"/>
      <c r="K119" s="3"/>
      <c r="L119" s="3"/>
      <c r="M119" s="47"/>
      <c r="N119" s="50"/>
      <c r="V119" s="50"/>
      <c r="W119" s="40"/>
    </row>
    <row r="120" spans="1:23" x14ac:dyDescent="0.25">
      <c r="A120" s="52">
        <v>119</v>
      </c>
      <c r="B120" s="4" t="s">
        <v>30</v>
      </c>
      <c r="C120" s="14" t="s">
        <v>5153</v>
      </c>
      <c r="D120" s="14" t="s">
        <v>5153</v>
      </c>
      <c r="E120" s="13"/>
      <c r="F120" s="4" t="s">
        <v>30</v>
      </c>
      <c r="G120" s="38"/>
      <c r="H120" s="3"/>
      <c r="I120" s="3"/>
      <c r="J120" s="1"/>
      <c r="K120" s="3"/>
      <c r="L120" s="3"/>
      <c r="M120" s="47"/>
      <c r="N120" s="50"/>
      <c r="V120" s="50"/>
      <c r="W120" s="40"/>
    </row>
    <row r="121" spans="1:23" x14ac:dyDescent="0.25">
      <c r="A121" s="52">
        <v>120</v>
      </c>
      <c r="B121" s="4" t="s">
        <v>5151</v>
      </c>
      <c r="C121" s="14" t="s">
        <v>5152</v>
      </c>
      <c r="D121" s="14" t="s">
        <v>5152</v>
      </c>
      <c r="E121" s="13"/>
      <c r="F121" s="4" t="s">
        <v>5151</v>
      </c>
      <c r="G121" s="38"/>
      <c r="H121" s="3"/>
      <c r="I121" s="3"/>
      <c r="J121" s="1"/>
      <c r="K121" s="3"/>
      <c r="L121" s="3"/>
      <c r="M121" s="47"/>
      <c r="N121" s="50"/>
      <c r="V121" s="50"/>
      <c r="W121" s="40"/>
    </row>
    <row r="122" spans="1:23" x14ac:dyDescent="0.25">
      <c r="A122" s="52">
        <v>121</v>
      </c>
      <c r="B122" s="6" t="s">
        <v>13144</v>
      </c>
      <c r="C122" s="12" t="s">
        <v>5150</v>
      </c>
      <c r="D122" s="12" t="s">
        <v>5150</v>
      </c>
      <c r="E122" s="11"/>
      <c r="F122" s="6" t="s">
        <v>4797</v>
      </c>
      <c r="G122" s="39"/>
      <c r="H122" s="5"/>
      <c r="I122" s="5"/>
      <c r="J122" s="1"/>
      <c r="K122" s="5"/>
      <c r="L122" s="5"/>
      <c r="M122" s="48"/>
      <c r="N122" s="50"/>
      <c r="V122" s="50"/>
      <c r="W122" s="40"/>
    </row>
    <row r="123" spans="1:23" ht="51" x14ac:dyDescent="0.25">
      <c r="A123" s="52">
        <v>122</v>
      </c>
      <c r="B123" s="2" t="s">
        <v>13145</v>
      </c>
      <c r="C123" s="10" t="s">
        <v>5149</v>
      </c>
      <c r="D123" s="10" t="s">
        <v>5149</v>
      </c>
      <c r="F123" s="2" t="s">
        <v>5148</v>
      </c>
      <c r="G123" s="40"/>
      <c r="H123" s="1"/>
      <c r="I123" s="1"/>
      <c r="J123" s="1" t="s">
        <v>13</v>
      </c>
      <c r="K123" s="1"/>
      <c r="L123" s="1"/>
      <c r="M123" s="50"/>
      <c r="N123" s="49" t="s">
        <v>13</v>
      </c>
      <c r="O123" s="10" t="s">
        <v>13</v>
      </c>
      <c r="V123" s="50"/>
      <c r="W123" s="40"/>
    </row>
    <row r="124" spans="1:23" ht="25.5" x14ac:dyDescent="0.25">
      <c r="A124" s="52">
        <v>123</v>
      </c>
      <c r="B124" s="2" t="s">
        <v>13146</v>
      </c>
      <c r="C124" s="10" t="s">
        <v>5147</v>
      </c>
      <c r="D124" s="10" t="s">
        <v>5147</v>
      </c>
      <c r="F124" s="2" t="s">
        <v>5146</v>
      </c>
      <c r="G124" s="40"/>
      <c r="H124" s="1"/>
      <c r="I124" s="1"/>
      <c r="J124" s="1" t="s">
        <v>13</v>
      </c>
      <c r="K124" s="1"/>
      <c r="L124" s="1"/>
      <c r="M124" s="50"/>
      <c r="N124" s="49" t="s">
        <v>13</v>
      </c>
      <c r="O124" s="10" t="s">
        <v>13</v>
      </c>
      <c r="V124" s="50"/>
      <c r="W124" s="40"/>
    </row>
    <row r="125" spans="1:23" ht="25.5" x14ac:dyDescent="0.25">
      <c r="A125" s="52">
        <v>124</v>
      </c>
      <c r="B125" s="2" t="s">
        <v>13147</v>
      </c>
      <c r="C125" s="10" t="s">
        <v>5145</v>
      </c>
      <c r="D125" s="10" t="s">
        <v>5145</v>
      </c>
      <c r="F125" s="2" t="s">
        <v>5144</v>
      </c>
      <c r="G125" s="40"/>
      <c r="H125" s="1"/>
      <c r="I125" s="1"/>
      <c r="J125" s="1" t="s">
        <v>13</v>
      </c>
      <c r="K125" s="1"/>
      <c r="L125" s="1"/>
      <c r="M125" s="50"/>
      <c r="N125" s="49" t="s">
        <v>13</v>
      </c>
      <c r="O125" s="10" t="s">
        <v>13</v>
      </c>
      <c r="V125" s="50"/>
      <c r="W125" s="40"/>
    </row>
    <row r="126" spans="1:23" ht="25.5" x14ac:dyDescent="0.25">
      <c r="A126" s="52">
        <v>125</v>
      </c>
      <c r="B126" s="2" t="s">
        <v>13148</v>
      </c>
      <c r="C126" s="10" t="s">
        <v>5143</v>
      </c>
      <c r="D126" s="10" t="s">
        <v>5143</v>
      </c>
      <c r="F126" s="2" t="s">
        <v>5142</v>
      </c>
      <c r="G126" s="40"/>
      <c r="H126" s="1"/>
      <c r="I126" s="1"/>
      <c r="J126" s="1" t="s">
        <v>13</v>
      </c>
      <c r="K126" s="1"/>
      <c r="L126" s="1"/>
      <c r="M126" s="50"/>
      <c r="N126" s="49" t="s">
        <v>13</v>
      </c>
      <c r="O126" s="10" t="s">
        <v>13</v>
      </c>
      <c r="V126" s="50"/>
      <c r="W126" s="40"/>
    </row>
    <row r="127" spans="1:23" ht="51" x14ac:dyDescent="0.25">
      <c r="A127" s="52">
        <v>126</v>
      </c>
      <c r="B127" s="2" t="s">
        <v>13149</v>
      </c>
      <c r="C127" s="10" t="s">
        <v>5141</v>
      </c>
      <c r="D127" s="10" t="s">
        <v>5141</v>
      </c>
      <c r="F127" s="2" t="s">
        <v>5140</v>
      </c>
      <c r="G127" s="40"/>
      <c r="H127" s="1"/>
      <c r="I127" s="1"/>
      <c r="J127" s="1" t="s">
        <v>13</v>
      </c>
      <c r="K127" s="1"/>
      <c r="L127" s="1"/>
      <c r="M127" s="50"/>
      <c r="N127" s="49" t="s">
        <v>13</v>
      </c>
      <c r="O127" s="10" t="s">
        <v>13</v>
      </c>
      <c r="V127" s="50"/>
      <c r="W127" s="40"/>
    </row>
    <row r="128" spans="1:23" ht="38.25" x14ac:dyDescent="0.25">
      <c r="A128" s="52">
        <v>127</v>
      </c>
      <c r="B128" s="2" t="s">
        <v>13150</v>
      </c>
      <c r="C128" s="10" t="s">
        <v>5139</v>
      </c>
      <c r="D128" s="10" t="s">
        <v>5139</v>
      </c>
      <c r="F128" s="2" t="s">
        <v>5138</v>
      </c>
      <c r="G128" s="40"/>
      <c r="H128" s="1"/>
      <c r="I128" s="1"/>
      <c r="J128" s="1" t="s">
        <v>13</v>
      </c>
      <c r="K128" s="1"/>
      <c r="L128" s="1"/>
      <c r="M128" s="50"/>
      <c r="N128" s="49" t="s">
        <v>13</v>
      </c>
      <c r="O128" s="10" t="s">
        <v>13</v>
      </c>
      <c r="V128" s="50"/>
      <c r="W128" s="40"/>
    </row>
    <row r="129" spans="1:23" ht="51" x14ac:dyDescent="0.25">
      <c r="A129" s="52">
        <v>128</v>
      </c>
      <c r="B129" s="2" t="s">
        <v>5136</v>
      </c>
      <c r="C129" s="10" t="s">
        <v>5137</v>
      </c>
      <c r="D129" s="10" t="s">
        <v>5137</v>
      </c>
      <c r="F129" s="2" t="s">
        <v>5136</v>
      </c>
      <c r="G129" s="40"/>
      <c r="H129" s="1"/>
      <c r="I129" s="1"/>
      <c r="J129" s="1" t="s">
        <v>13</v>
      </c>
      <c r="K129" s="1"/>
      <c r="L129" s="1"/>
      <c r="M129" s="50"/>
      <c r="N129" s="49" t="s">
        <v>13</v>
      </c>
      <c r="O129" s="10" t="s">
        <v>13</v>
      </c>
      <c r="V129" s="50"/>
      <c r="W129" s="40"/>
    </row>
    <row r="130" spans="1:23" ht="51" x14ac:dyDescent="0.25">
      <c r="A130" s="52">
        <v>129</v>
      </c>
      <c r="B130" s="2" t="s">
        <v>13151</v>
      </c>
      <c r="C130" s="10" t="s">
        <v>5135</v>
      </c>
      <c r="D130" s="10" t="s">
        <v>5135</v>
      </c>
      <c r="F130" s="2" t="s">
        <v>5134</v>
      </c>
      <c r="G130" s="40"/>
      <c r="H130" s="1"/>
      <c r="I130" s="1"/>
      <c r="J130" s="1" t="s">
        <v>13</v>
      </c>
      <c r="K130" s="1"/>
      <c r="L130" s="1"/>
      <c r="M130" s="50"/>
      <c r="N130" s="49" t="s">
        <v>13</v>
      </c>
      <c r="O130" s="10" t="s">
        <v>13</v>
      </c>
      <c r="V130" s="50"/>
      <c r="W130" s="40"/>
    </row>
    <row r="131" spans="1:23" x14ac:dyDescent="0.25">
      <c r="A131" s="52">
        <v>130</v>
      </c>
      <c r="B131" s="6" t="s">
        <v>4934</v>
      </c>
      <c r="C131" s="12" t="s">
        <v>5133</v>
      </c>
      <c r="D131" s="12" t="s">
        <v>5133</v>
      </c>
      <c r="E131" s="11"/>
      <c r="F131" s="6" t="s">
        <v>4934</v>
      </c>
      <c r="G131" s="39"/>
      <c r="H131" s="5"/>
      <c r="I131" s="5"/>
      <c r="J131" s="1"/>
      <c r="K131" s="5"/>
      <c r="L131" s="5"/>
      <c r="M131" s="48"/>
      <c r="N131" s="50"/>
      <c r="V131" s="50"/>
      <c r="W131" s="40"/>
    </row>
    <row r="132" spans="1:23" x14ac:dyDescent="0.25">
      <c r="A132" s="52">
        <v>131</v>
      </c>
      <c r="B132" s="2" t="s">
        <v>5131</v>
      </c>
      <c r="C132" s="10" t="s">
        <v>5132</v>
      </c>
      <c r="D132" s="10" t="s">
        <v>5132</v>
      </c>
      <c r="F132" s="2" t="s">
        <v>5131</v>
      </c>
      <c r="G132" s="40"/>
      <c r="H132" s="1"/>
      <c r="I132" s="1"/>
      <c r="J132" s="1" t="s">
        <v>13</v>
      </c>
      <c r="K132" s="1"/>
      <c r="L132" s="1"/>
      <c r="M132" s="50"/>
      <c r="N132" s="49" t="s">
        <v>13</v>
      </c>
      <c r="O132" s="10" t="s">
        <v>13</v>
      </c>
      <c r="V132" s="50"/>
      <c r="W132" s="40"/>
    </row>
    <row r="133" spans="1:23" x14ac:dyDescent="0.25">
      <c r="A133" s="52">
        <v>132</v>
      </c>
      <c r="B133" s="2" t="s">
        <v>5129</v>
      </c>
      <c r="C133" s="10" t="s">
        <v>5130</v>
      </c>
      <c r="D133" s="10" t="s">
        <v>5130</v>
      </c>
      <c r="F133" s="2" t="s">
        <v>5129</v>
      </c>
      <c r="G133" s="40"/>
      <c r="H133" s="1"/>
      <c r="I133" s="1"/>
      <c r="J133" s="1" t="s">
        <v>13</v>
      </c>
      <c r="K133" s="1"/>
      <c r="L133" s="1"/>
      <c r="M133" s="50"/>
      <c r="N133" s="49" t="s">
        <v>13</v>
      </c>
      <c r="O133" s="10" t="s">
        <v>13</v>
      </c>
      <c r="V133" s="50"/>
      <c r="W133" s="40"/>
    </row>
    <row r="134" spans="1:23" ht="38.25" x14ac:dyDescent="0.25">
      <c r="A134" s="52">
        <v>133</v>
      </c>
      <c r="B134" s="2" t="s">
        <v>5127</v>
      </c>
      <c r="C134" s="10" t="s">
        <v>5128</v>
      </c>
      <c r="D134" s="10" t="s">
        <v>5128</v>
      </c>
      <c r="F134" s="2" t="s">
        <v>5127</v>
      </c>
      <c r="G134" s="40"/>
      <c r="H134" s="1"/>
      <c r="I134" s="1"/>
      <c r="J134" s="1" t="s">
        <v>13</v>
      </c>
      <c r="K134" s="1"/>
      <c r="L134" s="1"/>
      <c r="M134" s="50"/>
      <c r="N134" s="49" t="s">
        <v>13</v>
      </c>
      <c r="O134" s="10" t="s">
        <v>13</v>
      </c>
      <c r="V134" s="50"/>
      <c r="W134" s="40"/>
    </row>
    <row r="135" spans="1:23" x14ac:dyDescent="0.25">
      <c r="A135" s="52">
        <v>134</v>
      </c>
      <c r="B135" s="6" t="s">
        <v>30</v>
      </c>
      <c r="C135" s="12" t="s">
        <v>5126</v>
      </c>
      <c r="D135" s="12" t="s">
        <v>5126</v>
      </c>
      <c r="E135" s="11"/>
      <c r="F135" s="6" t="s">
        <v>30</v>
      </c>
      <c r="G135" s="39"/>
      <c r="H135" s="5"/>
      <c r="I135" s="5"/>
      <c r="J135" s="1"/>
      <c r="K135" s="5"/>
      <c r="L135" s="5"/>
      <c r="M135" s="48"/>
      <c r="N135" s="50"/>
      <c r="V135" s="50"/>
      <c r="W135" s="40"/>
    </row>
    <row r="136" spans="1:23" x14ac:dyDescent="0.25">
      <c r="A136" s="52">
        <v>135</v>
      </c>
      <c r="B136" s="6" t="s">
        <v>4763</v>
      </c>
      <c r="C136" s="12" t="s">
        <v>5125</v>
      </c>
      <c r="D136" s="12" t="s">
        <v>5125</v>
      </c>
      <c r="E136" s="11"/>
      <c r="F136" s="6" t="s">
        <v>4763</v>
      </c>
      <c r="G136" s="39"/>
      <c r="H136" s="5"/>
      <c r="I136" s="5"/>
      <c r="J136" s="1"/>
      <c r="K136" s="5"/>
      <c r="L136" s="5"/>
      <c r="M136" s="48"/>
      <c r="N136" s="50"/>
      <c r="V136" s="50"/>
      <c r="W136" s="40"/>
    </row>
    <row r="137" spans="1:23" ht="51" x14ac:dyDescent="0.25">
      <c r="A137" s="52">
        <v>136</v>
      </c>
      <c r="B137" s="2" t="s">
        <v>5123</v>
      </c>
      <c r="C137" s="10" t="s">
        <v>5124</v>
      </c>
      <c r="D137" s="10" t="s">
        <v>5124</v>
      </c>
      <c r="F137" s="2" t="s">
        <v>5123</v>
      </c>
      <c r="G137" s="40"/>
      <c r="H137" s="1"/>
      <c r="I137" s="1"/>
      <c r="J137" s="1" t="s">
        <v>13</v>
      </c>
      <c r="K137" s="1"/>
      <c r="L137" s="1"/>
      <c r="M137" s="50"/>
      <c r="N137" s="49" t="s">
        <v>13</v>
      </c>
      <c r="O137" s="10" t="s">
        <v>13</v>
      </c>
      <c r="V137" s="50"/>
      <c r="W137" s="40"/>
    </row>
    <row r="138" spans="1:23" ht="25.5" x14ac:dyDescent="0.25">
      <c r="A138" s="52">
        <v>137</v>
      </c>
      <c r="B138" s="2" t="s">
        <v>5121</v>
      </c>
      <c r="C138" s="10" t="s">
        <v>5122</v>
      </c>
      <c r="D138" s="10" t="s">
        <v>5122</v>
      </c>
      <c r="F138" s="2" t="s">
        <v>5121</v>
      </c>
      <c r="G138" s="40"/>
      <c r="H138" s="1"/>
      <c r="I138" s="1"/>
      <c r="J138" s="1" t="s">
        <v>13</v>
      </c>
      <c r="K138" s="1"/>
      <c r="L138" s="1"/>
      <c r="M138" s="50"/>
      <c r="N138" s="49" t="s">
        <v>13</v>
      </c>
      <c r="O138" s="10" t="s">
        <v>13</v>
      </c>
      <c r="V138" s="50"/>
      <c r="W138" s="40"/>
    </row>
    <row r="139" spans="1:23" ht="38.25" x14ac:dyDescent="0.25">
      <c r="A139" s="52">
        <v>138</v>
      </c>
      <c r="B139" s="2" t="s">
        <v>13152</v>
      </c>
      <c r="C139" s="10" t="s">
        <v>5120</v>
      </c>
      <c r="D139" s="10" t="s">
        <v>5120</v>
      </c>
      <c r="F139" s="2" t="s">
        <v>5119</v>
      </c>
      <c r="G139" s="40"/>
      <c r="H139" s="1"/>
      <c r="I139" s="1"/>
      <c r="J139" s="1" t="s">
        <v>13</v>
      </c>
      <c r="K139" s="1"/>
      <c r="L139" s="1"/>
      <c r="M139" s="50"/>
      <c r="N139" s="49" t="s">
        <v>13</v>
      </c>
      <c r="O139" s="10" t="s">
        <v>13</v>
      </c>
      <c r="V139" s="50"/>
      <c r="W139" s="40"/>
    </row>
    <row r="140" spans="1:23" ht="51" x14ac:dyDescent="0.25">
      <c r="A140" s="52">
        <v>139</v>
      </c>
      <c r="B140" s="2" t="s">
        <v>13153</v>
      </c>
      <c r="C140" s="10" t="s">
        <v>5118</v>
      </c>
      <c r="D140" s="10" t="s">
        <v>5118</v>
      </c>
      <c r="F140" s="2" t="s">
        <v>5117</v>
      </c>
      <c r="G140" s="40"/>
      <c r="H140" s="1"/>
      <c r="I140" s="1"/>
      <c r="J140" s="1" t="s">
        <v>13</v>
      </c>
      <c r="K140" s="1"/>
      <c r="L140" s="1"/>
      <c r="M140" s="50"/>
      <c r="N140" s="49" t="s">
        <v>13</v>
      </c>
      <c r="O140" s="10" t="s">
        <v>13</v>
      </c>
      <c r="V140" s="50"/>
      <c r="W140" s="40"/>
    </row>
    <row r="141" spans="1:23" ht="51" x14ac:dyDescent="0.25">
      <c r="A141" s="52">
        <v>140</v>
      </c>
      <c r="B141" s="2" t="s">
        <v>13154</v>
      </c>
      <c r="C141" s="10" t="s">
        <v>5116</v>
      </c>
      <c r="D141" s="10" t="s">
        <v>5116</v>
      </c>
      <c r="F141" s="2" t="s">
        <v>5115</v>
      </c>
      <c r="G141" s="40"/>
      <c r="H141" s="1"/>
      <c r="I141" s="1"/>
      <c r="J141" s="1" t="s">
        <v>13</v>
      </c>
      <c r="K141" s="1"/>
      <c r="L141" s="1"/>
      <c r="M141" s="50"/>
      <c r="N141" s="49" t="s">
        <v>13</v>
      </c>
      <c r="O141" s="10" t="s">
        <v>13</v>
      </c>
      <c r="V141" s="50"/>
      <c r="W141" s="40"/>
    </row>
    <row r="142" spans="1:23" ht="25.5" x14ac:dyDescent="0.25">
      <c r="A142" s="52">
        <v>141</v>
      </c>
      <c r="B142" s="4" t="s">
        <v>5113</v>
      </c>
      <c r="C142" s="14" t="s">
        <v>5114</v>
      </c>
      <c r="D142" s="14" t="s">
        <v>5114</v>
      </c>
      <c r="E142" s="13"/>
      <c r="F142" s="4" t="s">
        <v>5113</v>
      </c>
      <c r="G142" s="38"/>
      <c r="H142" s="3"/>
      <c r="I142" s="3"/>
      <c r="J142" s="1"/>
      <c r="K142" s="3"/>
      <c r="L142" s="3"/>
      <c r="M142" s="47"/>
      <c r="N142" s="50"/>
      <c r="V142" s="50"/>
      <c r="W142" s="40"/>
    </row>
    <row r="143" spans="1:23" x14ac:dyDescent="0.25">
      <c r="A143" s="52">
        <v>142</v>
      </c>
      <c r="B143" s="4" t="s">
        <v>13144</v>
      </c>
      <c r="C143" s="14" t="s">
        <v>5112</v>
      </c>
      <c r="D143" s="14" t="s">
        <v>5112</v>
      </c>
      <c r="E143" s="13"/>
      <c r="F143" s="4" t="s">
        <v>4797</v>
      </c>
      <c r="G143" s="38"/>
      <c r="H143" s="3"/>
      <c r="I143" s="3"/>
      <c r="J143" s="1"/>
      <c r="K143" s="3"/>
      <c r="L143" s="3"/>
      <c r="M143" s="47"/>
      <c r="N143" s="50"/>
      <c r="V143" s="50"/>
      <c r="W143" s="40"/>
    </row>
    <row r="144" spans="1:23" ht="25.5" x14ac:dyDescent="0.25">
      <c r="A144" s="52">
        <v>143</v>
      </c>
      <c r="B144" s="6" t="s">
        <v>5110</v>
      </c>
      <c r="C144" s="12" t="s">
        <v>5111</v>
      </c>
      <c r="D144" s="12" t="s">
        <v>5111</v>
      </c>
      <c r="E144" s="11"/>
      <c r="F144" s="6" t="s">
        <v>5110</v>
      </c>
      <c r="G144" s="39"/>
      <c r="H144" s="5"/>
      <c r="I144" s="5"/>
      <c r="J144" s="1"/>
      <c r="K144" s="5"/>
      <c r="L144" s="5"/>
      <c r="M144" s="48"/>
      <c r="N144" s="50"/>
      <c r="V144" s="50"/>
      <c r="W144" s="40"/>
    </row>
    <row r="145" spans="1:23" ht="25.5" x14ac:dyDescent="0.25">
      <c r="A145" s="52">
        <v>144</v>
      </c>
      <c r="B145" s="2" t="s">
        <v>13155</v>
      </c>
      <c r="C145" s="10" t="s">
        <v>5109</v>
      </c>
      <c r="D145" s="10" t="s">
        <v>5109</v>
      </c>
      <c r="E145" s="10"/>
      <c r="F145" s="2" t="s">
        <v>5108</v>
      </c>
      <c r="G145" s="40"/>
      <c r="H145" s="1"/>
      <c r="I145" s="1"/>
      <c r="J145" s="1" t="s">
        <v>13</v>
      </c>
      <c r="K145" s="1"/>
      <c r="L145" s="1"/>
      <c r="M145" s="49" t="s">
        <v>13</v>
      </c>
      <c r="N145" s="49" t="s">
        <v>13</v>
      </c>
      <c r="V145" s="50"/>
      <c r="W145" s="40"/>
    </row>
    <row r="146" spans="1:23" ht="25.5" x14ac:dyDescent="0.25">
      <c r="A146" s="52">
        <v>145</v>
      </c>
      <c r="B146" s="2" t="s">
        <v>5106</v>
      </c>
      <c r="C146" s="10" t="s">
        <v>5107</v>
      </c>
      <c r="D146" s="10" t="s">
        <v>5107</v>
      </c>
      <c r="E146" s="10"/>
      <c r="F146" s="2" t="s">
        <v>5106</v>
      </c>
      <c r="G146" s="40"/>
      <c r="H146" s="1"/>
      <c r="I146" s="1"/>
      <c r="J146" s="1" t="s">
        <v>13</v>
      </c>
      <c r="K146" s="1"/>
      <c r="L146" s="1"/>
      <c r="M146" s="49" t="s">
        <v>13</v>
      </c>
      <c r="N146" s="49" t="s">
        <v>13</v>
      </c>
      <c r="V146" s="50"/>
      <c r="W146" s="40"/>
    </row>
    <row r="147" spans="1:23" ht="63.75" x14ac:dyDescent="0.25">
      <c r="A147" s="52">
        <v>146</v>
      </c>
      <c r="B147" s="2" t="s">
        <v>13156</v>
      </c>
      <c r="C147" s="10" t="s">
        <v>5105</v>
      </c>
      <c r="D147" s="10" t="s">
        <v>5105</v>
      </c>
      <c r="F147" s="2" t="s">
        <v>5104</v>
      </c>
      <c r="G147" s="40"/>
      <c r="H147" s="1"/>
      <c r="I147" s="1"/>
      <c r="J147" s="1"/>
      <c r="K147" s="1" t="s">
        <v>13</v>
      </c>
      <c r="L147" s="1"/>
      <c r="M147" s="50"/>
      <c r="N147" s="49" t="s">
        <v>13</v>
      </c>
      <c r="V147" s="50"/>
      <c r="W147" s="40" t="s">
        <v>13992</v>
      </c>
    </row>
    <row r="148" spans="1:23" ht="63.75" x14ac:dyDescent="0.25">
      <c r="A148" s="52">
        <v>147</v>
      </c>
      <c r="B148" s="2" t="s">
        <v>5102</v>
      </c>
      <c r="C148" s="10" t="s">
        <v>5103</v>
      </c>
      <c r="D148" s="10" t="s">
        <v>5103</v>
      </c>
      <c r="F148" s="2" t="s">
        <v>5102</v>
      </c>
      <c r="G148" s="40"/>
      <c r="H148" s="1"/>
      <c r="I148" s="1"/>
      <c r="J148" s="1" t="s">
        <v>13</v>
      </c>
      <c r="K148" s="1"/>
      <c r="L148" s="1"/>
      <c r="M148" s="50"/>
      <c r="N148" s="49" t="s">
        <v>13</v>
      </c>
      <c r="V148" s="50"/>
      <c r="W148" s="40"/>
    </row>
    <row r="149" spans="1:23" ht="204" x14ac:dyDescent="0.25">
      <c r="A149" s="52">
        <v>148</v>
      </c>
      <c r="B149" s="2" t="s">
        <v>13157</v>
      </c>
      <c r="C149" s="10" t="s">
        <v>5101</v>
      </c>
      <c r="D149" s="10" t="s">
        <v>5101</v>
      </c>
      <c r="F149" s="2" t="s">
        <v>5100</v>
      </c>
      <c r="G149" s="40"/>
      <c r="H149" s="1"/>
      <c r="I149" s="1"/>
      <c r="J149" s="1" t="s">
        <v>13</v>
      </c>
      <c r="K149" s="1"/>
      <c r="L149" s="1"/>
      <c r="M149" s="50"/>
      <c r="N149" s="49" t="s">
        <v>13</v>
      </c>
      <c r="V149" s="50"/>
      <c r="W149" s="40"/>
    </row>
    <row r="150" spans="1:23" ht="25.5" x14ac:dyDescent="0.25">
      <c r="A150" s="52">
        <v>149</v>
      </c>
      <c r="B150" s="2" t="s">
        <v>5098</v>
      </c>
      <c r="C150" s="10" t="s">
        <v>5099</v>
      </c>
      <c r="D150" s="10" t="s">
        <v>5099</v>
      </c>
      <c r="F150" s="2" t="s">
        <v>5098</v>
      </c>
      <c r="G150" s="40"/>
      <c r="H150" s="1"/>
      <c r="I150" s="1"/>
      <c r="J150" s="1" t="s">
        <v>13</v>
      </c>
      <c r="K150" s="1"/>
      <c r="L150" s="1"/>
      <c r="M150" s="50"/>
      <c r="N150" s="49" t="s">
        <v>13</v>
      </c>
      <c r="V150" s="50"/>
      <c r="W150" s="40"/>
    </row>
    <row r="151" spans="1:23" ht="76.5" x14ac:dyDescent="0.25">
      <c r="A151" s="52">
        <v>150</v>
      </c>
      <c r="B151" s="2" t="s">
        <v>5096</v>
      </c>
      <c r="C151" s="10" t="s">
        <v>5097</v>
      </c>
      <c r="D151" s="10" t="s">
        <v>5097</v>
      </c>
      <c r="F151" s="2" t="s">
        <v>5096</v>
      </c>
      <c r="G151" s="40"/>
      <c r="H151" s="1"/>
      <c r="I151" s="1"/>
      <c r="J151" s="1" t="s">
        <v>13</v>
      </c>
      <c r="K151" s="1"/>
      <c r="L151" s="1"/>
      <c r="M151" s="50"/>
      <c r="N151" s="49" t="s">
        <v>13</v>
      </c>
      <c r="V151" s="50"/>
      <c r="W151" s="40"/>
    </row>
    <row r="152" spans="1:23" ht="25.5" x14ac:dyDescent="0.25">
      <c r="A152" s="52">
        <v>151</v>
      </c>
      <c r="B152" s="2" t="s">
        <v>5094</v>
      </c>
      <c r="C152" s="10" t="s">
        <v>5095</v>
      </c>
      <c r="D152" s="10" t="s">
        <v>5095</v>
      </c>
      <c r="F152" s="2" t="s">
        <v>5094</v>
      </c>
      <c r="G152" s="40"/>
      <c r="H152" s="1"/>
      <c r="I152" s="1"/>
      <c r="J152" s="1" t="s">
        <v>13</v>
      </c>
      <c r="K152" s="1"/>
      <c r="L152" s="1"/>
      <c r="M152" s="50"/>
      <c r="N152" s="49" t="s">
        <v>13</v>
      </c>
      <c r="V152" s="50"/>
      <c r="W152" s="40"/>
    </row>
    <row r="153" spans="1:23" ht="51" x14ac:dyDescent="0.25">
      <c r="A153" s="52">
        <v>152</v>
      </c>
      <c r="B153" s="2" t="s">
        <v>5092</v>
      </c>
      <c r="C153" s="10" t="s">
        <v>5093</v>
      </c>
      <c r="D153" s="10" t="s">
        <v>5093</v>
      </c>
      <c r="F153" s="2" t="s">
        <v>5092</v>
      </c>
      <c r="G153" s="40"/>
      <c r="H153" s="1"/>
      <c r="I153" s="1"/>
      <c r="J153" s="1" t="s">
        <v>13</v>
      </c>
      <c r="K153" s="1"/>
      <c r="L153" s="1"/>
      <c r="M153" s="50"/>
      <c r="N153" s="49" t="s">
        <v>13</v>
      </c>
      <c r="V153" s="50"/>
      <c r="W153" s="40"/>
    </row>
    <row r="154" spans="1:23" x14ac:dyDescent="0.25">
      <c r="A154" s="52">
        <v>153</v>
      </c>
      <c r="B154" s="6" t="s">
        <v>5852</v>
      </c>
      <c r="C154" s="12" t="s">
        <v>5091</v>
      </c>
      <c r="D154" s="12" t="s">
        <v>5091</v>
      </c>
      <c r="E154" s="11"/>
      <c r="F154" s="6" t="s">
        <v>5090</v>
      </c>
      <c r="G154" s="39"/>
      <c r="H154" s="5"/>
      <c r="I154" s="5"/>
      <c r="J154" s="1"/>
      <c r="K154" s="5"/>
      <c r="L154" s="5"/>
      <c r="M154" s="48"/>
      <c r="N154" s="50"/>
      <c r="V154" s="50"/>
      <c r="W154" s="40"/>
    </row>
    <row r="155" spans="1:23" ht="51" x14ac:dyDescent="0.25">
      <c r="A155" s="52">
        <v>154</v>
      </c>
      <c r="B155" s="2" t="s">
        <v>5088</v>
      </c>
      <c r="C155" s="10" t="s">
        <v>5089</v>
      </c>
      <c r="D155" s="10" t="s">
        <v>5089</v>
      </c>
      <c r="F155" s="2" t="s">
        <v>5088</v>
      </c>
      <c r="G155" s="40"/>
      <c r="H155" s="1"/>
      <c r="I155" s="1"/>
      <c r="J155" s="1" t="s">
        <v>13</v>
      </c>
      <c r="K155" s="1"/>
      <c r="L155" s="1"/>
      <c r="M155" s="50"/>
      <c r="N155" s="49" t="s">
        <v>13</v>
      </c>
      <c r="V155" s="50"/>
      <c r="W155" s="40"/>
    </row>
    <row r="156" spans="1:23" ht="38.25" x14ac:dyDescent="0.25">
      <c r="A156" s="52">
        <v>155</v>
      </c>
      <c r="B156" s="2" t="s">
        <v>5086</v>
      </c>
      <c r="C156" s="10" t="s">
        <v>5087</v>
      </c>
      <c r="D156" s="10" t="s">
        <v>5087</v>
      </c>
      <c r="F156" s="2" t="s">
        <v>5086</v>
      </c>
      <c r="G156" s="40"/>
      <c r="H156" s="1"/>
      <c r="I156" s="1"/>
      <c r="J156" s="1" t="s">
        <v>13</v>
      </c>
      <c r="K156" s="1"/>
      <c r="L156" s="1"/>
      <c r="M156" s="50"/>
      <c r="N156" s="49" t="s">
        <v>13</v>
      </c>
      <c r="V156" s="50"/>
      <c r="W156" s="40"/>
    </row>
    <row r="157" spans="1:23" ht="38.25" x14ac:dyDescent="0.25">
      <c r="A157" s="52">
        <v>156</v>
      </c>
      <c r="B157" s="2" t="s">
        <v>5084</v>
      </c>
      <c r="C157" s="10" t="s">
        <v>5085</v>
      </c>
      <c r="D157" s="10" t="s">
        <v>5085</v>
      </c>
      <c r="F157" s="2" t="s">
        <v>5084</v>
      </c>
      <c r="G157" s="40"/>
      <c r="H157" s="1"/>
      <c r="I157" s="1"/>
      <c r="J157" s="1" t="s">
        <v>13</v>
      </c>
      <c r="K157" s="1"/>
      <c r="L157" s="1"/>
      <c r="M157" s="50"/>
      <c r="N157" s="49" t="s">
        <v>13</v>
      </c>
      <c r="V157" s="50"/>
      <c r="W157" s="40"/>
    </row>
    <row r="158" spans="1:23" ht="51" x14ac:dyDescent="0.25">
      <c r="A158" s="52">
        <v>157</v>
      </c>
      <c r="B158" s="2" t="s">
        <v>5082</v>
      </c>
      <c r="C158" s="10" t="s">
        <v>5083</v>
      </c>
      <c r="D158" s="10" t="s">
        <v>5083</v>
      </c>
      <c r="F158" s="2" t="s">
        <v>5082</v>
      </c>
      <c r="G158" s="40"/>
      <c r="H158" s="1"/>
      <c r="I158" s="1"/>
      <c r="J158" s="1" t="s">
        <v>13</v>
      </c>
      <c r="K158" s="1"/>
      <c r="L158" s="1"/>
      <c r="M158" s="50"/>
      <c r="N158" s="49" t="s">
        <v>13</v>
      </c>
      <c r="V158" s="50"/>
      <c r="W158" s="40"/>
    </row>
    <row r="159" spans="1:23" ht="38.25" x14ac:dyDescent="0.25">
      <c r="A159" s="52">
        <v>158</v>
      </c>
      <c r="B159" s="2" t="s">
        <v>5080</v>
      </c>
      <c r="C159" s="10" t="s">
        <v>5081</v>
      </c>
      <c r="D159" s="10" t="s">
        <v>5081</v>
      </c>
      <c r="F159" s="2" t="s">
        <v>5080</v>
      </c>
      <c r="G159" s="40"/>
      <c r="H159" s="1"/>
      <c r="I159" s="1"/>
      <c r="J159" s="1" t="s">
        <v>13</v>
      </c>
      <c r="K159" s="1"/>
      <c r="L159" s="1"/>
      <c r="M159" s="50"/>
      <c r="N159" s="49" t="s">
        <v>13</v>
      </c>
      <c r="V159" s="50"/>
      <c r="W159" s="40"/>
    </row>
    <row r="160" spans="1:23" ht="25.5" x14ac:dyDescent="0.25">
      <c r="A160" s="52">
        <v>159</v>
      </c>
      <c r="B160" s="2" t="s">
        <v>5078</v>
      </c>
      <c r="C160" s="10" t="s">
        <v>5079</v>
      </c>
      <c r="D160" s="10" t="s">
        <v>5079</v>
      </c>
      <c r="F160" s="2" t="s">
        <v>5078</v>
      </c>
      <c r="G160" s="40"/>
      <c r="H160" s="1"/>
      <c r="I160" s="1"/>
      <c r="J160" s="1" t="s">
        <v>13</v>
      </c>
      <c r="K160" s="1"/>
      <c r="L160" s="1"/>
      <c r="M160" s="50"/>
      <c r="N160" s="49" t="s">
        <v>13</v>
      </c>
      <c r="V160" s="50"/>
      <c r="W160" s="40"/>
    </row>
    <row r="161" spans="1:23" ht="38.25" x14ac:dyDescent="0.25">
      <c r="A161" s="52">
        <v>160</v>
      </c>
      <c r="B161" s="2" t="s">
        <v>5076</v>
      </c>
      <c r="C161" s="10" t="s">
        <v>5077</v>
      </c>
      <c r="D161" s="10" t="s">
        <v>5077</v>
      </c>
      <c r="F161" s="2" t="s">
        <v>5076</v>
      </c>
      <c r="G161" s="40"/>
      <c r="H161" s="1"/>
      <c r="I161" s="1"/>
      <c r="J161" s="1" t="s">
        <v>13</v>
      </c>
      <c r="K161" s="1"/>
      <c r="L161" s="1"/>
      <c r="M161" s="50"/>
      <c r="N161" s="49" t="s">
        <v>13</v>
      </c>
      <c r="V161" s="50"/>
      <c r="W161" s="40"/>
    </row>
    <row r="162" spans="1:23" ht="25.5" x14ac:dyDescent="0.25">
      <c r="A162" s="52">
        <v>161</v>
      </c>
      <c r="B162" s="2" t="s">
        <v>5074</v>
      </c>
      <c r="C162" s="10" t="s">
        <v>5075</v>
      </c>
      <c r="D162" s="10" t="s">
        <v>5075</v>
      </c>
      <c r="F162" s="2" t="s">
        <v>5074</v>
      </c>
      <c r="G162" s="40"/>
      <c r="H162" s="1"/>
      <c r="I162" s="1"/>
      <c r="J162" s="1" t="s">
        <v>13</v>
      </c>
      <c r="K162" s="1"/>
      <c r="L162" s="1"/>
      <c r="M162" s="50"/>
      <c r="N162" s="49" t="s">
        <v>13</v>
      </c>
      <c r="V162" s="50"/>
      <c r="W162" s="40"/>
    </row>
    <row r="163" spans="1:23" x14ac:dyDescent="0.25">
      <c r="A163" s="52">
        <v>162</v>
      </c>
      <c r="B163" s="6" t="s">
        <v>5072</v>
      </c>
      <c r="C163" s="12" t="s">
        <v>5073</v>
      </c>
      <c r="D163" s="12" t="s">
        <v>5073</v>
      </c>
      <c r="E163" s="11"/>
      <c r="F163" s="6" t="s">
        <v>5072</v>
      </c>
      <c r="G163" s="39"/>
      <c r="H163" s="5"/>
      <c r="I163" s="5"/>
      <c r="J163" s="1"/>
      <c r="K163" s="5"/>
      <c r="L163" s="5"/>
      <c r="M163" s="48"/>
      <c r="N163" s="50"/>
      <c r="V163" s="50"/>
      <c r="W163" s="40"/>
    </row>
    <row r="164" spans="1:23" ht="38.25" x14ac:dyDescent="0.25">
      <c r="A164" s="52">
        <v>163</v>
      </c>
      <c r="B164" s="2" t="s">
        <v>5070</v>
      </c>
      <c r="C164" s="10" t="s">
        <v>5071</v>
      </c>
      <c r="D164" s="10" t="s">
        <v>5071</v>
      </c>
      <c r="F164" s="2" t="s">
        <v>5070</v>
      </c>
      <c r="G164" s="40"/>
      <c r="H164" s="1"/>
      <c r="I164" s="1"/>
      <c r="J164" s="1" t="s">
        <v>13</v>
      </c>
      <c r="K164" s="1"/>
      <c r="L164" s="1"/>
      <c r="M164" s="50"/>
      <c r="N164" s="49" t="s">
        <v>13</v>
      </c>
      <c r="V164" s="50"/>
      <c r="W164" s="40"/>
    </row>
    <row r="165" spans="1:23" ht="25.5" x14ac:dyDescent="0.25">
      <c r="A165" s="52">
        <v>164</v>
      </c>
      <c r="B165" s="2" t="s">
        <v>5068</v>
      </c>
      <c r="C165" s="10" t="s">
        <v>5069</v>
      </c>
      <c r="D165" s="10" t="s">
        <v>5069</v>
      </c>
      <c r="F165" s="2" t="s">
        <v>5068</v>
      </c>
      <c r="G165" s="40"/>
      <c r="H165" s="1"/>
      <c r="I165" s="1"/>
      <c r="J165" s="1" t="s">
        <v>13</v>
      </c>
      <c r="K165" s="1"/>
      <c r="L165" s="1"/>
      <c r="M165" s="50"/>
      <c r="N165" s="49" t="s">
        <v>13</v>
      </c>
      <c r="V165" s="50"/>
      <c r="W165" s="40"/>
    </row>
    <row r="166" spans="1:23" ht="25.5" x14ac:dyDescent="0.25">
      <c r="A166" s="52">
        <v>165</v>
      </c>
      <c r="B166" s="2" t="s">
        <v>5066</v>
      </c>
      <c r="C166" s="10" t="s">
        <v>5067</v>
      </c>
      <c r="D166" s="10" t="s">
        <v>5067</v>
      </c>
      <c r="F166" s="2" t="s">
        <v>5066</v>
      </c>
      <c r="G166" s="40"/>
      <c r="H166" s="1"/>
      <c r="I166" s="1"/>
      <c r="J166" s="1" t="s">
        <v>13</v>
      </c>
      <c r="K166" s="1"/>
      <c r="L166" s="1"/>
      <c r="M166" s="50"/>
      <c r="N166" s="49" t="s">
        <v>13</v>
      </c>
      <c r="V166" s="50"/>
      <c r="W166" s="40"/>
    </row>
    <row r="167" spans="1:23" ht="25.5" x14ac:dyDescent="0.25">
      <c r="A167" s="52">
        <v>166</v>
      </c>
      <c r="B167" s="2" t="s">
        <v>5064</v>
      </c>
      <c r="C167" s="10" t="s">
        <v>5065</v>
      </c>
      <c r="D167" s="10" t="s">
        <v>5065</v>
      </c>
      <c r="F167" s="2" t="s">
        <v>5064</v>
      </c>
      <c r="G167" s="40"/>
      <c r="H167" s="1"/>
      <c r="I167" s="1"/>
      <c r="J167" s="1" t="s">
        <v>13</v>
      </c>
      <c r="K167" s="1"/>
      <c r="L167" s="1"/>
      <c r="M167" s="50"/>
      <c r="N167" s="49" t="s">
        <v>13</v>
      </c>
      <c r="V167" s="50"/>
      <c r="W167" s="40"/>
    </row>
    <row r="168" spans="1:23" ht="38.25" x14ac:dyDescent="0.25">
      <c r="A168" s="52">
        <v>167</v>
      </c>
      <c r="B168" s="2" t="s">
        <v>13158</v>
      </c>
      <c r="C168" s="10" t="s">
        <v>5063</v>
      </c>
      <c r="D168" s="10" t="s">
        <v>5063</v>
      </c>
      <c r="F168" s="2" t="s">
        <v>5062</v>
      </c>
      <c r="G168" s="40"/>
      <c r="H168" s="1"/>
      <c r="I168" s="1"/>
      <c r="J168" s="1" t="s">
        <v>13</v>
      </c>
      <c r="K168" s="1"/>
      <c r="L168" s="1"/>
      <c r="M168" s="50"/>
      <c r="N168" s="49" t="s">
        <v>13</v>
      </c>
      <c r="V168" s="50"/>
      <c r="W168" s="40"/>
    </row>
    <row r="169" spans="1:23" ht="63.75" x14ac:dyDescent="0.25">
      <c r="A169" s="52">
        <v>168</v>
      </c>
      <c r="B169" s="2" t="s">
        <v>13159</v>
      </c>
      <c r="C169" s="10" t="s">
        <v>5061</v>
      </c>
      <c r="D169" s="10" t="s">
        <v>5061</v>
      </c>
      <c r="F169" s="2" t="s">
        <v>5060</v>
      </c>
      <c r="G169" s="40"/>
      <c r="H169" s="1"/>
      <c r="I169" s="1"/>
      <c r="J169" s="1" t="s">
        <v>13</v>
      </c>
      <c r="K169" s="1"/>
      <c r="L169" s="1"/>
      <c r="M169" s="50"/>
      <c r="N169" s="49" t="s">
        <v>13</v>
      </c>
      <c r="V169" s="50"/>
      <c r="W169" s="40"/>
    </row>
    <row r="170" spans="1:23" ht="38.25" x14ac:dyDescent="0.25">
      <c r="A170" s="52">
        <v>169</v>
      </c>
      <c r="B170" s="2" t="s">
        <v>5058</v>
      </c>
      <c r="C170" s="10" t="s">
        <v>5059</v>
      </c>
      <c r="D170" s="10" t="s">
        <v>5059</v>
      </c>
      <c r="E170" s="10"/>
      <c r="F170" s="2" t="s">
        <v>5058</v>
      </c>
      <c r="G170" s="40"/>
      <c r="H170" s="1"/>
      <c r="I170" s="1"/>
      <c r="J170" s="1" t="s">
        <v>13</v>
      </c>
      <c r="K170" s="1"/>
      <c r="L170" s="1"/>
      <c r="M170" s="49" t="s">
        <v>13</v>
      </c>
      <c r="N170" s="49" t="s">
        <v>13</v>
      </c>
      <c r="V170" s="50"/>
      <c r="W170" s="40"/>
    </row>
    <row r="171" spans="1:23" x14ac:dyDescent="0.25">
      <c r="A171" s="52">
        <v>170</v>
      </c>
      <c r="B171" s="6" t="s">
        <v>13160</v>
      </c>
      <c r="C171" s="12" t="s">
        <v>5057</v>
      </c>
      <c r="D171" s="12" t="s">
        <v>5057</v>
      </c>
      <c r="E171" s="11"/>
      <c r="F171" s="6" t="s">
        <v>5056</v>
      </c>
      <c r="G171" s="39"/>
      <c r="H171" s="5"/>
      <c r="I171" s="5"/>
      <c r="J171" s="1"/>
      <c r="K171" s="5"/>
      <c r="L171" s="5"/>
      <c r="M171" s="48"/>
      <c r="N171" s="50"/>
      <c r="V171" s="50"/>
      <c r="W171" s="40"/>
    </row>
    <row r="172" spans="1:23" x14ac:dyDescent="0.25">
      <c r="A172" s="52">
        <v>171</v>
      </c>
      <c r="B172" s="2" t="s">
        <v>13161</v>
      </c>
      <c r="C172" s="10" t="s">
        <v>5055</v>
      </c>
      <c r="D172" s="10" t="s">
        <v>5055</v>
      </c>
      <c r="E172" s="10"/>
      <c r="F172" s="2" t="s">
        <v>5054</v>
      </c>
      <c r="G172" s="40"/>
      <c r="H172" s="1"/>
      <c r="I172" s="1"/>
      <c r="J172" s="1" t="s">
        <v>13</v>
      </c>
      <c r="K172" s="1"/>
      <c r="L172" s="1"/>
      <c r="M172" s="49" t="s">
        <v>13</v>
      </c>
      <c r="N172" s="49" t="s">
        <v>13</v>
      </c>
      <c r="V172" s="50"/>
      <c r="W172" s="40"/>
    </row>
    <row r="173" spans="1:23" ht="51" x14ac:dyDescent="0.25">
      <c r="A173" s="52">
        <v>172</v>
      </c>
      <c r="B173" s="2" t="s">
        <v>5052</v>
      </c>
      <c r="C173" s="10" t="s">
        <v>5053</v>
      </c>
      <c r="D173" s="10" t="s">
        <v>5053</v>
      </c>
      <c r="F173" s="2" t="s">
        <v>5052</v>
      </c>
      <c r="G173" s="40"/>
      <c r="H173" s="1"/>
      <c r="I173" s="1"/>
      <c r="J173" s="1" t="s">
        <v>13</v>
      </c>
      <c r="K173" s="1"/>
      <c r="L173" s="1"/>
      <c r="M173" s="50"/>
      <c r="N173" s="49" t="s">
        <v>13</v>
      </c>
      <c r="V173" s="50"/>
      <c r="W173" s="40"/>
    </row>
    <row r="174" spans="1:23" ht="25.5" x14ac:dyDescent="0.25">
      <c r="A174" s="52">
        <v>173</v>
      </c>
      <c r="B174" s="2" t="s">
        <v>5050</v>
      </c>
      <c r="C174" s="10" t="s">
        <v>5051</v>
      </c>
      <c r="D174" s="10" t="s">
        <v>5051</v>
      </c>
      <c r="E174" s="10"/>
      <c r="F174" s="2" t="s">
        <v>5050</v>
      </c>
      <c r="G174" s="40"/>
      <c r="H174" s="1"/>
      <c r="I174" s="1"/>
      <c r="J174" s="1" t="s">
        <v>13</v>
      </c>
      <c r="K174" s="1"/>
      <c r="L174" s="1"/>
      <c r="M174" s="49" t="s">
        <v>13</v>
      </c>
      <c r="N174" s="49" t="s">
        <v>13</v>
      </c>
      <c r="V174" s="50"/>
      <c r="W174" s="40"/>
    </row>
    <row r="175" spans="1:23" x14ac:dyDescent="0.25">
      <c r="A175" s="52">
        <v>174</v>
      </c>
      <c r="B175" s="6" t="s">
        <v>5048</v>
      </c>
      <c r="C175" s="12" t="s">
        <v>5049</v>
      </c>
      <c r="D175" s="12" t="s">
        <v>5049</v>
      </c>
      <c r="E175" s="11"/>
      <c r="F175" s="6" t="s">
        <v>5048</v>
      </c>
      <c r="G175" s="39"/>
      <c r="H175" s="5"/>
      <c r="I175" s="5"/>
      <c r="J175" s="1"/>
      <c r="K175" s="5"/>
      <c r="L175" s="5"/>
      <c r="M175" s="48"/>
      <c r="N175" s="50"/>
      <c r="V175" s="50"/>
      <c r="W175" s="40"/>
    </row>
    <row r="176" spans="1:23" ht="25.5" x14ac:dyDescent="0.25">
      <c r="A176" s="52">
        <v>175</v>
      </c>
      <c r="B176" s="2" t="s">
        <v>5046</v>
      </c>
      <c r="C176" s="10" t="s">
        <v>5047</v>
      </c>
      <c r="D176" s="10" t="s">
        <v>5047</v>
      </c>
      <c r="E176" s="10"/>
      <c r="F176" s="2" t="s">
        <v>5046</v>
      </c>
      <c r="G176" s="40"/>
      <c r="H176" s="1"/>
      <c r="I176" s="1"/>
      <c r="J176" s="1" t="s">
        <v>13</v>
      </c>
      <c r="K176" s="1"/>
      <c r="L176" s="1"/>
      <c r="M176" s="49" t="s">
        <v>13</v>
      </c>
      <c r="N176" s="49" t="s">
        <v>13</v>
      </c>
      <c r="V176" s="50"/>
      <c r="W176" s="40"/>
    </row>
    <row r="177" spans="1:23" ht="38.25" x14ac:dyDescent="0.25">
      <c r="A177" s="52">
        <v>176</v>
      </c>
      <c r="B177" s="2" t="s">
        <v>5044</v>
      </c>
      <c r="C177" s="10" t="s">
        <v>5045</v>
      </c>
      <c r="D177" s="10" t="s">
        <v>5045</v>
      </c>
      <c r="F177" s="2" t="s">
        <v>5044</v>
      </c>
      <c r="G177" s="40"/>
      <c r="H177" s="1"/>
      <c r="I177" s="1"/>
      <c r="J177" s="1" t="s">
        <v>13</v>
      </c>
      <c r="K177" s="1"/>
      <c r="L177" s="1"/>
      <c r="M177" s="50"/>
      <c r="N177" s="49" t="s">
        <v>13</v>
      </c>
      <c r="V177" s="50"/>
      <c r="W177" s="40"/>
    </row>
    <row r="178" spans="1:23" ht="38.25" x14ac:dyDescent="0.25">
      <c r="A178" s="52">
        <v>177</v>
      </c>
      <c r="B178" s="2" t="s">
        <v>5042</v>
      </c>
      <c r="C178" s="10" t="s">
        <v>5043</v>
      </c>
      <c r="D178" s="10" t="s">
        <v>5043</v>
      </c>
      <c r="F178" s="2" t="s">
        <v>5042</v>
      </c>
      <c r="G178" s="40"/>
      <c r="H178" s="1"/>
      <c r="I178" s="1"/>
      <c r="J178" s="1" t="s">
        <v>13</v>
      </c>
      <c r="K178" s="1"/>
      <c r="L178" s="1"/>
      <c r="M178" s="50"/>
      <c r="N178" s="49" t="s">
        <v>13</v>
      </c>
      <c r="V178" s="50"/>
      <c r="W178" s="40"/>
    </row>
    <row r="179" spans="1:23" x14ac:dyDescent="0.25">
      <c r="A179" s="52">
        <v>178</v>
      </c>
      <c r="B179" s="6" t="s">
        <v>13162</v>
      </c>
      <c r="C179" s="12" t="s">
        <v>5041</v>
      </c>
      <c r="D179" s="12" t="s">
        <v>5041</v>
      </c>
      <c r="E179" s="11"/>
      <c r="F179" s="6" t="s">
        <v>5040</v>
      </c>
      <c r="G179" s="39"/>
      <c r="H179" s="5"/>
      <c r="I179" s="5"/>
      <c r="J179" s="1"/>
      <c r="K179" s="5"/>
      <c r="L179" s="5"/>
      <c r="M179" s="48"/>
      <c r="N179" s="50"/>
      <c r="V179" s="50"/>
      <c r="W179" s="40"/>
    </row>
    <row r="180" spans="1:23" x14ac:dyDescent="0.25">
      <c r="A180" s="52">
        <v>179</v>
      </c>
      <c r="B180" s="2" t="s">
        <v>5038</v>
      </c>
      <c r="C180" s="10" t="s">
        <v>5039</v>
      </c>
      <c r="D180" s="10" t="s">
        <v>5039</v>
      </c>
      <c r="F180" s="2" t="s">
        <v>5038</v>
      </c>
      <c r="G180" s="40"/>
      <c r="H180" s="1"/>
      <c r="I180" s="1"/>
      <c r="J180" s="1" t="s">
        <v>13</v>
      </c>
      <c r="K180" s="1"/>
      <c r="L180" s="1"/>
      <c r="M180" s="50"/>
      <c r="N180" s="49" t="s">
        <v>13</v>
      </c>
      <c r="V180" s="50"/>
      <c r="W180" s="40"/>
    </row>
    <row r="181" spans="1:23" ht="38.25" x14ac:dyDescent="0.25">
      <c r="A181" s="52">
        <v>180</v>
      </c>
      <c r="B181" s="2" t="s">
        <v>5036</v>
      </c>
      <c r="C181" s="10" t="s">
        <v>5037</v>
      </c>
      <c r="D181" s="10" t="s">
        <v>5037</v>
      </c>
      <c r="F181" s="2" t="s">
        <v>5036</v>
      </c>
      <c r="G181" s="40"/>
      <c r="H181" s="1"/>
      <c r="I181" s="1"/>
      <c r="J181" s="1" t="s">
        <v>13</v>
      </c>
      <c r="K181" s="1"/>
      <c r="L181" s="1"/>
      <c r="M181" s="50"/>
      <c r="N181" s="49" t="s">
        <v>13</v>
      </c>
      <c r="V181" s="50"/>
      <c r="W181" s="40"/>
    </row>
    <row r="182" spans="1:23" ht="25.5" x14ac:dyDescent="0.25">
      <c r="A182" s="52">
        <v>181</v>
      </c>
      <c r="B182" s="6" t="s">
        <v>9462</v>
      </c>
      <c r="C182" s="12" t="s">
        <v>5035</v>
      </c>
      <c r="D182" s="12" t="s">
        <v>5035</v>
      </c>
      <c r="E182" s="11"/>
      <c r="F182" s="6" t="s">
        <v>5034</v>
      </c>
      <c r="G182" s="39"/>
      <c r="H182" s="5"/>
      <c r="I182" s="5"/>
      <c r="J182" s="1"/>
      <c r="K182" s="1"/>
      <c r="L182" s="5"/>
      <c r="M182" s="48"/>
      <c r="N182" s="50"/>
      <c r="V182" s="50"/>
      <c r="W182" s="40"/>
    </row>
    <row r="183" spans="1:23" ht="25.5" x14ac:dyDescent="0.25">
      <c r="A183" s="52">
        <v>182</v>
      </c>
      <c r="B183" s="2" t="s">
        <v>13163</v>
      </c>
      <c r="C183" s="10" t="s">
        <v>5033</v>
      </c>
      <c r="D183" s="10" t="s">
        <v>5033</v>
      </c>
      <c r="F183" s="2" t="s">
        <v>5032</v>
      </c>
      <c r="G183" s="40"/>
      <c r="H183" s="1"/>
      <c r="I183" s="1"/>
      <c r="J183" s="1" t="s">
        <v>13</v>
      </c>
      <c r="K183" s="1"/>
      <c r="L183" s="1"/>
      <c r="M183" s="50"/>
      <c r="N183" s="49" t="s">
        <v>13</v>
      </c>
      <c r="O183" s="10" t="s">
        <v>13</v>
      </c>
      <c r="V183" s="50"/>
      <c r="W183" s="40"/>
    </row>
    <row r="184" spans="1:23" ht="63.75" x14ac:dyDescent="0.25">
      <c r="A184" s="52">
        <v>183</v>
      </c>
      <c r="B184" s="2" t="s">
        <v>13164</v>
      </c>
      <c r="C184" s="10" t="s">
        <v>5031</v>
      </c>
      <c r="D184" s="10" t="s">
        <v>5031</v>
      </c>
      <c r="F184" s="2" t="s">
        <v>5030</v>
      </c>
      <c r="G184" s="40"/>
      <c r="H184" s="1"/>
      <c r="I184" s="1"/>
      <c r="J184" s="1"/>
      <c r="K184" s="1"/>
      <c r="L184" s="1" t="s">
        <v>13</v>
      </c>
      <c r="M184" s="50"/>
      <c r="N184" s="49" t="s">
        <v>13</v>
      </c>
      <c r="O184" s="10" t="s">
        <v>13</v>
      </c>
      <c r="V184" s="50"/>
      <c r="W184" s="40"/>
    </row>
    <row r="185" spans="1:23" ht="38.25" x14ac:dyDescent="0.25">
      <c r="A185" s="52">
        <v>184</v>
      </c>
      <c r="B185" s="2" t="s">
        <v>13165</v>
      </c>
      <c r="C185" s="10" t="s">
        <v>5029</v>
      </c>
      <c r="D185" s="10" t="s">
        <v>5029</v>
      </c>
      <c r="F185" s="2" t="s">
        <v>30</v>
      </c>
      <c r="G185" s="40"/>
      <c r="H185" s="1"/>
      <c r="I185" s="1" t="s">
        <v>13</v>
      </c>
      <c r="J185" s="1"/>
      <c r="K185" s="1"/>
      <c r="L185" s="1"/>
      <c r="M185" s="50"/>
      <c r="N185" s="50"/>
      <c r="V185" s="50"/>
      <c r="W185" s="40" t="s">
        <v>13993</v>
      </c>
    </row>
    <row r="186" spans="1:23" ht="38.25" x14ac:dyDescent="0.25">
      <c r="A186" s="52">
        <v>185</v>
      </c>
      <c r="B186" s="2" t="s">
        <v>13166</v>
      </c>
      <c r="C186" s="10" t="s">
        <v>5028</v>
      </c>
      <c r="D186" s="10" t="s">
        <v>5028</v>
      </c>
      <c r="F186" s="2" t="s">
        <v>47</v>
      </c>
      <c r="G186" s="40"/>
      <c r="H186" s="1"/>
      <c r="I186" s="1" t="s">
        <v>13</v>
      </c>
      <c r="J186" s="1"/>
      <c r="K186" s="1"/>
      <c r="L186" s="1"/>
      <c r="M186" s="50"/>
      <c r="N186" s="50"/>
      <c r="V186" s="50"/>
      <c r="W186" s="40" t="s">
        <v>13994</v>
      </c>
    </row>
    <row r="187" spans="1:23" ht="63.75" x14ac:dyDescent="0.25">
      <c r="A187" s="52">
        <v>186</v>
      </c>
      <c r="B187" s="2" t="s">
        <v>13167</v>
      </c>
      <c r="C187" s="10" t="s">
        <v>5027</v>
      </c>
      <c r="D187" s="10" t="s">
        <v>5027</v>
      </c>
      <c r="F187" s="2" t="s">
        <v>5026</v>
      </c>
      <c r="G187" s="40"/>
      <c r="H187" s="1"/>
      <c r="I187" s="1"/>
      <c r="J187" s="1"/>
      <c r="K187" s="1" t="s">
        <v>13</v>
      </c>
      <c r="L187" s="1"/>
      <c r="M187" s="50"/>
      <c r="N187" s="49" t="s">
        <v>13</v>
      </c>
      <c r="O187" s="10" t="s">
        <v>13</v>
      </c>
      <c r="V187" s="50"/>
      <c r="W187" s="40" t="s">
        <v>13995</v>
      </c>
    </row>
    <row r="188" spans="1:23" ht="63.75" x14ac:dyDescent="0.25">
      <c r="A188" s="52">
        <v>187</v>
      </c>
      <c r="B188" s="2" t="s">
        <v>13168</v>
      </c>
      <c r="C188" s="10" t="s">
        <v>5025</v>
      </c>
      <c r="D188" s="10" t="s">
        <v>5025</v>
      </c>
      <c r="F188" s="2" t="s">
        <v>5024</v>
      </c>
      <c r="G188" s="40"/>
      <c r="H188" s="1"/>
      <c r="I188" s="1"/>
      <c r="J188" s="1"/>
      <c r="K188" s="1" t="s">
        <v>13</v>
      </c>
      <c r="L188" s="1"/>
      <c r="M188" s="50"/>
      <c r="N188" s="49" t="s">
        <v>13</v>
      </c>
      <c r="O188" s="10" t="s">
        <v>13</v>
      </c>
      <c r="V188" s="50"/>
      <c r="W188" s="40" t="s">
        <v>13995</v>
      </c>
    </row>
    <row r="189" spans="1:23" ht="51" x14ac:dyDescent="0.25">
      <c r="A189" s="52">
        <v>188</v>
      </c>
      <c r="B189" s="2" t="s">
        <v>13169</v>
      </c>
      <c r="C189" s="10" t="s">
        <v>5023</v>
      </c>
      <c r="D189" s="10" t="s">
        <v>5023</v>
      </c>
      <c r="F189" s="2" t="s">
        <v>5022</v>
      </c>
      <c r="G189" s="40"/>
      <c r="H189" s="1"/>
      <c r="I189" s="1"/>
      <c r="J189" s="1" t="s">
        <v>13</v>
      </c>
      <c r="K189" s="1"/>
      <c r="L189" s="1"/>
      <c r="M189" s="50"/>
      <c r="N189" s="49" t="s">
        <v>13</v>
      </c>
      <c r="O189" s="10" t="s">
        <v>13</v>
      </c>
      <c r="V189" s="50"/>
      <c r="W189" s="40"/>
    </row>
    <row r="190" spans="1:23" ht="51" x14ac:dyDescent="0.25">
      <c r="A190" s="52">
        <v>189</v>
      </c>
      <c r="B190" s="2" t="s">
        <v>13170</v>
      </c>
      <c r="C190" s="10" t="s">
        <v>5021</v>
      </c>
      <c r="D190" s="10" t="s">
        <v>5021</v>
      </c>
      <c r="F190" s="2" t="s">
        <v>5020</v>
      </c>
      <c r="G190" s="40"/>
      <c r="H190" s="1"/>
      <c r="I190" s="1"/>
      <c r="J190" s="1" t="s">
        <v>13</v>
      </c>
      <c r="K190" s="1"/>
      <c r="L190" s="1"/>
      <c r="M190" s="50"/>
      <c r="N190" s="49" t="s">
        <v>13</v>
      </c>
      <c r="O190" s="10" t="s">
        <v>13</v>
      </c>
      <c r="V190" s="50"/>
      <c r="W190" s="40"/>
    </row>
    <row r="191" spans="1:23" ht="38.25" x14ac:dyDescent="0.25">
      <c r="A191" s="52">
        <v>190</v>
      </c>
      <c r="B191" s="2" t="s">
        <v>13171</v>
      </c>
      <c r="C191" s="10" t="s">
        <v>5019</v>
      </c>
      <c r="D191" s="10" t="s">
        <v>5019</v>
      </c>
      <c r="F191" s="2" t="s">
        <v>5018</v>
      </c>
      <c r="G191" s="40"/>
      <c r="H191" s="1"/>
      <c r="I191" s="1"/>
      <c r="J191" s="1" t="s">
        <v>13</v>
      </c>
      <c r="K191" s="1"/>
      <c r="L191" s="1"/>
      <c r="M191" s="50"/>
      <c r="N191" s="49" t="s">
        <v>13</v>
      </c>
      <c r="O191" s="10" t="s">
        <v>13</v>
      </c>
      <c r="V191" s="50"/>
      <c r="W191" s="40"/>
    </row>
    <row r="192" spans="1:23" x14ac:dyDescent="0.25">
      <c r="A192" s="52">
        <v>191</v>
      </c>
      <c r="B192" s="6" t="s">
        <v>5016</v>
      </c>
      <c r="C192" s="12" t="s">
        <v>5017</v>
      </c>
      <c r="D192" s="12" t="s">
        <v>5017</v>
      </c>
      <c r="E192" s="11"/>
      <c r="F192" s="6" t="s">
        <v>5016</v>
      </c>
      <c r="G192" s="39"/>
      <c r="H192" s="5"/>
      <c r="I192" s="5"/>
      <c r="J192" s="1"/>
      <c r="K192" s="5"/>
      <c r="L192" s="5"/>
      <c r="M192" s="48"/>
      <c r="N192" s="50"/>
      <c r="V192" s="50"/>
      <c r="W192" s="40"/>
    </row>
    <row r="193" spans="1:23" ht="25.5" x14ac:dyDescent="0.25">
      <c r="A193" s="52">
        <v>192</v>
      </c>
      <c r="B193" s="2" t="s">
        <v>5014</v>
      </c>
      <c r="C193" s="10" t="s">
        <v>5015</v>
      </c>
      <c r="D193" s="10" t="s">
        <v>5015</v>
      </c>
      <c r="F193" s="2" t="s">
        <v>5014</v>
      </c>
      <c r="G193" s="40"/>
      <c r="H193" s="1"/>
      <c r="I193" s="1"/>
      <c r="J193" s="1" t="s">
        <v>13</v>
      </c>
      <c r="K193" s="1"/>
      <c r="L193" s="1"/>
      <c r="M193" s="50"/>
      <c r="N193" s="49" t="s">
        <v>13</v>
      </c>
      <c r="V193" s="50"/>
      <c r="W193" s="40"/>
    </row>
    <row r="194" spans="1:23" ht="38.25" x14ac:dyDescent="0.25">
      <c r="A194" s="52">
        <v>193</v>
      </c>
      <c r="B194" s="2" t="s">
        <v>5012</v>
      </c>
      <c r="C194" s="10" t="s">
        <v>5013</v>
      </c>
      <c r="D194" s="10" t="s">
        <v>5013</v>
      </c>
      <c r="F194" s="2" t="s">
        <v>5012</v>
      </c>
      <c r="G194" s="40"/>
      <c r="H194" s="1"/>
      <c r="I194" s="1"/>
      <c r="J194" s="1" t="s">
        <v>13</v>
      </c>
      <c r="K194" s="1"/>
      <c r="L194" s="1"/>
      <c r="M194" s="50"/>
      <c r="N194" s="49" t="s">
        <v>13</v>
      </c>
      <c r="V194" s="50"/>
      <c r="W194" s="40"/>
    </row>
    <row r="195" spans="1:23" ht="25.5" x14ac:dyDescent="0.25">
      <c r="A195" s="52">
        <v>194</v>
      </c>
      <c r="B195" s="2" t="s">
        <v>5010</v>
      </c>
      <c r="C195" s="10" t="s">
        <v>5011</v>
      </c>
      <c r="D195" s="10" t="s">
        <v>5011</v>
      </c>
      <c r="F195" s="2" t="s">
        <v>5010</v>
      </c>
      <c r="G195" s="40"/>
      <c r="H195" s="1"/>
      <c r="I195" s="1"/>
      <c r="J195" s="1" t="s">
        <v>13</v>
      </c>
      <c r="K195" s="1"/>
      <c r="L195" s="1"/>
      <c r="M195" s="50"/>
      <c r="N195" s="49" t="s">
        <v>13</v>
      </c>
      <c r="V195" s="50"/>
      <c r="W195" s="40"/>
    </row>
    <row r="196" spans="1:23" x14ac:dyDescent="0.25">
      <c r="A196" s="52">
        <v>195</v>
      </c>
      <c r="B196" s="2" t="s">
        <v>13172</v>
      </c>
      <c r="C196" s="10" t="s">
        <v>5009</v>
      </c>
      <c r="D196" s="10" t="s">
        <v>5009</v>
      </c>
      <c r="F196" s="2" t="s">
        <v>5008</v>
      </c>
      <c r="G196" s="40"/>
      <c r="H196" s="1"/>
      <c r="I196" s="1"/>
      <c r="J196" s="1" t="s">
        <v>13</v>
      </c>
      <c r="K196" s="1"/>
      <c r="L196" s="1"/>
      <c r="M196" s="50"/>
      <c r="N196" s="49" t="s">
        <v>13</v>
      </c>
      <c r="V196" s="50"/>
      <c r="W196" s="40"/>
    </row>
    <row r="197" spans="1:23" x14ac:dyDescent="0.25">
      <c r="A197" s="52">
        <v>196</v>
      </c>
      <c r="B197" s="6" t="s">
        <v>13173</v>
      </c>
      <c r="C197" s="12" t="s">
        <v>5007</v>
      </c>
      <c r="D197" s="12" t="s">
        <v>5007</v>
      </c>
      <c r="E197" s="11"/>
      <c r="F197" s="6" t="s">
        <v>5006</v>
      </c>
      <c r="G197" s="39"/>
      <c r="H197" s="5"/>
      <c r="I197" s="5"/>
      <c r="J197" s="1"/>
      <c r="K197" s="5"/>
      <c r="L197" s="5"/>
      <c r="M197" s="48"/>
      <c r="N197" s="50"/>
      <c r="V197" s="50"/>
      <c r="W197" s="40"/>
    </row>
    <row r="198" spans="1:23" ht="25.5" x14ac:dyDescent="0.25">
      <c r="A198" s="52">
        <v>197</v>
      </c>
      <c r="B198" s="2" t="s">
        <v>5004</v>
      </c>
      <c r="C198" s="10" t="s">
        <v>5005</v>
      </c>
      <c r="D198" s="10" t="s">
        <v>5005</v>
      </c>
      <c r="F198" s="2" t="s">
        <v>5004</v>
      </c>
      <c r="G198" s="40"/>
      <c r="H198" s="1"/>
      <c r="I198" s="1"/>
      <c r="J198" s="1" t="s">
        <v>13</v>
      </c>
      <c r="K198" s="1"/>
      <c r="L198" s="1"/>
      <c r="M198" s="50"/>
      <c r="N198" s="49" t="s">
        <v>13</v>
      </c>
      <c r="V198" s="50"/>
      <c r="W198" s="40"/>
    </row>
    <row r="199" spans="1:23" ht="25.5" x14ac:dyDescent="0.25">
      <c r="A199" s="52">
        <v>198</v>
      </c>
      <c r="B199" s="2" t="s">
        <v>5002</v>
      </c>
      <c r="C199" s="10" t="s">
        <v>5003</v>
      </c>
      <c r="D199" s="10" t="s">
        <v>5003</v>
      </c>
      <c r="F199" s="2" t="s">
        <v>5002</v>
      </c>
      <c r="G199" s="40"/>
      <c r="H199" s="1"/>
      <c r="I199" s="1"/>
      <c r="J199" s="1" t="s">
        <v>13</v>
      </c>
      <c r="K199" s="1"/>
      <c r="L199" s="1"/>
      <c r="M199" s="50"/>
      <c r="N199" s="49" t="s">
        <v>13</v>
      </c>
      <c r="V199" s="50"/>
      <c r="W199" s="40"/>
    </row>
    <row r="200" spans="1:23" ht="38.25" x14ac:dyDescent="0.25">
      <c r="A200" s="52">
        <v>199</v>
      </c>
      <c r="B200" s="2" t="s">
        <v>13174</v>
      </c>
      <c r="C200" s="10" t="s">
        <v>5001</v>
      </c>
      <c r="D200" s="10" t="s">
        <v>5001</v>
      </c>
      <c r="F200" s="2" t="s">
        <v>5000</v>
      </c>
      <c r="G200" s="40"/>
      <c r="H200" s="1"/>
      <c r="I200" s="1"/>
      <c r="J200" s="1" t="s">
        <v>13</v>
      </c>
      <c r="K200" s="1"/>
      <c r="L200" s="1"/>
      <c r="M200" s="50"/>
      <c r="N200" s="49" t="s">
        <v>13</v>
      </c>
      <c r="V200" s="50"/>
      <c r="W200" s="40"/>
    </row>
    <row r="201" spans="1:23" ht="25.5" x14ac:dyDescent="0.25">
      <c r="A201" s="52">
        <v>200</v>
      </c>
      <c r="B201" s="2" t="s">
        <v>4998</v>
      </c>
      <c r="C201" s="10" t="s">
        <v>4999</v>
      </c>
      <c r="D201" s="10" t="s">
        <v>4999</v>
      </c>
      <c r="F201" s="2" t="s">
        <v>4998</v>
      </c>
      <c r="G201" s="40"/>
      <c r="H201" s="1"/>
      <c r="I201" s="1"/>
      <c r="J201" s="1" t="s">
        <v>13</v>
      </c>
      <c r="K201" s="1"/>
      <c r="L201" s="1"/>
      <c r="M201" s="50"/>
      <c r="N201" s="49" t="s">
        <v>13</v>
      </c>
      <c r="V201" s="50"/>
      <c r="W201" s="40"/>
    </row>
    <row r="202" spans="1:23" ht="25.5" x14ac:dyDescent="0.25">
      <c r="A202" s="52">
        <v>201</v>
      </c>
      <c r="B202" s="2" t="s">
        <v>4996</v>
      </c>
      <c r="C202" s="10" t="s">
        <v>4997</v>
      </c>
      <c r="D202" s="10" t="s">
        <v>4997</v>
      </c>
      <c r="F202" s="2" t="s">
        <v>4996</v>
      </c>
      <c r="G202" s="40"/>
      <c r="H202" s="1"/>
      <c r="I202" s="1"/>
      <c r="J202" s="1" t="s">
        <v>13</v>
      </c>
      <c r="K202" s="1"/>
      <c r="L202" s="1"/>
      <c r="M202" s="50"/>
      <c r="N202" s="49" t="s">
        <v>13</v>
      </c>
      <c r="V202" s="50"/>
      <c r="W202" s="40"/>
    </row>
    <row r="203" spans="1:23" ht="38.25" x14ac:dyDescent="0.25">
      <c r="A203" s="52">
        <v>202</v>
      </c>
      <c r="B203" s="2" t="s">
        <v>4994</v>
      </c>
      <c r="C203" s="10" t="s">
        <v>4995</v>
      </c>
      <c r="D203" s="10" t="s">
        <v>4995</v>
      </c>
      <c r="F203" s="2" t="s">
        <v>4994</v>
      </c>
      <c r="G203" s="40"/>
      <c r="H203" s="1"/>
      <c r="I203" s="1"/>
      <c r="J203" s="1" t="s">
        <v>13</v>
      </c>
      <c r="K203" s="1"/>
      <c r="L203" s="1"/>
      <c r="M203" s="50"/>
      <c r="N203" s="49" t="s">
        <v>13</v>
      </c>
      <c r="V203" s="50"/>
      <c r="W203" s="40"/>
    </row>
    <row r="204" spans="1:23" ht="25.5" x14ac:dyDescent="0.25">
      <c r="A204" s="52">
        <v>203</v>
      </c>
      <c r="B204" s="2" t="s">
        <v>4992</v>
      </c>
      <c r="C204" s="10" t="s">
        <v>4993</v>
      </c>
      <c r="D204" s="10" t="s">
        <v>4993</v>
      </c>
      <c r="F204" s="2" t="s">
        <v>4992</v>
      </c>
      <c r="G204" s="40"/>
      <c r="H204" s="1"/>
      <c r="I204" s="1"/>
      <c r="J204" s="1" t="s">
        <v>13</v>
      </c>
      <c r="K204" s="1"/>
      <c r="L204" s="1"/>
      <c r="M204" s="50"/>
      <c r="N204" s="49" t="s">
        <v>13</v>
      </c>
      <c r="V204" s="50"/>
      <c r="W204" s="40"/>
    </row>
    <row r="205" spans="1:23" ht="63.75" x14ac:dyDescent="0.25">
      <c r="A205" s="52">
        <v>204</v>
      </c>
      <c r="B205" s="2" t="s">
        <v>13175</v>
      </c>
      <c r="C205" s="10" t="s">
        <v>4991</v>
      </c>
      <c r="D205" s="10" t="s">
        <v>4991</v>
      </c>
      <c r="F205" s="2" t="s">
        <v>4990</v>
      </c>
      <c r="G205" s="40"/>
      <c r="H205" s="1"/>
      <c r="I205" s="1"/>
      <c r="J205" s="1"/>
      <c r="K205" s="1" t="s">
        <v>13</v>
      </c>
      <c r="L205" s="1"/>
      <c r="M205" s="50"/>
      <c r="N205" s="49" t="s">
        <v>13</v>
      </c>
      <c r="V205" s="50"/>
      <c r="W205" s="40" t="s">
        <v>13996</v>
      </c>
    </row>
    <row r="206" spans="1:23" ht="25.5" x14ac:dyDescent="0.25">
      <c r="A206" s="52">
        <v>205</v>
      </c>
      <c r="B206" s="6" t="s">
        <v>13176</v>
      </c>
      <c r="C206" s="12" t="s">
        <v>4989</v>
      </c>
      <c r="D206" s="12" t="s">
        <v>4989</v>
      </c>
      <c r="E206" s="11"/>
      <c r="F206" s="6" t="s">
        <v>4988</v>
      </c>
      <c r="G206" s="39"/>
      <c r="H206" s="5"/>
      <c r="I206" s="5"/>
      <c r="J206" s="1"/>
      <c r="K206" s="5"/>
      <c r="L206" s="5"/>
      <c r="M206" s="48"/>
      <c r="N206" s="50"/>
      <c r="V206" s="50"/>
      <c r="W206" s="40"/>
    </row>
    <row r="207" spans="1:23" x14ac:dyDescent="0.25">
      <c r="A207" s="52">
        <v>206</v>
      </c>
      <c r="B207" s="2" t="s">
        <v>4986</v>
      </c>
      <c r="C207" s="10" t="s">
        <v>4987</v>
      </c>
      <c r="D207" s="10" t="s">
        <v>4987</v>
      </c>
      <c r="F207" s="2" t="s">
        <v>4986</v>
      </c>
      <c r="G207" s="40"/>
      <c r="H207" s="1"/>
      <c r="I207" s="1"/>
      <c r="J207" s="1" t="s">
        <v>13</v>
      </c>
      <c r="K207" s="1"/>
      <c r="L207" s="1"/>
      <c r="M207" s="50"/>
      <c r="N207" s="49" t="s">
        <v>13</v>
      </c>
      <c r="V207" s="50"/>
      <c r="W207" s="40"/>
    </row>
    <row r="208" spans="1:23" ht="38.25" x14ac:dyDescent="0.25">
      <c r="A208" s="52">
        <v>207</v>
      </c>
      <c r="B208" s="2" t="s">
        <v>4984</v>
      </c>
      <c r="C208" s="10" t="s">
        <v>4985</v>
      </c>
      <c r="D208" s="10" t="s">
        <v>4985</v>
      </c>
      <c r="E208" s="10"/>
      <c r="F208" s="2" t="s">
        <v>4984</v>
      </c>
      <c r="G208" s="40"/>
      <c r="H208" s="1"/>
      <c r="I208" s="1"/>
      <c r="J208" s="1" t="s">
        <v>13</v>
      </c>
      <c r="K208" s="1"/>
      <c r="L208" s="1"/>
      <c r="M208" s="49" t="s">
        <v>13</v>
      </c>
      <c r="N208" s="49" t="s">
        <v>13</v>
      </c>
      <c r="V208" s="50"/>
      <c r="W208" s="40"/>
    </row>
    <row r="209" spans="1:23" ht="51" x14ac:dyDescent="0.25">
      <c r="A209" s="52">
        <v>208</v>
      </c>
      <c r="B209" s="2" t="s">
        <v>13177</v>
      </c>
      <c r="C209" s="10" t="s">
        <v>4983</v>
      </c>
      <c r="D209" s="10" t="s">
        <v>4983</v>
      </c>
      <c r="F209" s="2" t="s">
        <v>4982</v>
      </c>
      <c r="G209" s="40"/>
      <c r="H209" s="1"/>
      <c r="I209" s="1"/>
      <c r="J209" s="1" t="s">
        <v>13</v>
      </c>
      <c r="K209" s="1"/>
      <c r="L209" s="1"/>
      <c r="M209" s="50"/>
      <c r="N209" s="49" t="s">
        <v>13</v>
      </c>
      <c r="V209" s="50"/>
      <c r="W209" s="40"/>
    </row>
    <row r="210" spans="1:23" ht="25.5" x14ac:dyDescent="0.25">
      <c r="A210" s="52">
        <v>209</v>
      </c>
      <c r="B210" s="2" t="s">
        <v>13178</v>
      </c>
      <c r="C210" s="10" t="s">
        <v>4981</v>
      </c>
      <c r="D210" s="10" t="s">
        <v>4981</v>
      </c>
      <c r="F210" s="2" t="s">
        <v>4980</v>
      </c>
      <c r="G210" s="40"/>
      <c r="H210" s="1"/>
      <c r="I210" s="1"/>
      <c r="J210" s="1" t="s">
        <v>13</v>
      </c>
      <c r="K210" s="1"/>
      <c r="L210" s="1"/>
      <c r="M210" s="50"/>
      <c r="N210" s="49" t="s">
        <v>13</v>
      </c>
      <c r="V210" s="50"/>
      <c r="W210" s="40"/>
    </row>
    <row r="211" spans="1:23" ht="25.5" x14ac:dyDescent="0.25">
      <c r="A211" s="52">
        <v>210</v>
      </c>
      <c r="B211" s="6" t="s">
        <v>4978</v>
      </c>
      <c r="C211" s="12" t="s">
        <v>4979</v>
      </c>
      <c r="D211" s="12" t="s">
        <v>4979</v>
      </c>
      <c r="E211" s="11"/>
      <c r="F211" s="6" t="s">
        <v>4978</v>
      </c>
      <c r="G211" s="39"/>
      <c r="H211" s="5"/>
      <c r="I211" s="5"/>
      <c r="J211" s="1"/>
      <c r="K211" s="5"/>
      <c r="L211" s="5"/>
      <c r="M211" s="48"/>
      <c r="N211" s="50"/>
      <c r="V211" s="50"/>
      <c r="W211" s="40"/>
    </row>
    <row r="212" spans="1:23" ht="38.25" x14ac:dyDescent="0.25">
      <c r="A212" s="52">
        <v>211</v>
      </c>
      <c r="B212" s="2" t="s">
        <v>4976</v>
      </c>
      <c r="C212" s="10" t="s">
        <v>4977</v>
      </c>
      <c r="D212" s="10" t="s">
        <v>4977</v>
      </c>
      <c r="F212" s="2" t="s">
        <v>4976</v>
      </c>
      <c r="G212" s="40"/>
      <c r="H212" s="1"/>
      <c r="I212" s="1"/>
      <c r="J212" s="1" t="s">
        <v>13</v>
      </c>
      <c r="K212" s="1"/>
      <c r="L212" s="1"/>
      <c r="M212" s="50"/>
      <c r="N212" s="49" t="s">
        <v>13</v>
      </c>
      <c r="V212" s="50"/>
      <c r="W212" s="40"/>
    </row>
    <row r="213" spans="1:23" ht="25.5" x14ac:dyDescent="0.25">
      <c r="A213" s="52">
        <v>212</v>
      </c>
      <c r="B213" s="2" t="s">
        <v>13179</v>
      </c>
      <c r="C213" s="10" t="s">
        <v>4975</v>
      </c>
      <c r="D213" s="10" t="s">
        <v>4975</v>
      </c>
      <c r="F213" s="2" t="s">
        <v>4974</v>
      </c>
      <c r="G213" s="40"/>
      <c r="H213" s="1"/>
      <c r="I213" s="1"/>
      <c r="J213" s="1" t="s">
        <v>13</v>
      </c>
      <c r="K213" s="1"/>
      <c r="L213" s="1"/>
      <c r="M213" s="50"/>
      <c r="N213" s="49" t="s">
        <v>13</v>
      </c>
      <c r="V213" s="50"/>
      <c r="W213" s="40"/>
    </row>
    <row r="214" spans="1:23" ht="25.5" x14ac:dyDescent="0.25">
      <c r="A214" s="52">
        <v>213</v>
      </c>
      <c r="B214" s="2" t="s">
        <v>13180</v>
      </c>
      <c r="C214" s="10" t="s">
        <v>4973</v>
      </c>
      <c r="D214" s="10" t="s">
        <v>4973</v>
      </c>
      <c r="F214" s="2" t="s">
        <v>4972</v>
      </c>
      <c r="G214" s="40"/>
      <c r="H214" s="1"/>
      <c r="I214" s="1"/>
      <c r="J214" s="1" t="s">
        <v>13</v>
      </c>
      <c r="K214" s="1"/>
      <c r="L214" s="1"/>
      <c r="M214" s="50"/>
      <c r="N214" s="49" t="s">
        <v>13</v>
      </c>
      <c r="V214" s="50"/>
      <c r="W214" s="40"/>
    </row>
    <row r="215" spans="1:23" ht="25.5" x14ac:dyDescent="0.25">
      <c r="A215" s="52">
        <v>214</v>
      </c>
      <c r="B215" s="2" t="s">
        <v>4970</v>
      </c>
      <c r="C215" s="10" t="s">
        <v>4971</v>
      </c>
      <c r="D215" s="10" t="s">
        <v>4971</v>
      </c>
      <c r="F215" s="2" t="s">
        <v>4970</v>
      </c>
      <c r="G215" s="40"/>
      <c r="H215" s="1"/>
      <c r="I215" s="1"/>
      <c r="J215" s="1" t="s">
        <v>13</v>
      </c>
      <c r="K215" s="1"/>
      <c r="L215" s="1"/>
      <c r="M215" s="50"/>
      <c r="N215" s="49" t="s">
        <v>13</v>
      </c>
      <c r="V215" s="50"/>
      <c r="W215" s="40"/>
    </row>
    <row r="216" spans="1:23" ht="25.5" x14ac:dyDescent="0.25">
      <c r="A216" s="52">
        <v>215</v>
      </c>
      <c r="B216" s="2" t="s">
        <v>13181</v>
      </c>
      <c r="C216" s="10" t="s">
        <v>4969</v>
      </c>
      <c r="D216" s="10" t="s">
        <v>4969</v>
      </c>
      <c r="F216" s="2" t="s">
        <v>4968</v>
      </c>
      <c r="G216" s="40"/>
      <c r="H216" s="1"/>
      <c r="I216" s="1"/>
      <c r="J216" s="1" t="s">
        <v>13</v>
      </c>
      <c r="K216" s="1"/>
      <c r="L216" s="1"/>
      <c r="M216" s="50"/>
      <c r="N216" s="49" t="s">
        <v>13</v>
      </c>
      <c r="V216" s="50"/>
      <c r="W216" s="40"/>
    </row>
    <row r="217" spans="1:23" x14ac:dyDescent="0.25">
      <c r="A217" s="52">
        <v>216</v>
      </c>
      <c r="B217" s="6" t="s">
        <v>4966</v>
      </c>
      <c r="C217" s="12" t="s">
        <v>4967</v>
      </c>
      <c r="D217" s="12" t="s">
        <v>4967</v>
      </c>
      <c r="E217" s="11"/>
      <c r="F217" s="6" t="s">
        <v>4966</v>
      </c>
      <c r="G217" s="39"/>
      <c r="H217" s="5"/>
      <c r="I217" s="5"/>
      <c r="J217" s="1"/>
      <c r="K217" s="5"/>
      <c r="L217" s="5"/>
      <c r="M217" s="48"/>
      <c r="N217" s="50"/>
      <c r="V217" s="50"/>
      <c r="W217" s="40"/>
    </row>
    <row r="218" spans="1:23" ht="25.5" x14ac:dyDescent="0.25">
      <c r="A218" s="52">
        <v>217</v>
      </c>
      <c r="B218" s="2" t="s">
        <v>4964</v>
      </c>
      <c r="C218" s="10" t="s">
        <v>4965</v>
      </c>
      <c r="D218" s="10" t="s">
        <v>4965</v>
      </c>
      <c r="F218" s="2" t="s">
        <v>4964</v>
      </c>
      <c r="G218" s="40"/>
      <c r="H218" s="1"/>
      <c r="I218" s="1"/>
      <c r="J218" s="1" t="s">
        <v>13</v>
      </c>
      <c r="K218" s="1"/>
      <c r="L218" s="1"/>
      <c r="M218" s="50"/>
      <c r="N218" s="49" t="s">
        <v>13</v>
      </c>
      <c r="V218" s="50"/>
      <c r="W218" s="40"/>
    </row>
    <row r="219" spans="1:23" ht="25.5" x14ac:dyDescent="0.25">
      <c r="A219" s="52">
        <v>218</v>
      </c>
      <c r="B219" s="2" t="s">
        <v>4962</v>
      </c>
      <c r="C219" s="10" t="s">
        <v>4963</v>
      </c>
      <c r="D219" s="10" t="s">
        <v>4963</v>
      </c>
      <c r="F219" s="2" t="s">
        <v>4962</v>
      </c>
      <c r="G219" s="40"/>
      <c r="H219" s="1"/>
      <c r="I219" s="1"/>
      <c r="J219" s="1" t="s">
        <v>13</v>
      </c>
      <c r="K219" s="1"/>
      <c r="L219" s="1"/>
      <c r="M219" s="50"/>
      <c r="N219" s="49" t="s">
        <v>13</v>
      </c>
      <c r="V219" s="50"/>
      <c r="W219" s="40"/>
    </row>
    <row r="220" spans="1:23" ht="25.5" x14ac:dyDescent="0.25">
      <c r="A220" s="52">
        <v>219</v>
      </c>
      <c r="B220" s="2" t="s">
        <v>4960</v>
      </c>
      <c r="C220" s="10" t="s">
        <v>4961</v>
      </c>
      <c r="D220" s="10" t="s">
        <v>4961</v>
      </c>
      <c r="F220" s="2" t="s">
        <v>4960</v>
      </c>
      <c r="G220" s="40"/>
      <c r="H220" s="1"/>
      <c r="I220" s="1"/>
      <c r="J220" s="1" t="s">
        <v>13</v>
      </c>
      <c r="K220" s="1"/>
      <c r="L220" s="1"/>
      <c r="M220" s="50"/>
      <c r="N220" s="49" t="s">
        <v>13</v>
      </c>
      <c r="V220" s="50"/>
      <c r="W220" s="40"/>
    </row>
    <row r="221" spans="1:23" ht="51" x14ac:dyDescent="0.25">
      <c r="A221" s="52">
        <v>220</v>
      </c>
      <c r="B221" s="2" t="s">
        <v>4958</v>
      </c>
      <c r="C221" s="10" t="s">
        <v>4959</v>
      </c>
      <c r="D221" s="10" t="s">
        <v>4959</v>
      </c>
      <c r="F221" s="2" t="s">
        <v>4958</v>
      </c>
      <c r="G221" s="40"/>
      <c r="H221" s="1"/>
      <c r="I221" s="1"/>
      <c r="J221" s="1" t="s">
        <v>13</v>
      </c>
      <c r="K221" s="1"/>
      <c r="L221" s="1"/>
      <c r="M221" s="50"/>
      <c r="N221" s="49" t="s">
        <v>13</v>
      </c>
      <c r="V221" s="50"/>
      <c r="W221" s="40"/>
    </row>
    <row r="222" spans="1:23" ht="25.5" x14ac:dyDescent="0.25">
      <c r="A222" s="52">
        <v>221</v>
      </c>
      <c r="B222" s="2" t="s">
        <v>4956</v>
      </c>
      <c r="C222" s="10" t="s">
        <v>4957</v>
      </c>
      <c r="D222" s="10" t="s">
        <v>4957</v>
      </c>
      <c r="F222" s="2" t="s">
        <v>4956</v>
      </c>
      <c r="G222" s="40"/>
      <c r="H222" s="1"/>
      <c r="I222" s="1"/>
      <c r="J222" s="1" t="s">
        <v>13</v>
      </c>
      <c r="K222" s="1"/>
      <c r="L222" s="1"/>
      <c r="M222" s="50"/>
      <c r="N222" s="49" t="s">
        <v>13</v>
      </c>
      <c r="V222" s="50"/>
      <c r="W222" s="40"/>
    </row>
    <row r="223" spans="1:23" ht="25.5" x14ac:dyDescent="0.25">
      <c r="A223" s="52">
        <v>222</v>
      </c>
      <c r="B223" s="6" t="s">
        <v>4954</v>
      </c>
      <c r="C223" s="12" t="s">
        <v>4955</v>
      </c>
      <c r="D223" s="12" t="s">
        <v>4955</v>
      </c>
      <c r="E223" s="11"/>
      <c r="F223" s="6" t="s">
        <v>4954</v>
      </c>
      <c r="G223" s="39"/>
      <c r="H223" s="5"/>
      <c r="I223" s="5"/>
      <c r="J223" s="1"/>
      <c r="K223" s="5"/>
      <c r="L223" s="5"/>
      <c r="M223" s="48"/>
      <c r="N223" s="50"/>
      <c r="V223" s="50"/>
      <c r="W223" s="40"/>
    </row>
    <row r="224" spans="1:23" ht="38.25" x14ac:dyDescent="0.25">
      <c r="A224" s="52">
        <v>223</v>
      </c>
      <c r="B224" s="2" t="s">
        <v>4952</v>
      </c>
      <c r="C224" s="10" t="s">
        <v>4953</v>
      </c>
      <c r="D224" s="10" t="s">
        <v>4953</v>
      </c>
      <c r="F224" s="2" t="s">
        <v>4952</v>
      </c>
      <c r="G224" s="40"/>
      <c r="H224" s="1"/>
      <c r="I224" s="1"/>
      <c r="J224" s="1" t="s">
        <v>13</v>
      </c>
      <c r="K224" s="1"/>
      <c r="L224" s="1"/>
      <c r="M224" s="50"/>
      <c r="N224" s="49" t="s">
        <v>13</v>
      </c>
      <c r="V224" s="50"/>
      <c r="W224" s="40"/>
    </row>
    <row r="225" spans="1:23" ht="25.5" x14ac:dyDescent="0.25">
      <c r="A225" s="52">
        <v>224</v>
      </c>
      <c r="B225" s="2" t="s">
        <v>4950</v>
      </c>
      <c r="C225" s="10" t="s">
        <v>4951</v>
      </c>
      <c r="D225" s="10" t="s">
        <v>4951</v>
      </c>
      <c r="F225" s="2" t="s">
        <v>4950</v>
      </c>
      <c r="G225" s="40"/>
      <c r="H225" s="1"/>
      <c r="I225" s="1"/>
      <c r="J225" s="1" t="s">
        <v>13</v>
      </c>
      <c r="K225" s="1"/>
      <c r="L225" s="1"/>
      <c r="M225" s="50"/>
      <c r="N225" s="49" t="s">
        <v>13</v>
      </c>
      <c r="V225" s="50"/>
      <c r="W225" s="40"/>
    </row>
    <row r="226" spans="1:23" ht="25.5" x14ac:dyDescent="0.25">
      <c r="A226" s="52">
        <v>225</v>
      </c>
      <c r="B226" s="6" t="s">
        <v>4948</v>
      </c>
      <c r="C226" s="12" t="s">
        <v>4949</v>
      </c>
      <c r="D226" s="12" t="s">
        <v>4949</v>
      </c>
      <c r="E226" s="11"/>
      <c r="F226" s="6" t="s">
        <v>4948</v>
      </c>
      <c r="G226" s="39"/>
      <c r="H226" s="5"/>
      <c r="I226" s="5"/>
      <c r="J226" s="1"/>
      <c r="K226" s="5"/>
      <c r="L226" s="5"/>
      <c r="M226" s="48"/>
      <c r="N226" s="50"/>
      <c r="V226" s="50"/>
      <c r="W226" s="40"/>
    </row>
    <row r="227" spans="1:23" ht="25.5" x14ac:dyDescent="0.25">
      <c r="A227" s="52">
        <v>226</v>
      </c>
      <c r="B227" s="2" t="s">
        <v>4946</v>
      </c>
      <c r="C227" s="10" t="s">
        <v>4947</v>
      </c>
      <c r="D227" s="10" t="s">
        <v>4947</v>
      </c>
      <c r="F227" s="2" t="s">
        <v>4946</v>
      </c>
      <c r="G227" s="40"/>
      <c r="H227" s="1"/>
      <c r="I227" s="1"/>
      <c r="J227" s="1" t="s">
        <v>13</v>
      </c>
      <c r="K227" s="1"/>
      <c r="L227" s="1"/>
      <c r="M227" s="50"/>
      <c r="N227" s="49" t="s">
        <v>13</v>
      </c>
      <c r="V227" s="50"/>
      <c r="W227" s="40"/>
    </row>
    <row r="228" spans="1:23" ht="25.5" x14ac:dyDescent="0.25">
      <c r="A228" s="52">
        <v>227</v>
      </c>
      <c r="B228" s="2" t="s">
        <v>4944</v>
      </c>
      <c r="C228" s="10" t="s">
        <v>4945</v>
      </c>
      <c r="D228" s="10" t="s">
        <v>4945</v>
      </c>
      <c r="F228" s="2" t="s">
        <v>4944</v>
      </c>
      <c r="G228" s="40"/>
      <c r="H228" s="1"/>
      <c r="I228" s="1"/>
      <c r="J228" s="1" t="s">
        <v>13</v>
      </c>
      <c r="K228" s="1"/>
      <c r="L228" s="1"/>
      <c r="M228" s="50"/>
      <c r="N228" s="49" t="s">
        <v>13</v>
      </c>
      <c r="V228" s="50"/>
      <c r="W228" s="40"/>
    </row>
    <row r="229" spans="1:23" ht="38.25" x14ac:dyDescent="0.25">
      <c r="A229" s="52">
        <v>228</v>
      </c>
      <c r="B229" s="2" t="s">
        <v>4942</v>
      </c>
      <c r="C229" s="10" t="s">
        <v>4943</v>
      </c>
      <c r="D229" s="10" t="s">
        <v>4943</v>
      </c>
      <c r="F229" s="2" t="s">
        <v>4942</v>
      </c>
      <c r="G229" s="40"/>
      <c r="H229" s="1"/>
      <c r="I229" s="1"/>
      <c r="J229" s="1" t="s">
        <v>13</v>
      </c>
      <c r="K229" s="1"/>
      <c r="L229" s="1"/>
      <c r="M229" s="50"/>
      <c r="N229" s="49" t="s">
        <v>13</v>
      </c>
      <c r="V229" s="50"/>
      <c r="W229" s="40"/>
    </row>
    <row r="230" spans="1:23" x14ac:dyDescent="0.25">
      <c r="A230" s="52">
        <v>229</v>
      </c>
      <c r="B230" s="6" t="s">
        <v>4940</v>
      </c>
      <c r="C230" s="12" t="s">
        <v>4941</v>
      </c>
      <c r="D230" s="12" t="s">
        <v>4941</v>
      </c>
      <c r="E230" s="11"/>
      <c r="F230" s="6" t="s">
        <v>4940</v>
      </c>
      <c r="G230" s="39"/>
      <c r="H230" s="5"/>
      <c r="I230" s="5"/>
      <c r="J230" s="1"/>
      <c r="K230" s="5"/>
      <c r="L230" s="5"/>
      <c r="M230" s="48"/>
      <c r="N230" s="50"/>
      <c r="V230" s="50"/>
      <c r="W230" s="40"/>
    </row>
    <row r="231" spans="1:23" ht="25.5" x14ac:dyDescent="0.25">
      <c r="A231" s="52">
        <v>230</v>
      </c>
      <c r="B231" s="2" t="s">
        <v>4938</v>
      </c>
      <c r="C231" s="10" t="s">
        <v>4939</v>
      </c>
      <c r="D231" s="10" t="s">
        <v>4939</v>
      </c>
      <c r="F231" s="2" t="s">
        <v>4938</v>
      </c>
      <c r="G231" s="40"/>
      <c r="H231" s="1"/>
      <c r="I231" s="1"/>
      <c r="J231" s="1" t="s">
        <v>13</v>
      </c>
      <c r="K231" s="1"/>
      <c r="L231" s="1"/>
      <c r="M231" s="50"/>
      <c r="N231" s="49" t="s">
        <v>13</v>
      </c>
      <c r="V231" s="50"/>
      <c r="W231" s="40"/>
    </row>
    <row r="232" spans="1:23" ht="25.5" x14ac:dyDescent="0.25">
      <c r="A232" s="52">
        <v>231</v>
      </c>
      <c r="B232" s="2" t="s">
        <v>4936</v>
      </c>
      <c r="C232" s="10" t="s">
        <v>4937</v>
      </c>
      <c r="D232" s="10" t="s">
        <v>4937</v>
      </c>
      <c r="F232" s="2" t="s">
        <v>4936</v>
      </c>
      <c r="G232" s="40"/>
      <c r="H232" s="1"/>
      <c r="I232" s="1"/>
      <c r="J232" s="1" t="s">
        <v>13</v>
      </c>
      <c r="K232" s="1"/>
      <c r="L232" s="1"/>
      <c r="M232" s="50"/>
      <c r="N232" s="49" t="s">
        <v>13</v>
      </c>
      <c r="V232" s="50"/>
      <c r="W232" s="40"/>
    </row>
    <row r="233" spans="1:23" x14ac:dyDescent="0.25">
      <c r="A233" s="52">
        <v>232</v>
      </c>
      <c r="B233" s="4" t="s">
        <v>4934</v>
      </c>
      <c r="C233" s="14" t="s">
        <v>4935</v>
      </c>
      <c r="D233" s="14" t="s">
        <v>4935</v>
      </c>
      <c r="E233" s="13"/>
      <c r="F233" s="4" t="s">
        <v>4934</v>
      </c>
      <c r="G233" s="38"/>
      <c r="H233" s="3"/>
      <c r="I233" s="3"/>
      <c r="J233" s="1"/>
      <c r="K233" s="3"/>
      <c r="L233" s="3"/>
      <c r="M233" s="47"/>
      <c r="N233" s="50"/>
      <c r="V233" s="50"/>
      <c r="W233" s="40"/>
    </row>
    <row r="234" spans="1:23" x14ac:dyDescent="0.25">
      <c r="A234" s="52">
        <v>233</v>
      </c>
      <c r="B234" s="6" t="s">
        <v>4932</v>
      </c>
      <c r="C234" s="12" t="s">
        <v>4933</v>
      </c>
      <c r="D234" s="12" t="s">
        <v>4933</v>
      </c>
      <c r="E234" s="11"/>
      <c r="F234" s="6" t="s">
        <v>4932</v>
      </c>
      <c r="G234" s="39"/>
      <c r="H234" s="5"/>
      <c r="I234" s="5"/>
      <c r="J234" s="1"/>
      <c r="K234" s="5"/>
      <c r="L234" s="5"/>
      <c r="M234" s="48"/>
      <c r="N234" s="50"/>
      <c r="V234" s="50"/>
      <c r="W234" s="40"/>
    </row>
    <row r="235" spans="1:23" ht="25.5" x14ac:dyDescent="0.25">
      <c r="A235" s="52">
        <v>234</v>
      </c>
      <c r="B235" s="2" t="s">
        <v>4930</v>
      </c>
      <c r="C235" s="10" t="s">
        <v>4931</v>
      </c>
      <c r="D235" s="10" t="s">
        <v>4931</v>
      </c>
      <c r="F235" s="2" t="s">
        <v>4930</v>
      </c>
      <c r="G235" s="40"/>
      <c r="H235" s="1"/>
      <c r="I235" s="1"/>
      <c r="J235" s="1" t="s">
        <v>13</v>
      </c>
      <c r="K235" s="1"/>
      <c r="L235" s="1"/>
      <c r="M235" s="50"/>
      <c r="N235" s="49" t="s">
        <v>13</v>
      </c>
      <c r="V235" s="50"/>
      <c r="W235" s="40"/>
    </row>
    <row r="236" spans="1:23" ht="25.5" x14ac:dyDescent="0.25">
      <c r="A236" s="52">
        <v>235</v>
      </c>
      <c r="B236" s="2" t="s">
        <v>13182</v>
      </c>
      <c r="C236" s="10" t="s">
        <v>4929</v>
      </c>
      <c r="D236" s="10" t="s">
        <v>4929</v>
      </c>
      <c r="F236" s="2" t="s">
        <v>4928</v>
      </c>
      <c r="G236" s="40"/>
      <c r="H236" s="1"/>
      <c r="I236" s="1"/>
      <c r="J236" s="1" t="s">
        <v>13</v>
      </c>
      <c r="K236" s="1"/>
      <c r="L236" s="1"/>
      <c r="M236" s="50"/>
      <c r="N236" s="49" t="s">
        <v>13</v>
      </c>
      <c r="V236" s="50"/>
      <c r="W236" s="40"/>
    </row>
    <row r="237" spans="1:23" ht="25.5" x14ac:dyDescent="0.25">
      <c r="A237" s="52">
        <v>236</v>
      </c>
      <c r="B237" s="2" t="s">
        <v>4926</v>
      </c>
      <c r="C237" s="10" t="s">
        <v>4927</v>
      </c>
      <c r="D237" s="10" t="s">
        <v>4927</v>
      </c>
      <c r="F237" s="2" t="s">
        <v>4926</v>
      </c>
      <c r="G237" s="40"/>
      <c r="H237" s="1"/>
      <c r="I237" s="1"/>
      <c r="J237" s="1" t="s">
        <v>13</v>
      </c>
      <c r="K237" s="1"/>
      <c r="L237" s="1"/>
      <c r="M237" s="50"/>
      <c r="N237" s="49" t="s">
        <v>13</v>
      </c>
      <c r="V237" s="50"/>
      <c r="W237" s="40"/>
    </row>
    <row r="238" spans="1:23" ht="25.5" x14ac:dyDescent="0.25">
      <c r="A238" s="52">
        <v>237</v>
      </c>
      <c r="B238" s="2" t="s">
        <v>4924</v>
      </c>
      <c r="C238" s="10" t="s">
        <v>4925</v>
      </c>
      <c r="D238" s="10" t="s">
        <v>4925</v>
      </c>
      <c r="F238" s="2" t="s">
        <v>4924</v>
      </c>
      <c r="G238" s="40"/>
      <c r="H238" s="1"/>
      <c r="I238" s="1"/>
      <c r="J238" s="1" t="s">
        <v>13</v>
      </c>
      <c r="K238" s="1"/>
      <c r="L238" s="1"/>
      <c r="M238" s="50"/>
      <c r="N238" s="49" t="s">
        <v>13</v>
      </c>
      <c r="V238" s="50"/>
      <c r="W238" s="40"/>
    </row>
    <row r="239" spans="1:23" x14ac:dyDescent="0.25">
      <c r="A239" s="52">
        <v>238</v>
      </c>
      <c r="B239" s="6" t="s">
        <v>4922</v>
      </c>
      <c r="C239" s="12" t="s">
        <v>4923</v>
      </c>
      <c r="D239" s="12" t="s">
        <v>4923</v>
      </c>
      <c r="E239" s="11"/>
      <c r="F239" s="6" t="s">
        <v>4922</v>
      </c>
      <c r="G239" s="39"/>
      <c r="H239" s="5"/>
      <c r="I239" s="5"/>
      <c r="J239" s="1"/>
      <c r="K239" s="5"/>
      <c r="L239" s="5"/>
      <c r="M239" s="48"/>
      <c r="N239" s="50"/>
      <c r="V239" s="50"/>
      <c r="W239" s="40"/>
    </row>
    <row r="240" spans="1:23" ht="38.25" x14ac:dyDescent="0.25">
      <c r="A240" s="52">
        <v>239</v>
      </c>
      <c r="B240" s="2" t="s">
        <v>4920</v>
      </c>
      <c r="C240" s="10" t="s">
        <v>4921</v>
      </c>
      <c r="D240" s="10" t="s">
        <v>4921</v>
      </c>
      <c r="F240" s="2" t="s">
        <v>4920</v>
      </c>
      <c r="G240" s="40"/>
      <c r="H240" s="1"/>
      <c r="I240" s="1"/>
      <c r="J240" s="1" t="s">
        <v>13</v>
      </c>
      <c r="K240" s="1"/>
      <c r="L240" s="1"/>
      <c r="M240" s="50"/>
      <c r="N240" s="49" t="s">
        <v>13</v>
      </c>
      <c r="V240" s="50"/>
      <c r="W240" s="40"/>
    </row>
    <row r="241" spans="1:23" ht="38.25" x14ac:dyDescent="0.25">
      <c r="A241" s="52">
        <v>240</v>
      </c>
      <c r="B241" s="2" t="s">
        <v>4918</v>
      </c>
      <c r="C241" s="10" t="s">
        <v>4919</v>
      </c>
      <c r="D241" s="10" t="s">
        <v>4919</v>
      </c>
      <c r="F241" s="2" t="s">
        <v>4918</v>
      </c>
      <c r="G241" s="40"/>
      <c r="H241" s="1"/>
      <c r="I241" s="1"/>
      <c r="J241" s="1" t="s">
        <v>13</v>
      </c>
      <c r="K241" s="1"/>
      <c r="L241" s="1"/>
      <c r="M241" s="50"/>
      <c r="N241" s="49" t="s">
        <v>13</v>
      </c>
      <c r="V241" s="50"/>
      <c r="W241" s="40"/>
    </row>
    <row r="242" spans="1:23" x14ac:dyDescent="0.25">
      <c r="A242" s="52">
        <v>241</v>
      </c>
      <c r="B242" s="4" t="s">
        <v>13183</v>
      </c>
      <c r="C242" s="14" t="s">
        <v>4917</v>
      </c>
      <c r="D242" s="14" t="s">
        <v>4917</v>
      </c>
      <c r="E242" s="13"/>
      <c r="F242" s="4" t="s">
        <v>4916</v>
      </c>
      <c r="G242" s="38"/>
      <c r="H242" s="3"/>
      <c r="I242" s="3"/>
      <c r="J242" s="1"/>
      <c r="K242" s="3"/>
      <c r="L242" s="3"/>
      <c r="M242" s="47"/>
      <c r="N242" s="50"/>
      <c r="V242" s="50"/>
      <c r="W242" s="40"/>
    </row>
    <row r="243" spans="1:23" x14ac:dyDescent="0.25">
      <c r="A243" s="52">
        <v>242</v>
      </c>
      <c r="B243" s="6" t="s">
        <v>30</v>
      </c>
      <c r="C243" s="12" t="s">
        <v>4915</v>
      </c>
      <c r="D243" s="12" t="s">
        <v>4915</v>
      </c>
      <c r="E243" s="11"/>
      <c r="F243" s="6" t="s">
        <v>30</v>
      </c>
      <c r="G243" s="39"/>
      <c r="H243" s="5"/>
      <c r="I243" s="5"/>
      <c r="J243" s="1"/>
      <c r="K243" s="5"/>
      <c r="L243" s="5"/>
      <c r="M243" s="48"/>
      <c r="N243" s="50"/>
      <c r="V243" s="50"/>
      <c r="W243" s="40"/>
    </row>
    <row r="244" spans="1:23" x14ac:dyDescent="0.25">
      <c r="A244" s="52">
        <v>243</v>
      </c>
      <c r="B244" s="6" t="s">
        <v>30</v>
      </c>
      <c r="C244" s="12" t="s">
        <v>4914</v>
      </c>
      <c r="D244" s="12" t="s">
        <v>4914</v>
      </c>
      <c r="E244" s="11"/>
      <c r="F244" s="6" t="s">
        <v>30</v>
      </c>
      <c r="G244" s="39"/>
      <c r="H244" s="5"/>
      <c r="I244" s="5"/>
      <c r="J244" s="1"/>
      <c r="K244" s="5"/>
      <c r="L244" s="5"/>
      <c r="M244" s="48"/>
      <c r="N244" s="50"/>
      <c r="V244" s="50"/>
      <c r="W244" s="40"/>
    </row>
    <row r="245" spans="1:23" x14ac:dyDescent="0.25">
      <c r="A245" s="52">
        <v>244</v>
      </c>
      <c r="B245" s="6" t="s">
        <v>30</v>
      </c>
      <c r="C245" s="12" t="s">
        <v>4913</v>
      </c>
      <c r="D245" s="12" t="s">
        <v>4913</v>
      </c>
      <c r="E245" s="11"/>
      <c r="F245" s="6" t="s">
        <v>30</v>
      </c>
      <c r="G245" s="39"/>
      <c r="H245" s="5"/>
      <c r="I245" s="5"/>
      <c r="J245" s="1"/>
      <c r="K245" s="5"/>
      <c r="L245" s="5"/>
      <c r="M245" s="48"/>
      <c r="N245" s="50"/>
      <c r="V245" s="50"/>
      <c r="W245" s="40"/>
    </row>
    <row r="246" spans="1:23" x14ac:dyDescent="0.25">
      <c r="A246" s="52">
        <v>245</v>
      </c>
      <c r="B246" s="6" t="s">
        <v>4911</v>
      </c>
      <c r="C246" s="12" t="s">
        <v>4912</v>
      </c>
      <c r="D246" s="12" t="s">
        <v>4912</v>
      </c>
      <c r="E246" s="11"/>
      <c r="F246" s="6" t="s">
        <v>4911</v>
      </c>
      <c r="G246" s="39"/>
      <c r="H246" s="5"/>
      <c r="I246" s="5"/>
      <c r="J246" s="1"/>
      <c r="K246" s="5"/>
      <c r="L246" s="5"/>
      <c r="M246" s="48"/>
      <c r="N246" s="50"/>
      <c r="V246" s="50"/>
      <c r="W246" s="40"/>
    </row>
    <row r="247" spans="1:23" x14ac:dyDescent="0.25">
      <c r="A247" s="52">
        <v>246</v>
      </c>
      <c r="B247" s="2" t="s">
        <v>4909</v>
      </c>
      <c r="C247" s="10" t="s">
        <v>4910</v>
      </c>
      <c r="D247" s="10" t="s">
        <v>4910</v>
      </c>
      <c r="F247" s="2" t="s">
        <v>4909</v>
      </c>
      <c r="G247" s="40"/>
      <c r="H247" s="1"/>
      <c r="I247" s="1"/>
      <c r="J247" s="1" t="s">
        <v>13</v>
      </c>
      <c r="K247" s="1"/>
      <c r="L247" s="1"/>
      <c r="M247" s="50"/>
      <c r="N247" s="49" t="s">
        <v>13</v>
      </c>
      <c r="V247" s="50"/>
      <c r="W247" s="40"/>
    </row>
    <row r="248" spans="1:23" ht="38.25" x14ac:dyDescent="0.25">
      <c r="A248" s="52">
        <v>247</v>
      </c>
      <c r="B248" s="2" t="s">
        <v>4907</v>
      </c>
      <c r="C248" s="10" t="s">
        <v>4908</v>
      </c>
      <c r="D248" s="10" t="s">
        <v>4908</v>
      </c>
      <c r="F248" s="2" t="s">
        <v>4907</v>
      </c>
      <c r="G248" s="40"/>
      <c r="H248" s="1"/>
      <c r="I248" s="1"/>
      <c r="J248" s="1" t="s">
        <v>13</v>
      </c>
      <c r="K248" s="1"/>
      <c r="L248" s="1"/>
      <c r="M248" s="50"/>
      <c r="N248" s="49" t="s">
        <v>13</v>
      </c>
      <c r="V248" s="50"/>
      <c r="W248" s="40"/>
    </row>
    <row r="249" spans="1:23" x14ac:dyDescent="0.25">
      <c r="A249" s="52">
        <v>248</v>
      </c>
      <c r="B249" s="6" t="s">
        <v>13184</v>
      </c>
      <c r="C249" s="12" t="s">
        <v>4906</v>
      </c>
      <c r="D249" s="12" t="s">
        <v>4906</v>
      </c>
      <c r="E249" s="11"/>
      <c r="F249" s="6" t="s">
        <v>30</v>
      </c>
      <c r="G249" s="39"/>
      <c r="H249" s="5"/>
      <c r="I249" s="5"/>
      <c r="J249" s="1"/>
      <c r="K249" s="5"/>
      <c r="L249" s="5"/>
      <c r="M249" s="48"/>
      <c r="N249" s="50"/>
      <c r="V249" s="50"/>
      <c r="W249" s="40"/>
    </row>
    <row r="250" spans="1:23" x14ac:dyDescent="0.25">
      <c r="A250" s="52">
        <v>249</v>
      </c>
      <c r="B250" s="6" t="s">
        <v>4904</v>
      </c>
      <c r="C250" s="12" t="s">
        <v>4905</v>
      </c>
      <c r="D250" s="12" t="s">
        <v>4905</v>
      </c>
      <c r="E250" s="11"/>
      <c r="F250" s="6" t="s">
        <v>4904</v>
      </c>
      <c r="G250" s="39"/>
      <c r="H250" s="5"/>
      <c r="I250" s="5"/>
      <c r="J250" s="1"/>
      <c r="K250" s="5"/>
      <c r="L250" s="5"/>
      <c r="M250" s="48"/>
      <c r="N250" s="50"/>
      <c r="V250" s="50"/>
      <c r="W250" s="40"/>
    </row>
    <row r="251" spans="1:23" x14ac:dyDescent="0.25">
      <c r="A251" s="52">
        <v>250</v>
      </c>
      <c r="B251" s="2" t="s">
        <v>4902</v>
      </c>
      <c r="C251" s="10" t="s">
        <v>4903</v>
      </c>
      <c r="D251" s="10" t="s">
        <v>4903</v>
      </c>
      <c r="E251" s="10"/>
      <c r="F251" s="2" t="s">
        <v>4902</v>
      </c>
      <c r="G251" s="40"/>
      <c r="H251" s="1"/>
      <c r="I251" s="1"/>
      <c r="J251" s="1" t="s">
        <v>13</v>
      </c>
      <c r="K251" s="1"/>
      <c r="L251" s="1"/>
      <c r="M251" s="49" t="s">
        <v>13</v>
      </c>
      <c r="N251" s="49" t="s">
        <v>13</v>
      </c>
      <c r="V251" s="50"/>
      <c r="W251" s="40"/>
    </row>
    <row r="252" spans="1:23" ht="25.5" x14ac:dyDescent="0.25">
      <c r="A252" s="52">
        <v>251</v>
      </c>
      <c r="B252" s="2" t="s">
        <v>13185</v>
      </c>
      <c r="C252" s="10" t="s">
        <v>4901</v>
      </c>
      <c r="D252" s="10" t="s">
        <v>4901</v>
      </c>
      <c r="F252" s="2" t="s">
        <v>4900</v>
      </c>
      <c r="G252" s="40"/>
      <c r="H252" s="1"/>
      <c r="I252" s="1"/>
      <c r="J252" s="1" t="s">
        <v>13</v>
      </c>
      <c r="K252" s="1"/>
      <c r="L252" s="1"/>
      <c r="M252" s="50"/>
      <c r="N252" s="49" t="s">
        <v>13</v>
      </c>
      <c r="V252" s="50"/>
      <c r="W252" s="40"/>
    </row>
    <row r="253" spans="1:23" ht="25.5" x14ac:dyDescent="0.25">
      <c r="A253" s="52">
        <v>252</v>
      </c>
      <c r="B253" s="2" t="s">
        <v>4898</v>
      </c>
      <c r="C253" s="10" t="s">
        <v>4899</v>
      </c>
      <c r="D253" s="10" t="s">
        <v>4899</v>
      </c>
      <c r="F253" s="2" t="s">
        <v>4898</v>
      </c>
      <c r="G253" s="40"/>
      <c r="H253" s="1"/>
      <c r="I253" s="1"/>
      <c r="J253" s="1" t="s">
        <v>13</v>
      </c>
      <c r="K253" s="1"/>
      <c r="L253" s="1"/>
      <c r="M253" s="50"/>
      <c r="N253" s="49" t="s">
        <v>13</v>
      </c>
      <c r="V253" s="50"/>
      <c r="W253" s="40"/>
    </row>
    <row r="254" spans="1:23" ht="38.25" x14ac:dyDescent="0.25">
      <c r="A254" s="52">
        <v>253</v>
      </c>
      <c r="B254" s="2" t="s">
        <v>13186</v>
      </c>
      <c r="C254" s="10" t="s">
        <v>4897</v>
      </c>
      <c r="D254" s="10" t="s">
        <v>4897</v>
      </c>
      <c r="F254" s="2" t="s">
        <v>4896</v>
      </c>
      <c r="G254" s="40"/>
      <c r="H254" s="1"/>
      <c r="I254" s="1"/>
      <c r="J254" s="1" t="s">
        <v>13</v>
      </c>
      <c r="K254" s="1"/>
      <c r="L254" s="1"/>
      <c r="M254" s="50"/>
      <c r="N254" s="49" t="s">
        <v>13</v>
      </c>
      <c r="V254" s="50"/>
      <c r="W254" s="40"/>
    </row>
    <row r="255" spans="1:23" ht="38.25" x14ac:dyDescent="0.25">
      <c r="A255" s="52">
        <v>254</v>
      </c>
      <c r="B255" s="2" t="s">
        <v>4894</v>
      </c>
      <c r="C255" s="10" t="s">
        <v>4895</v>
      </c>
      <c r="D255" s="10" t="s">
        <v>4895</v>
      </c>
      <c r="F255" s="2" t="s">
        <v>4894</v>
      </c>
      <c r="G255" s="40"/>
      <c r="H255" s="1"/>
      <c r="I255" s="1"/>
      <c r="J255" s="1" t="s">
        <v>13</v>
      </c>
      <c r="K255" s="1"/>
      <c r="L255" s="1"/>
      <c r="M255" s="50"/>
      <c r="N255" s="50" t="s">
        <v>4893</v>
      </c>
      <c r="O255" s="10"/>
      <c r="V255" s="50"/>
      <c r="W255" s="40"/>
    </row>
    <row r="256" spans="1:23" ht="25.5" x14ac:dyDescent="0.25">
      <c r="A256" s="52">
        <v>255</v>
      </c>
      <c r="B256" s="2" t="s">
        <v>4891</v>
      </c>
      <c r="C256" s="10" t="s">
        <v>4892</v>
      </c>
      <c r="D256" s="10" t="s">
        <v>4892</v>
      </c>
      <c r="F256" s="2" t="s">
        <v>4891</v>
      </c>
      <c r="G256" s="40"/>
      <c r="H256" s="1"/>
      <c r="I256" s="1"/>
      <c r="J256" s="1" t="s">
        <v>13</v>
      </c>
      <c r="K256" s="1"/>
      <c r="L256" s="1"/>
      <c r="M256" s="50"/>
      <c r="N256" s="49" t="s">
        <v>13</v>
      </c>
      <c r="V256" s="50"/>
      <c r="W256" s="40"/>
    </row>
    <row r="257" spans="1:23" ht="25.5" x14ac:dyDescent="0.25">
      <c r="A257" s="52">
        <v>256</v>
      </c>
      <c r="B257" s="2" t="s">
        <v>4889</v>
      </c>
      <c r="C257" s="10" t="s">
        <v>4890</v>
      </c>
      <c r="D257" s="10" t="s">
        <v>4890</v>
      </c>
      <c r="F257" s="2" t="s">
        <v>4889</v>
      </c>
      <c r="G257" s="40"/>
      <c r="H257" s="1"/>
      <c r="I257" s="1"/>
      <c r="J257" s="1" t="s">
        <v>13</v>
      </c>
      <c r="K257" s="1"/>
      <c r="L257" s="1"/>
      <c r="M257" s="50"/>
      <c r="N257" s="49" t="s">
        <v>13</v>
      </c>
      <c r="V257" s="50"/>
      <c r="W257" s="40"/>
    </row>
    <row r="258" spans="1:23" ht="51" x14ac:dyDescent="0.25">
      <c r="A258" s="52">
        <v>257</v>
      </c>
      <c r="B258" s="2" t="s">
        <v>13187</v>
      </c>
      <c r="C258" s="10" t="s">
        <v>4888</v>
      </c>
      <c r="D258" s="10" t="s">
        <v>4888</v>
      </c>
      <c r="F258" s="2" t="s">
        <v>4887</v>
      </c>
      <c r="G258" s="40"/>
      <c r="H258" s="1"/>
      <c r="I258" s="1"/>
      <c r="J258" s="1" t="s">
        <v>13</v>
      </c>
      <c r="K258" s="1"/>
      <c r="L258" s="1"/>
      <c r="M258" s="50"/>
      <c r="N258" s="49" t="s">
        <v>13</v>
      </c>
      <c r="V258" s="50"/>
      <c r="W258" s="40"/>
    </row>
    <row r="259" spans="1:23" x14ac:dyDescent="0.25">
      <c r="A259" s="52">
        <v>258</v>
      </c>
      <c r="B259" s="6" t="s">
        <v>4885</v>
      </c>
      <c r="C259" s="12" t="s">
        <v>4886</v>
      </c>
      <c r="D259" s="12" t="s">
        <v>4886</v>
      </c>
      <c r="E259" s="11"/>
      <c r="F259" s="6" t="s">
        <v>4885</v>
      </c>
      <c r="G259" s="39"/>
      <c r="H259" s="5"/>
      <c r="I259" s="5"/>
      <c r="J259" s="1"/>
      <c r="K259" s="5"/>
      <c r="L259" s="5"/>
      <c r="M259" s="48"/>
      <c r="N259" s="50"/>
      <c r="V259" s="50"/>
      <c r="W259" s="40"/>
    </row>
    <row r="260" spans="1:23" x14ac:dyDescent="0.25">
      <c r="A260" s="52">
        <v>259</v>
      </c>
      <c r="B260" s="2" t="s">
        <v>4883</v>
      </c>
      <c r="C260" s="10" t="s">
        <v>4884</v>
      </c>
      <c r="D260" s="10" t="s">
        <v>4884</v>
      </c>
      <c r="F260" s="2" t="s">
        <v>4883</v>
      </c>
      <c r="G260" s="40"/>
      <c r="H260" s="1"/>
      <c r="I260" s="1"/>
      <c r="J260" s="1" t="s">
        <v>13</v>
      </c>
      <c r="K260" s="1"/>
      <c r="L260" s="1"/>
      <c r="M260" s="50"/>
      <c r="N260" s="49" t="s">
        <v>13</v>
      </c>
      <c r="V260" s="50"/>
      <c r="W260" s="40"/>
    </row>
    <row r="261" spans="1:23" x14ac:dyDescent="0.25">
      <c r="A261" s="52">
        <v>260</v>
      </c>
      <c r="B261" s="2" t="s">
        <v>4881</v>
      </c>
      <c r="C261" s="10" t="s">
        <v>4882</v>
      </c>
      <c r="D261" s="10" t="s">
        <v>4882</v>
      </c>
      <c r="F261" s="2" t="s">
        <v>4881</v>
      </c>
      <c r="G261" s="40"/>
      <c r="H261" s="1"/>
      <c r="I261" s="1"/>
      <c r="J261" s="1" t="s">
        <v>13</v>
      </c>
      <c r="K261" s="1"/>
      <c r="L261" s="1"/>
      <c r="M261" s="50"/>
      <c r="N261" s="49" t="s">
        <v>13</v>
      </c>
      <c r="V261" s="50"/>
      <c r="W261" s="40"/>
    </row>
    <row r="262" spans="1:23" ht="25.5" x14ac:dyDescent="0.25">
      <c r="A262" s="52">
        <v>261</v>
      </c>
      <c r="B262" s="2" t="s">
        <v>4879</v>
      </c>
      <c r="C262" s="10" t="s">
        <v>4880</v>
      </c>
      <c r="D262" s="10" t="s">
        <v>4880</v>
      </c>
      <c r="F262" s="2" t="s">
        <v>4879</v>
      </c>
      <c r="G262" s="40"/>
      <c r="H262" s="1"/>
      <c r="I262" s="1"/>
      <c r="J262" s="1" t="s">
        <v>13</v>
      </c>
      <c r="K262" s="1"/>
      <c r="L262" s="1"/>
      <c r="M262" s="50"/>
      <c r="N262" s="49" t="s">
        <v>13</v>
      </c>
      <c r="V262" s="50"/>
      <c r="W262" s="40"/>
    </row>
    <row r="263" spans="1:23" x14ac:dyDescent="0.25">
      <c r="A263" s="52">
        <v>262</v>
      </c>
      <c r="B263" s="4" t="s">
        <v>13188</v>
      </c>
      <c r="C263" s="14" t="s">
        <v>4878</v>
      </c>
      <c r="D263" s="14" t="s">
        <v>4878</v>
      </c>
      <c r="E263" s="13"/>
      <c r="F263" s="4" t="s">
        <v>4877</v>
      </c>
      <c r="G263" s="38"/>
      <c r="H263" s="3"/>
      <c r="I263" s="3"/>
      <c r="J263" s="1"/>
      <c r="K263" s="3"/>
      <c r="L263" s="3"/>
      <c r="M263" s="47"/>
      <c r="N263" s="50"/>
      <c r="V263" s="50"/>
      <c r="W263" s="40"/>
    </row>
    <row r="264" spans="1:23" x14ac:dyDescent="0.25">
      <c r="A264" s="52">
        <v>263</v>
      </c>
      <c r="B264" s="6" t="s">
        <v>4875</v>
      </c>
      <c r="C264" s="12" t="s">
        <v>4876</v>
      </c>
      <c r="D264" s="12" t="s">
        <v>4876</v>
      </c>
      <c r="E264" s="11"/>
      <c r="F264" s="6" t="s">
        <v>4875</v>
      </c>
      <c r="G264" s="39"/>
      <c r="H264" s="5"/>
      <c r="I264" s="5"/>
      <c r="J264" s="1"/>
      <c r="K264" s="5"/>
      <c r="L264" s="5"/>
      <c r="M264" s="48"/>
      <c r="N264" s="50"/>
      <c r="V264" s="50"/>
      <c r="W264" s="40"/>
    </row>
    <row r="265" spans="1:23" ht="38.25" x14ac:dyDescent="0.25">
      <c r="A265" s="52">
        <v>264</v>
      </c>
      <c r="B265" s="2" t="s">
        <v>13189</v>
      </c>
      <c r="C265" s="10" t="s">
        <v>4874</v>
      </c>
      <c r="D265" s="10" t="s">
        <v>4874</v>
      </c>
      <c r="F265" s="2" t="s">
        <v>4873</v>
      </c>
      <c r="G265" s="40"/>
      <c r="H265" s="1"/>
      <c r="I265" s="1"/>
      <c r="J265" s="1"/>
      <c r="K265" s="1" t="s">
        <v>13</v>
      </c>
      <c r="L265" s="1"/>
      <c r="M265" s="50"/>
      <c r="N265" s="49" t="s">
        <v>13</v>
      </c>
      <c r="V265" s="50"/>
      <c r="W265" s="40" t="s">
        <v>13997</v>
      </c>
    </row>
    <row r="266" spans="1:23" ht="38.25" x14ac:dyDescent="0.25">
      <c r="A266" s="52">
        <v>265</v>
      </c>
      <c r="B266" s="2" t="s">
        <v>4871</v>
      </c>
      <c r="C266" s="10" t="s">
        <v>4872</v>
      </c>
      <c r="D266" s="10" t="s">
        <v>4872</v>
      </c>
      <c r="F266" s="2" t="s">
        <v>4871</v>
      </c>
      <c r="G266" s="40"/>
      <c r="H266" s="1"/>
      <c r="I266" s="1"/>
      <c r="J266" s="1" t="s">
        <v>13</v>
      </c>
      <c r="K266" s="1"/>
      <c r="L266" s="1"/>
      <c r="M266" s="50"/>
      <c r="N266" s="49" t="s">
        <v>13</v>
      </c>
      <c r="V266" s="50"/>
      <c r="W266" s="40"/>
    </row>
    <row r="267" spans="1:23" ht="25.5" x14ac:dyDescent="0.25">
      <c r="A267" s="52">
        <v>266</v>
      </c>
      <c r="B267" s="2" t="s">
        <v>13190</v>
      </c>
      <c r="C267" s="10" t="s">
        <v>4870</v>
      </c>
      <c r="D267" s="10" t="s">
        <v>4870</v>
      </c>
      <c r="F267" s="2" t="s">
        <v>4869</v>
      </c>
      <c r="G267" s="40"/>
      <c r="H267" s="1"/>
      <c r="I267" s="1"/>
      <c r="J267" s="1" t="s">
        <v>13</v>
      </c>
      <c r="K267" s="1"/>
      <c r="L267" s="1"/>
      <c r="M267" s="50"/>
      <c r="N267" s="49" t="s">
        <v>13</v>
      </c>
      <c r="V267" s="50"/>
      <c r="W267" s="40"/>
    </row>
    <row r="268" spans="1:23" ht="25.5" x14ac:dyDescent="0.25">
      <c r="A268" s="52">
        <v>267</v>
      </c>
      <c r="B268" s="2" t="s">
        <v>4867</v>
      </c>
      <c r="C268" s="10" t="s">
        <v>4868</v>
      </c>
      <c r="D268" s="10" t="s">
        <v>4868</v>
      </c>
      <c r="F268" s="2" t="s">
        <v>4867</v>
      </c>
      <c r="G268" s="40"/>
      <c r="H268" s="1"/>
      <c r="I268" s="1"/>
      <c r="J268" s="1" t="s">
        <v>13</v>
      </c>
      <c r="K268" s="1"/>
      <c r="L268" s="1"/>
      <c r="M268" s="50"/>
      <c r="N268" s="49" t="s">
        <v>13</v>
      </c>
      <c r="V268" s="50"/>
      <c r="W268" s="40"/>
    </row>
    <row r="269" spans="1:23" ht="25.5" x14ac:dyDescent="0.25">
      <c r="A269" s="52">
        <v>268</v>
      </c>
      <c r="B269" s="6" t="s">
        <v>4865</v>
      </c>
      <c r="C269" s="12" t="s">
        <v>4866</v>
      </c>
      <c r="D269" s="12" t="s">
        <v>4866</v>
      </c>
      <c r="E269" s="11"/>
      <c r="F269" s="6" t="s">
        <v>4865</v>
      </c>
      <c r="G269" s="39"/>
      <c r="H269" s="5"/>
      <c r="I269" s="5"/>
      <c r="J269" s="1"/>
      <c r="K269" s="5"/>
      <c r="L269" s="5"/>
      <c r="M269" s="48"/>
      <c r="N269" s="50"/>
      <c r="V269" s="50"/>
      <c r="W269" s="40"/>
    </row>
    <row r="270" spans="1:23" ht="25.5" x14ac:dyDescent="0.25">
      <c r="A270" s="52">
        <v>269</v>
      </c>
      <c r="B270" s="2" t="s">
        <v>4863</v>
      </c>
      <c r="C270" s="10" t="s">
        <v>4864</v>
      </c>
      <c r="D270" s="10" t="s">
        <v>4864</v>
      </c>
      <c r="F270" s="2" t="s">
        <v>4863</v>
      </c>
      <c r="G270" s="40"/>
      <c r="H270" s="1"/>
      <c r="I270" s="1"/>
      <c r="J270" s="1" t="s">
        <v>13</v>
      </c>
      <c r="K270" s="1"/>
      <c r="L270" s="1"/>
      <c r="M270" s="50"/>
      <c r="N270" s="49" t="s">
        <v>13</v>
      </c>
      <c r="V270" s="50"/>
      <c r="W270" s="40"/>
    </row>
    <row r="271" spans="1:23" x14ac:dyDescent="0.25">
      <c r="A271" s="52">
        <v>270</v>
      </c>
      <c r="B271" s="4" t="s">
        <v>5757</v>
      </c>
      <c r="C271" s="14" t="s">
        <v>4862</v>
      </c>
      <c r="D271" s="14" t="s">
        <v>4862</v>
      </c>
      <c r="E271" s="13"/>
      <c r="F271" s="4" t="s">
        <v>4861</v>
      </c>
      <c r="G271" s="38"/>
      <c r="H271" s="3"/>
      <c r="I271" s="3"/>
      <c r="J271" s="1"/>
      <c r="K271" s="3"/>
      <c r="L271" s="3"/>
      <c r="M271" s="47"/>
      <c r="N271" s="50"/>
      <c r="V271" s="50"/>
      <c r="W271" s="40"/>
    </row>
    <row r="272" spans="1:23" x14ac:dyDescent="0.25">
      <c r="A272" s="52">
        <v>271</v>
      </c>
      <c r="B272" s="6" t="s">
        <v>4859</v>
      </c>
      <c r="C272" s="12" t="s">
        <v>4860</v>
      </c>
      <c r="D272" s="12" t="s">
        <v>4860</v>
      </c>
      <c r="E272" s="11"/>
      <c r="F272" s="6" t="s">
        <v>4859</v>
      </c>
      <c r="G272" s="39"/>
      <c r="H272" s="5"/>
      <c r="I272" s="5"/>
      <c r="J272" s="1"/>
      <c r="K272" s="5"/>
      <c r="L272" s="5"/>
      <c r="M272" s="48"/>
      <c r="N272" s="50"/>
      <c r="V272" s="50"/>
      <c r="W272" s="40"/>
    </row>
    <row r="273" spans="1:23" ht="25.5" x14ac:dyDescent="0.25">
      <c r="A273" s="52">
        <v>272</v>
      </c>
      <c r="B273" s="2" t="s">
        <v>4857</v>
      </c>
      <c r="C273" s="10" t="s">
        <v>4858</v>
      </c>
      <c r="D273" s="10" t="s">
        <v>4858</v>
      </c>
      <c r="F273" s="2" t="s">
        <v>4857</v>
      </c>
      <c r="G273" s="40"/>
      <c r="H273" s="1"/>
      <c r="I273" s="1"/>
      <c r="J273" s="1" t="s">
        <v>13</v>
      </c>
      <c r="K273" s="1"/>
      <c r="L273" s="1"/>
      <c r="M273" s="50"/>
      <c r="N273" s="49" t="s">
        <v>13</v>
      </c>
      <c r="V273" s="50"/>
      <c r="W273" s="40"/>
    </row>
    <row r="274" spans="1:23" x14ac:dyDescent="0.25">
      <c r="A274" s="52">
        <v>273</v>
      </c>
      <c r="B274" s="2" t="s">
        <v>4855</v>
      </c>
      <c r="C274" s="10" t="s">
        <v>4856</v>
      </c>
      <c r="D274" s="10" t="s">
        <v>4856</v>
      </c>
      <c r="F274" s="2" t="s">
        <v>4855</v>
      </c>
      <c r="G274" s="40"/>
      <c r="H274" s="1"/>
      <c r="I274" s="1"/>
      <c r="J274" s="1" t="s">
        <v>13</v>
      </c>
      <c r="K274" s="1"/>
      <c r="L274" s="1"/>
      <c r="M274" s="50"/>
      <c r="N274" s="49" t="s">
        <v>13</v>
      </c>
      <c r="V274" s="50"/>
      <c r="W274" s="40"/>
    </row>
    <row r="275" spans="1:23" ht="25.5" x14ac:dyDescent="0.25">
      <c r="A275" s="52">
        <v>274</v>
      </c>
      <c r="B275" s="2" t="s">
        <v>4853</v>
      </c>
      <c r="C275" s="10" t="s">
        <v>4854</v>
      </c>
      <c r="D275" s="10" t="s">
        <v>4854</v>
      </c>
      <c r="F275" s="2" t="s">
        <v>4853</v>
      </c>
      <c r="G275" s="40"/>
      <c r="H275" s="1"/>
      <c r="I275" s="1"/>
      <c r="J275" s="1" t="s">
        <v>13</v>
      </c>
      <c r="K275" s="1"/>
      <c r="L275" s="1"/>
      <c r="M275" s="50"/>
      <c r="N275" s="49" t="s">
        <v>13</v>
      </c>
      <c r="V275" s="50"/>
      <c r="W275" s="40"/>
    </row>
    <row r="276" spans="1:23" ht="38.25" x14ac:dyDescent="0.25">
      <c r="A276" s="52">
        <v>275</v>
      </c>
      <c r="B276" s="2" t="s">
        <v>4851</v>
      </c>
      <c r="C276" s="10" t="s">
        <v>4852</v>
      </c>
      <c r="D276" s="10" t="s">
        <v>4852</v>
      </c>
      <c r="F276" s="2" t="s">
        <v>4851</v>
      </c>
      <c r="G276" s="40"/>
      <c r="H276" s="1"/>
      <c r="I276" s="1"/>
      <c r="J276" s="1" t="s">
        <v>13</v>
      </c>
      <c r="K276" s="1"/>
      <c r="L276" s="1"/>
      <c r="M276" s="50"/>
      <c r="N276" s="49" t="s">
        <v>13</v>
      </c>
      <c r="V276" s="50"/>
      <c r="W276" s="40"/>
    </row>
    <row r="277" spans="1:23" ht="38.25" x14ac:dyDescent="0.25">
      <c r="A277" s="52">
        <v>276</v>
      </c>
      <c r="B277" s="2" t="s">
        <v>4849</v>
      </c>
      <c r="C277" s="10" t="s">
        <v>4850</v>
      </c>
      <c r="D277" s="10" t="s">
        <v>4850</v>
      </c>
      <c r="F277" s="2" t="s">
        <v>4849</v>
      </c>
      <c r="G277" s="40"/>
      <c r="H277" s="1"/>
      <c r="I277" s="1"/>
      <c r="J277" s="1" t="s">
        <v>13</v>
      </c>
      <c r="K277" s="1"/>
      <c r="L277" s="1"/>
      <c r="M277" s="50"/>
      <c r="N277" s="49" t="s">
        <v>13</v>
      </c>
      <c r="V277" s="50"/>
      <c r="W277" s="40"/>
    </row>
    <row r="278" spans="1:23" ht="38.25" x14ac:dyDescent="0.25">
      <c r="A278" s="52">
        <v>277</v>
      </c>
      <c r="B278" s="2" t="s">
        <v>4847</v>
      </c>
      <c r="C278" s="10" t="s">
        <v>4848</v>
      </c>
      <c r="D278" s="10" t="s">
        <v>4848</v>
      </c>
      <c r="F278" s="2" t="s">
        <v>4847</v>
      </c>
      <c r="G278" s="40"/>
      <c r="H278" s="1"/>
      <c r="I278" s="1"/>
      <c r="J278" s="1" t="s">
        <v>13</v>
      </c>
      <c r="K278" s="1"/>
      <c r="L278" s="1"/>
      <c r="M278" s="50"/>
      <c r="N278" s="49" t="s">
        <v>13</v>
      </c>
      <c r="V278" s="50"/>
      <c r="W278" s="40"/>
    </row>
    <row r="279" spans="1:23" x14ac:dyDescent="0.25">
      <c r="A279" s="52">
        <v>278</v>
      </c>
      <c r="B279" s="6" t="s">
        <v>4845</v>
      </c>
      <c r="C279" s="12" t="s">
        <v>4846</v>
      </c>
      <c r="D279" s="12" t="s">
        <v>4846</v>
      </c>
      <c r="E279" s="11"/>
      <c r="F279" s="6" t="s">
        <v>4845</v>
      </c>
      <c r="G279" s="39"/>
      <c r="H279" s="5"/>
      <c r="I279" s="5"/>
      <c r="J279" s="1"/>
      <c r="K279" s="5"/>
      <c r="L279" s="5"/>
      <c r="M279" s="48"/>
      <c r="N279" s="50"/>
      <c r="V279" s="50"/>
      <c r="W279" s="40"/>
    </row>
    <row r="280" spans="1:23" ht="25.5" x14ac:dyDescent="0.25">
      <c r="A280" s="52">
        <v>279</v>
      </c>
      <c r="B280" s="2" t="s">
        <v>13191</v>
      </c>
      <c r="C280" s="10" t="s">
        <v>4844</v>
      </c>
      <c r="D280" s="10" t="s">
        <v>4844</v>
      </c>
      <c r="F280" s="2" t="s">
        <v>4843</v>
      </c>
      <c r="G280" s="40"/>
      <c r="H280" s="1"/>
      <c r="I280" s="1"/>
      <c r="J280" s="1" t="s">
        <v>13</v>
      </c>
      <c r="K280" s="1"/>
      <c r="L280" s="1"/>
      <c r="M280" s="50"/>
      <c r="N280" s="49" t="s">
        <v>13</v>
      </c>
      <c r="V280" s="50"/>
      <c r="W280" s="40"/>
    </row>
    <row r="281" spans="1:23" ht="25.5" x14ac:dyDescent="0.25">
      <c r="A281" s="52">
        <v>280</v>
      </c>
      <c r="B281" s="2" t="s">
        <v>13192</v>
      </c>
      <c r="C281" s="10" t="s">
        <v>4842</v>
      </c>
      <c r="D281" s="10" t="s">
        <v>4842</v>
      </c>
      <c r="E281" s="10"/>
      <c r="F281" s="2" t="s">
        <v>4841</v>
      </c>
      <c r="G281" s="40"/>
      <c r="H281" s="1"/>
      <c r="I281" s="1"/>
      <c r="J281" s="1" t="s">
        <v>13</v>
      </c>
      <c r="K281" s="1"/>
      <c r="L281" s="1"/>
      <c r="M281" s="49" t="s">
        <v>13</v>
      </c>
      <c r="N281" s="49" t="s">
        <v>13</v>
      </c>
      <c r="V281" s="50"/>
      <c r="W281" s="40"/>
    </row>
    <row r="282" spans="1:23" ht="25.5" x14ac:dyDescent="0.25">
      <c r="A282" s="52">
        <v>281</v>
      </c>
      <c r="B282" s="2" t="s">
        <v>4839</v>
      </c>
      <c r="C282" s="10" t="s">
        <v>4840</v>
      </c>
      <c r="D282" s="10" t="s">
        <v>4840</v>
      </c>
      <c r="F282" s="2" t="s">
        <v>4839</v>
      </c>
      <c r="G282" s="40"/>
      <c r="H282" s="1"/>
      <c r="I282" s="1"/>
      <c r="J282" s="1" t="s">
        <v>13</v>
      </c>
      <c r="K282" s="1"/>
      <c r="L282" s="1"/>
      <c r="M282" s="50"/>
      <c r="N282" s="49" t="s">
        <v>13</v>
      </c>
      <c r="V282" s="50"/>
      <c r="W282" s="40"/>
    </row>
    <row r="283" spans="1:23" ht="38.25" x14ac:dyDescent="0.25">
      <c r="A283" s="52">
        <v>282</v>
      </c>
      <c r="B283" s="2" t="s">
        <v>13193</v>
      </c>
      <c r="C283" s="10" t="s">
        <v>4838</v>
      </c>
      <c r="D283" s="10" t="s">
        <v>4838</v>
      </c>
      <c r="F283" s="2" t="s">
        <v>4837</v>
      </c>
      <c r="G283" s="40"/>
      <c r="H283" s="1"/>
      <c r="I283" s="1"/>
      <c r="J283" s="1" t="s">
        <v>13</v>
      </c>
      <c r="K283" s="1"/>
      <c r="L283" s="1"/>
      <c r="M283" s="50"/>
      <c r="N283" s="49" t="s">
        <v>13</v>
      </c>
      <c r="V283" s="50"/>
      <c r="W283" s="40"/>
    </row>
    <row r="284" spans="1:23" ht="51" x14ac:dyDescent="0.25">
      <c r="A284" s="52">
        <v>283</v>
      </c>
      <c r="B284" s="2" t="s">
        <v>4835</v>
      </c>
      <c r="C284" s="10" t="s">
        <v>4836</v>
      </c>
      <c r="D284" s="10" t="s">
        <v>4836</v>
      </c>
      <c r="F284" s="2" t="s">
        <v>4835</v>
      </c>
      <c r="G284" s="40"/>
      <c r="H284" s="1"/>
      <c r="I284" s="1"/>
      <c r="J284" s="1" t="s">
        <v>13</v>
      </c>
      <c r="K284" s="1"/>
      <c r="L284" s="1"/>
      <c r="M284" s="50"/>
      <c r="N284" s="49" t="s">
        <v>13</v>
      </c>
      <c r="V284" s="50"/>
      <c r="W284" s="40"/>
    </row>
    <row r="285" spans="1:23" x14ac:dyDescent="0.25">
      <c r="A285" s="52">
        <v>284</v>
      </c>
      <c r="B285" s="4" t="s">
        <v>13194</v>
      </c>
      <c r="C285" s="14" t="s">
        <v>4834</v>
      </c>
      <c r="D285" s="14" t="s">
        <v>4834</v>
      </c>
      <c r="E285" s="13"/>
      <c r="F285" s="4" t="s">
        <v>4833</v>
      </c>
      <c r="G285" s="38"/>
      <c r="H285" s="3"/>
      <c r="I285" s="3"/>
      <c r="J285" s="1"/>
      <c r="K285" s="3"/>
      <c r="L285" s="3"/>
      <c r="M285" s="47"/>
      <c r="N285" s="50"/>
      <c r="V285" s="50"/>
      <c r="W285" s="40"/>
    </row>
    <row r="286" spans="1:23" x14ac:dyDescent="0.25">
      <c r="A286" s="52">
        <v>285</v>
      </c>
      <c r="B286" s="6" t="s">
        <v>4831</v>
      </c>
      <c r="C286" s="12" t="s">
        <v>4832</v>
      </c>
      <c r="D286" s="12" t="s">
        <v>4832</v>
      </c>
      <c r="E286" s="11"/>
      <c r="F286" s="6" t="s">
        <v>4831</v>
      </c>
      <c r="G286" s="39"/>
      <c r="H286" s="5"/>
      <c r="I286" s="5"/>
      <c r="J286" s="1"/>
      <c r="K286" s="5"/>
      <c r="L286" s="5"/>
      <c r="M286" s="48"/>
      <c r="N286" s="50"/>
      <c r="V286" s="50"/>
      <c r="W286" s="40"/>
    </row>
    <row r="287" spans="1:23" ht="25.5" x14ac:dyDescent="0.25">
      <c r="A287" s="52">
        <v>286</v>
      </c>
      <c r="B287" s="2" t="s">
        <v>13195</v>
      </c>
      <c r="C287" s="10" t="s">
        <v>4830</v>
      </c>
      <c r="D287" s="10" t="s">
        <v>4830</v>
      </c>
      <c r="F287" s="2" t="s">
        <v>4829</v>
      </c>
      <c r="G287" s="40"/>
      <c r="H287" s="1"/>
      <c r="I287" s="1"/>
      <c r="J287" s="1"/>
      <c r="K287" s="1" t="s">
        <v>13</v>
      </c>
      <c r="L287" s="1"/>
      <c r="M287" s="50"/>
      <c r="N287" s="49" t="s">
        <v>13</v>
      </c>
      <c r="V287" s="50"/>
      <c r="W287" s="40" t="s">
        <v>13998</v>
      </c>
    </row>
    <row r="288" spans="1:23" ht="25.5" x14ac:dyDescent="0.25">
      <c r="A288" s="52">
        <v>287</v>
      </c>
      <c r="B288" s="2" t="s">
        <v>13196</v>
      </c>
      <c r="C288" s="10" t="s">
        <v>4828</v>
      </c>
      <c r="D288" s="10" t="s">
        <v>4828</v>
      </c>
      <c r="F288" s="2" t="s">
        <v>4827</v>
      </c>
      <c r="G288" s="40"/>
      <c r="H288" s="1"/>
      <c r="I288" s="1"/>
      <c r="J288" s="1" t="s">
        <v>13</v>
      </c>
      <c r="K288" s="1"/>
      <c r="L288" s="1"/>
      <c r="M288" s="50"/>
      <c r="N288" s="49" t="s">
        <v>13</v>
      </c>
      <c r="V288" s="50"/>
      <c r="W288" s="40"/>
    </row>
    <row r="289" spans="1:23" ht="38.25" x14ac:dyDescent="0.25">
      <c r="A289" s="52">
        <v>288</v>
      </c>
      <c r="B289" s="2" t="s">
        <v>4825</v>
      </c>
      <c r="C289" s="10" t="s">
        <v>4826</v>
      </c>
      <c r="D289" s="10" t="s">
        <v>4826</v>
      </c>
      <c r="F289" s="2" t="s">
        <v>4825</v>
      </c>
      <c r="G289" s="40"/>
      <c r="H289" s="1"/>
      <c r="I289" s="1"/>
      <c r="J289" s="1" t="s">
        <v>13</v>
      </c>
      <c r="K289" s="1"/>
      <c r="L289" s="1"/>
      <c r="M289" s="50"/>
      <c r="N289" s="49" t="s">
        <v>13</v>
      </c>
      <c r="V289" s="50"/>
      <c r="W289" s="40"/>
    </row>
    <row r="290" spans="1:23" ht="25.5" x14ac:dyDescent="0.25">
      <c r="A290" s="52">
        <v>289</v>
      </c>
      <c r="B290" s="6" t="s">
        <v>4823</v>
      </c>
      <c r="C290" s="12" t="s">
        <v>4824</v>
      </c>
      <c r="D290" s="12" t="s">
        <v>4824</v>
      </c>
      <c r="E290" s="11"/>
      <c r="F290" s="6" t="s">
        <v>4823</v>
      </c>
      <c r="G290" s="39"/>
      <c r="H290" s="5"/>
      <c r="I290" s="5"/>
      <c r="J290" s="1"/>
      <c r="K290" s="5"/>
      <c r="L290" s="5"/>
      <c r="M290" s="48"/>
      <c r="N290" s="50"/>
      <c r="V290" s="50"/>
      <c r="W290" s="40"/>
    </row>
    <row r="291" spans="1:23" ht="38.25" x14ac:dyDescent="0.25">
      <c r="A291" s="52">
        <v>290</v>
      </c>
      <c r="B291" s="2" t="s">
        <v>13197</v>
      </c>
      <c r="C291" s="10" t="s">
        <v>4822</v>
      </c>
      <c r="D291" s="10" t="s">
        <v>4822</v>
      </c>
      <c r="E291" s="10"/>
      <c r="F291" s="2" t="s">
        <v>4821</v>
      </c>
      <c r="G291" s="40"/>
      <c r="H291" s="1"/>
      <c r="I291" s="1"/>
      <c r="J291" s="1"/>
      <c r="K291" s="1" t="s">
        <v>13</v>
      </c>
      <c r="L291" s="1"/>
      <c r="M291" s="49" t="s">
        <v>13</v>
      </c>
      <c r="N291" s="49" t="s">
        <v>13</v>
      </c>
      <c r="V291" s="50"/>
      <c r="W291" s="40" t="s">
        <v>13999</v>
      </c>
    </row>
    <row r="292" spans="1:23" ht="38.25" x14ac:dyDescent="0.25">
      <c r="A292" s="52">
        <v>291</v>
      </c>
      <c r="B292" s="2" t="s">
        <v>4819</v>
      </c>
      <c r="C292" s="10" t="s">
        <v>4820</v>
      </c>
      <c r="D292" s="10" t="s">
        <v>4820</v>
      </c>
      <c r="F292" s="2" t="s">
        <v>4819</v>
      </c>
      <c r="G292" s="40"/>
      <c r="H292" s="1"/>
      <c r="I292" s="1"/>
      <c r="J292" s="1" t="s">
        <v>13</v>
      </c>
      <c r="K292" s="1"/>
      <c r="L292" s="1"/>
      <c r="M292" s="50"/>
      <c r="N292" s="49" t="s">
        <v>13</v>
      </c>
      <c r="V292" s="50"/>
      <c r="W292" s="40"/>
    </row>
    <row r="293" spans="1:23" x14ac:dyDescent="0.25">
      <c r="A293" s="52">
        <v>292</v>
      </c>
      <c r="B293" s="2" t="s">
        <v>4817</v>
      </c>
      <c r="C293" s="10" t="s">
        <v>4818</v>
      </c>
      <c r="D293" s="10" t="s">
        <v>4818</v>
      </c>
      <c r="E293" s="10"/>
      <c r="F293" s="2" t="s">
        <v>4817</v>
      </c>
      <c r="G293" s="40"/>
      <c r="H293" s="1"/>
      <c r="I293" s="1"/>
      <c r="J293" s="1" t="s">
        <v>13</v>
      </c>
      <c r="K293" s="1"/>
      <c r="L293" s="1"/>
      <c r="M293" s="49" t="s">
        <v>13</v>
      </c>
      <c r="N293" s="49" t="s">
        <v>13</v>
      </c>
      <c r="V293" s="50"/>
      <c r="W293" s="40"/>
    </row>
    <row r="294" spans="1:23" ht="63.75" x14ac:dyDescent="0.25">
      <c r="A294" s="52">
        <v>293</v>
      </c>
      <c r="B294" s="2" t="s">
        <v>13198</v>
      </c>
      <c r="C294" s="10" t="s">
        <v>4816</v>
      </c>
      <c r="D294" s="10" t="s">
        <v>4816</v>
      </c>
      <c r="F294" s="2" t="s">
        <v>4815</v>
      </c>
      <c r="G294" s="40"/>
      <c r="H294" s="1"/>
      <c r="I294" s="1"/>
      <c r="J294" s="1" t="s">
        <v>13</v>
      </c>
      <c r="K294" s="1"/>
      <c r="L294" s="1"/>
      <c r="M294" s="50"/>
      <c r="N294" s="49" t="s">
        <v>13</v>
      </c>
      <c r="V294" s="50"/>
      <c r="W294" s="40"/>
    </row>
    <row r="295" spans="1:23" x14ac:dyDescent="0.25">
      <c r="A295" s="52">
        <v>294</v>
      </c>
      <c r="B295" s="6" t="s">
        <v>4813</v>
      </c>
      <c r="C295" s="12" t="s">
        <v>4814</v>
      </c>
      <c r="D295" s="12" t="s">
        <v>4814</v>
      </c>
      <c r="E295" s="11"/>
      <c r="F295" s="6" t="s">
        <v>4813</v>
      </c>
      <c r="G295" s="39"/>
      <c r="H295" s="5"/>
      <c r="I295" s="5"/>
      <c r="J295" s="1"/>
      <c r="K295" s="5"/>
      <c r="L295" s="5"/>
      <c r="M295" s="48"/>
      <c r="N295" s="50"/>
      <c r="V295" s="50"/>
      <c r="W295" s="40"/>
    </row>
    <row r="296" spans="1:23" ht="63.75" x14ac:dyDescent="0.25">
      <c r="A296" s="52">
        <v>295</v>
      </c>
      <c r="B296" s="2" t="s">
        <v>4811</v>
      </c>
      <c r="C296" s="10" t="s">
        <v>4812</v>
      </c>
      <c r="D296" s="10" t="s">
        <v>4812</v>
      </c>
      <c r="F296" s="2" t="s">
        <v>4811</v>
      </c>
      <c r="G296" s="40"/>
      <c r="H296" s="1"/>
      <c r="I296" s="1"/>
      <c r="J296" s="1" t="s">
        <v>13</v>
      </c>
      <c r="K296" s="1"/>
      <c r="L296" s="1"/>
      <c r="M296" s="50"/>
      <c r="N296" s="49" t="s">
        <v>13</v>
      </c>
      <c r="V296" s="50"/>
      <c r="W296" s="40"/>
    </row>
    <row r="297" spans="1:23" ht="51" x14ac:dyDescent="0.25">
      <c r="A297" s="52">
        <v>296</v>
      </c>
      <c r="B297" s="2" t="s">
        <v>4809</v>
      </c>
      <c r="C297" s="10" t="s">
        <v>4810</v>
      </c>
      <c r="D297" s="10" t="s">
        <v>4810</v>
      </c>
      <c r="F297" s="2" t="s">
        <v>4809</v>
      </c>
      <c r="G297" s="40"/>
      <c r="H297" s="1"/>
      <c r="I297" s="1"/>
      <c r="J297" s="1" t="s">
        <v>13</v>
      </c>
      <c r="K297" s="1"/>
      <c r="L297" s="1"/>
      <c r="M297" s="50"/>
      <c r="N297" s="49" t="s">
        <v>13</v>
      </c>
      <c r="V297" s="50"/>
      <c r="W297" s="40"/>
    </row>
    <row r="298" spans="1:23" ht="38.25" x14ac:dyDescent="0.25">
      <c r="A298" s="52">
        <v>297</v>
      </c>
      <c r="B298" s="2" t="s">
        <v>4807</v>
      </c>
      <c r="C298" s="10" t="s">
        <v>4808</v>
      </c>
      <c r="D298" s="10" t="s">
        <v>4808</v>
      </c>
      <c r="F298" s="2" t="s">
        <v>4807</v>
      </c>
      <c r="G298" s="40"/>
      <c r="H298" s="1"/>
      <c r="I298" s="1"/>
      <c r="J298" s="1" t="s">
        <v>13</v>
      </c>
      <c r="K298" s="1"/>
      <c r="L298" s="1"/>
      <c r="M298" s="50"/>
      <c r="N298" s="49" t="s">
        <v>13</v>
      </c>
      <c r="V298" s="50"/>
      <c r="W298" s="40"/>
    </row>
    <row r="299" spans="1:23" ht="38.25" x14ac:dyDescent="0.25">
      <c r="A299" s="52">
        <v>298</v>
      </c>
      <c r="B299" s="2" t="s">
        <v>4805</v>
      </c>
      <c r="C299" s="10" t="s">
        <v>4806</v>
      </c>
      <c r="D299" s="10" t="s">
        <v>4806</v>
      </c>
      <c r="F299" s="2" t="s">
        <v>4805</v>
      </c>
      <c r="G299" s="40"/>
      <c r="H299" s="1"/>
      <c r="I299" s="1"/>
      <c r="J299" s="1" t="s">
        <v>13</v>
      </c>
      <c r="K299" s="1"/>
      <c r="L299" s="1"/>
      <c r="M299" s="50"/>
      <c r="N299" s="49" t="s">
        <v>13</v>
      </c>
      <c r="V299" s="50"/>
      <c r="W299" s="40"/>
    </row>
    <row r="300" spans="1:23" x14ac:dyDescent="0.25">
      <c r="A300" s="52">
        <v>299</v>
      </c>
      <c r="B300" s="6" t="s">
        <v>4803</v>
      </c>
      <c r="C300" s="12" t="s">
        <v>4804</v>
      </c>
      <c r="D300" s="12" t="s">
        <v>4804</v>
      </c>
      <c r="E300" s="11"/>
      <c r="F300" s="6" t="s">
        <v>4803</v>
      </c>
      <c r="G300" s="39"/>
      <c r="H300" s="5"/>
      <c r="I300" s="5"/>
      <c r="J300" s="1"/>
      <c r="K300" s="5"/>
      <c r="L300" s="5"/>
      <c r="M300" s="48"/>
      <c r="N300" s="50"/>
      <c r="V300" s="50"/>
      <c r="W300" s="40"/>
    </row>
    <row r="301" spans="1:23" ht="25.5" x14ac:dyDescent="0.25">
      <c r="A301" s="52">
        <v>300</v>
      </c>
      <c r="B301" s="2" t="s">
        <v>13199</v>
      </c>
      <c r="C301" s="10" t="s">
        <v>4802</v>
      </c>
      <c r="D301" s="10" t="s">
        <v>4802</v>
      </c>
      <c r="F301" s="2" t="s">
        <v>4801</v>
      </c>
      <c r="G301" s="40"/>
      <c r="H301" s="1"/>
      <c r="I301" s="1"/>
      <c r="J301" s="1" t="s">
        <v>13</v>
      </c>
      <c r="K301" s="1"/>
      <c r="L301" s="1"/>
      <c r="M301" s="50"/>
      <c r="N301" s="49" t="s">
        <v>13</v>
      </c>
      <c r="V301" s="50"/>
      <c r="W301" s="40"/>
    </row>
    <row r="302" spans="1:23" ht="38.25" x14ac:dyDescent="0.25">
      <c r="A302" s="52">
        <v>301</v>
      </c>
      <c r="B302" s="4" t="s">
        <v>4799</v>
      </c>
      <c r="C302" s="14" t="s">
        <v>4800</v>
      </c>
      <c r="D302" s="14" t="s">
        <v>4800</v>
      </c>
      <c r="E302" s="13"/>
      <c r="F302" s="4" t="s">
        <v>4799</v>
      </c>
      <c r="G302" s="38"/>
      <c r="H302" s="3"/>
      <c r="I302" s="3"/>
      <c r="J302" s="1"/>
      <c r="K302" s="3"/>
      <c r="L302" s="3"/>
      <c r="M302" s="47"/>
      <c r="N302" s="49" t="s">
        <v>13</v>
      </c>
      <c r="V302" s="50"/>
      <c r="W302" s="40"/>
    </row>
    <row r="303" spans="1:23" x14ac:dyDescent="0.25">
      <c r="A303" s="52">
        <v>302</v>
      </c>
      <c r="B303" s="4" t="s">
        <v>13144</v>
      </c>
      <c r="C303" s="14" t="s">
        <v>4798</v>
      </c>
      <c r="D303" s="14" t="s">
        <v>4798</v>
      </c>
      <c r="E303" s="13"/>
      <c r="F303" s="4" t="s">
        <v>4797</v>
      </c>
      <c r="G303" s="38"/>
      <c r="H303" s="3"/>
      <c r="I303" s="3"/>
      <c r="J303" s="1"/>
      <c r="K303" s="3"/>
      <c r="L303" s="3"/>
      <c r="M303" s="47"/>
      <c r="N303" s="50"/>
      <c r="V303" s="50"/>
      <c r="W303" s="40"/>
    </row>
    <row r="304" spans="1:23" x14ac:dyDescent="0.25">
      <c r="A304" s="52">
        <v>303</v>
      </c>
      <c r="B304" s="6" t="s">
        <v>4795</v>
      </c>
      <c r="C304" s="12" t="s">
        <v>4796</v>
      </c>
      <c r="D304" s="12" t="s">
        <v>4796</v>
      </c>
      <c r="E304" s="11"/>
      <c r="F304" s="6" t="s">
        <v>4795</v>
      </c>
      <c r="G304" s="39"/>
      <c r="H304" s="5"/>
      <c r="I304" s="5"/>
      <c r="J304" s="1"/>
      <c r="K304" s="5"/>
      <c r="L304" s="5"/>
      <c r="M304" s="48"/>
      <c r="N304" s="50"/>
      <c r="V304" s="50"/>
      <c r="W304" s="40"/>
    </row>
    <row r="305" spans="1:23" ht="51" x14ac:dyDescent="0.25">
      <c r="A305" s="52">
        <v>304</v>
      </c>
      <c r="B305" s="2" t="s">
        <v>13200</v>
      </c>
      <c r="C305" s="10" t="s">
        <v>4794</v>
      </c>
      <c r="D305" s="10" t="s">
        <v>4794</v>
      </c>
      <c r="F305" s="2" t="s">
        <v>4793</v>
      </c>
      <c r="G305" s="40"/>
      <c r="H305" s="1"/>
      <c r="I305" s="1"/>
      <c r="J305" s="1" t="s">
        <v>13</v>
      </c>
      <c r="K305" s="1"/>
      <c r="L305" s="1"/>
      <c r="M305" s="50"/>
      <c r="N305" s="49" t="s">
        <v>13</v>
      </c>
      <c r="V305" s="50"/>
      <c r="W305" s="40"/>
    </row>
    <row r="306" spans="1:23" ht="51" x14ac:dyDescent="0.25">
      <c r="A306" s="52">
        <v>305</v>
      </c>
      <c r="B306" s="2" t="s">
        <v>13201</v>
      </c>
      <c r="C306" s="10" t="s">
        <v>4792</v>
      </c>
      <c r="D306" s="10" t="s">
        <v>4792</v>
      </c>
      <c r="F306" s="2" t="s">
        <v>4791</v>
      </c>
      <c r="G306" s="40"/>
      <c r="H306" s="1"/>
      <c r="I306" s="1"/>
      <c r="J306" s="1" t="s">
        <v>13</v>
      </c>
      <c r="K306" s="1"/>
      <c r="L306" s="1"/>
      <c r="M306" s="50"/>
      <c r="N306" s="49" t="s">
        <v>13</v>
      </c>
      <c r="V306" s="50"/>
      <c r="W306" s="40"/>
    </row>
    <row r="307" spans="1:23" ht="38.25" x14ac:dyDescent="0.25">
      <c r="A307" s="52">
        <v>306</v>
      </c>
      <c r="B307" s="2" t="s">
        <v>13202</v>
      </c>
      <c r="C307" s="10" t="s">
        <v>4790</v>
      </c>
      <c r="D307" s="10" t="s">
        <v>4790</v>
      </c>
      <c r="F307" s="2" t="s">
        <v>4789</v>
      </c>
      <c r="G307" s="40"/>
      <c r="H307" s="1"/>
      <c r="I307" s="1"/>
      <c r="J307" s="1" t="s">
        <v>13</v>
      </c>
      <c r="K307" s="1"/>
      <c r="L307" s="1"/>
      <c r="M307" s="50"/>
      <c r="N307" s="49" t="s">
        <v>13</v>
      </c>
      <c r="V307" s="50"/>
      <c r="W307" s="40"/>
    </row>
    <row r="308" spans="1:23" ht="25.5" x14ac:dyDescent="0.25">
      <c r="A308" s="52">
        <v>307</v>
      </c>
      <c r="B308" s="2" t="s">
        <v>13203</v>
      </c>
      <c r="C308" s="10" t="s">
        <v>4788</v>
      </c>
      <c r="D308" s="10" t="s">
        <v>4788</v>
      </c>
      <c r="F308" s="2" t="s">
        <v>4787</v>
      </c>
      <c r="G308" s="40"/>
      <c r="H308" s="1"/>
      <c r="I308" s="1"/>
      <c r="J308" s="1" t="s">
        <v>13</v>
      </c>
      <c r="K308" s="1"/>
      <c r="L308" s="1"/>
      <c r="M308" s="50"/>
      <c r="N308" s="49" t="s">
        <v>13</v>
      </c>
      <c r="V308" s="50"/>
      <c r="W308" s="40"/>
    </row>
    <row r="309" spans="1:23" ht="25.5" x14ac:dyDescent="0.25">
      <c r="A309" s="52">
        <v>308</v>
      </c>
      <c r="B309" s="2" t="s">
        <v>13204</v>
      </c>
      <c r="C309" s="10" t="s">
        <v>4786</v>
      </c>
      <c r="D309" s="10" t="s">
        <v>4786</v>
      </c>
      <c r="F309" s="2" t="s">
        <v>4785</v>
      </c>
      <c r="G309" s="40"/>
      <c r="H309" s="1"/>
      <c r="I309" s="1"/>
      <c r="J309" s="1" t="s">
        <v>13</v>
      </c>
      <c r="K309" s="1"/>
      <c r="L309" s="1"/>
      <c r="M309" s="50"/>
      <c r="N309" s="49" t="s">
        <v>13</v>
      </c>
      <c r="V309" s="50"/>
      <c r="W309" s="40"/>
    </row>
    <row r="310" spans="1:23" ht="25.5" x14ac:dyDescent="0.25">
      <c r="A310" s="52">
        <v>309</v>
      </c>
      <c r="B310" s="2" t="s">
        <v>4783</v>
      </c>
      <c r="C310" s="10" t="s">
        <v>4784</v>
      </c>
      <c r="D310" s="10" t="s">
        <v>4784</v>
      </c>
      <c r="F310" s="2" t="s">
        <v>4783</v>
      </c>
      <c r="G310" s="40"/>
      <c r="H310" s="1"/>
      <c r="I310" s="1"/>
      <c r="J310" s="1" t="s">
        <v>13</v>
      </c>
      <c r="K310" s="1"/>
      <c r="L310" s="1"/>
      <c r="M310" s="50"/>
      <c r="N310" s="49" t="s">
        <v>13</v>
      </c>
      <c r="V310" s="50"/>
      <c r="W310" s="40"/>
    </row>
    <row r="311" spans="1:23" ht="25.5" x14ac:dyDescent="0.25">
      <c r="A311" s="52">
        <v>310</v>
      </c>
      <c r="B311" s="2" t="s">
        <v>4781</v>
      </c>
      <c r="C311" s="10" t="s">
        <v>4782</v>
      </c>
      <c r="D311" s="10" t="s">
        <v>4782</v>
      </c>
      <c r="F311" s="2" t="s">
        <v>4781</v>
      </c>
      <c r="G311" s="40"/>
      <c r="H311" s="1"/>
      <c r="I311" s="1"/>
      <c r="J311" s="1" t="s">
        <v>13</v>
      </c>
      <c r="K311" s="1"/>
      <c r="L311" s="1"/>
      <c r="M311" s="50"/>
      <c r="N311" s="49" t="s">
        <v>13</v>
      </c>
      <c r="V311" s="50"/>
      <c r="W311" s="40"/>
    </row>
    <row r="312" spans="1:23" ht="38.25" x14ac:dyDescent="0.25">
      <c r="A312" s="52">
        <v>311</v>
      </c>
      <c r="B312" s="2" t="s">
        <v>4779</v>
      </c>
      <c r="C312" s="10" t="s">
        <v>4780</v>
      </c>
      <c r="D312" s="10" t="s">
        <v>4780</v>
      </c>
      <c r="F312" s="2" t="s">
        <v>4779</v>
      </c>
      <c r="G312" s="40"/>
      <c r="H312" s="1"/>
      <c r="I312" s="1"/>
      <c r="J312" s="1" t="s">
        <v>13</v>
      </c>
      <c r="K312" s="1"/>
      <c r="L312" s="1"/>
      <c r="M312" s="50"/>
      <c r="N312" s="49" t="s">
        <v>13</v>
      </c>
      <c r="V312" s="50"/>
      <c r="W312" s="40"/>
    </row>
    <row r="313" spans="1:23" ht="25.5" x14ac:dyDescent="0.25">
      <c r="A313" s="52">
        <v>312</v>
      </c>
      <c r="B313" s="2" t="s">
        <v>4777</v>
      </c>
      <c r="C313" s="10" t="s">
        <v>4778</v>
      </c>
      <c r="D313" s="10" t="s">
        <v>4778</v>
      </c>
      <c r="F313" s="2" t="s">
        <v>4777</v>
      </c>
      <c r="G313" s="40"/>
      <c r="H313" s="1"/>
      <c r="I313" s="1"/>
      <c r="J313" s="1" t="s">
        <v>13</v>
      </c>
      <c r="K313" s="1"/>
      <c r="L313" s="1"/>
      <c r="M313" s="50"/>
      <c r="N313" s="49" t="s">
        <v>13</v>
      </c>
      <c r="V313" s="50"/>
      <c r="W313" s="40"/>
    </row>
    <row r="314" spans="1:23" ht="25.5" x14ac:dyDescent="0.25">
      <c r="A314" s="52">
        <v>313</v>
      </c>
      <c r="B314" s="2" t="s">
        <v>4775</v>
      </c>
      <c r="C314" s="10" t="s">
        <v>4776</v>
      </c>
      <c r="D314" s="10" t="s">
        <v>4776</v>
      </c>
      <c r="F314" s="2" t="s">
        <v>4775</v>
      </c>
      <c r="G314" s="40"/>
      <c r="H314" s="1"/>
      <c r="I314" s="1"/>
      <c r="J314" s="1" t="s">
        <v>13</v>
      </c>
      <c r="K314" s="1"/>
      <c r="L314" s="1"/>
      <c r="M314" s="50"/>
      <c r="N314" s="49" t="s">
        <v>13</v>
      </c>
      <c r="V314" s="50"/>
      <c r="W314" s="40"/>
    </row>
    <row r="315" spans="1:23" x14ac:dyDescent="0.25">
      <c r="A315" s="52">
        <v>314</v>
      </c>
      <c r="B315" s="4" t="s">
        <v>13205</v>
      </c>
      <c r="C315" s="14" t="s">
        <v>4774</v>
      </c>
      <c r="D315" s="14" t="s">
        <v>4774</v>
      </c>
      <c r="E315" s="13"/>
      <c r="F315" s="4" t="s">
        <v>4773</v>
      </c>
      <c r="G315" s="38"/>
      <c r="H315" s="3"/>
      <c r="I315" s="3"/>
      <c r="J315" s="1"/>
      <c r="K315" s="3"/>
      <c r="L315" s="3"/>
      <c r="M315" s="47"/>
      <c r="N315" s="50"/>
      <c r="V315" s="50"/>
      <c r="W315" s="40"/>
    </row>
    <row r="316" spans="1:23" ht="25.5" x14ac:dyDescent="0.25">
      <c r="A316" s="52">
        <v>315</v>
      </c>
      <c r="B316" s="6" t="s">
        <v>4771</v>
      </c>
      <c r="C316" s="12" t="s">
        <v>4772</v>
      </c>
      <c r="D316" s="12" t="s">
        <v>4772</v>
      </c>
      <c r="E316" s="11"/>
      <c r="F316" s="6" t="s">
        <v>4771</v>
      </c>
      <c r="G316" s="39"/>
      <c r="H316" s="5"/>
      <c r="I316" s="5"/>
      <c r="J316" s="1"/>
      <c r="K316" s="5"/>
      <c r="L316" s="5"/>
      <c r="M316" s="48"/>
      <c r="N316" s="50"/>
      <c r="V316" s="50"/>
      <c r="W316" s="40"/>
    </row>
    <row r="317" spans="1:23" ht="38.25" x14ac:dyDescent="0.25">
      <c r="A317" s="52">
        <v>316</v>
      </c>
      <c r="B317" s="2" t="s">
        <v>13206</v>
      </c>
      <c r="C317" s="10" t="s">
        <v>4770</v>
      </c>
      <c r="D317" s="10" t="s">
        <v>4770</v>
      </c>
      <c r="F317" s="2" t="s">
        <v>4769</v>
      </c>
      <c r="G317" s="40"/>
      <c r="H317" s="1"/>
      <c r="I317" s="1"/>
      <c r="J317" s="1" t="s">
        <v>13</v>
      </c>
      <c r="K317" s="1"/>
      <c r="L317" s="1"/>
      <c r="M317" s="50"/>
      <c r="N317" s="49" t="s">
        <v>13</v>
      </c>
      <c r="V317" s="50"/>
      <c r="W317" s="40"/>
    </row>
    <row r="318" spans="1:23" ht="51" x14ac:dyDescent="0.25">
      <c r="A318" s="52">
        <v>317</v>
      </c>
      <c r="B318" s="2" t="s">
        <v>4767</v>
      </c>
      <c r="C318" s="10" t="s">
        <v>4768</v>
      </c>
      <c r="D318" s="10" t="s">
        <v>4768</v>
      </c>
      <c r="F318" s="2" t="s">
        <v>4767</v>
      </c>
      <c r="G318" s="40"/>
      <c r="H318" s="1"/>
      <c r="I318" s="1"/>
      <c r="J318" s="1" t="s">
        <v>13</v>
      </c>
      <c r="K318" s="1"/>
      <c r="L318" s="1"/>
      <c r="M318" s="50"/>
      <c r="N318" s="49" t="s">
        <v>13</v>
      </c>
      <c r="V318" s="50"/>
      <c r="W318" s="40"/>
    </row>
    <row r="319" spans="1:23" ht="38.25" x14ac:dyDescent="0.25">
      <c r="A319" s="52">
        <v>318</v>
      </c>
      <c r="B319" s="2" t="s">
        <v>13207</v>
      </c>
      <c r="C319" s="10" t="s">
        <v>4766</v>
      </c>
      <c r="D319" s="10" t="s">
        <v>4766</v>
      </c>
      <c r="F319" s="2" t="s">
        <v>4765</v>
      </c>
      <c r="G319" s="40"/>
      <c r="H319" s="1"/>
      <c r="I319" s="1"/>
      <c r="J319" s="1" t="s">
        <v>13</v>
      </c>
      <c r="K319" s="1"/>
      <c r="L319" s="1"/>
      <c r="M319" s="50"/>
      <c r="N319" s="49" t="s">
        <v>13</v>
      </c>
      <c r="V319" s="50"/>
      <c r="W319" s="40"/>
    </row>
    <row r="320" spans="1:23" x14ac:dyDescent="0.25">
      <c r="A320" s="52">
        <v>319</v>
      </c>
      <c r="B320" s="4" t="s">
        <v>5751</v>
      </c>
      <c r="C320" s="14" t="s">
        <v>4764</v>
      </c>
      <c r="D320" s="14" t="s">
        <v>4764</v>
      </c>
      <c r="E320" s="13"/>
      <c r="F320" s="4" t="s">
        <v>4763</v>
      </c>
      <c r="G320" s="38"/>
      <c r="H320" s="3"/>
      <c r="I320" s="3"/>
      <c r="J320" s="1"/>
      <c r="K320" s="3"/>
      <c r="L320" s="3"/>
      <c r="M320" s="47"/>
      <c r="N320" s="50"/>
      <c r="V320" s="50"/>
      <c r="W320" s="40"/>
    </row>
    <row r="321" spans="1:23" x14ac:dyDescent="0.25">
      <c r="A321" s="52">
        <v>320</v>
      </c>
      <c r="B321" s="6" t="s">
        <v>4761</v>
      </c>
      <c r="C321" s="12" t="s">
        <v>4762</v>
      </c>
      <c r="D321" s="12" t="s">
        <v>4762</v>
      </c>
      <c r="E321" s="11"/>
      <c r="F321" s="6" t="s">
        <v>4761</v>
      </c>
      <c r="G321" s="39"/>
      <c r="H321" s="5"/>
      <c r="I321" s="5"/>
      <c r="J321" s="1"/>
      <c r="K321" s="5"/>
      <c r="L321" s="5"/>
      <c r="M321" s="48"/>
      <c r="N321" s="50"/>
      <c r="V321" s="50"/>
      <c r="W321" s="40"/>
    </row>
    <row r="322" spans="1:23" ht="38.25" x14ac:dyDescent="0.25">
      <c r="A322" s="52">
        <v>321</v>
      </c>
      <c r="B322" s="2" t="s">
        <v>4759</v>
      </c>
      <c r="C322" s="10" t="s">
        <v>4760</v>
      </c>
      <c r="D322" s="10" t="s">
        <v>4760</v>
      </c>
      <c r="F322" s="2" t="s">
        <v>4759</v>
      </c>
      <c r="G322" s="40"/>
      <c r="H322" s="1"/>
      <c r="I322" s="1"/>
      <c r="J322" s="1" t="s">
        <v>13</v>
      </c>
      <c r="K322" s="1"/>
      <c r="L322" s="1"/>
      <c r="M322" s="50"/>
      <c r="N322" s="49" t="s">
        <v>13</v>
      </c>
      <c r="V322" s="50"/>
      <c r="W322" s="40"/>
    </row>
    <row r="323" spans="1:23" ht="38.25" x14ac:dyDescent="0.25">
      <c r="A323" s="52">
        <v>322</v>
      </c>
      <c r="B323" s="2" t="s">
        <v>13208</v>
      </c>
      <c r="C323" s="10" t="s">
        <v>4758</v>
      </c>
      <c r="D323" s="10" t="s">
        <v>4758</v>
      </c>
      <c r="F323" s="2" t="s">
        <v>4757</v>
      </c>
      <c r="G323" s="40"/>
      <c r="H323" s="1"/>
      <c r="I323" s="1"/>
      <c r="J323" s="1" t="s">
        <v>13</v>
      </c>
      <c r="K323" s="1"/>
      <c r="L323" s="1"/>
      <c r="M323" s="50"/>
      <c r="N323" s="49" t="s">
        <v>13</v>
      </c>
      <c r="V323" s="50"/>
      <c r="W323" s="40"/>
    </row>
    <row r="324" spans="1:23" ht="63.75" x14ac:dyDescent="0.25">
      <c r="A324" s="52">
        <v>323</v>
      </c>
      <c r="B324" s="2" t="s">
        <v>13209</v>
      </c>
      <c r="C324" s="10" t="s">
        <v>4756</v>
      </c>
      <c r="D324" s="10" t="s">
        <v>4756</v>
      </c>
      <c r="F324" s="2" t="s">
        <v>4755</v>
      </c>
      <c r="G324" s="40"/>
      <c r="H324" s="1"/>
      <c r="I324" s="1"/>
      <c r="J324" s="1" t="s">
        <v>13</v>
      </c>
      <c r="K324" s="1"/>
      <c r="L324" s="1"/>
      <c r="M324" s="50"/>
      <c r="N324" s="49" t="s">
        <v>13</v>
      </c>
      <c r="V324" s="50"/>
      <c r="W324" s="40"/>
    </row>
    <row r="325" spans="1:23" ht="38.25" x14ac:dyDescent="0.25">
      <c r="A325" s="52">
        <v>324</v>
      </c>
      <c r="B325" s="2" t="s">
        <v>13210</v>
      </c>
      <c r="C325" s="10" t="s">
        <v>4754</v>
      </c>
      <c r="D325" s="10" t="s">
        <v>4754</v>
      </c>
      <c r="F325" s="2" t="s">
        <v>4753</v>
      </c>
      <c r="G325" s="40"/>
      <c r="H325" s="1"/>
      <c r="I325" s="1"/>
      <c r="J325" s="1" t="s">
        <v>13</v>
      </c>
      <c r="K325" s="1"/>
      <c r="L325" s="1"/>
      <c r="M325" s="50"/>
      <c r="N325" s="49" t="s">
        <v>13</v>
      </c>
      <c r="V325" s="50"/>
      <c r="W325" s="40"/>
    </row>
    <row r="326" spans="1:23" x14ac:dyDescent="0.25">
      <c r="A326" s="56" t="s">
        <v>14302</v>
      </c>
      <c r="B326" s="2"/>
      <c r="C326" s="10"/>
      <c r="D326" s="10"/>
      <c r="E326" s="56"/>
      <c r="F326" s="65"/>
      <c r="G326" s="40">
        <f>SUBTOTAL(103,Table16[Renumbered])</f>
        <v>0</v>
      </c>
      <c r="H326" s="1">
        <f>SUBTOTAL(102,Table16[New])</f>
        <v>0</v>
      </c>
      <c r="I326" s="1">
        <f>SUBTOTAL(102,Table16[Deleted])</f>
        <v>0</v>
      </c>
      <c r="J326" s="1">
        <f>SUBTOTAL(103,Table16[Text unmodified])</f>
        <v>231</v>
      </c>
      <c r="K326" s="1">
        <f>SUBTOTAL(103,Table16[Reworded, intent the same])</f>
        <v>9</v>
      </c>
      <c r="L326" s="1">
        <f>SUBTOTAL(102,Table16[Reworded, intent modified])</f>
        <v>0</v>
      </c>
      <c r="M326" s="49">
        <f>SUBTOTAL(103,Table16[BK])</f>
        <v>32</v>
      </c>
      <c r="N326" s="49">
        <f>SUBTOTAL(103,Table16[ATPL(A)])</f>
        <v>242</v>
      </c>
      <c r="O326" s="10">
        <f>SUBTOTAL(103,Table16[CPL(A)])</f>
        <v>103</v>
      </c>
      <c r="P326" s="10">
        <f>SUBTOTAL(103,Table16[ATPL(H)/IR])</f>
        <v>0</v>
      </c>
      <c r="Q326" s="10">
        <f>SUBTOTAL(103,Table16[ATPL(H)/VFR])</f>
        <v>0</v>
      </c>
      <c r="R326" s="10">
        <f>SUBTOTAL(102,Table16[CPL(H)])</f>
        <v>0</v>
      </c>
      <c r="S326" s="10">
        <f>SUBTOTAL(102,Table16[IR])</f>
        <v>0</v>
      </c>
      <c r="T326" s="10">
        <f>SUBTOTAL(103,Table16[CBIR(A)])</f>
        <v>0</v>
      </c>
      <c r="U326" s="10">
        <f>SUBTOTAL(103,Table16[BIR exam])</f>
        <v>0</v>
      </c>
      <c r="V326" s="49">
        <f>SUBTOTAL(103,Table16[BIR BK])</f>
        <v>0</v>
      </c>
    </row>
    <row r="327" spans="1:23" x14ac:dyDescent="0.25">
      <c r="A327" s="8" t="s">
        <v>4752</v>
      </c>
      <c r="B327" s="10" t="s">
        <v>4752</v>
      </c>
    </row>
  </sheetData>
  <phoneticPr fontId="4" type="noConversion"/>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FAF8-50D6-49C6-8358-B4793A3A9AF9}">
  <dimension ref="A1:W183"/>
  <sheetViews>
    <sheetView workbookViewId="0">
      <pane ySplit="1" topLeftCell="A2" activePane="bottomLeft" state="frozen"/>
      <selection pane="bottomLeft" activeCell="B2" sqref="B2"/>
    </sheetView>
  </sheetViews>
  <sheetFormatPr defaultColWidth="9" defaultRowHeight="15" x14ac:dyDescent="0.25"/>
  <cols>
    <col min="1" max="1" width="4.42578125" style="8" customWidth="1"/>
    <col min="2" max="2" width="41.7109375" style="8" customWidth="1"/>
    <col min="3" max="3" width="13.7109375" style="9" customWidth="1"/>
    <col min="4" max="4" width="13.7109375" style="8" customWidth="1"/>
    <col min="5" max="5" width="8.7109375" style="19" customWidth="1"/>
    <col min="6" max="6" width="41.7109375" style="19" customWidth="1"/>
    <col min="7" max="22" width="3.85546875" style="8" customWidth="1"/>
    <col min="23" max="23" width="25.7109375" style="8" customWidth="1"/>
    <col min="24" max="16384" width="9" style="8"/>
  </cols>
  <sheetData>
    <row r="1" spans="1:23" ht="8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ht="38.25" x14ac:dyDescent="0.25">
      <c r="A2" s="55">
        <v>1</v>
      </c>
      <c r="B2" s="4" t="s">
        <v>5733</v>
      </c>
      <c r="C2" s="14" t="s">
        <v>5734</v>
      </c>
      <c r="D2" s="14" t="s">
        <v>5734</v>
      </c>
      <c r="E2" s="13"/>
      <c r="F2" s="4" t="s">
        <v>5733</v>
      </c>
      <c r="G2" s="37"/>
      <c r="H2" s="3"/>
      <c r="I2" s="3"/>
      <c r="J2" s="1"/>
      <c r="K2" s="3"/>
      <c r="L2" s="3"/>
      <c r="M2" s="37"/>
      <c r="N2" s="51"/>
      <c r="V2" s="51"/>
      <c r="W2" s="40" t="s">
        <v>14303</v>
      </c>
    </row>
    <row r="3" spans="1:23" ht="25.5" x14ac:dyDescent="0.25">
      <c r="A3" s="55">
        <v>2</v>
      </c>
      <c r="B3" s="4" t="s">
        <v>5731</v>
      </c>
      <c r="C3" s="14" t="s">
        <v>5732</v>
      </c>
      <c r="D3" s="14" t="s">
        <v>5732</v>
      </c>
      <c r="E3" s="13"/>
      <c r="F3" s="4" t="s">
        <v>5731</v>
      </c>
      <c r="G3" s="38"/>
      <c r="H3" s="3"/>
      <c r="I3" s="3"/>
      <c r="J3" s="1"/>
      <c r="K3" s="3"/>
      <c r="L3" s="3"/>
      <c r="M3" s="38"/>
      <c r="N3" s="50"/>
      <c r="V3" s="50"/>
      <c r="W3" s="50"/>
    </row>
    <row r="4" spans="1:23" x14ac:dyDescent="0.25">
      <c r="A4" s="55">
        <v>3</v>
      </c>
      <c r="B4" s="4" t="s">
        <v>5729</v>
      </c>
      <c r="C4" s="14" t="s">
        <v>5730</v>
      </c>
      <c r="D4" s="14" t="s">
        <v>5730</v>
      </c>
      <c r="E4" s="13"/>
      <c r="F4" s="4" t="s">
        <v>5729</v>
      </c>
      <c r="G4" s="38"/>
      <c r="H4" s="3"/>
      <c r="I4" s="3"/>
      <c r="J4" s="1"/>
      <c r="K4" s="3"/>
      <c r="L4" s="3"/>
      <c r="M4" s="38"/>
      <c r="N4" s="50"/>
      <c r="V4" s="50"/>
      <c r="W4" s="50"/>
    </row>
    <row r="5" spans="1:23" ht="25.5" x14ac:dyDescent="0.25">
      <c r="A5" s="55">
        <v>4</v>
      </c>
      <c r="B5" s="6" t="s">
        <v>5727</v>
      </c>
      <c r="C5" s="12" t="s">
        <v>5728</v>
      </c>
      <c r="D5" s="12" t="s">
        <v>5728</v>
      </c>
      <c r="E5" s="11"/>
      <c r="F5" s="6" t="s">
        <v>5727</v>
      </c>
      <c r="G5" s="39"/>
      <c r="H5" s="5"/>
      <c r="I5" s="5"/>
      <c r="J5" s="1"/>
      <c r="K5" s="5"/>
      <c r="L5" s="5"/>
      <c r="M5" s="39"/>
      <c r="N5" s="50"/>
      <c r="V5" s="50"/>
      <c r="W5" s="50"/>
    </row>
    <row r="6" spans="1:23" ht="51" x14ac:dyDescent="0.25">
      <c r="A6" s="55">
        <v>5</v>
      </c>
      <c r="B6" s="2" t="s">
        <v>5725</v>
      </c>
      <c r="C6" s="10" t="s">
        <v>5726</v>
      </c>
      <c r="D6" s="10" t="s">
        <v>5726</v>
      </c>
      <c r="E6" s="8"/>
      <c r="F6" s="2" t="s">
        <v>5725</v>
      </c>
      <c r="G6" s="40"/>
      <c r="H6" s="1"/>
      <c r="I6" s="1"/>
      <c r="J6" s="1" t="s">
        <v>13</v>
      </c>
      <c r="K6" s="1"/>
      <c r="L6" s="1"/>
      <c r="M6" s="40"/>
      <c r="N6" s="49" t="s">
        <v>13</v>
      </c>
      <c r="O6" s="10" t="s">
        <v>13</v>
      </c>
      <c r="P6" s="10" t="s">
        <v>13</v>
      </c>
      <c r="Q6" s="10" t="s">
        <v>13</v>
      </c>
      <c r="R6" s="10" t="s">
        <v>13</v>
      </c>
      <c r="V6" s="50"/>
      <c r="W6" s="50"/>
    </row>
    <row r="7" spans="1:23" ht="25.5" x14ac:dyDescent="0.25">
      <c r="A7" s="55">
        <v>6</v>
      </c>
      <c r="B7" s="2" t="s">
        <v>5723</v>
      </c>
      <c r="C7" s="10" t="s">
        <v>5724</v>
      </c>
      <c r="D7" s="10" t="s">
        <v>5724</v>
      </c>
      <c r="E7" s="8"/>
      <c r="F7" s="2" t="s">
        <v>5723</v>
      </c>
      <c r="G7" s="40"/>
      <c r="H7" s="1"/>
      <c r="I7" s="1"/>
      <c r="J7" s="1" t="s">
        <v>13</v>
      </c>
      <c r="K7" s="1"/>
      <c r="L7" s="1"/>
      <c r="M7" s="40"/>
      <c r="N7" s="49" t="s">
        <v>13</v>
      </c>
      <c r="O7" s="10" t="s">
        <v>13</v>
      </c>
      <c r="P7" s="10" t="s">
        <v>13</v>
      </c>
      <c r="Q7" s="10" t="s">
        <v>13</v>
      </c>
      <c r="R7" s="10" t="s">
        <v>13</v>
      </c>
      <c r="V7" s="50"/>
      <c r="W7" s="50"/>
    </row>
    <row r="8" spans="1:23" ht="63.75" x14ac:dyDescent="0.25">
      <c r="A8" s="55">
        <v>7</v>
      </c>
      <c r="B8" s="2" t="s">
        <v>5721</v>
      </c>
      <c r="C8" s="10" t="s">
        <v>5722</v>
      </c>
      <c r="D8" s="10" t="s">
        <v>5722</v>
      </c>
      <c r="E8" s="8"/>
      <c r="F8" s="2" t="s">
        <v>5721</v>
      </c>
      <c r="G8" s="40"/>
      <c r="H8" s="1"/>
      <c r="I8" s="1"/>
      <c r="J8" s="1" t="s">
        <v>13</v>
      </c>
      <c r="K8" s="1"/>
      <c r="L8" s="1"/>
      <c r="M8" s="40"/>
      <c r="N8" s="49" t="s">
        <v>13</v>
      </c>
      <c r="O8" s="10" t="s">
        <v>13</v>
      </c>
      <c r="P8" s="10" t="s">
        <v>13</v>
      </c>
      <c r="Q8" s="10" t="s">
        <v>13</v>
      </c>
      <c r="R8" s="10" t="s">
        <v>13</v>
      </c>
      <c r="V8" s="50"/>
      <c r="W8" s="50"/>
    </row>
    <row r="9" spans="1:23" ht="25.5" x14ac:dyDescent="0.25">
      <c r="A9" s="55">
        <v>8</v>
      </c>
      <c r="B9" s="6" t="s">
        <v>5719</v>
      </c>
      <c r="C9" s="12" t="s">
        <v>5720</v>
      </c>
      <c r="D9" s="12" t="s">
        <v>5720</v>
      </c>
      <c r="E9" s="11"/>
      <c r="F9" s="6" t="s">
        <v>5719</v>
      </c>
      <c r="G9" s="39"/>
      <c r="H9" s="5"/>
      <c r="I9" s="5"/>
      <c r="J9" s="1"/>
      <c r="K9" s="5"/>
      <c r="L9" s="5"/>
      <c r="M9" s="39"/>
      <c r="N9" s="50"/>
      <c r="V9" s="50"/>
      <c r="W9" s="50"/>
    </row>
    <row r="10" spans="1:23" ht="38.25" x14ac:dyDescent="0.25">
      <c r="A10" s="55">
        <v>9</v>
      </c>
      <c r="B10" s="2" t="s">
        <v>5717</v>
      </c>
      <c r="C10" s="10" t="s">
        <v>5718</v>
      </c>
      <c r="D10" s="10" t="s">
        <v>5718</v>
      </c>
      <c r="E10" s="8"/>
      <c r="F10" s="2" t="s">
        <v>5717</v>
      </c>
      <c r="G10" s="40"/>
      <c r="H10" s="1"/>
      <c r="I10" s="1"/>
      <c r="J10" s="1" t="s">
        <v>13</v>
      </c>
      <c r="K10" s="1"/>
      <c r="L10" s="1"/>
      <c r="M10" s="40"/>
      <c r="N10" s="49" t="s">
        <v>13</v>
      </c>
      <c r="O10" s="10" t="s">
        <v>13</v>
      </c>
      <c r="P10" s="10" t="s">
        <v>13</v>
      </c>
      <c r="Q10" s="10" t="s">
        <v>13</v>
      </c>
      <c r="R10" s="10" t="s">
        <v>13</v>
      </c>
      <c r="V10" s="50"/>
      <c r="W10" s="50"/>
    </row>
    <row r="11" spans="1:23" x14ac:dyDescent="0.25">
      <c r="A11" s="55">
        <v>10</v>
      </c>
      <c r="B11" s="2" t="s">
        <v>5715</v>
      </c>
      <c r="C11" s="10" t="s">
        <v>5716</v>
      </c>
      <c r="D11" s="10" t="s">
        <v>5716</v>
      </c>
      <c r="E11" s="8"/>
      <c r="F11" s="2" t="s">
        <v>5715</v>
      </c>
      <c r="G11" s="40"/>
      <c r="H11" s="1"/>
      <c r="I11" s="1"/>
      <c r="J11" s="1" t="s">
        <v>13</v>
      </c>
      <c r="K11" s="1"/>
      <c r="L11" s="1"/>
      <c r="M11" s="40"/>
      <c r="N11" s="49" t="s">
        <v>13</v>
      </c>
      <c r="O11" s="10" t="s">
        <v>13</v>
      </c>
      <c r="P11" s="10" t="s">
        <v>13</v>
      </c>
      <c r="Q11" s="10" t="s">
        <v>13</v>
      </c>
      <c r="R11" s="10" t="s">
        <v>13</v>
      </c>
      <c r="V11" s="50"/>
      <c r="W11" s="50"/>
    </row>
    <row r="12" spans="1:23" ht="25.5" x14ac:dyDescent="0.25">
      <c r="A12" s="55">
        <v>11</v>
      </c>
      <c r="B12" s="2" t="s">
        <v>5713</v>
      </c>
      <c r="C12" s="10" t="s">
        <v>5714</v>
      </c>
      <c r="D12" s="10" t="s">
        <v>5714</v>
      </c>
      <c r="E12" s="8"/>
      <c r="F12" s="2" t="s">
        <v>5713</v>
      </c>
      <c r="G12" s="40"/>
      <c r="H12" s="1"/>
      <c r="I12" s="1"/>
      <c r="J12" s="1" t="s">
        <v>13</v>
      </c>
      <c r="K12" s="1"/>
      <c r="L12" s="1"/>
      <c r="M12" s="40"/>
      <c r="N12" s="49" t="s">
        <v>13</v>
      </c>
      <c r="O12" s="10" t="s">
        <v>13</v>
      </c>
      <c r="P12" s="10" t="s">
        <v>13</v>
      </c>
      <c r="Q12" s="10" t="s">
        <v>13</v>
      </c>
      <c r="R12" s="10" t="s">
        <v>13</v>
      </c>
      <c r="V12" s="50"/>
      <c r="W12" s="50"/>
    </row>
    <row r="13" spans="1:23" ht="38.25" x14ac:dyDescent="0.25">
      <c r="A13" s="55">
        <v>12</v>
      </c>
      <c r="B13" s="2" t="s">
        <v>5711</v>
      </c>
      <c r="C13" s="10" t="s">
        <v>5712</v>
      </c>
      <c r="D13" s="10" t="s">
        <v>5712</v>
      </c>
      <c r="E13" s="8"/>
      <c r="F13" s="2" t="s">
        <v>5711</v>
      </c>
      <c r="G13" s="40"/>
      <c r="H13" s="1"/>
      <c r="I13" s="1"/>
      <c r="J13" s="1" t="s">
        <v>13</v>
      </c>
      <c r="K13" s="1"/>
      <c r="L13" s="1"/>
      <c r="M13" s="40"/>
      <c r="N13" s="49" t="s">
        <v>13</v>
      </c>
      <c r="O13" s="10" t="s">
        <v>13</v>
      </c>
      <c r="P13" s="10" t="s">
        <v>13</v>
      </c>
      <c r="Q13" s="10" t="s">
        <v>13</v>
      </c>
      <c r="R13" s="10" t="s">
        <v>13</v>
      </c>
      <c r="V13" s="50"/>
      <c r="W13" s="50"/>
    </row>
    <row r="14" spans="1:23" ht="63.75" x14ac:dyDescent="0.25">
      <c r="A14" s="55">
        <v>13</v>
      </c>
      <c r="B14" s="2" t="s">
        <v>5709</v>
      </c>
      <c r="C14" s="10" t="s">
        <v>5710</v>
      </c>
      <c r="D14" s="10" t="s">
        <v>5710</v>
      </c>
      <c r="E14" s="8"/>
      <c r="F14" s="2" t="s">
        <v>5709</v>
      </c>
      <c r="G14" s="40"/>
      <c r="H14" s="1"/>
      <c r="I14" s="1"/>
      <c r="J14" s="1" t="s">
        <v>13</v>
      </c>
      <c r="K14" s="1"/>
      <c r="L14" s="1"/>
      <c r="M14" s="40"/>
      <c r="N14" s="49" t="s">
        <v>13</v>
      </c>
      <c r="O14" s="10" t="s">
        <v>13</v>
      </c>
      <c r="P14" s="10" t="s">
        <v>13</v>
      </c>
      <c r="Q14" s="10" t="s">
        <v>13</v>
      </c>
      <c r="R14" s="10" t="s">
        <v>13</v>
      </c>
      <c r="V14" s="50"/>
      <c r="W14" s="50"/>
    </row>
    <row r="15" spans="1:23" ht="38.25" x14ac:dyDescent="0.25">
      <c r="A15" s="55">
        <v>14</v>
      </c>
      <c r="B15" s="2" t="s">
        <v>5707</v>
      </c>
      <c r="C15" s="10" t="s">
        <v>5708</v>
      </c>
      <c r="D15" s="10" t="s">
        <v>5708</v>
      </c>
      <c r="E15" s="8"/>
      <c r="F15" s="2" t="s">
        <v>5707</v>
      </c>
      <c r="G15" s="40"/>
      <c r="H15" s="1"/>
      <c r="I15" s="1"/>
      <c r="J15" s="1" t="s">
        <v>13</v>
      </c>
      <c r="K15" s="1"/>
      <c r="L15" s="1"/>
      <c r="M15" s="40"/>
      <c r="N15" s="49" t="s">
        <v>13</v>
      </c>
      <c r="O15" s="10" t="s">
        <v>13</v>
      </c>
      <c r="P15" s="10" t="s">
        <v>13</v>
      </c>
      <c r="Q15" s="10" t="s">
        <v>13</v>
      </c>
      <c r="R15" s="10" t="s">
        <v>13</v>
      </c>
      <c r="V15" s="50"/>
      <c r="W15" s="50"/>
    </row>
    <row r="16" spans="1:23" ht="63.75" x14ac:dyDescent="0.25">
      <c r="A16" s="55">
        <v>15</v>
      </c>
      <c r="B16" s="2" t="s">
        <v>5705</v>
      </c>
      <c r="C16" s="10" t="s">
        <v>5706</v>
      </c>
      <c r="D16" s="10" t="s">
        <v>5706</v>
      </c>
      <c r="E16" s="8"/>
      <c r="F16" s="2" t="s">
        <v>5705</v>
      </c>
      <c r="G16" s="40"/>
      <c r="H16" s="1"/>
      <c r="I16" s="1"/>
      <c r="J16" s="1" t="s">
        <v>13</v>
      </c>
      <c r="K16" s="1"/>
      <c r="L16" s="1"/>
      <c r="M16" s="40"/>
      <c r="N16" s="49" t="s">
        <v>13</v>
      </c>
      <c r="O16" s="10" t="s">
        <v>13</v>
      </c>
      <c r="P16" s="10" t="s">
        <v>13</v>
      </c>
      <c r="Q16" s="10" t="s">
        <v>13</v>
      </c>
      <c r="R16" s="10" t="s">
        <v>13</v>
      </c>
      <c r="V16" s="50"/>
      <c r="W16" s="50"/>
    </row>
    <row r="17" spans="1:23" x14ac:dyDescent="0.25">
      <c r="A17" s="55">
        <v>16</v>
      </c>
      <c r="B17" s="6" t="s">
        <v>5703</v>
      </c>
      <c r="C17" s="12" t="s">
        <v>5704</v>
      </c>
      <c r="D17" s="12" t="s">
        <v>5704</v>
      </c>
      <c r="E17" s="11"/>
      <c r="F17" s="6" t="s">
        <v>5703</v>
      </c>
      <c r="G17" s="39"/>
      <c r="H17" s="5"/>
      <c r="I17" s="5"/>
      <c r="J17" s="1"/>
      <c r="K17" s="5"/>
      <c r="L17" s="5"/>
      <c r="M17" s="39"/>
      <c r="N17" s="50"/>
      <c r="V17" s="50"/>
      <c r="W17" s="50"/>
    </row>
    <row r="18" spans="1:23" ht="38.25" x14ac:dyDescent="0.25">
      <c r="A18" s="55">
        <v>17</v>
      </c>
      <c r="B18" s="2" t="s">
        <v>5701</v>
      </c>
      <c r="C18" s="10" t="s">
        <v>5702</v>
      </c>
      <c r="D18" s="10" t="s">
        <v>5702</v>
      </c>
      <c r="E18" s="10"/>
      <c r="F18" s="2" t="s">
        <v>5701</v>
      </c>
      <c r="G18" s="40"/>
      <c r="H18" s="1"/>
      <c r="I18" s="1"/>
      <c r="J18" s="1" t="s">
        <v>13</v>
      </c>
      <c r="K18" s="1"/>
      <c r="L18" s="1"/>
      <c r="M18" s="40" t="s">
        <v>13</v>
      </c>
      <c r="N18" s="49" t="s">
        <v>13</v>
      </c>
      <c r="O18" s="10" t="s">
        <v>13</v>
      </c>
      <c r="P18" s="10" t="s">
        <v>13</v>
      </c>
      <c r="Q18" s="10" t="s">
        <v>13</v>
      </c>
      <c r="R18" s="10" t="s">
        <v>13</v>
      </c>
      <c r="V18" s="50"/>
      <c r="W18" s="50"/>
    </row>
    <row r="19" spans="1:23" ht="38.25" x14ac:dyDescent="0.25">
      <c r="A19" s="55">
        <v>18</v>
      </c>
      <c r="B19" s="2" t="s">
        <v>5699</v>
      </c>
      <c r="C19" s="10" t="s">
        <v>5700</v>
      </c>
      <c r="D19" s="10" t="s">
        <v>5700</v>
      </c>
      <c r="E19" s="8"/>
      <c r="F19" s="2" t="s">
        <v>5699</v>
      </c>
      <c r="G19" s="40"/>
      <c r="H19" s="1"/>
      <c r="I19" s="1"/>
      <c r="J19" s="1" t="s">
        <v>13</v>
      </c>
      <c r="K19" s="1"/>
      <c r="L19" s="1"/>
      <c r="M19" s="40"/>
      <c r="N19" s="49" t="s">
        <v>13</v>
      </c>
      <c r="O19" s="10" t="s">
        <v>13</v>
      </c>
      <c r="P19" s="10" t="s">
        <v>13</v>
      </c>
      <c r="Q19" s="10" t="s">
        <v>13</v>
      </c>
      <c r="R19" s="10" t="s">
        <v>13</v>
      </c>
      <c r="V19" s="50"/>
      <c r="W19" s="50"/>
    </row>
    <row r="20" spans="1:23" ht="38.25" x14ac:dyDescent="0.25">
      <c r="A20" s="55">
        <v>19</v>
      </c>
      <c r="B20" s="2" t="s">
        <v>5697</v>
      </c>
      <c r="C20" s="10" t="s">
        <v>5698</v>
      </c>
      <c r="D20" s="10" t="s">
        <v>5698</v>
      </c>
      <c r="E20" s="8"/>
      <c r="F20" s="2" t="s">
        <v>5697</v>
      </c>
      <c r="G20" s="40"/>
      <c r="H20" s="1"/>
      <c r="I20" s="1"/>
      <c r="J20" s="1" t="s">
        <v>13</v>
      </c>
      <c r="K20" s="1"/>
      <c r="L20" s="1"/>
      <c r="M20" s="40"/>
      <c r="N20" s="49" t="s">
        <v>13</v>
      </c>
      <c r="O20" s="10" t="s">
        <v>13</v>
      </c>
      <c r="P20" s="10" t="s">
        <v>13</v>
      </c>
      <c r="Q20" s="10" t="s">
        <v>13</v>
      </c>
      <c r="R20" s="10" t="s">
        <v>13</v>
      </c>
      <c r="V20" s="50"/>
      <c r="W20" s="50"/>
    </row>
    <row r="21" spans="1:23" x14ac:dyDescent="0.25">
      <c r="A21" s="55">
        <v>20</v>
      </c>
      <c r="B21" s="6" t="s">
        <v>30</v>
      </c>
      <c r="C21" s="12" t="s">
        <v>5696</v>
      </c>
      <c r="D21" s="12" t="s">
        <v>5696</v>
      </c>
      <c r="E21" s="11"/>
      <c r="F21" s="6" t="s">
        <v>30</v>
      </c>
      <c r="G21" s="39"/>
      <c r="H21" s="5"/>
      <c r="I21" s="5"/>
      <c r="J21" s="1"/>
      <c r="K21" s="5"/>
      <c r="L21" s="5"/>
      <c r="M21" s="39"/>
      <c r="N21" s="50"/>
      <c r="V21" s="50"/>
      <c r="W21" s="50"/>
    </row>
    <row r="22" spans="1:23" x14ac:dyDescent="0.25">
      <c r="A22" s="55">
        <v>21</v>
      </c>
      <c r="B22" s="6" t="s">
        <v>5694</v>
      </c>
      <c r="C22" s="12" t="s">
        <v>5695</v>
      </c>
      <c r="D22" s="12" t="s">
        <v>5695</v>
      </c>
      <c r="E22" s="11"/>
      <c r="F22" s="6" t="s">
        <v>5694</v>
      </c>
      <c r="G22" s="39"/>
      <c r="H22" s="5"/>
      <c r="I22" s="5"/>
      <c r="J22" s="1"/>
      <c r="K22" s="5"/>
      <c r="L22" s="5"/>
      <c r="M22" s="39"/>
      <c r="N22" s="50"/>
      <c r="V22" s="50"/>
      <c r="W22" s="50"/>
    </row>
    <row r="23" spans="1:23" ht="25.5" x14ac:dyDescent="0.25">
      <c r="A23" s="55">
        <v>22</v>
      </c>
      <c r="B23" s="2" t="s">
        <v>5692</v>
      </c>
      <c r="C23" s="10" t="s">
        <v>5693</v>
      </c>
      <c r="D23" s="10" t="s">
        <v>5693</v>
      </c>
      <c r="E23" s="8"/>
      <c r="F23" s="2" t="s">
        <v>5692</v>
      </c>
      <c r="G23" s="40"/>
      <c r="H23" s="1"/>
      <c r="I23" s="1"/>
      <c r="J23" s="1" t="s">
        <v>13</v>
      </c>
      <c r="K23" s="1"/>
      <c r="L23" s="1"/>
      <c r="M23" s="40"/>
      <c r="N23" s="49" t="s">
        <v>13</v>
      </c>
      <c r="O23" s="10" t="s">
        <v>13</v>
      </c>
      <c r="P23" s="10" t="s">
        <v>13</v>
      </c>
      <c r="Q23" s="10" t="s">
        <v>13</v>
      </c>
      <c r="R23" s="10" t="s">
        <v>13</v>
      </c>
      <c r="V23" s="50"/>
      <c r="W23" s="50"/>
    </row>
    <row r="24" spans="1:23" ht="25.5" x14ac:dyDescent="0.25">
      <c r="A24" s="55">
        <v>23</v>
      </c>
      <c r="B24" s="2" t="s">
        <v>5690</v>
      </c>
      <c r="C24" s="10" t="s">
        <v>5691</v>
      </c>
      <c r="D24" s="10" t="s">
        <v>5691</v>
      </c>
      <c r="E24" s="8"/>
      <c r="F24" s="2" t="s">
        <v>5690</v>
      </c>
      <c r="G24" s="40"/>
      <c r="H24" s="1"/>
      <c r="I24" s="1"/>
      <c r="J24" s="1" t="s">
        <v>13</v>
      </c>
      <c r="K24" s="1"/>
      <c r="L24" s="1"/>
      <c r="M24" s="40"/>
      <c r="N24" s="49" t="s">
        <v>13</v>
      </c>
      <c r="O24" s="10" t="s">
        <v>13</v>
      </c>
      <c r="P24" s="10" t="s">
        <v>13</v>
      </c>
      <c r="Q24" s="10" t="s">
        <v>13</v>
      </c>
      <c r="R24" s="10" t="s">
        <v>13</v>
      </c>
      <c r="V24" s="50"/>
      <c r="W24" s="50"/>
    </row>
    <row r="25" spans="1:23" ht="25.5" x14ac:dyDescent="0.25">
      <c r="A25" s="55">
        <v>24</v>
      </c>
      <c r="B25" s="2" t="s">
        <v>5609</v>
      </c>
      <c r="C25" s="10" t="s">
        <v>5689</v>
      </c>
      <c r="D25" s="10" t="s">
        <v>5689</v>
      </c>
      <c r="E25" s="8"/>
      <c r="F25" s="2" t="s">
        <v>5609</v>
      </c>
      <c r="G25" s="40"/>
      <c r="H25" s="1"/>
      <c r="I25" s="1"/>
      <c r="J25" s="1" t="s">
        <v>13</v>
      </c>
      <c r="K25" s="1"/>
      <c r="L25" s="1"/>
      <c r="M25" s="40"/>
      <c r="N25" s="49" t="s">
        <v>13</v>
      </c>
      <c r="O25" s="10" t="s">
        <v>13</v>
      </c>
      <c r="P25" s="10" t="s">
        <v>13</v>
      </c>
      <c r="Q25" s="10" t="s">
        <v>13</v>
      </c>
      <c r="R25" s="10" t="s">
        <v>13</v>
      </c>
      <c r="V25" s="50"/>
      <c r="W25" s="50"/>
    </row>
    <row r="26" spans="1:23" ht="25.5" x14ac:dyDescent="0.25">
      <c r="A26" s="55">
        <v>25</v>
      </c>
      <c r="B26" s="4" t="s">
        <v>5687</v>
      </c>
      <c r="C26" s="14" t="s">
        <v>5688</v>
      </c>
      <c r="D26" s="14" t="s">
        <v>5688</v>
      </c>
      <c r="E26" s="13"/>
      <c r="F26" s="4" t="s">
        <v>5687</v>
      </c>
      <c r="G26" s="38"/>
      <c r="H26" s="3"/>
      <c r="I26" s="3"/>
      <c r="J26" s="1"/>
      <c r="K26" s="3"/>
      <c r="L26" s="3"/>
      <c r="M26" s="38"/>
      <c r="N26" s="50"/>
      <c r="V26" s="50"/>
      <c r="W26" s="50"/>
    </row>
    <row r="27" spans="1:23" x14ac:dyDescent="0.25">
      <c r="A27" s="55">
        <v>26</v>
      </c>
      <c r="B27" s="4" t="s">
        <v>5685</v>
      </c>
      <c r="C27" s="14" t="s">
        <v>5686</v>
      </c>
      <c r="D27" s="14" t="s">
        <v>5686</v>
      </c>
      <c r="E27" s="13"/>
      <c r="F27" s="4" t="s">
        <v>5685</v>
      </c>
      <c r="G27" s="38"/>
      <c r="H27" s="3"/>
      <c r="I27" s="3"/>
      <c r="J27" s="1"/>
      <c r="K27" s="3"/>
      <c r="L27" s="3"/>
      <c r="M27" s="38"/>
      <c r="N27" s="50"/>
      <c r="V27" s="50"/>
      <c r="W27" s="50"/>
    </row>
    <row r="28" spans="1:23" x14ac:dyDescent="0.25">
      <c r="A28" s="55">
        <v>27</v>
      </c>
      <c r="B28" s="6" t="s">
        <v>5683</v>
      </c>
      <c r="C28" s="12" t="s">
        <v>5684</v>
      </c>
      <c r="D28" s="12" t="s">
        <v>5684</v>
      </c>
      <c r="E28" s="11"/>
      <c r="F28" s="6" t="s">
        <v>5683</v>
      </c>
      <c r="G28" s="39"/>
      <c r="H28" s="5"/>
      <c r="I28" s="5"/>
      <c r="J28" s="1"/>
      <c r="K28" s="5"/>
      <c r="L28" s="5"/>
      <c r="M28" s="39"/>
      <c r="N28" s="50"/>
      <c r="V28" s="50"/>
      <c r="W28" s="50"/>
    </row>
    <row r="29" spans="1:23" ht="63.75" x14ac:dyDescent="0.25">
      <c r="A29" s="55">
        <v>28</v>
      </c>
      <c r="B29" s="2" t="s">
        <v>5681</v>
      </c>
      <c r="C29" s="10" t="s">
        <v>5682</v>
      </c>
      <c r="D29" s="10" t="s">
        <v>5682</v>
      </c>
      <c r="E29" s="8"/>
      <c r="F29" s="2" t="s">
        <v>5681</v>
      </c>
      <c r="G29" s="40"/>
      <c r="H29" s="1"/>
      <c r="I29" s="1"/>
      <c r="J29" s="1" t="s">
        <v>13</v>
      </c>
      <c r="K29" s="1"/>
      <c r="L29" s="1"/>
      <c r="M29" s="40"/>
      <c r="N29" s="49" t="s">
        <v>13</v>
      </c>
      <c r="P29" s="10" t="s">
        <v>13</v>
      </c>
      <c r="S29" s="10" t="s">
        <v>13</v>
      </c>
      <c r="T29" s="10" t="s">
        <v>13</v>
      </c>
      <c r="U29" s="16">
        <v>2</v>
      </c>
      <c r="V29" s="54">
        <v>3</v>
      </c>
      <c r="W29" s="54"/>
    </row>
    <row r="30" spans="1:23" ht="51" x14ac:dyDescent="0.25">
      <c r="A30" s="55">
        <v>29</v>
      </c>
      <c r="B30" s="2" t="s">
        <v>5679</v>
      </c>
      <c r="C30" s="10" t="s">
        <v>5680</v>
      </c>
      <c r="D30" s="10" t="s">
        <v>5680</v>
      </c>
      <c r="E30" s="8"/>
      <c r="F30" s="2" t="s">
        <v>5679</v>
      </c>
      <c r="G30" s="40"/>
      <c r="H30" s="1"/>
      <c r="I30" s="1"/>
      <c r="J30" s="1" t="s">
        <v>13</v>
      </c>
      <c r="K30" s="1"/>
      <c r="L30" s="1"/>
      <c r="M30" s="40"/>
      <c r="N30" s="49" t="s">
        <v>13</v>
      </c>
      <c r="P30" s="10" t="s">
        <v>13</v>
      </c>
      <c r="S30" s="10" t="s">
        <v>13</v>
      </c>
      <c r="T30" s="10" t="s">
        <v>13</v>
      </c>
      <c r="V30" s="50"/>
      <c r="W30" s="50"/>
    </row>
    <row r="31" spans="1:23" x14ac:dyDescent="0.25">
      <c r="A31" s="55">
        <v>30</v>
      </c>
      <c r="B31" s="6" t="s">
        <v>5677</v>
      </c>
      <c r="C31" s="12" t="s">
        <v>5678</v>
      </c>
      <c r="D31" s="12" t="s">
        <v>5678</v>
      </c>
      <c r="E31" s="11"/>
      <c r="F31" s="6" t="s">
        <v>5677</v>
      </c>
      <c r="G31" s="39"/>
      <c r="H31" s="5"/>
      <c r="I31" s="5"/>
      <c r="J31" s="1"/>
      <c r="K31" s="5"/>
      <c r="L31" s="5"/>
      <c r="M31" s="39"/>
      <c r="N31" s="50"/>
      <c r="V31" s="50"/>
      <c r="W31" s="50"/>
    </row>
    <row r="32" spans="1:23" x14ac:dyDescent="0.25">
      <c r="A32" s="55">
        <v>31</v>
      </c>
      <c r="B32" s="2" t="s">
        <v>5675</v>
      </c>
      <c r="C32" s="10" t="s">
        <v>5676</v>
      </c>
      <c r="D32" s="10" t="s">
        <v>5676</v>
      </c>
      <c r="E32" s="8"/>
      <c r="F32" s="2" t="s">
        <v>5675</v>
      </c>
      <c r="G32" s="40"/>
      <c r="H32" s="1"/>
      <c r="I32" s="1"/>
      <c r="J32" s="1" t="s">
        <v>13</v>
      </c>
      <c r="K32" s="1"/>
      <c r="L32" s="1"/>
      <c r="M32" s="40"/>
      <c r="N32" s="49" t="s">
        <v>13</v>
      </c>
      <c r="P32" s="10" t="s">
        <v>13</v>
      </c>
      <c r="S32" s="10" t="s">
        <v>13</v>
      </c>
      <c r="T32" s="10" t="s">
        <v>13</v>
      </c>
      <c r="U32" s="16">
        <v>2</v>
      </c>
      <c r="V32" s="54">
        <v>3</v>
      </c>
      <c r="W32" s="54"/>
    </row>
    <row r="33" spans="1:23" ht="25.5" x14ac:dyDescent="0.25">
      <c r="A33" s="55">
        <v>32</v>
      </c>
      <c r="B33" s="2" t="s">
        <v>5673</v>
      </c>
      <c r="C33" s="10" t="s">
        <v>5674</v>
      </c>
      <c r="D33" s="10" t="s">
        <v>5674</v>
      </c>
      <c r="E33" s="8"/>
      <c r="F33" s="2" t="s">
        <v>5673</v>
      </c>
      <c r="G33" s="40"/>
      <c r="H33" s="1"/>
      <c r="I33" s="1"/>
      <c r="J33" s="1" t="s">
        <v>13</v>
      </c>
      <c r="K33" s="1"/>
      <c r="L33" s="1"/>
      <c r="M33" s="40"/>
      <c r="N33" s="49" t="s">
        <v>13</v>
      </c>
      <c r="P33" s="10" t="s">
        <v>13</v>
      </c>
      <c r="S33" s="10" t="s">
        <v>13</v>
      </c>
      <c r="T33" s="10" t="s">
        <v>13</v>
      </c>
      <c r="U33" s="16">
        <v>2</v>
      </c>
      <c r="V33" s="54">
        <v>3</v>
      </c>
      <c r="W33" s="54"/>
    </row>
    <row r="34" spans="1:23" x14ac:dyDescent="0.25">
      <c r="A34" s="55">
        <v>33</v>
      </c>
      <c r="B34" s="6" t="s">
        <v>5671</v>
      </c>
      <c r="C34" s="12" t="s">
        <v>5672</v>
      </c>
      <c r="D34" s="12" t="s">
        <v>5672</v>
      </c>
      <c r="E34" s="11"/>
      <c r="F34" s="6" t="s">
        <v>5671</v>
      </c>
      <c r="G34" s="39"/>
      <c r="H34" s="5"/>
      <c r="I34" s="5"/>
      <c r="J34" s="1"/>
      <c r="K34" s="5"/>
      <c r="L34" s="5"/>
      <c r="M34" s="39"/>
      <c r="N34" s="50"/>
      <c r="V34" s="50"/>
      <c r="W34" s="50"/>
    </row>
    <row r="35" spans="1:23" ht="89.25" x14ac:dyDescent="0.25">
      <c r="A35" s="55">
        <v>34</v>
      </c>
      <c r="B35" s="2" t="s">
        <v>5669</v>
      </c>
      <c r="C35" s="10" t="s">
        <v>5670</v>
      </c>
      <c r="D35" s="10" t="s">
        <v>5670</v>
      </c>
      <c r="E35" s="8"/>
      <c r="F35" s="2" t="s">
        <v>5669</v>
      </c>
      <c r="G35" s="40"/>
      <c r="H35" s="1"/>
      <c r="I35" s="1"/>
      <c r="J35" s="1" t="s">
        <v>13</v>
      </c>
      <c r="K35" s="1"/>
      <c r="L35" s="1"/>
      <c r="M35" s="40"/>
      <c r="N35" s="49" t="s">
        <v>13</v>
      </c>
      <c r="P35" s="10" t="s">
        <v>13</v>
      </c>
      <c r="S35" s="10" t="s">
        <v>13</v>
      </c>
      <c r="T35" s="10" t="s">
        <v>13</v>
      </c>
      <c r="U35" s="16">
        <v>2</v>
      </c>
      <c r="V35" s="54">
        <v>3</v>
      </c>
      <c r="W35" s="54"/>
    </row>
    <row r="36" spans="1:23" ht="38.25" x14ac:dyDescent="0.25">
      <c r="A36" s="55">
        <v>35</v>
      </c>
      <c r="B36" s="2" t="s">
        <v>5667</v>
      </c>
      <c r="C36" s="10" t="s">
        <v>5668</v>
      </c>
      <c r="D36" s="10" t="s">
        <v>5668</v>
      </c>
      <c r="E36" s="8"/>
      <c r="F36" s="2" t="s">
        <v>5667</v>
      </c>
      <c r="G36" s="40"/>
      <c r="H36" s="1"/>
      <c r="I36" s="1"/>
      <c r="J36" s="1" t="s">
        <v>13</v>
      </c>
      <c r="K36" s="1"/>
      <c r="L36" s="1"/>
      <c r="M36" s="40"/>
      <c r="N36" s="49" t="s">
        <v>13</v>
      </c>
      <c r="P36" s="10" t="s">
        <v>13</v>
      </c>
      <c r="S36" s="10" t="s">
        <v>13</v>
      </c>
      <c r="T36" s="10" t="s">
        <v>13</v>
      </c>
      <c r="U36" s="16">
        <v>2</v>
      </c>
      <c r="V36" s="54">
        <v>3</v>
      </c>
      <c r="W36" s="54"/>
    </row>
    <row r="37" spans="1:23" ht="38.25" x14ac:dyDescent="0.25">
      <c r="A37" s="55">
        <v>36</v>
      </c>
      <c r="B37" s="2" t="s">
        <v>5665</v>
      </c>
      <c r="C37" s="10" t="s">
        <v>5666</v>
      </c>
      <c r="D37" s="10" t="s">
        <v>5666</v>
      </c>
      <c r="E37" s="8"/>
      <c r="F37" s="2" t="s">
        <v>5665</v>
      </c>
      <c r="G37" s="40"/>
      <c r="H37" s="1"/>
      <c r="I37" s="1"/>
      <c r="J37" s="1" t="s">
        <v>13</v>
      </c>
      <c r="K37" s="1"/>
      <c r="L37" s="1"/>
      <c r="M37" s="40"/>
      <c r="N37" s="49" t="s">
        <v>13</v>
      </c>
      <c r="P37" s="10" t="s">
        <v>13</v>
      </c>
      <c r="S37" s="10" t="s">
        <v>13</v>
      </c>
      <c r="T37" s="10" t="s">
        <v>13</v>
      </c>
      <c r="V37" s="50"/>
      <c r="W37" s="50"/>
    </row>
    <row r="38" spans="1:23" ht="38.25" x14ac:dyDescent="0.25">
      <c r="A38" s="55">
        <v>37</v>
      </c>
      <c r="B38" s="2" t="s">
        <v>5663</v>
      </c>
      <c r="C38" s="10" t="s">
        <v>5664</v>
      </c>
      <c r="D38" s="10" t="s">
        <v>5664</v>
      </c>
      <c r="E38" s="8"/>
      <c r="F38" s="2" t="s">
        <v>5663</v>
      </c>
      <c r="G38" s="40"/>
      <c r="H38" s="1"/>
      <c r="I38" s="1"/>
      <c r="J38" s="1" t="s">
        <v>13</v>
      </c>
      <c r="K38" s="1"/>
      <c r="L38" s="1"/>
      <c r="M38" s="40"/>
      <c r="N38" s="49" t="s">
        <v>13</v>
      </c>
      <c r="P38" s="10" t="s">
        <v>13</v>
      </c>
      <c r="S38" s="10" t="s">
        <v>13</v>
      </c>
      <c r="T38" s="10" t="s">
        <v>13</v>
      </c>
      <c r="V38" s="50"/>
      <c r="W38" s="50"/>
    </row>
    <row r="39" spans="1:23" ht="25.5" x14ac:dyDescent="0.25">
      <c r="A39" s="55">
        <v>38</v>
      </c>
      <c r="B39" s="2" t="s">
        <v>5661</v>
      </c>
      <c r="C39" s="10" t="s">
        <v>5662</v>
      </c>
      <c r="D39" s="10" t="s">
        <v>5662</v>
      </c>
      <c r="E39" s="8"/>
      <c r="F39" s="2" t="s">
        <v>5661</v>
      </c>
      <c r="G39" s="40"/>
      <c r="H39" s="1"/>
      <c r="I39" s="1"/>
      <c r="J39" s="1" t="s">
        <v>13</v>
      </c>
      <c r="K39" s="1"/>
      <c r="L39" s="1"/>
      <c r="M39" s="40"/>
      <c r="N39" s="49" t="s">
        <v>13</v>
      </c>
      <c r="P39" s="10" t="s">
        <v>13</v>
      </c>
      <c r="S39" s="10" t="s">
        <v>13</v>
      </c>
      <c r="T39" s="10" t="s">
        <v>13</v>
      </c>
      <c r="V39" s="50"/>
      <c r="W39" s="50"/>
    </row>
    <row r="40" spans="1:23" ht="25.5" x14ac:dyDescent="0.25">
      <c r="A40" s="55">
        <v>39</v>
      </c>
      <c r="B40" s="2" t="s">
        <v>5659</v>
      </c>
      <c r="C40" s="10" t="s">
        <v>5660</v>
      </c>
      <c r="D40" s="10" t="s">
        <v>5660</v>
      </c>
      <c r="E40" s="8"/>
      <c r="F40" s="2" t="s">
        <v>5659</v>
      </c>
      <c r="G40" s="40"/>
      <c r="H40" s="1"/>
      <c r="I40" s="1"/>
      <c r="J40" s="1" t="s">
        <v>13</v>
      </c>
      <c r="K40" s="1"/>
      <c r="L40" s="1"/>
      <c r="M40" s="40"/>
      <c r="N40" s="49" t="s">
        <v>13</v>
      </c>
      <c r="P40" s="10" t="s">
        <v>13</v>
      </c>
      <c r="S40" s="10" t="s">
        <v>13</v>
      </c>
      <c r="T40" s="10" t="s">
        <v>13</v>
      </c>
      <c r="V40" s="50"/>
      <c r="W40" s="50"/>
    </row>
    <row r="41" spans="1:23" ht="51" x14ac:dyDescent="0.25">
      <c r="A41" s="55">
        <v>40</v>
      </c>
      <c r="B41" s="2" t="s">
        <v>5657</v>
      </c>
      <c r="C41" s="10" t="s">
        <v>5658</v>
      </c>
      <c r="D41" s="10" t="s">
        <v>5658</v>
      </c>
      <c r="E41" s="8"/>
      <c r="F41" s="2" t="s">
        <v>5657</v>
      </c>
      <c r="G41" s="40"/>
      <c r="H41" s="1"/>
      <c r="I41" s="1"/>
      <c r="J41" s="1" t="s">
        <v>13</v>
      </c>
      <c r="K41" s="1"/>
      <c r="L41" s="1"/>
      <c r="M41" s="40"/>
      <c r="N41" s="49" t="s">
        <v>13</v>
      </c>
      <c r="P41" s="10" t="s">
        <v>13</v>
      </c>
      <c r="S41" s="10" t="s">
        <v>13</v>
      </c>
      <c r="T41" s="10" t="s">
        <v>13</v>
      </c>
      <c r="V41" s="50"/>
      <c r="W41" s="50"/>
    </row>
    <row r="42" spans="1:23" ht="25.5" x14ac:dyDescent="0.25">
      <c r="A42" s="55">
        <v>41</v>
      </c>
      <c r="B42" s="2" t="s">
        <v>5655</v>
      </c>
      <c r="C42" s="10" t="s">
        <v>5656</v>
      </c>
      <c r="D42" s="10" t="s">
        <v>5656</v>
      </c>
      <c r="E42" s="8"/>
      <c r="F42" s="2" t="s">
        <v>5655</v>
      </c>
      <c r="G42" s="40"/>
      <c r="H42" s="1"/>
      <c r="I42" s="1"/>
      <c r="J42" s="1" t="s">
        <v>13</v>
      </c>
      <c r="K42" s="1"/>
      <c r="L42" s="1"/>
      <c r="M42" s="40"/>
      <c r="N42" s="49" t="s">
        <v>13</v>
      </c>
      <c r="P42" s="10" t="s">
        <v>13</v>
      </c>
      <c r="S42" s="10" t="s">
        <v>13</v>
      </c>
      <c r="T42" s="10" t="s">
        <v>13</v>
      </c>
      <c r="V42" s="50"/>
      <c r="W42" s="50"/>
    </row>
    <row r="43" spans="1:23" ht="25.5" x14ac:dyDescent="0.25">
      <c r="A43" s="55">
        <v>42</v>
      </c>
      <c r="B43" s="6" t="s">
        <v>5653</v>
      </c>
      <c r="C43" s="12" t="s">
        <v>5654</v>
      </c>
      <c r="D43" s="12" t="s">
        <v>5654</v>
      </c>
      <c r="E43" s="11"/>
      <c r="F43" s="6" t="s">
        <v>5653</v>
      </c>
      <c r="G43" s="39"/>
      <c r="H43" s="5"/>
      <c r="I43" s="5"/>
      <c r="J43" s="1"/>
      <c r="K43" s="5"/>
      <c r="L43" s="5"/>
      <c r="M43" s="39"/>
      <c r="N43" s="50"/>
      <c r="V43" s="50"/>
      <c r="W43" s="50"/>
    </row>
    <row r="44" spans="1:23" x14ac:dyDescent="0.25">
      <c r="A44" s="55">
        <v>43</v>
      </c>
      <c r="B44" s="2" t="s">
        <v>5651</v>
      </c>
      <c r="C44" s="10" t="s">
        <v>5652</v>
      </c>
      <c r="D44" s="10" t="s">
        <v>5652</v>
      </c>
      <c r="E44" s="10"/>
      <c r="F44" s="2" t="s">
        <v>5651</v>
      </c>
      <c r="G44" s="40"/>
      <c r="H44" s="1"/>
      <c r="I44" s="1"/>
      <c r="J44" s="1" t="s">
        <v>13</v>
      </c>
      <c r="K44" s="1"/>
      <c r="L44" s="1"/>
      <c r="M44" s="40" t="s">
        <v>13</v>
      </c>
      <c r="N44" s="49" t="s">
        <v>13</v>
      </c>
      <c r="P44" s="10" t="s">
        <v>13</v>
      </c>
      <c r="S44" s="10" t="s">
        <v>13</v>
      </c>
      <c r="T44" s="10" t="s">
        <v>13</v>
      </c>
      <c r="V44" s="50"/>
      <c r="W44" s="50"/>
    </row>
    <row r="45" spans="1:23" ht="38.25" x14ac:dyDescent="0.25">
      <c r="A45" s="55">
        <v>44</v>
      </c>
      <c r="B45" s="2" t="s">
        <v>5649</v>
      </c>
      <c r="C45" s="10" t="s">
        <v>5650</v>
      </c>
      <c r="D45" s="10" t="s">
        <v>5650</v>
      </c>
      <c r="E45" s="10"/>
      <c r="F45" s="2" t="s">
        <v>5649</v>
      </c>
      <c r="G45" s="40"/>
      <c r="H45" s="1"/>
      <c r="I45" s="1"/>
      <c r="J45" s="1" t="s">
        <v>13</v>
      </c>
      <c r="K45" s="1"/>
      <c r="L45" s="1"/>
      <c r="M45" s="40" t="s">
        <v>13</v>
      </c>
      <c r="N45" s="49" t="s">
        <v>13</v>
      </c>
      <c r="P45" s="10" t="s">
        <v>13</v>
      </c>
      <c r="S45" s="10" t="s">
        <v>13</v>
      </c>
      <c r="T45" s="10" t="s">
        <v>13</v>
      </c>
      <c r="V45" s="50"/>
      <c r="W45" s="50"/>
    </row>
    <row r="46" spans="1:23" ht="63.75" x14ac:dyDescent="0.25">
      <c r="A46" s="55">
        <v>45</v>
      </c>
      <c r="B46" s="2" t="s">
        <v>5647</v>
      </c>
      <c r="C46" s="10" t="s">
        <v>5648</v>
      </c>
      <c r="D46" s="10" t="s">
        <v>5648</v>
      </c>
      <c r="E46" s="8"/>
      <c r="F46" s="2" t="s">
        <v>5647</v>
      </c>
      <c r="G46" s="40"/>
      <c r="H46" s="1"/>
      <c r="I46" s="1"/>
      <c r="J46" s="1" t="s">
        <v>13</v>
      </c>
      <c r="K46" s="1"/>
      <c r="L46" s="1"/>
      <c r="M46" s="40"/>
      <c r="N46" s="49" t="s">
        <v>13</v>
      </c>
      <c r="P46" s="10" t="s">
        <v>13</v>
      </c>
      <c r="S46" s="10" t="s">
        <v>13</v>
      </c>
      <c r="T46" s="10" t="s">
        <v>13</v>
      </c>
      <c r="U46" s="10">
        <v>2</v>
      </c>
      <c r="V46" s="50"/>
      <c r="W46" s="50"/>
    </row>
    <row r="47" spans="1:23" ht="25.5" x14ac:dyDescent="0.25">
      <c r="A47" s="55">
        <v>46</v>
      </c>
      <c r="B47" s="2" t="s">
        <v>5645</v>
      </c>
      <c r="C47" s="10" t="s">
        <v>5646</v>
      </c>
      <c r="D47" s="10" t="s">
        <v>5646</v>
      </c>
      <c r="E47" s="8"/>
      <c r="F47" s="2" t="s">
        <v>5645</v>
      </c>
      <c r="G47" s="40"/>
      <c r="H47" s="1"/>
      <c r="I47" s="1"/>
      <c r="J47" s="1" t="s">
        <v>13</v>
      </c>
      <c r="K47" s="1"/>
      <c r="L47" s="1"/>
      <c r="M47" s="40"/>
      <c r="N47" s="49" t="s">
        <v>13</v>
      </c>
      <c r="P47" s="10" t="s">
        <v>13</v>
      </c>
      <c r="S47" s="10" t="s">
        <v>13</v>
      </c>
      <c r="T47" s="10" t="s">
        <v>13</v>
      </c>
      <c r="U47" s="10">
        <v>2</v>
      </c>
      <c r="V47" s="50"/>
      <c r="W47" s="50"/>
    </row>
    <row r="48" spans="1:23" x14ac:dyDescent="0.25">
      <c r="A48" s="55">
        <v>47</v>
      </c>
      <c r="B48" s="2" t="s">
        <v>5643</v>
      </c>
      <c r="C48" s="10" t="s">
        <v>5644</v>
      </c>
      <c r="D48" s="10" t="s">
        <v>5644</v>
      </c>
      <c r="E48" s="8"/>
      <c r="F48" s="2" t="s">
        <v>5643</v>
      </c>
      <c r="G48" s="40"/>
      <c r="H48" s="1"/>
      <c r="I48" s="1"/>
      <c r="J48" s="1" t="s">
        <v>13</v>
      </c>
      <c r="K48" s="1"/>
      <c r="L48" s="1"/>
      <c r="M48" s="40"/>
      <c r="N48" s="49" t="s">
        <v>13</v>
      </c>
      <c r="P48" s="10" t="s">
        <v>13</v>
      </c>
      <c r="S48" s="10" t="s">
        <v>13</v>
      </c>
      <c r="T48" s="10" t="s">
        <v>13</v>
      </c>
      <c r="V48" s="50"/>
      <c r="W48" s="50"/>
    </row>
    <row r="49" spans="1:23" ht="25.5" x14ac:dyDescent="0.25">
      <c r="A49" s="55">
        <v>48</v>
      </c>
      <c r="B49" s="2" t="s">
        <v>5641</v>
      </c>
      <c r="C49" s="10" t="s">
        <v>5642</v>
      </c>
      <c r="D49" s="10" t="s">
        <v>5642</v>
      </c>
      <c r="E49" s="8"/>
      <c r="F49" s="2" t="s">
        <v>5641</v>
      </c>
      <c r="G49" s="40"/>
      <c r="H49" s="1"/>
      <c r="I49" s="1"/>
      <c r="J49" s="1" t="s">
        <v>13</v>
      </c>
      <c r="K49" s="1"/>
      <c r="L49" s="1"/>
      <c r="M49" s="40"/>
      <c r="N49" s="49" t="s">
        <v>13</v>
      </c>
      <c r="P49" s="10" t="s">
        <v>13</v>
      </c>
      <c r="S49" s="10" t="s">
        <v>13</v>
      </c>
      <c r="T49" s="10" t="s">
        <v>13</v>
      </c>
      <c r="V49" s="50"/>
      <c r="W49" s="50"/>
    </row>
    <row r="50" spans="1:23" x14ac:dyDescent="0.25">
      <c r="A50" s="55">
        <v>49</v>
      </c>
      <c r="B50" s="6" t="s">
        <v>5639</v>
      </c>
      <c r="C50" s="12" t="s">
        <v>5640</v>
      </c>
      <c r="D50" s="12" t="s">
        <v>5640</v>
      </c>
      <c r="E50" s="11"/>
      <c r="F50" s="6" t="s">
        <v>5639</v>
      </c>
      <c r="G50" s="39"/>
      <c r="H50" s="5"/>
      <c r="I50" s="5"/>
      <c r="J50" s="1"/>
      <c r="K50" s="5"/>
      <c r="L50" s="5"/>
      <c r="M50" s="39"/>
      <c r="N50" s="50"/>
      <c r="V50" s="50"/>
      <c r="W50" s="50"/>
    </row>
    <row r="51" spans="1:23" ht="51" x14ac:dyDescent="0.25">
      <c r="A51" s="55">
        <v>50</v>
      </c>
      <c r="B51" s="2" t="s">
        <v>5637</v>
      </c>
      <c r="C51" s="10" t="s">
        <v>5638</v>
      </c>
      <c r="D51" s="10" t="s">
        <v>5638</v>
      </c>
      <c r="E51" s="10"/>
      <c r="F51" s="2" t="s">
        <v>5637</v>
      </c>
      <c r="G51" s="40"/>
      <c r="H51" s="1"/>
      <c r="I51" s="1"/>
      <c r="J51" s="1" t="s">
        <v>13</v>
      </c>
      <c r="K51" s="1"/>
      <c r="L51" s="1"/>
      <c r="M51" s="40" t="s">
        <v>13</v>
      </c>
      <c r="N51" s="49" t="s">
        <v>13</v>
      </c>
      <c r="P51" s="10" t="s">
        <v>13</v>
      </c>
      <c r="S51" s="10" t="s">
        <v>13</v>
      </c>
      <c r="T51" s="10" t="s">
        <v>13</v>
      </c>
      <c r="V51" s="50"/>
      <c r="W51" s="50"/>
    </row>
    <row r="52" spans="1:23" ht="25.5" x14ac:dyDescent="0.25">
      <c r="A52" s="55">
        <v>51</v>
      </c>
      <c r="B52" s="2" t="s">
        <v>5635</v>
      </c>
      <c r="C52" s="10" t="s">
        <v>5636</v>
      </c>
      <c r="D52" s="10" t="s">
        <v>5636</v>
      </c>
      <c r="E52" s="8"/>
      <c r="F52" s="2" t="s">
        <v>5635</v>
      </c>
      <c r="G52" s="40"/>
      <c r="H52" s="1"/>
      <c r="I52" s="1"/>
      <c r="J52" s="1" t="s">
        <v>13</v>
      </c>
      <c r="K52" s="1"/>
      <c r="L52" s="1"/>
      <c r="M52" s="40"/>
      <c r="N52" s="49" t="s">
        <v>13</v>
      </c>
      <c r="P52" s="10" t="s">
        <v>13</v>
      </c>
      <c r="S52" s="10" t="s">
        <v>13</v>
      </c>
      <c r="T52" s="10" t="s">
        <v>13</v>
      </c>
      <c r="U52" s="10">
        <v>2</v>
      </c>
      <c r="V52" s="50"/>
      <c r="W52" s="50"/>
    </row>
    <row r="53" spans="1:23" ht="114.75" x14ac:dyDescent="0.25">
      <c r="A53" s="55">
        <v>52</v>
      </c>
      <c r="B53" s="2" t="s">
        <v>5633</v>
      </c>
      <c r="C53" s="10" t="s">
        <v>5634</v>
      </c>
      <c r="D53" s="10" t="s">
        <v>5634</v>
      </c>
      <c r="E53" s="8"/>
      <c r="F53" s="2" t="s">
        <v>5633</v>
      </c>
      <c r="G53" s="40"/>
      <c r="H53" s="1"/>
      <c r="I53" s="1"/>
      <c r="J53" s="1" t="s">
        <v>13</v>
      </c>
      <c r="K53" s="1"/>
      <c r="L53" s="1"/>
      <c r="M53" s="40"/>
      <c r="N53" s="49" t="s">
        <v>13</v>
      </c>
      <c r="P53" s="10" t="s">
        <v>13</v>
      </c>
      <c r="S53" s="10" t="s">
        <v>13</v>
      </c>
      <c r="T53" s="10" t="s">
        <v>13</v>
      </c>
      <c r="U53" s="10">
        <v>2</v>
      </c>
      <c r="V53" s="50"/>
      <c r="W53" s="50"/>
    </row>
    <row r="54" spans="1:23" ht="178.5" x14ac:dyDescent="0.25">
      <c r="A54" s="55">
        <v>53</v>
      </c>
      <c r="B54" s="2" t="s">
        <v>5631</v>
      </c>
      <c r="C54" s="10" t="s">
        <v>5632</v>
      </c>
      <c r="D54" s="10" t="s">
        <v>5632</v>
      </c>
      <c r="E54" s="8"/>
      <c r="F54" s="2" t="s">
        <v>5631</v>
      </c>
      <c r="G54" s="40"/>
      <c r="H54" s="1"/>
      <c r="I54" s="1"/>
      <c r="J54" s="1" t="s">
        <v>13</v>
      </c>
      <c r="K54" s="1"/>
      <c r="L54" s="1"/>
      <c r="M54" s="40"/>
      <c r="N54" s="49" t="s">
        <v>13</v>
      </c>
      <c r="P54" s="10" t="s">
        <v>13</v>
      </c>
      <c r="S54" s="10" t="s">
        <v>13</v>
      </c>
      <c r="T54" s="10" t="s">
        <v>13</v>
      </c>
      <c r="V54" s="50"/>
      <c r="W54" s="50"/>
    </row>
    <row r="55" spans="1:23" ht="25.5" x14ac:dyDescent="0.25">
      <c r="A55" s="55">
        <v>54</v>
      </c>
      <c r="B55" s="6" t="s">
        <v>5629</v>
      </c>
      <c r="C55" s="12" t="s">
        <v>5630</v>
      </c>
      <c r="D55" s="12" t="s">
        <v>5630</v>
      </c>
      <c r="E55" s="11"/>
      <c r="F55" s="6" t="s">
        <v>5629</v>
      </c>
      <c r="G55" s="39"/>
      <c r="H55" s="5"/>
      <c r="I55" s="5"/>
      <c r="J55" s="1"/>
      <c r="K55" s="5"/>
      <c r="L55" s="5"/>
      <c r="M55" s="39"/>
      <c r="N55" s="50"/>
      <c r="V55" s="50"/>
      <c r="W55" s="50"/>
    </row>
    <row r="56" spans="1:23" ht="38.25" x14ac:dyDescent="0.25">
      <c r="A56" s="55">
        <v>55</v>
      </c>
      <c r="B56" s="2" t="s">
        <v>5627</v>
      </c>
      <c r="C56" s="10" t="s">
        <v>5628</v>
      </c>
      <c r="D56" s="10" t="s">
        <v>5628</v>
      </c>
      <c r="E56" s="8"/>
      <c r="F56" s="2" t="s">
        <v>5627</v>
      </c>
      <c r="G56" s="40"/>
      <c r="H56" s="1"/>
      <c r="I56" s="1"/>
      <c r="J56" s="1" t="s">
        <v>13</v>
      </c>
      <c r="K56" s="1"/>
      <c r="L56" s="1"/>
      <c r="M56" s="40"/>
      <c r="N56" s="49" t="s">
        <v>13</v>
      </c>
      <c r="P56" s="10" t="s">
        <v>13</v>
      </c>
      <c r="S56" s="10" t="s">
        <v>13</v>
      </c>
      <c r="T56" s="10" t="s">
        <v>13</v>
      </c>
      <c r="U56" s="10">
        <v>2</v>
      </c>
      <c r="V56" s="49">
        <v>3</v>
      </c>
      <c r="W56" s="49"/>
    </row>
    <row r="57" spans="1:23" ht="38.25" x14ac:dyDescent="0.25">
      <c r="A57" s="55">
        <v>56</v>
      </c>
      <c r="B57" s="2" t="s">
        <v>5625</v>
      </c>
      <c r="C57" s="10" t="s">
        <v>5626</v>
      </c>
      <c r="D57" s="10" t="s">
        <v>5626</v>
      </c>
      <c r="E57" s="8"/>
      <c r="F57" s="2" t="s">
        <v>5625</v>
      </c>
      <c r="G57" s="40"/>
      <c r="H57" s="1"/>
      <c r="I57" s="1"/>
      <c r="J57" s="1" t="s">
        <v>13</v>
      </c>
      <c r="K57" s="1"/>
      <c r="L57" s="1"/>
      <c r="M57" s="40"/>
      <c r="N57" s="49" t="s">
        <v>13</v>
      </c>
      <c r="P57" s="10" t="s">
        <v>13</v>
      </c>
      <c r="S57" s="10" t="s">
        <v>13</v>
      </c>
      <c r="T57" s="10" t="s">
        <v>13</v>
      </c>
      <c r="U57" s="10">
        <v>2</v>
      </c>
      <c r="V57" s="49">
        <v>3</v>
      </c>
      <c r="W57" s="49"/>
    </row>
    <row r="58" spans="1:23" x14ac:dyDescent="0.25">
      <c r="A58" s="55">
        <v>57</v>
      </c>
      <c r="B58" s="6" t="s">
        <v>5623</v>
      </c>
      <c r="C58" s="12" t="s">
        <v>5624</v>
      </c>
      <c r="D58" s="12" t="s">
        <v>5624</v>
      </c>
      <c r="E58" s="11"/>
      <c r="F58" s="6" t="s">
        <v>5623</v>
      </c>
      <c r="G58" s="39"/>
      <c r="H58" s="5"/>
      <c r="I58" s="5"/>
      <c r="J58" s="1"/>
      <c r="K58" s="5"/>
      <c r="L58" s="5"/>
      <c r="M58" s="39"/>
      <c r="N58" s="50"/>
      <c r="V58" s="50"/>
      <c r="W58" s="50"/>
    </row>
    <row r="59" spans="1:23" ht="25.5" x14ac:dyDescent="0.25">
      <c r="A59" s="55">
        <v>58</v>
      </c>
      <c r="B59" s="2" t="s">
        <v>5621</v>
      </c>
      <c r="C59" s="10" t="s">
        <v>5622</v>
      </c>
      <c r="D59" s="10" t="s">
        <v>5622</v>
      </c>
      <c r="E59" s="8"/>
      <c r="F59" s="2" t="s">
        <v>5621</v>
      </c>
      <c r="G59" s="40"/>
      <c r="H59" s="1"/>
      <c r="I59" s="1"/>
      <c r="J59" s="1" t="s">
        <v>13</v>
      </c>
      <c r="K59" s="1"/>
      <c r="L59" s="1"/>
      <c r="M59" s="40"/>
      <c r="N59" s="49" t="s">
        <v>13</v>
      </c>
      <c r="P59" s="10" t="s">
        <v>13</v>
      </c>
      <c r="S59" s="10" t="s">
        <v>13</v>
      </c>
      <c r="T59" s="10" t="s">
        <v>13</v>
      </c>
      <c r="V59" s="49">
        <v>3</v>
      </c>
      <c r="W59" s="49"/>
    </row>
    <row r="60" spans="1:23" ht="25.5" x14ac:dyDescent="0.25">
      <c r="A60" s="55">
        <v>59</v>
      </c>
      <c r="B60" s="2" t="s">
        <v>5619</v>
      </c>
      <c r="C60" s="10" t="s">
        <v>5620</v>
      </c>
      <c r="D60" s="10" t="s">
        <v>5620</v>
      </c>
      <c r="E60" s="8"/>
      <c r="F60" s="2" t="s">
        <v>5619</v>
      </c>
      <c r="G60" s="40"/>
      <c r="H60" s="1"/>
      <c r="I60" s="1"/>
      <c r="J60" s="1" t="s">
        <v>13</v>
      </c>
      <c r="K60" s="1"/>
      <c r="L60" s="1"/>
      <c r="M60" s="40"/>
      <c r="N60" s="49" t="s">
        <v>13</v>
      </c>
      <c r="P60" s="10" t="s">
        <v>13</v>
      </c>
      <c r="S60" s="10" t="s">
        <v>13</v>
      </c>
      <c r="T60" s="10" t="s">
        <v>13</v>
      </c>
      <c r="U60" s="16">
        <v>2</v>
      </c>
      <c r="V60" s="54">
        <v>3</v>
      </c>
      <c r="W60" s="54"/>
    </row>
    <row r="61" spans="1:23" ht="25.5" x14ac:dyDescent="0.25">
      <c r="A61" s="55">
        <v>60</v>
      </c>
      <c r="B61" s="2" t="s">
        <v>5617</v>
      </c>
      <c r="C61" s="10" t="s">
        <v>5618</v>
      </c>
      <c r="D61" s="10" t="s">
        <v>5618</v>
      </c>
      <c r="E61" s="8"/>
      <c r="F61" s="2" t="s">
        <v>5617</v>
      </c>
      <c r="G61" s="40"/>
      <c r="H61" s="1"/>
      <c r="I61" s="1"/>
      <c r="J61" s="1" t="s">
        <v>13</v>
      </c>
      <c r="K61" s="1"/>
      <c r="L61" s="1"/>
      <c r="M61" s="40"/>
      <c r="N61" s="49" t="s">
        <v>13</v>
      </c>
      <c r="P61" s="10" t="s">
        <v>13</v>
      </c>
      <c r="S61" s="10" t="s">
        <v>13</v>
      </c>
      <c r="T61" s="10" t="s">
        <v>13</v>
      </c>
      <c r="U61" s="16">
        <v>2</v>
      </c>
      <c r="V61" s="54">
        <v>3</v>
      </c>
      <c r="W61" s="54"/>
    </row>
    <row r="62" spans="1:23" ht="25.5" x14ac:dyDescent="0.25">
      <c r="A62" s="55">
        <v>61</v>
      </c>
      <c r="B62" s="2" t="s">
        <v>5615</v>
      </c>
      <c r="C62" s="10" t="s">
        <v>5616</v>
      </c>
      <c r="D62" s="10" t="s">
        <v>5616</v>
      </c>
      <c r="E62" s="8"/>
      <c r="F62" s="2" t="s">
        <v>5615</v>
      </c>
      <c r="G62" s="40"/>
      <c r="H62" s="1"/>
      <c r="I62" s="1"/>
      <c r="J62" s="1" t="s">
        <v>13</v>
      </c>
      <c r="K62" s="1"/>
      <c r="L62" s="1"/>
      <c r="M62" s="40"/>
      <c r="N62" s="49" t="s">
        <v>13</v>
      </c>
      <c r="P62" s="10" t="s">
        <v>13</v>
      </c>
      <c r="S62" s="10" t="s">
        <v>13</v>
      </c>
      <c r="T62" s="10" t="s">
        <v>13</v>
      </c>
      <c r="V62" s="49">
        <v>3</v>
      </c>
      <c r="W62" s="49"/>
    </row>
    <row r="63" spans="1:23" ht="25.5" x14ac:dyDescent="0.25">
      <c r="A63" s="55">
        <v>62</v>
      </c>
      <c r="B63" s="2" t="s">
        <v>5613</v>
      </c>
      <c r="C63" s="10" t="s">
        <v>5614</v>
      </c>
      <c r="D63" s="10" t="s">
        <v>5614</v>
      </c>
      <c r="E63" s="8"/>
      <c r="F63" s="2" t="s">
        <v>5613</v>
      </c>
      <c r="G63" s="40"/>
      <c r="H63" s="1"/>
      <c r="I63" s="1"/>
      <c r="J63" s="1" t="s">
        <v>13</v>
      </c>
      <c r="K63" s="1"/>
      <c r="L63" s="1"/>
      <c r="M63" s="40"/>
      <c r="N63" s="49" t="s">
        <v>13</v>
      </c>
      <c r="P63" s="10" t="s">
        <v>13</v>
      </c>
      <c r="S63" s="10" t="s">
        <v>13</v>
      </c>
      <c r="T63" s="10" t="s">
        <v>13</v>
      </c>
      <c r="V63" s="49">
        <v>3</v>
      </c>
      <c r="W63" s="49"/>
    </row>
    <row r="64" spans="1:23" ht="25.5" x14ac:dyDescent="0.25">
      <c r="A64" s="55">
        <v>63</v>
      </c>
      <c r="B64" s="2" t="s">
        <v>5611</v>
      </c>
      <c r="C64" s="10" t="s">
        <v>5612</v>
      </c>
      <c r="D64" s="10" t="s">
        <v>5612</v>
      </c>
      <c r="E64" s="8"/>
      <c r="F64" s="2" t="s">
        <v>5611</v>
      </c>
      <c r="G64" s="40"/>
      <c r="H64" s="1"/>
      <c r="I64" s="1"/>
      <c r="J64" s="1" t="s">
        <v>13</v>
      </c>
      <c r="K64" s="1"/>
      <c r="L64" s="1"/>
      <c r="M64" s="40"/>
      <c r="N64" s="49" t="s">
        <v>13</v>
      </c>
      <c r="P64" s="10" t="s">
        <v>13</v>
      </c>
      <c r="S64" s="10" t="s">
        <v>13</v>
      </c>
      <c r="T64" s="10" t="s">
        <v>13</v>
      </c>
      <c r="V64" s="49">
        <v>3</v>
      </c>
      <c r="W64" s="49"/>
    </row>
    <row r="65" spans="1:23" ht="25.5" x14ac:dyDescent="0.25">
      <c r="A65" s="55">
        <v>64</v>
      </c>
      <c r="B65" s="2" t="s">
        <v>5609</v>
      </c>
      <c r="C65" s="10" t="s">
        <v>5610</v>
      </c>
      <c r="D65" s="10" t="s">
        <v>5610</v>
      </c>
      <c r="E65" s="8"/>
      <c r="F65" s="2" t="s">
        <v>5609</v>
      </c>
      <c r="G65" s="40"/>
      <c r="H65" s="1"/>
      <c r="I65" s="1"/>
      <c r="J65" s="1" t="s">
        <v>13</v>
      </c>
      <c r="K65" s="1"/>
      <c r="L65" s="1"/>
      <c r="M65" s="40"/>
      <c r="N65" s="49" t="s">
        <v>13</v>
      </c>
      <c r="P65" s="10" t="s">
        <v>13</v>
      </c>
      <c r="S65" s="10" t="s">
        <v>13</v>
      </c>
      <c r="T65" s="10" t="s">
        <v>13</v>
      </c>
      <c r="V65" s="50"/>
      <c r="W65" s="50"/>
    </row>
    <row r="66" spans="1:23" ht="127.5" x14ac:dyDescent="0.25">
      <c r="A66" s="55">
        <v>65</v>
      </c>
      <c r="B66" s="2" t="s">
        <v>5607</v>
      </c>
      <c r="C66" s="10" t="s">
        <v>5608</v>
      </c>
      <c r="D66" s="10" t="s">
        <v>5608</v>
      </c>
      <c r="E66" s="8"/>
      <c r="F66" s="2" t="s">
        <v>5607</v>
      </c>
      <c r="G66" s="40"/>
      <c r="H66" s="1"/>
      <c r="I66" s="1"/>
      <c r="J66" s="1" t="s">
        <v>13</v>
      </c>
      <c r="K66" s="1"/>
      <c r="L66" s="1"/>
      <c r="M66" s="40"/>
      <c r="N66" s="49" t="s">
        <v>13</v>
      </c>
      <c r="P66" s="10" t="s">
        <v>13</v>
      </c>
      <c r="S66" s="10" t="s">
        <v>13</v>
      </c>
      <c r="T66" s="10" t="s">
        <v>13</v>
      </c>
      <c r="V66" s="50"/>
      <c r="W66" s="50"/>
    </row>
    <row r="67" spans="1:23" ht="76.5" x14ac:dyDescent="0.25">
      <c r="A67" s="55">
        <v>66</v>
      </c>
      <c r="B67" s="2" t="s">
        <v>5605</v>
      </c>
      <c r="C67" s="10" t="s">
        <v>5606</v>
      </c>
      <c r="D67" s="10" t="s">
        <v>5606</v>
      </c>
      <c r="E67" s="8"/>
      <c r="F67" s="2" t="s">
        <v>5605</v>
      </c>
      <c r="G67" s="40"/>
      <c r="H67" s="1"/>
      <c r="I67" s="1"/>
      <c r="J67" s="1" t="s">
        <v>13</v>
      </c>
      <c r="K67" s="1"/>
      <c r="L67" s="1"/>
      <c r="M67" s="40"/>
      <c r="N67" s="49" t="s">
        <v>13</v>
      </c>
      <c r="P67" s="10" t="s">
        <v>13</v>
      </c>
      <c r="S67" s="10" t="s">
        <v>13</v>
      </c>
      <c r="T67" s="10" t="s">
        <v>13</v>
      </c>
      <c r="V67" s="50"/>
      <c r="W67" s="50"/>
    </row>
    <row r="68" spans="1:23" ht="25.5" x14ac:dyDescent="0.25">
      <c r="A68" s="55">
        <v>67</v>
      </c>
      <c r="B68" s="4" t="s">
        <v>13211</v>
      </c>
      <c r="C68" s="14" t="s">
        <v>5604</v>
      </c>
      <c r="D68" s="14" t="s">
        <v>5604</v>
      </c>
      <c r="E68" s="13"/>
      <c r="F68" s="4" t="s">
        <v>5603</v>
      </c>
      <c r="G68" s="38"/>
      <c r="H68" s="3"/>
      <c r="I68" s="3"/>
      <c r="J68" s="1"/>
      <c r="K68" s="1"/>
      <c r="L68" s="3"/>
      <c r="M68" s="38"/>
      <c r="N68" s="50"/>
      <c r="V68" s="50"/>
      <c r="W68" s="50"/>
    </row>
    <row r="69" spans="1:23" x14ac:dyDescent="0.25">
      <c r="A69" s="55">
        <v>68</v>
      </c>
      <c r="B69" s="4" t="s">
        <v>296</v>
      </c>
      <c r="C69" s="14" t="s">
        <v>5602</v>
      </c>
      <c r="D69" s="14" t="s">
        <v>5602</v>
      </c>
      <c r="E69" s="13"/>
      <c r="F69" s="4" t="s">
        <v>296</v>
      </c>
      <c r="G69" s="38"/>
      <c r="H69" s="3"/>
      <c r="I69" s="3"/>
      <c r="J69" s="1"/>
      <c r="K69" s="3"/>
      <c r="L69" s="3"/>
      <c r="M69" s="38"/>
      <c r="N69" s="50"/>
      <c r="V69" s="50"/>
      <c r="W69" s="50"/>
    </row>
    <row r="70" spans="1:23" x14ac:dyDescent="0.25">
      <c r="A70" s="55">
        <v>69</v>
      </c>
      <c r="B70" s="6" t="s">
        <v>5600</v>
      </c>
      <c r="C70" s="12" t="s">
        <v>5601</v>
      </c>
      <c r="D70" s="12" t="s">
        <v>5601</v>
      </c>
      <c r="E70" s="11"/>
      <c r="F70" s="6" t="s">
        <v>5600</v>
      </c>
      <c r="G70" s="39"/>
      <c r="H70" s="5"/>
      <c r="I70" s="5"/>
      <c r="J70" s="1"/>
      <c r="K70" s="5"/>
      <c r="L70" s="5"/>
      <c r="M70" s="39"/>
      <c r="N70" s="50"/>
      <c r="V70" s="50"/>
      <c r="W70" s="50"/>
    </row>
    <row r="71" spans="1:23" ht="38.25" x14ac:dyDescent="0.25">
      <c r="A71" s="55">
        <v>70</v>
      </c>
      <c r="B71" s="2" t="s">
        <v>5598</v>
      </c>
      <c r="C71" s="10" t="s">
        <v>5599</v>
      </c>
      <c r="D71" s="10" t="s">
        <v>5599</v>
      </c>
      <c r="E71" s="8"/>
      <c r="F71" s="2" t="s">
        <v>5598</v>
      </c>
      <c r="G71" s="40"/>
      <c r="H71" s="1"/>
      <c r="I71" s="1"/>
      <c r="J71" s="1" t="s">
        <v>13</v>
      </c>
      <c r="K71" s="1"/>
      <c r="L71" s="1"/>
      <c r="M71" s="40"/>
      <c r="N71" s="49" t="s">
        <v>13</v>
      </c>
      <c r="O71" s="10" t="s">
        <v>13</v>
      </c>
      <c r="P71" s="10" t="s">
        <v>13</v>
      </c>
      <c r="Q71" s="10" t="s">
        <v>13</v>
      </c>
      <c r="R71" s="10" t="s">
        <v>13</v>
      </c>
      <c r="S71" s="10" t="s">
        <v>13</v>
      </c>
      <c r="T71" s="10" t="s">
        <v>13</v>
      </c>
      <c r="V71" s="49">
        <v>3</v>
      </c>
      <c r="W71" s="49"/>
    </row>
    <row r="72" spans="1:23" ht="51" x14ac:dyDescent="0.25">
      <c r="A72" s="55">
        <v>71</v>
      </c>
      <c r="B72" s="2" t="s">
        <v>5596</v>
      </c>
      <c r="C72" s="10" t="s">
        <v>5597</v>
      </c>
      <c r="D72" s="10" t="s">
        <v>5597</v>
      </c>
      <c r="E72" s="8"/>
      <c r="F72" s="2" t="s">
        <v>5596</v>
      </c>
      <c r="G72" s="40"/>
      <c r="H72" s="1"/>
      <c r="I72" s="1"/>
      <c r="J72" s="1" t="s">
        <v>13</v>
      </c>
      <c r="K72" s="1"/>
      <c r="L72" s="1"/>
      <c r="M72" s="40"/>
      <c r="N72" s="49" t="s">
        <v>13</v>
      </c>
      <c r="O72" s="10" t="s">
        <v>13</v>
      </c>
      <c r="P72" s="10" t="s">
        <v>13</v>
      </c>
      <c r="Q72" s="10" t="s">
        <v>13</v>
      </c>
      <c r="R72" s="10" t="s">
        <v>13</v>
      </c>
      <c r="S72" s="10" t="s">
        <v>13</v>
      </c>
      <c r="T72" s="10" t="s">
        <v>13</v>
      </c>
      <c r="V72" s="49">
        <v>3</v>
      </c>
      <c r="W72" s="49"/>
    </row>
    <row r="73" spans="1:23" ht="38.25" x14ac:dyDescent="0.25">
      <c r="A73" s="55">
        <v>72</v>
      </c>
      <c r="B73" s="2" t="s">
        <v>5594</v>
      </c>
      <c r="C73" s="10" t="s">
        <v>5595</v>
      </c>
      <c r="D73" s="10" t="s">
        <v>5595</v>
      </c>
      <c r="E73" s="8"/>
      <c r="F73" s="2" t="s">
        <v>5594</v>
      </c>
      <c r="G73" s="40"/>
      <c r="H73" s="1"/>
      <c r="I73" s="1"/>
      <c r="J73" s="1" t="s">
        <v>13</v>
      </c>
      <c r="K73" s="1"/>
      <c r="L73" s="1"/>
      <c r="M73" s="40"/>
      <c r="N73" s="49" t="s">
        <v>13</v>
      </c>
      <c r="O73" s="10" t="s">
        <v>13</v>
      </c>
      <c r="P73" s="10" t="s">
        <v>13</v>
      </c>
      <c r="Q73" s="10" t="s">
        <v>13</v>
      </c>
      <c r="R73" s="10" t="s">
        <v>13</v>
      </c>
      <c r="S73" s="10" t="s">
        <v>13</v>
      </c>
      <c r="T73" s="10" t="s">
        <v>13</v>
      </c>
      <c r="U73" s="16">
        <v>3</v>
      </c>
      <c r="V73" s="50"/>
      <c r="W73" s="50"/>
    </row>
    <row r="74" spans="1:23" ht="38.25" x14ac:dyDescent="0.25">
      <c r="A74" s="55">
        <v>73</v>
      </c>
      <c r="B74" s="2" t="s">
        <v>5592</v>
      </c>
      <c r="C74" s="10" t="s">
        <v>5593</v>
      </c>
      <c r="D74" s="10" t="s">
        <v>5593</v>
      </c>
      <c r="E74" s="8"/>
      <c r="F74" s="2" t="s">
        <v>5592</v>
      </c>
      <c r="G74" s="40"/>
      <c r="H74" s="1"/>
      <c r="I74" s="1"/>
      <c r="J74" s="1" t="s">
        <v>13</v>
      </c>
      <c r="K74" s="1"/>
      <c r="L74" s="1"/>
      <c r="M74" s="40"/>
      <c r="N74" s="49" t="s">
        <v>13</v>
      </c>
      <c r="O74" s="10" t="s">
        <v>13</v>
      </c>
      <c r="P74" s="10" t="s">
        <v>13</v>
      </c>
      <c r="Q74" s="10" t="s">
        <v>13</v>
      </c>
      <c r="R74" s="10" t="s">
        <v>13</v>
      </c>
      <c r="S74" s="10" t="s">
        <v>13</v>
      </c>
      <c r="T74" s="10" t="s">
        <v>13</v>
      </c>
      <c r="U74" s="16">
        <v>3</v>
      </c>
      <c r="V74" s="50"/>
      <c r="W74" s="50"/>
    </row>
    <row r="75" spans="1:23" ht="25.5" x14ac:dyDescent="0.25">
      <c r="A75" s="55">
        <v>74</v>
      </c>
      <c r="B75" s="2" t="s">
        <v>13212</v>
      </c>
      <c r="C75" s="10" t="s">
        <v>5591</v>
      </c>
      <c r="D75" s="10" t="s">
        <v>5591</v>
      </c>
      <c r="E75" s="8"/>
      <c r="F75" s="2" t="s">
        <v>5590</v>
      </c>
      <c r="G75" s="40"/>
      <c r="H75" s="1"/>
      <c r="I75" s="1"/>
      <c r="J75" s="1"/>
      <c r="K75" s="1"/>
      <c r="L75" s="1" t="s">
        <v>13</v>
      </c>
      <c r="M75" s="40"/>
      <c r="N75" s="49" t="s">
        <v>13</v>
      </c>
      <c r="O75" s="10" t="s">
        <v>13</v>
      </c>
      <c r="P75" s="10" t="s">
        <v>13</v>
      </c>
      <c r="Q75" s="10" t="s">
        <v>13</v>
      </c>
      <c r="R75" s="10" t="s">
        <v>13</v>
      </c>
      <c r="S75" s="10" t="s">
        <v>13</v>
      </c>
      <c r="T75" s="10" t="s">
        <v>13</v>
      </c>
      <c r="U75" s="10">
        <v>3</v>
      </c>
      <c r="V75" s="50"/>
      <c r="W75" s="50"/>
    </row>
    <row r="76" spans="1:23" ht="38.25" x14ac:dyDescent="0.25">
      <c r="A76" s="55">
        <v>75</v>
      </c>
      <c r="B76" s="2" t="s">
        <v>5588</v>
      </c>
      <c r="C76" s="10" t="s">
        <v>5589</v>
      </c>
      <c r="D76" s="10" t="s">
        <v>5589</v>
      </c>
      <c r="E76" s="8"/>
      <c r="F76" s="2" t="s">
        <v>5588</v>
      </c>
      <c r="G76" s="40"/>
      <c r="H76" s="1"/>
      <c r="I76" s="1"/>
      <c r="J76" s="1" t="s">
        <v>13</v>
      </c>
      <c r="K76" s="1"/>
      <c r="L76" s="1"/>
      <c r="M76" s="40"/>
      <c r="N76" s="49" t="s">
        <v>13</v>
      </c>
      <c r="O76" s="10" t="s">
        <v>13</v>
      </c>
      <c r="P76" s="10" t="s">
        <v>13</v>
      </c>
      <c r="Q76" s="10" t="s">
        <v>13</v>
      </c>
      <c r="R76" s="10" t="s">
        <v>13</v>
      </c>
      <c r="S76" s="10" t="s">
        <v>13</v>
      </c>
      <c r="T76" s="10" t="s">
        <v>13</v>
      </c>
      <c r="V76" s="50"/>
      <c r="W76" s="50"/>
    </row>
    <row r="77" spans="1:23" ht="25.5" x14ac:dyDescent="0.25">
      <c r="A77" s="55">
        <v>76</v>
      </c>
      <c r="B77" s="2" t="s">
        <v>5586</v>
      </c>
      <c r="C77" s="10" t="s">
        <v>5587</v>
      </c>
      <c r="D77" s="10" t="s">
        <v>5587</v>
      </c>
      <c r="E77" s="8"/>
      <c r="F77" s="2" t="s">
        <v>5586</v>
      </c>
      <c r="G77" s="40"/>
      <c r="H77" s="1"/>
      <c r="I77" s="1"/>
      <c r="J77" s="1" t="s">
        <v>13</v>
      </c>
      <c r="K77" s="1"/>
      <c r="L77" s="1"/>
      <c r="M77" s="40"/>
      <c r="N77" s="49" t="s">
        <v>13</v>
      </c>
      <c r="O77" s="10" t="s">
        <v>13</v>
      </c>
      <c r="P77" s="10" t="s">
        <v>13</v>
      </c>
      <c r="Q77" s="10" t="s">
        <v>13</v>
      </c>
      <c r="R77" s="10" t="s">
        <v>13</v>
      </c>
      <c r="S77" s="10" t="s">
        <v>13</v>
      </c>
      <c r="T77" s="10" t="s">
        <v>13</v>
      </c>
      <c r="V77" s="50"/>
      <c r="W77" s="50"/>
    </row>
    <row r="78" spans="1:23" ht="25.5" x14ac:dyDescent="0.25">
      <c r="A78" s="55">
        <v>77</v>
      </c>
      <c r="B78" s="2" t="s">
        <v>13212</v>
      </c>
      <c r="C78" s="10" t="s">
        <v>5591</v>
      </c>
      <c r="D78" s="10" t="s">
        <v>5585</v>
      </c>
      <c r="E78" s="8"/>
      <c r="F78" s="2" t="s">
        <v>5584</v>
      </c>
      <c r="G78" s="40" t="s">
        <v>13</v>
      </c>
      <c r="H78" s="1"/>
      <c r="I78" s="1"/>
      <c r="J78" s="1"/>
      <c r="K78" s="1"/>
      <c r="L78" s="1" t="s">
        <v>13</v>
      </c>
      <c r="M78" s="40"/>
      <c r="N78" s="49" t="s">
        <v>13</v>
      </c>
      <c r="P78" s="10" t="s">
        <v>13</v>
      </c>
      <c r="S78" s="10" t="s">
        <v>13</v>
      </c>
      <c r="T78" s="10" t="s">
        <v>13</v>
      </c>
      <c r="U78" s="10">
        <v>3</v>
      </c>
      <c r="V78" s="50"/>
      <c r="W78" s="50"/>
    </row>
    <row r="79" spans="1:23" x14ac:dyDescent="0.25">
      <c r="A79" s="55">
        <v>78</v>
      </c>
      <c r="B79" s="4" t="s">
        <v>5582</v>
      </c>
      <c r="C79" s="14" t="s">
        <v>5583</v>
      </c>
      <c r="D79" s="14" t="s">
        <v>5583</v>
      </c>
      <c r="E79" s="13"/>
      <c r="F79" s="4" t="s">
        <v>5582</v>
      </c>
      <c r="G79" s="38"/>
      <c r="H79" s="3"/>
      <c r="I79" s="3"/>
      <c r="J79" s="1"/>
      <c r="K79" s="3"/>
      <c r="L79" s="3"/>
      <c r="M79" s="38"/>
      <c r="N79" s="50"/>
      <c r="V79" s="50"/>
      <c r="W79" s="50"/>
    </row>
    <row r="80" spans="1:23" x14ac:dyDescent="0.25">
      <c r="A80" s="55">
        <v>79</v>
      </c>
      <c r="B80" s="6" t="s">
        <v>5580</v>
      </c>
      <c r="C80" s="12" t="s">
        <v>5581</v>
      </c>
      <c r="D80" s="12" t="s">
        <v>5581</v>
      </c>
      <c r="E80" s="11"/>
      <c r="F80" s="6" t="s">
        <v>5580</v>
      </c>
      <c r="G80" s="39"/>
      <c r="H80" s="5"/>
      <c r="I80" s="5"/>
      <c r="J80" s="1"/>
      <c r="K80" s="5"/>
      <c r="L80" s="5"/>
      <c r="M80" s="39"/>
      <c r="N80" s="50"/>
      <c r="V80" s="50"/>
      <c r="W80" s="50"/>
    </row>
    <row r="81" spans="1:23" ht="51" x14ac:dyDescent="0.25">
      <c r="A81" s="55">
        <v>80</v>
      </c>
      <c r="B81" s="2" t="s">
        <v>5578</v>
      </c>
      <c r="C81" s="10" t="s">
        <v>5579</v>
      </c>
      <c r="D81" s="10" t="s">
        <v>5579</v>
      </c>
      <c r="E81" s="8"/>
      <c r="F81" s="2" t="s">
        <v>5578</v>
      </c>
      <c r="G81" s="40"/>
      <c r="H81" s="1"/>
      <c r="I81" s="1"/>
      <c r="J81" s="1" t="s">
        <v>13</v>
      </c>
      <c r="K81" s="1"/>
      <c r="L81" s="1"/>
      <c r="M81" s="40"/>
      <c r="N81" s="49" t="s">
        <v>13</v>
      </c>
      <c r="O81" s="10" t="s">
        <v>13</v>
      </c>
      <c r="P81" s="10" t="s">
        <v>13</v>
      </c>
      <c r="Q81" s="10" t="s">
        <v>13</v>
      </c>
      <c r="R81" s="10" t="s">
        <v>13</v>
      </c>
      <c r="V81" s="50"/>
      <c r="W81" s="50"/>
    </row>
    <row r="82" spans="1:23" x14ac:dyDescent="0.25">
      <c r="A82" s="55">
        <v>81</v>
      </c>
      <c r="B82" s="6" t="s">
        <v>5576</v>
      </c>
      <c r="C82" s="12" t="s">
        <v>5577</v>
      </c>
      <c r="D82" s="12" t="s">
        <v>5577</v>
      </c>
      <c r="E82" s="11"/>
      <c r="F82" s="6" t="s">
        <v>5576</v>
      </c>
      <c r="G82" s="39"/>
      <c r="H82" s="5"/>
      <c r="I82" s="5"/>
      <c r="J82" s="1"/>
      <c r="K82" s="5"/>
      <c r="L82" s="5"/>
      <c r="M82" s="39"/>
      <c r="N82" s="50"/>
      <c r="V82" s="50"/>
      <c r="W82" s="50"/>
    </row>
    <row r="83" spans="1:23" ht="25.5" x14ac:dyDescent="0.25">
      <c r="A83" s="55">
        <v>82</v>
      </c>
      <c r="B83" s="2" t="s">
        <v>5574</v>
      </c>
      <c r="C83" s="10" t="s">
        <v>5575</v>
      </c>
      <c r="D83" s="10" t="s">
        <v>5575</v>
      </c>
      <c r="E83" s="8"/>
      <c r="F83" s="2" t="s">
        <v>5574</v>
      </c>
      <c r="G83" s="40"/>
      <c r="H83" s="1"/>
      <c r="I83" s="1"/>
      <c r="J83" s="1" t="s">
        <v>13</v>
      </c>
      <c r="K83" s="1"/>
      <c r="L83" s="1"/>
      <c r="M83" s="40"/>
      <c r="N83" s="49" t="s">
        <v>13</v>
      </c>
      <c r="O83" s="10" t="s">
        <v>13</v>
      </c>
      <c r="P83" s="10" t="s">
        <v>13</v>
      </c>
      <c r="Q83" s="10" t="s">
        <v>13</v>
      </c>
      <c r="R83" s="10" t="s">
        <v>13</v>
      </c>
      <c r="V83" s="50"/>
      <c r="W83" s="50"/>
    </row>
    <row r="84" spans="1:23" ht="38.25" x14ac:dyDescent="0.25">
      <c r="A84" s="55">
        <v>83</v>
      </c>
      <c r="B84" s="2" t="s">
        <v>5572</v>
      </c>
      <c r="C84" s="10" t="s">
        <v>5573</v>
      </c>
      <c r="D84" s="10" t="s">
        <v>5573</v>
      </c>
      <c r="E84" s="8"/>
      <c r="F84" s="2" t="s">
        <v>5572</v>
      </c>
      <c r="G84" s="40"/>
      <c r="H84" s="1"/>
      <c r="I84" s="1"/>
      <c r="J84" s="1" t="s">
        <v>13</v>
      </c>
      <c r="K84" s="1"/>
      <c r="L84" s="1"/>
      <c r="M84" s="40"/>
      <c r="N84" s="49" t="s">
        <v>13</v>
      </c>
      <c r="O84" s="10" t="s">
        <v>13</v>
      </c>
      <c r="P84" s="10" t="s">
        <v>13</v>
      </c>
      <c r="Q84" s="10" t="s">
        <v>13</v>
      </c>
      <c r="R84" s="10" t="s">
        <v>13</v>
      </c>
      <c r="V84" s="50"/>
      <c r="W84" s="50"/>
    </row>
    <row r="85" spans="1:23" x14ac:dyDescent="0.25">
      <c r="A85" s="55">
        <v>84</v>
      </c>
      <c r="B85" s="6" t="s">
        <v>5570</v>
      </c>
      <c r="C85" s="12" t="s">
        <v>5571</v>
      </c>
      <c r="D85" s="12" t="s">
        <v>5571</v>
      </c>
      <c r="E85" s="11"/>
      <c r="F85" s="6" t="s">
        <v>5570</v>
      </c>
      <c r="G85" s="39"/>
      <c r="H85" s="5"/>
      <c r="I85" s="5"/>
      <c r="J85" s="1"/>
      <c r="K85" s="5"/>
      <c r="L85" s="5"/>
      <c r="M85" s="39"/>
      <c r="N85" s="50"/>
      <c r="V85" s="50"/>
      <c r="W85" s="50"/>
    </row>
    <row r="86" spans="1:23" x14ac:dyDescent="0.25">
      <c r="A86" s="55">
        <v>85</v>
      </c>
      <c r="B86" s="4" t="s">
        <v>5569</v>
      </c>
      <c r="C86" s="8"/>
      <c r="E86" s="8"/>
      <c r="F86" s="4" t="s">
        <v>5569</v>
      </c>
      <c r="G86" s="38"/>
      <c r="H86" s="3"/>
      <c r="I86" s="3"/>
      <c r="J86" s="1"/>
      <c r="K86" s="3"/>
      <c r="L86" s="3"/>
      <c r="M86" s="38"/>
      <c r="N86" s="50"/>
      <c r="V86" s="50"/>
      <c r="W86" s="50"/>
    </row>
    <row r="87" spans="1:23" x14ac:dyDescent="0.25">
      <c r="A87" s="55">
        <v>86</v>
      </c>
      <c r="B87" s="2" t="s">
        <v>5567</v>
      </c>
      <c r="C87" s="10" t="s">
        <v>5568</v>
      </c>
      <c r="D87" s="10" t="s">
        <v>5568</v>
      </c>
      <c r="E87" s="8"/>
      <c r="F87" s="2" t="s">
        <v>5567</v>
      </c>
      <c r="G87" s="40"/>
      <c r="H87" s="1"/>
      <c r="I87" s="1"/>
      <c r="J87" s="1" t="s">
        <v>13</v>
      </c>
      <c r="K87" s="1"/>
      <c r="L87" s="1"/>
      <c r="M87" s="40"/>
      <c r="N87" s="49" t="s">
        <v>13</v>
      </c>
      <c r="O87" s="10" t="s">
        <v>13</v>
      </c>
      <c r="P87" s="10" t="s">
        <v>13</v>
      </c>
      <c r="Q87" s="10" t="s">
        <v>13</v>
      </c>
      <c r="R87" s="10" t="s">
        <v>13</v>
      </c>
      <c r="V87" s="50"/>
      <c r="W87" s="50"/>
    </row>
    <row r="88" spans="1:23" ht="25.5" x14ac:dyDescent="0.25">
      <c r="A88" s="55">
        <v>87</v>
      </c>
      <c r="B88" s="2" t="s">
        <v>5565</v>
      </c>
      <c r="C88" s="10" t="s">
        <v>5566</v>
      </c>
      <c r="D88" s="10" t="s">
        <v>5566</v>
      </c>
      <c r="E88" s="8"/>
      <c r="F88" s="2" t="s">
        <v>5565</v>
      </c>
      <c r="G88" s="40"/>
      <c r="H88" s="1"/>
      <c r="I88" s="1"/>
      <c r="J88" s="1" t="s">
        <v>13</v>
      </c>
      <c r="K88" s="1"/>
      <c r="L88" s="1"/>
      <c r="M88" s="40"/>
      <c r="N88" s="49" t="s">
        <v>13</v>
      </c>
      <c r="O88" s="10" t="s">
        <v>13</v>
      </c>
      <c r="P88" s="10" t="s">
        <v>13</v>
      </c>
      <c r="Q88" s="10" t="s">
        <v>13</v>
      </c>
      <c r="R88" s="10" t="s">
        <v>13</v>
      </c>
      <c r="V88" s="50"/>
      <c r="W88" s="50"/>
    </row>
    <row r="89" spans="1:23" x14ac:dyDescent="0.25">
      <c r="A89" s="55">
        <v>88</v>
      </c>
      <c r="B89" s="2" t="s">
        <v>5564</v>
      </c>
      <c r="C89" s="8"/>
      <c r="E89" s="8"/>
      <c r="F89" s="2" t="s">
        <v>5564</v>
      </c>
      <c r="G89" s="40"/>
      <c r="H89" s="1"/>
      <c r="I89" s="1"/>
      <c r="J89" s="1" t="s">
        <v>13</v>
      </c>
      <c r="K89" s="1"/>
      <c r="L89" s="1"/>
      <c r="M89" s="40"/>
      <c r="N89" s="50"/>
      <c r="V89" s="50"/>
      <c r="W89" s="50"/>
    </row>
    <row r="90" spans="1:23" ht="38.25" x14ac:dyDescent="0.25">
      <c r="A90" s="55">
        <v>89</v>
      </c>
      <c r="B90" s="2" t="s">
        <v>5562</v>
      </c>
      <c r="C90" s="10" t="s">
        <v>5563</v>
      </c>
      <c r="D90" s="10" t="s">
        <v>5563</v>
      </c>
      <c r="E90" s="8"/>
      <c r="F90" s="2" t="s">
        <v>5562</v>
      </c>
      <c r="G90" s="40"/>
      <c r="H90" s="1"/>
      <c r="I90" s="1"/>
      <c r="J90" s="1" t="s">
        <v>13</v>
      </c>
      <c r="K90" s="1"/>
      <c r="L90" s="1"/>
      <c r="M90" s="40"/>
      <c r="N90" s="49" t="s">
        <v>13</v>
      </c>
      <c r="O90" s="10" t="s">
        <v>13</v>
      </c>
      <c r="P90" s="10" t="s">
        <v>13</v>
      </c>
      <c r="Q90" s="10" t="s">
        <v>13</v>
      </c>
      <c r="R90" s="10" t="s">
        <v>13</v>
      </c>
      <c r="V90" s="50"/>
      <c r="W90" s="50"/>
    </row>
    <row r="91" spans="1:23" ht="51" x14ac:dyDescent="0.25">
      <c r="A91" s="55">
        <v>90</v>
      </c>
      <c r="B91" s="2" t="s">
        <v>5560</v>
      </c>
      <c r="C91" s="10" t="s">
        <v>5561</v>
      </c>
      <c r="D91" s="10" t="s">
        <v>5561</v>
      </c>
      <c r="E91" s="8"/>
      <c r="F91" s="2" t="s">
        <v>5560</v>
      </c>
      <c r="G91" s="40"/>
      <c r="H91" s="1"/>
      <c r="I91" s="1"/>
      <c r="J91" s="1" t="s">
        <v>13</v>
      </c>
      <c r="K91" s="1"/>
      <c r="L91" s="1"/>
      <c r="M91" s="40"/>
      <c r="N91" s="49" t="s">
        <v>13</v>
      </c>
      <c r="O91" s="10" t="s">
        <v>13</v>
      </c>
      <c r="P91" s="10" t="s">
        <v>13</v>
      </c>
      <c r="Q91" s="10" t="s">
        <v>13</v>
      </c>
      <c r="R91" s="10" t="s">
        <v>13</v>
      </c>
      <c r="V91" s="50"/>
      <c r="W91" s="50"/>
    </row>
    <row r="92" spans="1:23" x14ac:dyDescent="0.25">
      <c r="A92" s="55">
        <v>91</v>
      </c>
      <c r="B92" s="2" t="s">
        <v>5559</v>
      </c>
      <c r="C92" s="8"/>
      <c r="E92" s="8"/>
      <c r="F92" s="2" t="s">
        <v>5559</v>
      </c>
      <c r="G92" s="40"/>
      <c r="H92" s="1"/>
      <c r="I92" s="1"/>
      <c r="J92" s="1" t="s">
        <v>13</v>
      </c>
      <c r="K92" s="1"/>
      <c r="L92" s="1"/>
      <c r="M92" s="40"/>
      <c r="N92" s="50"/>
      <c r="V92" s="50"/>
      <c r="W92" s="50"/>
    </row>
    <row r="93" spans="1:23" ht="25.5" x14ac:dyDescent="0.25">
      <c r="A93" s="55">
        <v>92</v>
      </c>
      <c r="B93" s="2" t="s">
        <v>5557</v>
      </c>
      <c r="C93" s="10" t="s">
        <v>5558</v>
      </c>
      <c r="D93" s="10" t="s">
        <v>5558</v>
      </c>
      <c r="E93" s="8"/>
      <c r="F93" s="2" t="s">
        <v>5557</v>
      </c>
      <c r="G93" s="40"/>
      <c r="H93" s="1"/>
      <c r="I93" s="1"/>
      <c r="J93" s="1" t="s">
        <v>13</v>
      </c>
      <c r="K93" s="1"/>
      <c r="L93" s="1"/>
      <c r="M93" s="40"/>
      <c r="N93" s="49" t="s">
        <v>13</v>
      </c>
      <c r="O93" s="10" t="s">
        <v>13</v>
      </c>
      <c r="P93" s="10" t="s">
        <v>13</v>
      </c>
      <c r="Q93" s="10" t="s">
        <v>13</v>
      </c>
      <c r="R93" s="10" t="s">
        <v>13</v>
      </c>
      <c r="V93" s="50"/>
      <c r="W93" s="50"/>
    </row>
    <row r="94" spans="1:23" ht="51" x14ac:dyDescent="0.25">
      <c r="A94" s="55">
        <v>93</v>
      </c>
      <c r="B94" s="2" t="s">
        <v>5555</v>
      </c>
      <c r="C94" s="10" t="s">
        <v>5556</v>
      </c>
      <c r="D94" s="10" t="s">
        <v>5556</v>
      </c>
      <c r="E94" s="8"/>
      <c r="F94" s="2" t="s">
        <v>5555</v>
      </c>
      <c r="G94" s="40"/>
      <c r="H94" s="1"/>
      <c r="I94" s="1"/>
      <c r="J94" s="1" t="s">
        <v>13</v>
      </c>
      <c r="K94" s="1"/>
      <c r="L94" s="1"/>
      <c r="M94" s="40"/>
      <c r="N94" s="49" t="s">
        <v>13</v>
      </c>
      <c r="O94" s="10" t="s">
        <v>13</v>
      </c>
      <c r="P94" s="10" t="s">
        <v>13</v>
      </c>
      <c r="Q94" s="10" t="s">
        <v>13</v>
      </c>
      <c r="R94" s="10" t="s">
        <v>13</v>
      </c>
      <c r="V94" s="50"/>
      <c r="W94" s="50"/>
    </row>
    <row r="95" spans="1:23" x14ac:dyDescent="0.25">
      <c r="A95" s="55">
        <v>94</v>
      </c>
      <c r="B95" s="2" t="s">
        <v>5554</v>
      </c>
      <c r="C95" s="8"/>
      <c r="E95" s="8"/>
      <c r="F95" s="2" t="s">
        <v>5554</v>
      </c>
      <c r="G95" s="40"/>
      <c r="H95" s="1"/>
      <c r="I95" s="1"/>
      <c r="J95" s="1" t="s">
        <v>13</v>
      </c>
      <c r="K95" s="1"/>
      <c r="L95" s="1"/>
      <c r="M95" s="40"/>
      <c r="N95" s="50"/>
      <c r="V95" s="50"/>
      <c r="W95" s="50"/>
    </row>
    <row r="96" spans="1:23" ht="25.5" x14ac:dyDescent="0.25">
      <c r="A96" s="55">
        <v>95</v>
      </c>
      <c r="B96" s="2" t="s">
        <v>5552</v>
      </c>
      <c r="C96" s="10" t="s">
        <v>5553</v>
      </c>
      <c r="D96" s="10" t="s">
        <v>5553</v>
      </c>
      <c r="E96" s="8"/>
      <c r="F96" s="2" t="s">
        <v>5552</v>
      </c>
      <c r="G96" s="40"/>
      <c r="H96" s="1"/>
      <c r="I96" s="1"/>
      <c r="J96" s="1" t="s">
        <v>13</v>
      </c>
      <c r="K96" s="1"/>
      <c r="L96" s="1"/>
      <c r="M96" s="40"/>
      <c r="N96" s="49" t="s">
        <v>13</v>
      </c>
      <c r="O96" s="10" t="s">
        <v>13</v>
      </c>
      <c r="P96" s="10" t="s">
        <v>13</v>
      </c>
      <c r="Q96" s="10" t="s">
        <v>13</v>
      </c>
      <c r="R96" s="10" t="s">
        <v>13</v>
      </c>
      <c r="V96" s="50"/>
      <c r="W96" s="50"/>
    </row>
    <row r="97" spans="1:23" ht="38.25" x14ac:dyDescent="0.25">
      <c r="A97" s="55">
        <v>96</v>
      </c>
      <c r="B97" s="2" t="s">
        <v>5550</v>
      </c>
      <c r="C97" s="10" t="s">
        <v>5551</v>
      </c>
      <c r="D97" s="10" t="s">
        <v>5551</v>
      </c>
      <c r="E97" s="8"/>
      <c r="F97" s="2" t="s">
        <v>5550</v>
      </c>
      <c r="G97" s="40"/>
      <c r="H97" s="1"/>
      <c r="I97" s="1"/>
      <c r="J97" s="1" t="s">
        <v>13</v>
      </c>
      <c r="K97" s="1"/>
      <c r="L97" s="1"/>
      <c r="M97" s="40"/>
      <c r="N97" s="49" t="s">
        <v>13</v>
      </c>
      <c r="O97" s="10" t="s">
        <v>13</v>
      </c>
      <c r="P97" s="10" t="s">
        <v>13</v>
      </c>
      <c r="Q97" s="10" t="s">
        <v>13</v>
      </c>
      <c r="R97" s="10" t="s">
        <v>13</v>
      </c>
      <c r="V97" s="50"/>
      <c r="W97" s="50"/>
    </row>
    <row r="98" spans="1:23" x14ac:dyDescent="0.25">
      <c r="A98" s="55">
        <v>97</v>
      </c>
      <c r="B98" s="6" t="s">
        <v>5548</v>
      </c>
      <c r="C98" s="12" t="s">
        <v>5549</v>
      </c>
      <c r="D98" s="12" t="s">
        <v>5549</v>
      </c>
      <c r="E98" s="11"/>
      <c r="F98" s="6" t="s">
        <v>5548</v>
      </c>
      <c r="G98" s="39"/>
      <c r="H98" s="5"/>
      <c r="I98" s="5"/>
      <c r="J98" s="1"/>
      <c r="K98" s="5"/>
      <c r="L98" s="5"/>
      <c r="M98" s="39"/>
      <c r="N98" s="50"/>
      <c r="V98" s="50"/>
      <c r="W98" s="50"/>
    </row>
    <row r="99" spans="1:23" ht="38.25" x14ac:dyDescent="0.25">
      <c r="A99" s="55">
        <v>98</v>
      </c>
      <c r="B99" s="2" t="s">
        <v>5546</v>
      </c>
      <c r="C99" s="10" t="s">
        <v>5547</v>
      </c>
      <c r="D99" s="10" t="s">
        <v>5547</v>
      </c>
      <c r="E99" s="8"/>
      <c r="F99" s="2" t="s">
        <v>5546</v>
      </c>
      <c r="G99" s="40"/>
      <c r="H99" s="1"/>
      <c r="I99" s="1"/>
      <c r="J99" s="1" t="s">
        <v>13</v>
      </c>
      <c r="K99" s="1"/>
      <c r="L99" s="1"/>
      <c r="M99" s="40"/>
      <c r="N99" s="49" t="s">
        <v>13</v>
      </c>
      <c r="O99" s="10" t="s">
        <v>13</v>
      </c>
      <c r="P99" s="10" t="s">
        <v>13</v>
      </c>
      <c r="Q99" s="10" t="s">
        <v>13</v>
      </c>
      <c r="R99" s="10" t="s">
        <v>13</v>
      </c>
      <c r="V99" s="50"/>
      <c r="W99" s="50"/>
    </row>
    <row r="100" spans="1:23" ht="25.5" x14ac:dyDescent="0.25">
      <c r="A100" s="55">
        <v>99</v>
      </c>
      <c r="B100" s="2" t="s">
        <v>5544</v>
      </c>
      <c r="C100" s="10" t="s">
        <v>5545</v>
      </c>
      <c r="D100" s="10" t="s">
        <v>5545</v>
      </c>
      <c r="E100" s="8"/>
      <c r="F100" s="2" t="s">
        <v>5544</v>
      </c>
      <c r="G100" s="40"/>
      <c r="H100" s="1"/>
      <c r="I100" s="1"/>
      <c r="J100" s="1" t="s">
        <v>13</v>
      </c>
      <c r="K100" s="1"/>
      <c r="L100" s="1"/>
      <c r="M100" s="40"/>
      <c r="N100" s="49" t="s">
        <v>13</v>
      </c>
      <c r="O100" s="10" t="s">
        <v>13</v>
      </c>
      <c r="P100" s="10" t="s">
        <v>13</v>
      </c>
      <c r="Q100" s="10" t="s">
        <v>13</v>
      </c>
      <c r="R100" s="10" t="s">
        <v>13</v>
      </c>
      <c r="V100" s="50"/>
      <c r="W100" s="50"/>
    </row>
    <row r="101" spans="1:23" ht="38.25" x14ac:dyDescent="0.25">
      <c r="A101" s="55">
        <v>100</v>
      </c>
      <c r="B101" s="2" t="s">
        <v>5542</v>
      </c>
      <c r="C101" s="10" t="s">
        <v>5543</v>
      </c>
      <c r="D101" s="10" t="s">
        <v>5543</v>
      </c>
      <c r="E101" s="8"/>
      <c r="F101" s="2" t="s">
        <v>5542</v>
      </c>
      <c r="G101" s="40"/>
      <c r="H101" s="1"/>
      <c r="I101" s="1"/>
      <c r="J101" s="1" t="s">
        <v>13</v>
      </c>
      <c r="K101" s="1"/>
      <c r="L101" s="1"/>
      <c r="M101" s="40"/>
      <c r="N101" s="49" t="s">
        <v>13</v>
      </c>
      <c r="O101" s="10" t="s">
        <v>13</v>
      </c>
      <c r="P101" s="10" t="s">
        <v>13</v>
      </c>
      <c r="Q101" s="10" t="s">
        <v>13</v>
      </c>
      <c r="R101" s="10" t="s">
        <v>13</v>
      </c>
      <c r="V101" s="50"/>
      <c r="W101" s="50"/>
    </row>
    <row r="102" spans="1:23" ht="25.5" x14ac:dyDescent="0.25">
      <c r="A102" s="55">
        <v>101</v>
      </c>
      <c r="B102" s="6" t="s">
        <v>5540</v>
      </c>
      <c r="C102" s="12" t="s">
        <v>5541</v>
      </c>
      <c r="D102" s="12" t="s">
        <v>5541</v>
      </c>
      <c r="E102" s="11"/>
      <c r="F102" s="6" t="s">
        <v>5540</v>
      </c>
      <c r="G102" s="39"/>
      <c r="H102" s="5"/>
      <c r="I102" s="5"/>
      <c r="J102" s="1"/>
      <c r="K102" s="5"/>
      <c r="L102" s="5"/>
      <c r="M102" s="39"/>
      <c r="N102" s="50"/>
      <c r="V102" s="50"/>
      <c r="W102" s="50"/>
    </row>
    <row r="103" spans="1:23" x14ac:dyDescent="0.25">
      <c r="A103" s="55">
        <v>102</v>
      </c>
      <c r="B103" s="2" t="s">
        <v>5538</v>
      </c>
      <c r="C103" s="10" t="s">
        <v>5539</v>
      </c>
      <c r="D103" s="10" t="s">
        <v>5539</v>
      </c>
      <c r="E103" s="8"/>
      <c r="F103" s="2" t="s">
        <v>5538</v>
      </c>
      <c r="G103" s="40"/>
      <c r="H103" s="1"/>
      <c r="I103" s="1"/>
      <c r="J103" s="1" t="s">
        <v>13</v>
      </c>
      <c r="K103" s="1"/>
      <c r="L103" s="1"/>
      <c r="M103" s="40"/>
      <c r="N103" s="49" t="s">
        <v>13</v>
      </c>
      <c r="O103" s="10" t="s">
        <v>13</v>
      </c>
      <c r="P103" s="10" t="s">
        <v>13</v>
      </c>
      <c r="Q103" s="10" t="s">
        <v>13</v>
      </c>
      <c r="R103" s="10" t="s">
        <v>13</v>
      </c>
      <c r="V103" s="50"/>
      <c r="W103" s="50"/>
    </row>
    <row r="104" spans="1:23" x14ac:dyDescent="0.25">
      <c r="A104" s="55">
        <v>103</v>
      </c>
      <c r="B104" s="2" t="s">
        <v>5536</v>
      </c>
      <c r="C104" s="10" t="s">
        <v>5537</v>
      </c>
      <c r="D104" s="10" t="s">
        <v>5537</v>
      </c>
      <c r="E104" s="8"/>
      <c r="F104" s="2" t="s">
        <v>5536</v>
      </c>
      <c r="G104" s="40"/>
      <c r="H104" s="1"/>
      <c r="I104" s="1"/>
      <c r="J104" s="1" t="s">
        <v>13</v>
      </c>
      <c r="K104" s="1"/>
      <c r="L104" s="1"/>
      <c r="M104" s="40"/>
      <c r="N104" s="49" t="s">
        <v>13</v>
      </c>
      <c r="O104" s="10" t="s">
        <v>13</v>
      </c>
      <c r="P104" s="10" t="s">
        <v>13</v>
      </c>
      <c r="Q104" s="10" t="s">
        <v>13</v>
      </c>
      <c r="R104" s="10" t="s">
        <v>13</v>
      </c>
      <c r="V104" s="50"/>
      <c r="W104" s="50"/>
    </row>
    <row r="105" spans="1:23" x14ac:dyDescent="0.25">
      <c r="A105" s="55">
        <v>104</v>
      </c>
      <c r="B105" s="4" t="s">
        <v>5534</v>
      </c>
      <c r="C105" s="14" t="s">
        <v>5535</v>
      </c>
      <c r="D105" s="14" t="s">
        <v>5535</v>
      </c>
      <c r="E105" s="13"/>
      <c r="F105" s="4" t="s">
        <v>5534</v>
      </c>
      <c r="G105" s="38"/>
      <c r="H105" s="3"/>
      <c r="I105" s="3"/>
      <c r="J105" s="1"/>
      <c r="K105" s="3"/>
      <c r="L105" s="3"/>
      <c r="M105" s="38"/>
      <c r="N105" s="50"/>
      <c r="V105" s="50"/>
      <c r="W105" s="50"/>
    </row>
    <row r="106" spans="1:23" x14ac:dyDescent="0.25">
      <c r="A106" s="55">
        <v>105</v>
      </c>
      <c r="B106" s="6" t="s">
        <v>5532</v>
      </c>
      <c r="C106" s="12" t="s">
        <v>5533</v>
      </c>
      <c r="D106" s="12" t="s">
        <v>5533</v>
      </c>
      <c r="E106" s="11"/>
      <c r="F106" s="6" t="s">
        <v>5532</v>
      </c>
      <c r="G106" s="39"/>
      <c r="H106" s="5"/>
      <c r="I106" s="5"/>
      <c r="J106" s="1"/>
      <c r="K106" s="5"/>
      <c r="L106" s="5"/>
      <c r="M106" s="39"/>
      <c r="N106" s="50"/>
      <c r="V106" s="50"/>
      <c r="W106" s="50"/>
    </row>
    <row r="107" spans="1:23" ht="38.25" x14ac:dyDescent="0.25">
      <c r="A107" s="55">
        <v>106</v>
      </c>
      <c r="B107" s="2" t="s">
        <v>5530</v>
      </c>
      <c r="C107" s="10" t="s">
        <v>5531</v>
      </c>
      <c r="D107" s="10" t="s">
        <v>5531</v>
      </c>
      <c r="E107" s="10"/>
      <c r="F107" s="2" t="s">
        <v>5530</v>
      </c>
      <c r="G107" s="40"/>
      <c r="H107" s="1"/>
      <c r="I107" s="1"/>
      <c r="J107" s="1" t="s">
        <v>13</v>
      </c>
      <c r="K107" s="1"/>
      <c r="L107" s="1"/>
      <c r="M107" s="40" t="s">
        <v>13</v>
      </c>
      <c r="N107" s="49" t="s">
        <v>13</v>
      </c>
      <c r="V107" s="50"/>
      <c r="W107" s="50"/>
    </row>
    <row r="108" spans="1:23" ht="38.25" x14ac:dyDescent="0.25">
      <c r="A108" s="55">
        <v>107</v>
      </c>
      <c r="B108" s="2" t="s">
        <v>5528</v>
      </c>
      <c r="C108" s="10" t="s">
        <v>5529</v>
      </c>
      <c r="D108" s="10" t="s">
        <v>5529</v>
      </c>
      <c r="E108" s="8"/>
      <c r="F108" s="2" t="s">
        <v>5528</v>
      </c>
      <c r="G108" s="40"/>
      <c r="H108" s="1"/>
      <c r="I108" s="1"/>
      <c r="J108" s="1" t="s">
        <v>13</v>
      </c>
      <c r="K108" s="1"/>
      <c r="L108" s="1"/>
      <c r="M108" s="40"/>
      <c r="N108" s="49" t="s">
        <v>13</v>
      </c>
      <c r="V108" s="50"/>
      <c r="W108" s="50"/>
    </row>
    <row r="109" spans="1:23" x14ac:dyDescent="0.25">
      <c r="A109" s="55">
        <v>108</v>
      </c>
      <c r="B109" s="6" t="s">
        <v>5526</v>
      </c>
      <c r="C109" s="12" t="s">
        <v>5527</v>
      </c>
      <c r="D109" s="12" t="s">
        <v>5527</v>
      </c>
      <c r="E109" s="11"/>
      <c r="F109" s="6" t="s">
        <v>5526</v>
      </c>
      <c r="G109" s="39"/>
      <c r="H109" s="5"/>
      <c r="I109" s="5"/>
      <c r="J109" s="1"/>
      <c r="K109" s="5"/>
      <c r="L109" s="5"/>
      <c r="M109" s="39"/>
      <c r="N109" s="50"/>
      <c r="V109" s="50"/>
      <c r="W109" s="50"/>
    </row>
    <row r="110" spans="1:23" ht="38.25" x14ac:dyDescent="0.25">
      <c r="A110" s="55">
        <v>109</v>
      </c>
      <c r="B110" s="2" t="s">
        <v>5524</v>
      </c>
      <c r="C110" s="10" t="s">
        <v>5525</v>
      </c>
      <c r="D110" s="10" t="s">
        <v>5525</v>
      </c>
      <c r="E110" s="10"/>
      <c r="F110" s="2" t="s">
        <v>5524</v>
      </c>
      <c r="G110" s="40"/>
      <c r="H110" s="1"/>
      <c r="I110" s="1"/>
      <c r="J110" s="1" t="s">
        <v>13</v>
      </c>
      <c r="K110" s="1"/>
      <c r="L110" s="1"/>
      <c r="M110" s="40" t="s">
        <v>13</v>
      </c>
      <c r="N110" s="49" t="s">
        <v>13</v>
      </c>
      <c r="P110" s="10" t="s">
        <v>13</v>
      </c>
      <c r="Q110" s="10" t="s">
        <v>13</v>
      </c>
      <c r="V110" s="50"/>
      <c r="W110" s="50"/>
    </row>
    <row r="111" spans="1:23" ht="38.25" x14ac:dyDescent="0.25">
      <c r="A111" s="55">
        <v>110</v>
      </c>
      <c r="B111" s="2" t="s">
        <v>5522</v>
      </c>
      <c r="C111" s="10" t="s">
        <v>5523</v>
      </c>
      <c r="D111" s="10" t="s">
        <v>5523</v>
      </c>
      <c r="E111" s="8"/>
      <c r="F111" s="2" t="s">
        <v>5522</v>
      </c>
      <c r="G111" s="40"/>
      <c r="H111" s="1"/>
      <c r="I111" s="1"/>
      <c r="J111" s="1" t="s">
        <v>13</v>
      </c>
      <c r="K111" s="1"/>
      <c r="L111" s="1"/>
      <c r="M111" s="40"/>
      <c r="N111" s="49" t="s">
        <v>13</v>
      </c>
      <c r="P111" s="10" t="s">
        <v>13</v>
      </c>
      <c r="Q111" s="10" t="s">
        <v>13</v>
      </c>
      <c r="V111" s="50"/>
      <c r="W111" s="50"/>
    </row>
    <row r="112" spans="1:23" x14ac:dyDescent="0.25">
      <c r="A112" s="55">
        <v>111</v>
      </c>
      <c r="B112" s="6" t="s">
        <v>5520</v>
      </c>
      <c r="C112" s="12" t="s">
        <v>5521</v>
      </c>
      <c r="D112" s="12" t="s">
        <v>5521</v>
      </c>
      <c r="E112" s="11"/>
      <c r="F112" s="6" t="s">
        <v>5520</v>
      </c>
      <c r="G112" s="39"/>
      <c r="H112" s="5"/>
      <c r="I112" s="5"/>
      <c r="J112" s="1"/>
      <c r="K112" s="5"/>
      <c r="L112" s="5"/>
      <c r="M112" s="39"/>
      <c r="N112" s="50"/>
      <c r="V112" s="50"/>
      <c r="W112" s="50"/>
    </row>
    <row r="113" spans="1:23" ht="38.25" x14ac:dyDescent="0.25">
      <c r="A113" s="55">
        <v>112</v>
      </c>
      <c r="B113" s="2" t="s">
        <v>5518</v>
      </c>
      <c r="C113" s="10" t="s">
        <v>5519</v>
      </c>
      <c r="D113" s="10" t="s">
        <v>5519</v>
      </c>
      <c r="E113" s="10"/>
      <c r="F113" s="2" t="s">
        <v>5518</v>
      </c>
      <c r="G113" s="40"/>
      <c r="H113" s="1"/>
      <c r="I113" s="1"/>
      <c r="J113" s="1" t="s">
        <v>13</v>
      </c>
      <c r="K113" s="1"/>
      <c r="L113" s="1"/>
      <c r="M113" s="40" t="s">
        <v>13</v>
      </c>
      <c r="N113" s="49" t="s">
        <v>13</v>
      </c>
      <c r="V113" s="50"/>
      <c r="W113" s="50"/>
    </row>
    <row r="114" spans="1:23" x14ac:dyDescent="0.25">
      <c r="A114" s="55">
        <v>113</v>
      </c>
      <c r="B114" s="6" t="s">
        <v>5516</v>
      </c>
      <c r="C114" s="12" t="s">
        <v>5517</v>
      </c>
      <c r="D114" s="12" t="s">
        <v>5517</v>
      </c>
      <c r="E114" s="11"/>
      <c r="F114" s="6" t="s">
        <v>5516</v>
      </c>
      <c r="G114" s="39"/>
      <c r="H114" s="5"/>
      <c r="I114" s="5"/>
      <c r="J114" s="1"/>
      <c r="K114" s="5"/>
      <c r="L114" s="5"/>
      <c r="M114" s="39"/>
      <c r="N114" s="50"/>
      <c r="V114" s="50"/>
      <c r="W114" s="50"/>
    </row>
    <row r="115" spans="1:23" ht="25.5" x14ac:dyDescent="0.25">
      <c r="A115" s="55">
        <v>114</v>
      </c>
      <c r="B115" s="2" t="s">
        <v>5514</v>
      </c>
      <c r="C115" s="10" t="s">
        <v>5515</v>
      </c>
      <c r="D115" s="10" t="s">
        <v>5515</v>
      </c>
      <c r="E115" s="8"/>
      <c r="F115" s="2" t="s">
        <v>5514</v>
      </c>
      <c r="G115" s="40"/>
      <c r="H115" s="1"/>
      <c r="I115" s="1"/>
      <c r="J115" s="1" t="s">
        <v>13</v>
      </c>
      <c r="K115" s="1"/>
      <c r="L115" s="1"/>
      <c r="M115" s="40"/>
      <c r="N115" s="49" t="s">
        <v>13</v>
      </c>
      <c r="V115" s="50"/>
      <c r="W115" s="50"/>
    </row>
    <row r="116" spans="1:23" ht="25.5" x14ac:dyDescent="0.25">
      <c r="A116" s="55">
        <v>115</v>
      </c>
      <c r="B116" s="2" t="s">
        <v>5512</v>
      </c>
      <c r="C116" s="10" t="s">
        <v>5513</v>
      </c>
      <c r="D116" s="10" t="s">
        <v>5513</v>
      </c>
      <c r="E116" s="8"/>
      <c r="F116" s="2" t="s">
        <v>5512</v>
      </c>
      <c r="G116" s="40"/>
      <c r="H116" s="1"/>
      <c r="I116" s="1"/>
      <c r="J116" s="1" t="s">
        <v>13</v>
      </c>
      <c r="K116" s="1"/>
      <c r="L116" s="1"/>
      <c r="M116" s="40"/>
      <c r="N116" s="49" t="s">
        <v>13</v>
      </c>
      <c r="V116" s="50"/>
      <c r="W116" s="50"/>
    </row>
    <row r="117" spans="1:23" x14ac:dyDescent="0.25">
      <c r="A117" s="55">
        <v>116</v>
      </c>
      <c r="B117" s="6" t="s">
        <v>30</v>
      </c>
      <c r="C117" s="12" t="s">
        <v>5511</v>
      </c>
      <c r="D117" s="12" t="s">
        <v>5511</v>
      </c>
      <c r="E117" s="11"/>
      <c r="F117" s="6" t="s">
        <v>30</v>
      </c>
      <c r="G117" s="39"/>
      <c r="H117" s="5"/>
      <c r="I117" s="5"/>
      <c r="J117" s="1"/>
      <c r="K117" s="5"/>
      <c r="L117" s="5"/>
      <c r="M117" s="39"/>
      <c r="N117" s="50"/>
      <c r="V117" s="50"/>
      <c r="W117" s="50"/>
    </row>
    <row r="118" spans="1:23" x14ac:dyDescent="0.25">
      <c r="A118" s="55">
        <v>117</v>
      </c>
      <c r="B118" s="4" t="s">
        <v>5509</v>
      </c>
      <c r="C118" s="14" t="s">
        <v>5510</v>
      </c>
      <c r="D118" s="14" t="s">
        <v>5510</v>
      </c>
      <c r="E118" s="13"/>
      <c r="F118" s="4" t="s">
        <v>5509</v>
      </c>
      <c r="G118" s="38"/>
      <c r="H118" s="3"/>
      <c r="I118" s="3"/>
      <c r="J118" s="1"/>
      <c r="K118" s="3"/>
      <c r="L118" s="3"/>
      <c r="M118" s="38"/>
      <c r="N118" s="50"/>
      <c r="V118" s="50"/>
      <c r="W118" s="50"/>
    </row>
    <row r="119" spans="1:23" x14ac:dyDescent="0.25">
      <c r="A119" s="55">
        <v>118</v>
      </c>
      <c r="B119" s="4" t="s">
        <v>5507</v>
      </c>
      <c r="C119" s="14" t="s">
        <v>5508</v>
      </c>
      <c r="D119" s="14" t="s">
        <v>5508</v>
      </c>
      <c r="E119" s="13"/>
      <c r="F119" s="4" t="s">
        <v>5507</v>
      </c>
      <c r="G119" s="38"/>
      <c r="H119" s="3"/>
      <c r="I119" s="3"/>
      <c r="J119" s="1"/>
      <c r="K119" s="3"/>
      <c r="L119" s="3"/>
      <c r="M119" s="38"/>
      <c r="N119" s="50"/>
      <c r="V119" s="50"/>
      <c r="W119" s="50"/>
    </row>
    <row r="120" spans="1:23" x14ac:dyDescent="0.25">
      <c r="A120" s="55">
        <v>119</v>
      </c>
      <c r="B120" s="6" t="s">
        <v>5505</v>
      </c>
      <c r="C120" s="12" t="s">
        <v>5506</v>
      </c>
      <c r="D120" s="12" t="s">
        <v>5506</v>
      </c>
      <c r="E120" s="11"/>
      <c r="F120" s="6" t="s">
        <v>5505</v>
      </c>
      <c r="G120" s="39"/>
      <c r="H120" s="5"/>
      <c r="I120" s="5"/>
      <c r="J120" s="1"/>
      <c r="K120" s="5"/>
      <c r="L120" s="5"/>
      <c r="M120" s="39"/>
      <c r="N120" s="50"/>
      <c r="V120" s="50"/>
      <c r="W120" s="50"/>
    </row>
    <row r="121" spans="1:23" ht="38.25" x14ac:dyDescent="0.25">
      <c r="A121" s="55">
        <v>120</v>
      </c>
      <c r="B121" s="2" t="s">
        <v>5503</v>
      </c>
      <c r="C121" s="10" t="s">
        <v>5504</v>
      </c>
      <c r="D121" s="10" t="s">
        <v>5504</v>
      </c>
      <c r="E121" s="8"/>
      <c r="F121" s="2" t="s">
        <v>5503</v>
      </c>
      <c r="G121" s="40"/>
      <c r="H121" s="1"/>
      <c r="I121" s="1"/>
      <c r="J121" s="1" t="s">
        <v>13</v>
      </c>
      <c r="K121" s="1"/>
      <c r="L121" s="1"/>
      <c r="M121" s="40"/>
      <c r="N121" s="49" t="s">
        <v>13</v>
      </c>
      <c r="O121" s="10" t="s">
        <v>13</v>
      </c>
      <c r="P121" s="10" t="s">
        <v>13</v>
      </c>
      <c r="Q121" s="10" t="s">
        <v>13</v>
      </c>
      <c r="R121" s="10" t="s">
        <v>13</v>
      </c>
      <c r="S121" s="10" t="s">
        <v>13</v>
      </c>
      <c r="T121" s="10" t="s">
        <v>13</v>
      </c>
      <c r="V121" s="49">
        <v>3</v>
      </c>
      <c r="W121" s="49"/>
    </row>
    <row r="122" spans="1:23" x14ac:dyDescent="0.25">
      <c r="A122" s="55">
        <v>121</v>
      </c>
      <c r="B122" s="6" t="s">
        <v>5501</v>
      </c>
      <c r="C122" s="12" t="s">
        <v>5502</v>
      </c>
      <c r="D122" s="12" t="s">
        <v>5502</v>
      </c>
      <c r="E122" s="11"/>
      <c r="F122" s="6" t="s">
        <v>5501</v>
      </c>
      <c r="G122" s="39"/>
      <c r="H122" s="5"/>
      <c r="I122" s="5"/>
      <c r="J122" s="1"/>
      <c r="K122" s="5"/>
      <c r="L122" s="5"/>
      <c r="M122" s="39"/>
      <c r="N122" s="50"/>
      <c r="V122" s="50"/>
      <c r="W122" s="50"/>
    </row>
    <row r="123" spans="1:23" ht="76.5" x14ac:dyDescent="0.25">
      <c r="A123" s="55">
        <v>122</v>
      </c>
      <c r="B123" s="2" t="s">
        <v>5499</v>
      </c>
      <c r="C123" s="10" t="s">
        <v>5500</v>
      </c>
      <c r="D123" s="10" t="s">
        <v>5500</v>
      </c>
      <c r="E123" s="8"/>
      <c r="F123" s="2" t="s">
        <v>5499</v>
      </c>
      <c r="G123" s="40"/>
      <c r="H123" s="1"/>
      <c r="I123" s="1"/>
      <c r="J123" s="1" t="s">
        <v>13</v>
      </c>
      <c r="K123" s="1"/>
      <c r="L123" s="1"/>
      <c r="M123" s="40"/>
      <c r="N123" s="49" t="s">
        <v>13</v>
      </c>
      <c r="O123" s="10" t="s">
        <v>13</v>
      </c>
      <c r="P123" s="10" t="s">
        <v>13</v>
      </c>
      <c r="Q123" s="10" t="s">
        <v>13</v>
      </c>
      <c r="R123" s="10" t="s">
        <v>13</v>
      </c>
      <c r="S123" s="10" t="s">
        <v>13</v>
      </c>
      <c r="T123" s="10" t="s">
        <v>13</v>
      </c>
      <c r="U123" s="10">
        <v>3</v>
      </c>
      <c r="V123" s="50"/>
      <c r="W123" s="50"/>
    </row>
    <row r="124" spans="1:23" ht="25.5" x14ac:dyDescent="0.25">
      <c r="A124" s="55">
        <v>123</v>
      </c>
      <c r="B124" s="2" t="s">
        <v>5497</v>
      </c>
      <c r="C124" s="10" t="s">
        <v>5498</v>
      </c>
      <c r="D124" s="10" t="s">
        <v>5498</v>
      </c>
      <c r="E124" s="8"/>
      <c r="F124" s="2" t="s">
        <v>5497</v>
      </c>
      <c r="G124" s="40"/>
      <c r="H124" s="1"/>
      <c r="I124" s="1"/>
      <c r="J124" s="1" t="s">
        <v>13</v>
      </c>
      <c r="K124" s="1"/>
      <c r="L124" s="1"/>
      <c r="M124" s="40"/>
      <c r="N124" s="49" t="s">
        <v>13</v>
      </c>
      <c r="O124" s="10" t="s">
        <v>13</v>
      </c>
      <c r="P124" s="10" t="s">
        <v>13</v>
      </c>
      <c r="Q124" s="10" t="s">
        <v>13</v>
      </c>
      <c r="R124" s="10" t="s">
        <v>13</v>
      </c>
      <c r="S124" s="10" t="s">
        <v>13</v>
      </c>
      <c r="T124" s="10" t="s">
        <v>13</v>
      </c>
      <c r="V124" s="50"/>
      <c r="W124" s="50"/>
    </row>
    <row r="125" spans="1:23" ht="25.5" x14ac:dyDescent="0.25">
      <c r="A125" s="55">
        <v>124</v>
      </c>
      <c r="B125" s="2" t="s">
        <v>5495</v>
      </c>
      <c r="C125" s="10" t="s">
        <v>5496</v>
      </c>
      <c r="D125" s="10" t="s">
        <v>5496</v>
      </c>
      <c r="E125" s="8"/>
      <c r="F125" s="2" t="s">
        <v>5495</v>
      </c>
      <c r="G125" s="40"/>
      <c r="H125" s="1"/>
      <c r="I125" s="1"/>
      <c r="J125" s="1" t="s">
        <v>13</v>
      </c>
      <c r="K125" s="1"/>
      <c r="L125" s="1"/>
      <c r="M125" s="40"/>
      <c r="N125" s="49" t="s">
        <v>13</v>
      </c>
      <c r="O125" s="10" t="s">
        <v>13</v>
      </c>
      <c r="P125" s="10" t="s">
        <v>13</v>
      </c>
      <c r="Q125" s="10" t="s">
        <v>13</v>
      </c>
      <c r="R125" s="10" t="s">
        <v>13</v>
      </c>
      <c r="S125" s="10" t="s">
        <v>13</v>
      </c>
      <c r="T125" s="10" t="s">
        <v>13</v>
      </c>
      <c r="V125" s="50"/>
      <c r="W125" s="50"/>
    </row>
    <row r="126" spans="1:23" x14ac:dyDescent="0.25">
      <c r="A126" s="55">
        <v>125</v>
      </c>
      <c r="B126" s="6" t="s">
        <v>5493</v>
      </c>
      <c r="C126" s="12" t="s">
        <v>5494</v>
      </c>
      <c r="D126" s="12" t="s">
        <v>5494</v>
      </c>
      <c r="E126" s="11"/>
      <c r="F126" s="6" t="s">
        <v>5493</v>
      </c>
      <c r="G126" s="39"/>
      <c r="H126" s="5"/>
      <c r="I126" s="5"/>
      <c r="J126" s="1"/>
      <c r="K126" s="5"/>
      <c r="L126" s="5"/>
      <c r="M126" s="39"/>
      <c r="N126" s="50"/>
      <c r="V126" s="50"/>
      <c r="W126" s="50"/>
    </row>
    <row r="127" spans="1:23" ht="51" x14ac:dyDescent="0.25">
      <c r="A127" s="55">
        <v>126</v>
      </c>
      <c r="B127" s="2" t="s">
        <v>5491</v>
      </c>
      <c r="C127" s="10" t="s">
        <v>5492</v>
      </c>
      <c r="D127" s="10" t="s">
        <v>5492</v>
      </c>
      <c r="E127" s="8"/>
      <c r="F127" s="2" t="s">
        <v>5491</v>
      </c>
      <c r="G127" s="40"/>
      <c r="H127" s="1"/>
      <c r="I127" s="1"/>
      <c r="J127" s="1" t="s">
        <v>13</v>
      </c>
      <c r="K127" s="1"/>
      <c r="L127" s="1"/>
      <c r="M127" s="40"/>
      <c r="N127" s="49" t="s">
        <v>13</v>
      </c>
      <c r="O127" s="10" t="s">
        <v>13</v>
      </c>
      <c r="P127" s="10" t="s">
        <v>13</v>
      </c>
      <c r="Q127" s="10" t="s">
        <v>13</v>
      </c>
      <c r="R127" s="10" t="s">
        <v>13</v>
      </c>
      <c r="S127" s="10" t="s">
        <v>13</v>
      </c>
      <c r="T127" s="10" t="s">
        <v>13</v>
      </c>
      <c r="U127" s="10">
        <v>3</v>
      </c>
      <c r="V127" s="50"/>
      <c r="W127" s="50"/>
    </row>
    <row r="128" spans="1:23" x14ac:dyDescent="0.25">
      <c r="A128" s="55">
        <v>127</v>
      </c>
      <c r="B128" s="6" t="s">
        <v>5489</v>
      </c>
      <c r="C128" s="12" t="s">
        <v>5490</v>
      </c>
      <c r="D128" s="12" t="s">
        <v>5490</v>
      </c>
      <c r="E128" s="11"/>
      <c r="F128" s="6" t="s">
        <v>5489</v>
      </c>
      <c r="G128" s="39"/>
      <c r="H128" s="5"/>
      <c r="I128" s="5"/>
      <c r="J128" s="1"/>
      <c r="K128" s="5"/>
      <c r="L128" s="5"/>
      <c r="M128" s="39"/>
      <c r="N128" s="50"/>
      <c r="V128" s="50"/>
      <c r="W128" s="50"/>
    </row>
    <row r="129" spans="1:23" ht="25.5" x14ac:dyDescent="0.25">
      <c r="A129" s="55">
        <v>128</v>
      </c>
      <c r="B129" s="2" t="s">
        <v>5487</v>
      </c>
      <c r="C129" s="10" t="s">
        <v>5488</v>
      </c>
      <c r="D129" s="10" t="s">
        <v>5488</v>
      </c>
      <c r="E129" s="8"/>
      <c r="F129" s="2" t="s">
        <v>5487</v>
      </c>
      <c r="G129" s="40"/>
      <c r="H129" s="1"/>
      <c r="I129" s="1"/>
      <c r="J129" s="1" t="s">
        <v>13</v>
      </c>
      <c r="K129" s="1"/>
      <c r="L129" s="1"/>
      <c r="M129" s="40"/>
      <c r="N129" s="49" t="s">
        <v>13</v>
      </c>
      <c r="V129" s="50"/>
      <c r="W129" s="50"/>
    </row>
    <row r="130" spans="1:23" ht="38.25" x14ac:dyDescent="0.25">
      <c r="A130" s="55">
        <v>129</v>
      </c>
      <c r="B130" s="2" t="s">
        <v>5485</v>
      </c>
      <c r="C130" s="10" t="s">
        <v>5486</v>
      </c>
      <c r="D130" s="10" t="s">
        <v>5486</v>
      </c>
      <c r="E130" s="8"/>
      <c r="F130" s="2" t="s">
        <v>5485</v>
      </c>
      <c r="G130" s="40"/>
      <c r="H130" s="1"/>
      <c r="I130" s="1"/>
      <c r="J130" s="1" t="s">
        <v>13</v>
      </c>
      <c r="K130" s="1"/>
      <c r="L130" s="1"/>
      <c r="M130" s="40"/>
      <c r="N130" s="49" t="s">
        <v>13</v>
      </c>
      <c r="V130" s="50"/>
      <c r="W130" s="50"/>
    </row>
    <row r="131" spans="1:23" ht="38.25" x14ac:dyDescent="0.25">
      <c r="A131" s="55">
        <v>130</v>
      </c>
      <c r="B131" s="2" t="s">
        <v>5483</v>
      </c>
      <c r="C131" s="10" t="s">
        <v>5484</v>
      </c>
      <c r="D131" s="10" t="s">
        <v>5484</v>
      </c>
      <c r="E131" s="8"/>
      <c r="F131" s="2" t="s">
        <v>5483</v>
      </c>
      <c r="G131" s="40"/>
      <c r="H131" s="1"/>
      <c r="I131" s="1"/>
      <c r="J131" s="1" t="s">
        <v>13</v>
      </c>
      <c r="K131" s="1"/>
      <c r="L131" s="1"/>
      <c r="M131" s="40"/>
      <c r="N131" s="49" t="s">
        <v>13</v>
      </c>
      <c r="V131" s="50"/>
      <c r="W131" s="50"/>
    </row>
    <row r="132" spans="1:23" ht="25.5" x14ac:dyDescent="0.25">
      <c r="A132" s="55">
        <v>131</v>
      </c>
      <c r="B132" s="2" t="s">
        <v>5481</v>
      </c>
      <c r="C132" s="10" t="s">
        <v>5482</v>
      </c>
      <c r="D132" s="10" t="s">
        <v>5482</v>
      </c>
      <c r="E132" s="8"/>
      <c r="F132" s="2" t="s">
        <v>5481</v>
      </c>
      <c r="G132" s="40"/>
      <c r="H132" s="1"/>
      <c r="I132" s="1"/>
      <c r="J132" s="1" t="s">
        <v>13</v>
      </c>
      <c r="K132" s="1"/>
      <c r="L132" s="1"/>
      <c r="M132" s="40"/>
      <c r="N132" s="49" t="s">
        <v>13</v>
      </c>
      <c r="V132" s="50"/>
      <c r="W132" s="50"/>
    </row>
    <row r="133" spans="1:23" x14ac:dyDescent="0.25">
      <c r="A133" s="55">
        <v>132</v>
      </c>
      <c r="B133" s="4" t="s">
        <v>5479</v>
      </c>
      <c r="C133" s="14" t="s">
        <v>5480</v>
      </c>
      <c r="D133" s="14" t="s">
        <v>5480</v>
      </c>
      <c r="E133" s="13"/>
      <c r="F133" s="4" t="s">
        <v>5479</v>
      </c>
      <c r="G133" s="38"/>
      <c r="H133" s="3"/>
      <c r="I133" s="3"/>
      <c r="J133" s="1"/>
      <c r="K133" s="3"/>
      <c r="L133" s="3"/>
      <c r="M133" s="38"/>
      <c r="N133" s="50"/>
      <c r="V133" s="50"/>
      <c r="W133" s="50"/>
    </row>
    <row r="134" spans="1:23" x14ac:dyDescent="0.25">
      <c r="A134" s="55">
        <v>133</v>
      </c>
      <c r="B134" s="6" t="s">
        <v>30</v>
      </c>
      <c r="C134" s="12" t="s">
        <v>5478</v>
      </c>
      <c r="D134" s="12" t="s">
        <v>5478</v>
      </c>
      <c r="E134" s="11"/>
      <c r="F134" s="6" t="s">
        <v>30</v>
      </c>
      <c r="G134" s="39"/>
      <c r="H134" s="5"/>
      <c r="I134" s="5"/>
      <c r="J134" s="1"/>
      <c r="K134" s="5"/>
      <c r="L134" s="5"/>
      <c r="M134" s="39"/>
      <c r="N134" s="50"/>
      <c r="V134" s="50"/>
      <c r="W134" s="50"/>
    </row>
    <row r="135" spans="1:23" ht="25.5" x14ac:dyDescent="0.25">
      <c r="A135" s="55">
        <v>134</v>
      </c>
      <c r="B135" s="6" t="s">
        <v>5476</v>
      </c>
      <c r="C135" s="12" t="s">
        <v>5477</v>
      </c>
      <c r="D135" s="12" t="s">
        <v>5477</v>
      </c>
      <c r="E135" s="11"/>
      <c r="F135" s="6" t="s">
        <v>5476</v>
      </c>
      <c r="G135" s="39"/>
      <c r="H135" s="5"/>
      <c r="I135" s="5"/>
      <c r="J135" s="1"/>
      <c r="K135" s="5"/>
      <c r="L135" s="5"/>
      <c r="M135" s="39"/>
      <c r="N135" s="50"/>
      <c r="V135" s="50"/>
      <c r="W135" s="50"/>
    </row>
    <row r="136" spans="1:23" ht="25.5" x14ac:dyDescent="0.25">
      <c r="A136" s="55">
        <v>135</v>
      </c>
      <c r="B136" s="2" t="s">
        <v>5474</v>
      </c>
      <c r="C136" s="10" t="s">
        <v>5475</v>
      </c>
      <c r="D136" s="10" t="s">
        <v>5475</v>
      </c>
      <c r="E136" s="8"/>
      <c r="F136" s="2" t="s">
        <v>5474</v>
      </c>
      <c r="G136" s="40"/>
      <c r="H136" s="1"/>
      <c r="I136" s="1"/>
      <c r="J136" s="1" t="s">
        <v>13</v>
      </c>
      <c r="K136" s="1"/>
      <c r="L136" s="1"/>
      <c r="M136" s="40"/>
      <c r="N136" s="49" t="s">
        <v>13</v>
      </c>
      <c r="O136" s="10" t="s">
        <v>13</v>
      </c>
      <c r="T136" s="10" t="s">
        <v>13</v>
      </c>
      <c r="U136" s="10">
        <v>3</v>
      </c>
      <c r="V136" s="50"/>
      <c r="W136" s="50"/>
    </row>
    <row r="137" spans="1:23" ht="38.25" x14ac:dyDescent="0.25">
      <c r="A137" s="55">
        <v>136</v>
      </c>
      <c r="B137" s="2" t="s">
        <v>5472</v>
      </c>
      <c r="C137" s="10" t="s">
        <v>5473</v>
      </c>
      <c r="D137" s="10" t="s">
        <v>5473</v>
      </c>
      <c r="E137" s="8"/>
      <c r="F137" s="2" t="s">
        <v>5472</v>
      </c>
      <c r="G137" s="40"/>
      <c r="H137" s="1"/>
      <c r="I137" s="1"/>
      <c r="J137" s="1" t="s">
        <v>13</v>
      </c>
      <c r="K137" s="1"/>
      <c r="L137" s="1"/>
      <c r="M137" s="40"/>
      <c r="N137" s="49" t="s">
        <v>13</v>
      </c>
      <c r="O137" s="10" t="s">
        <v>13</v>
      </c>
      <c r="P137" s="10" t="s">
        <v>13</v>
      </c>
      <c r="Q137" s="10" t="s">
        <v>13</v>
      </c>
      <c r="R137" s="10" t="s">
        <v>13</v>
      </c>
      <c r="S137" s="10" t="s">
        <v>13</v>
      </c>
      <c r="V137" s="50"/>
      <c r="W137" s="50"/>
    </row>
    <row r="138" spans="1:23" x14ac:dyDescent="0.25">
      <c r="A138" s="55">
        <v>137</v>
      </c>
      <c r="B138" s="2" t="s">
        <v>5470</v>
      </c>
      <c r="C138" s="10" t="s">
        <v>5471</v>
      </c>
      <c r="D138" s="10" t="s">
        <v>5471</v>
      </c>
      <c r="E138" s="8"/>
      <c r="F138" s="2" t="s">
        <v>5470</v>
      </c>
      <c r="G138" s="40"/>
      <c r="H138" s="1"/>
      <c r="I138" s="1"/>
      <c r="J138" s="1" t="s">
        <v>13</v>
      </c>
      <c r="K138" s="1"/>
      <c r="L138" s="1"/>
      <c r="M138" s="40"/>
      <c r="N138" s="49" t="s">
        <v>13</v>
      </c>
      <c r="O138" s="10" t="s">
        <v>13</v>
      </c>
      <c r="P138" s="10" t="s">
        <v>13</v>
      </c>
      <c r="Q138" s="10" t="s">
        <v>13</v>
      </c>
      <c r="R138" s="10" t="s">
        <v>13</v>
      </c>
      <c r="S138" s="10" t="s">
        <v>13</v>
      </c>
      <c r="T138" s="10" t="s">
        <v>13</v>
      </c>
      <c r="V138" s="49">
        <v>3</v>
      </c>
      <c r="W138" s="49"/>
    </row>
    <row r="139" spans="1:23" ht="25.5" x14ac:dyDescent="0.25">
      <c r="A139" s="55">
        <v>138</v>
      </c>
      <c r="B139" s="2" t="s">
        <v>5468</v>
      </c>
      <c r="C139" s="10" t="s">
        <v>5469</v>
      </c>
      <c r="D139" s="10" t="s">
        <v>5469</v>
      </c>
      <c r="E139" s="8"/>
      <c r="F139" s="2" t="s">
        <v>5468</v>
      </c>
      <c r="G139" s="40"/>
      <c r="H139" s="1"/>
      <c r="I139" s="1"/>
      <c r="J139" s="1" t="s">
        <v>13</v>
      </c>
      <c r="K139" s="1"/>
      <c r="L139" s="1"/>
      <c r="M139" s="40"/>
      <c r="N139" s="49" t="s">
        <v>13</v>
      </c>
      <c r="O139" s="10" t="s">
        <v>13</v>
      </c>
      <c r="P139" s="10" t="s">
        <v>13</v>
      </c>
      <c r="Q139" s="10" t="s">
        <v>13</v>
      </c>
      <c r="R139" s="10" t="s">
        <v>13</v>
      </c>
      <c r="S139" s="10" t="s">
        <v>13</v>
      </c>
      <c r="T139" s="10" t="s">
        <v>13</v>
      </c>
      <c r="V139" s="49">
        <v>3</v>
      </c>
      <c r="W139" s="49"/>
    </row>
    <row r="140" spans="1:23" ht="25.5" x14ac:dyDescent="0.25">
      <c r="A140" s="55">
        <v>139</v>
      </c>
      <c r="B140" s="2" t="s">
        <v>5466</v>
      </c>
      <c r="C140" s="10" t="s">
        <v>5467</v>
      </c>
      <c r="D140" s="10" t="s">
        <v>5467</v>
      </c>
      <c r="E140" s="8"/>
      <c r="F140" s="2" t="s">
        <v>5466</v>
      </c>
      <c r="G140" s="40"/>
      <c r="H140" s="1"/>
      <c r="I140" s="1"/>
      <c r="J140" s="1" t="s">
        <v>13</v>
      </c>
      <c r="K140" s="1"/>
      <c r="L140" s="1"/>
      <c r="M140" s="40"/>
      <c r="N140" s="49" t="s">
        <v>13</v>
      </c>
      <c r="O140" s="10" t="s">
        <v>13</v>
      </c>
      <c r="P140" s="10" t="s">
        <v>13</v>
      </c>
      <c r="Q140" s="10" t="s">
        <v>13</v>
      </c>
      <c r="R140" s="10" t="s">
        <v>13</v>
      </c>
      <c r="S140" s="10" t="s">
        <v>13</v>
      </c>
      <c r="T140" s="10" t="s">
        <v>13</v>
      </c>
      <c r="V140" s="50"/>
      <c r="W140" s="50"/>
    </row>
    <row r="141" spans="1:23" ht="25.5" x14ac:dyDescent="0.25">
      <c r="A141" s="55">
        <v>140</v>
      </c>
      <c r="B141" s="2" t="s">
        <v>5464</v>
      </c>
      <c r="C141" s="10" t="s">
        <v>5465</v>
      </c>
      <c r="D141" s="10" t="s">
        <v>5465</v>
      </c>
      <c r="E141" s="8"/>
      <c r="F141" s="2" t="s">
        <v>5464</v>
      </c>
      <c r="G141" s="40"/>
      <c r="H141" s="1"/>
      <c r="I141" s="1"/>
      <c r="J141" s="1" t="s">
        <v>13</v>
      </c>
      <c r="K141" s="1"/>
      <c r="L141" s="1"/>
      <c r="M141" s="40"/>
      <c r="N141" s="49" t="s">
        <v>13</v>
      </c>
      <c r="O141" s="10" t="s">
        <v>13</v>
      </c>
      <c r="P141" s="10" t="s">
        <v>13</v>
      </c>
      <c r="Q141" s="10" t="s">
        <v>13</v>
      </c>
      <c r="R141" s="10" t="s">
        <v>13</v>
      </c>
      <c r="S141" s="10" t="s">
        <v>13</v>
      </c>
      <c r="T141" s="10" t="s">
        <v>13</v>
      </c>
      <c r="V141" s="49">
        <v>3</v>
      </c>
      <c r="W141" s="49"/>
    </row>
    <row r="142" spans="1:23" x14ac:dyDescent="0.25">
      <c r="A142" s="55">
        <v>141</v>
      </c>
      <c r="B142" s="6" t="s">
        <v>30</v>
      </c>
      <c r="C142" s="12" t="s">
        <v>5463</v>
      </c>
      <c r="D142" s="12" t="s">
        <v>5463</v>
      </c>
      <c r="E142" s="11"/>
      <c r="F142" s="6" t="s">
        <v>30</v>
      </c>
      <c r="G142" s="39"/>
      <c r="H142" s="5"/>
      <c r="I142" s="5"/>
      <c r="J142" s="1"/>
      <c r="K142" s="5"/>
      <c r="L142" s="5"/>
      <c r="M142" s="39"/>
      <c r="N142" s="50"/>
      <c r="V142" s="50"/>
      <c r="W142" s="50"/>
    </row>
    <row r="143" spans="1:23" x14ac:dyDescent="0.25">
      <c r="A143" s="55">
        <v>142</v>
      </c>
      <c r="B143" s="6" t="s">
        <v>30</v>
      </c>
      <c r="C143" s="12" t="s">
        <v>5462</v>
      </c>
      <c r="D143" s="12" t="s">
        <v>5462</v>
      </c>
      <c r="E143" s="11"/>
      <c r="F143" s="6" t="s">
        <v>30</v>
      </c>
      <c r="G143" s="39"/>
      <c r="H143" s="5"/>
      <c r="I143" s="5"/>
      <c r="J143" s="1"/>
      <c r="K143" s="5"/>
      <c r="L143" s="5"/>
      <c r="M143" s="39"/>
      <c r="N143" s="50"/>
      <c r="V143" s="50"/>
      <c r="W143" s="50"/>
    </row>
    <row r="144" spans="1:23" x14ac:dyDescent="0.25">
      <c r="A144" s="55">
        <v>143</v>
      </c>
      <c r="B144" s="6" t="s">
        <v>5460</v>
      </c>
      <c r="C144" s="12" t="s">
        <v>5461</v>
      </c>
      <c r="D144" s="12" t="s">
        <v>5461</v>
      </c>
      <c r="E144" s="11"/>
      <c r="F144" s="6" t="s">
        <v>5460</v>
      </c>
      <c r="G144" s="39"/>
      <c r="H144" s="5"/>
      <c r="I144" s="5"/>
      <c r="J144" s="1"/>
      <c r="K144" s="5"/>
      <c r="L144" s="5"/>
      <c r="M144" s="39"/>
      <c r="N144" s="50"/>
      <c r="V144" s="50"/>
      <c r="W144" s="50"/>
    </row>
    <row r="145" spans="1:23" ht="25.5" x14ac:dyDescent="0.25">
      <c r="A145" s="55">
        <v>144</v>
      </c>
      <c r="B145" s="2" t="s">
        <v>5458</v>
      </c>
      <c r="C145" s="10" t="s">
        <v>5459</v>
      </c>
      <c r="D145" s="10" t="s">
        <v>5459</v>
      </c>
      <c r="E145" s="8"/>
      <c r="F145" s="2" t="s">
        <v>5458</v>
      </c>
      <c r="G145" s="40"/>
      <c r="H145" s="1"/>
      <c r="I145" s="1"/>
      <c r="J145" s="1" t="s">
        <v>13</v>
      </c>
      <c r="K145" s="1"/>
      <c r="L145" s="1"/>
      <c r="M145" s="40"/>
      <c r="N145" s="49" t="s">
        <v>13</v>
      </c>
      <c r="O145" s="10" t="s">
        <v>13</v>
      </c>
      <c r="P145" s="10" t="s">
        <v>13</v>
      </c>
      <c r="Q145" s="10" t="s">
        <v>13</v>
      </c>
      <c r="R145" s="10" t="s">
        <v>13</v>
      </c>
      <c r="S145" s="10" t="s">
        <v>13</v>
      </c>
      <c r="V145" s="49">
        <v>3</v>
      </c>
      <c r="W145" s="49"/>
    </row>
    <row r="146" spans="1:23" ht="25.5" x14ac:dyDescent="0.25">
      <c r="A146" s="55">
        <v>145</v>
      </c>
      <c r="B146" s="4" t="s">
        <v>5456</v>
      </c>
      <c r="C146" s="14" t="s">
        <v>5457</v>
      </c>
      <c r="D146" s="14" t="s">
        <v>5457</v>
      </c>
      <c r="E146" s="13"/>
      <c r="F146" s="4" t="s">
        <v>5456</v>
      </c>
      <c r="G146" s="38"/>
      <c r="H146" s="3"/>
      <c r="I146" s="3"/>
      <c r="J146" s="1"/>
      <c r="K146" s="3"/>
      <c r="L146" s="3"/>
      <c r="M146" s="38"/>
      <c r="N146" s="50"/>
      <c r="V146" s="50"/>
      <c r="W146" s="50"/>
    </row>
    <row r="147" spans="1:23" x14ac:dyDescent="0.25">
      <c r="A147" s="55">
        <v>146</v>
      </c>
      <c r="B147" s="6" t="s">
        <v>5454</v>
      </c>
      <c r="C147" s="12" t="s">
        <v>5455</v>
      </c>
      <c r="D147" s="12" t="s">
        <v>5455</v>
      </c>
      <c r="E147" s="11"/>
      <c r="F147" s="6" t="s">
        <v>5454</v>
      </c>
      <c r="G147" s="39"/>
      <c r="H147" s="5"/>
      <c r="I147" s="5"/>
      <c r="J147" s="1"/>
      <c r="K147" s="5"/>
      <c r="L147" s="5"/>
      <c r="M147" s="39"/>
      <c r="N147" s="50"/>
      <c r="V147" s="50"/>
      <c r="W147" s="50"/>
    </row>
    <row r="148" spans="1:23" x14ac:dyDescent="0.25">
      <c r="A148" s="55">
        <v>147</v>
      </c>
      <c r="B148" s="2" t="s">
        <v>5452</v>
      </c>
      <c r="C148" s="10" t="s">
        <v>5453</v>
      </c>
      <c r="D148" s="10" t="s">
        <v>5453</v>
      </c>
      <c r="E148" s="8"/>
      <c r="F148" s="2" t="s">
        <v>5452</v>
      </c>
      <c r="G148" s="40"/>
      <c r="H148" s="1"/>
      <c r="I148" s="1"/>
      <c r="J148" s="1" t="s">
        <v>13</v>
      </c>
      <c r="K148" s="1"/>
      <c r="L148" s="1"/>
      <c r="M148" s="40"/>
      <c r="N148" s="49" t="s">
        <v>13</v>
      </c>
      <c r="O148" s="10" t="s">
        <v>13</v>
      </c>
      <c r="P148" s="10" t="s">
        <v>13</v>
      </c>
      <c r="Q148" s="10" t="s">
        <v>13</v>
      </c>
      <c r="R148" s="10" t="s">
        <v>13</v>
      </c>
      <c r="V148" s="50"/>
      <c r="W148" s="50"/>
    </row>
    <row r="149" spans="1:23" ht="38.25" x14ac:dyDescent="0.25">
      <c r="A149" s="55">
        <v>148</v>
      </c>
      <c r="B149" s="2" t="s">
        <v>5450</v>
      </c>
      <c r="C149" s="10" t="s">
        <v>5451</v>
      </c>
      <c r="D149" s="10" t="s">
        <v>5451</v>
      </c>
      <c r="E149" s="8"/>
      <c r="F149" s="2" t="s">
        <v>5450</v>
      </c>
      <c r="G149" s="40"/>
      <c r="H149" s="1"/>
      <c r="I149" s="1"/>
      <c r="J149" s="1" t="s">
        <v>13</v>
      </c>
      <c r="K149" s="1"/>
      <c r="L149" s="1"/>
      <c r="M149" s="40"/>
      <c r="N149" s="49" t="s">
        <v>13</v>
      </c>
      <c r="O149" s="10" t="s">
        <v>13</v>
      </c>
      <c r="P149" s="10" t="s">
        <v>13</v>
      </c>
      <c r="Q149" s="10" t="s">
        <v>13</v>
      </c>
      <c r="R149" s="10" t="s">
        <v>13</v>
      </c>
      <c r="V149" s="50"/>
      <c r="W149" s="50"/>
    </row>
    <row r="150" spans="1:23" x14ac:dyDescent="0.25">
      <c r="A150" s="55">
        <v>149</v>
      </c>
      <c r="B150" s="6" t="s">
        <v>5448</v>
      </c>
      <c r="C150" s="12" t="s">
        <v>5449</v>
      </c>
      <c r="D150" s="12" t="s">
        <v>5449</v>
      </c>
      <c r="E150" s="11"/>
      <c r="F150" s="6" t="s">
        <v>5448</v>
      </c>
      <c r="G150" s="39"/>
      <c r="H150" s="5"/>
      <c r="I150" s="5"/>
      <c r="J150" s="1"/>
      <c r="K150" s="5"/>
      <c r="L150" s="5"/>
      <c r="M150" s="39"/>
      <c r="N150" s="50"/>
      <c r="V150" s="50"/>
      <c r="W150" s="50"/>
    </row>
    <row r="151" spans="1:23" x14ac:dyDescent="0.25">
      <c r="A151" s="55">
        <v>150</v>
      </c>
      <c r="B151" s="2" t="s">
        <v>5446</v>
      </c>
      <c r="C151" s="10" t="s">
        <v>5447</v>
      </c>
      <c r="D151" s="10" t="s">
        <v>5447</v>
      </c>
      <c r="E151" s="8"/>
      <c r="F151" s="2" t="s">
        <v>5446</v>
      </c>
      <c r="G151" s="40"/>
      <c r="H151" s="1"/>
      <c r="I151" s="1"/>
      <c r="J151" s="1" t="s">
        <v>13</v>
      </c>
      <c r="K151" s="1"/>
      <c r="L151" s="1"/>
      <c r="M151" s="40"/>
      <c r="N151" s="49" t="s">
        <v>13</v>
      </c>
      <c r="O151" s="10" t="s">
        <v>13</v>
      </c>
      <c r="P151" s="10" t="s">
        <v>13</v>
      </c>
      <c r="Q151" s="10" t="s">
        <v>13</v>
      </c>
      <c r="R151" s="10" t="s">
        <v>13</v>
      </c>
      <c r="V151" s="50"/>
      <c r="W151" s="50"/>
    </row>
    <row r="152" spans="1:23" ht="25.5" x14ac:dyDescent="0.25">
      <c r="A152" s="55">
        <v>151</v>
      </c>
      <c r="B152" s="2" t="s">
        <v>5444</v>
      </c>
      <c r="C152" s="10" t="s">
        <v>5445</v>
      </c>
      <c r="D152" s="10" t="s">
        <v>5445</v>
      </c>
      <c r="E152" s="8"/>
      <c r="F152" s="2" t="s">
        <v>5444</v>
      </c>
      <c r="G152" s="40"/>
      <c r="H152" s="1"/>
      <c r="I152" s="1"/>
      <c r="J152" s="1" t="s">
        <v>13</v>
      </c>
      <c r="K152" s="1"/>
      <c r="L152" s="1"/>
      <c r="M152" s="40"/>
      <c r="N152" s="49" t="s">
        <v>13</v>
      </c>
      <c r="O152" s="10" t="s">
        <v>13</v>
      </c>
      <c r="P152" s="10" t="s">
        <v>13</v>
      </c>
      <c r="Q152" s="10" t="s">
        <v>13</v>
      </c>
      <c r="R152" s="10" t="s">
        <v>13</v>
      </c>
      <c r="V152" s="50"/>
      <c r="W152" s="50"/>
    </row>
    <row r="153" spans="1:23" x14ac:dyDescent="0.25">
      <c r="A153" s="55">
        <v>152</v>
      </c>
      <c r="B153" s="4" t="s">
        <v>5442</v>
      </c>
      <c r="C153" s="14" t="s">
        <v>5443</v>
      </c>
      <c r="D153" s="14" t="s">
        <v>5443</v>
      </c>
      <c r="E153" s="13"/>
      <c r="F153" s="4" t="s">
        <v>5442</v>
      </c>
      <c r="G153" s="38"/>
      <c r="H153" s="3"/>
      <c r="I153" s="3"/>
      <c r="J153" s="1"/>
      <c r="K153" s="3"/>
      <c r="L153" s="3"/>
      <c r="M153" s="38"/>
      <c r="N153" s="50"/>
      <c r="V153" s="50"/>
      <c r="W153" s="50"/>
    </row>
    <row r="154" spans="1:23" x14ac:dyDescent="0.25">
      <c r="A154" s="55">
        <v>153</v>
      </c>
      <c r="B154" s="4" t="s">
        <v>5440</v>
      </c>
      <c r="C154" s="14" t="s">
        <v>5441</v>
      </c>
      <c r="D154" s="14" t="s">
        <v>5441</v>
      </c>
      <c r="E154" s="13"/>
      <c r="F154" s="4" t="s">
        <v>5440</v>
      </c>
      <c r="G154" s="38"/>
      <c r="H154" s="3"/>
      <c r="I154" s="3"/>
      <c r="J154" s="1"/>
      <c r="K154" s="3"/>
      <c r="L154" s="3"/>
      <c r="M154" s="38"/>
      <c r="N154" s="50"/>
      <c r="V154" s="50"/>
      <c r="W154" s="50"/>
    </row>
    <row r="155" spans="1:23" x14ac:dyDescent="0.25">
      <c r="A155" s="55">
        <v>154</v>
      </c>
      <c r="B155" s="6" t="s">
        <v>5438</v>
      </c>
      <c r="C155" s="12" t="s">
        <v>5439</v>
      </c>
      <c r="D155" s="12" t="s">
        <v>5439</v>
      </c>
      <c r="E155" s="11"/>
      <c r="F155" s="6" t="s">
        <v>5438</v>
      </c>
      <c r="G155" s="39"/>
      <c r="H155" s="5"/>
      <c r="I155" s="5"/>
      <c r="J155" s="1"/>
      <c r="K155" s="5"/>
      <c r="L155" s="5"/>
      <c r="M155" s="39"/>
      <c r="N155" s="50"/>
      <c r="V155" s="50"/>
      <c r="W155" s="50"/>
    </row>
    <row r="156" spans="1:23" ht="25.5" x14ac:dyDescent="0.25">
      <c r="A156" s="55">
        <v>155</v>
      </c>
      <c r="B156" s="2" t="s">
        <v>5436</v>
      </c>
      <c r="C156" s="10" t="s">
        <v>5437</v>
      </c>
      <c r="D156" s="10" t="s">
        <v>5437</v>
      </c>
      <c r="E156" s="10"/>
      <c r="F156" s="2" t="s">
        <v>5436</v>
      </c>
      <c r="G156" s="40"/>
      <c r="H156" s="1"/>
      <c r="I156" s="1"/>
      <c r="J156" s="1" t="s">
        <v>13</v>
      </c>
      <c r="K156" s="1"/>
      <c r="L156" s="1"/>
      <c r="M156" s="40" t="s">
        <v>13</v>
      </c>
      <c r="N156" s="49" t="s">
        <v>13</v>
      </c>
      <c r="O156" s="10" t="s">
        <v>13</v>
      </c>
      <c r="P156" s="10" t="s">
        <v>13</v>
      </c>
      <c r="Q156" s="10" t="s">
        <v>13</v>
      </c>
      <c r="R156" s="10" t="s">
        <v>13</v>
      </c>
      <c r="S156" s="10" t="s">
        <v>13</v>
      </c>
      <c r="T156" s="10" t="s">
        <v>13</v>
      </c>
      <c r="V156" s="50"/>
      <c r="W156" s="50"/>
    </row>
    <row r="157" spans="1:23" ht="140.25" x14ac:dyDescent="0.25">
      <c r="A157" s="55">
        <v>156</v>
      </c>
      <c r="B157" s="2" t="s">
        <v>5434</v>
      </c>
      <c r="C157" s="10" t="s">
        <v>5435</v>
      </c>
      <c r="D157" s="10" t="s">
        <v>5435</v>
      </c>
      <c r="E157" s="8"/>
      <c r="F157" s="2" t="s">
        <v>5434</v>
      </c>
      <c r="G157" s="40"/>
      <c r="H157" s="1"/>
      <c r="I157" s="1"/>
      <c r="J157" s="1" t="s">
        <v>13</v>
      </c>
      <c r="K157" s="1"/>
      <c r="L157" s="1"/>
      <c r="M157" s="40"/>
      <c r="N157" s="49" t="s">
        <v>13</v>
      </c>
      <c r="O157" s="10" t="s">
        <v>13</v>
      </c>
      <c r="P157" s="10" t="s">
        <v>13</v>
      </c>
      <c r="Q157" s="10" t="s">
        <v>13</v>
      </c>
      <c r="R157" s="10" t="s">
        <v>13</v>
      </c>
      <c r="S157" s="10" t="s">
        <v>13</v>
      </c>
      <c r="T157" s="10" t="s">
        <v>13</v>
      </c>
      <c r="U157" s="10">
        <v>3</v>
      </c>
      <c r="V157" s="50"/>
      <c r="W157" s="50"/>
    </row>
    <row r="158" spans="1:23" x14ac:dyDescent="0.25">
      <c r="A158" s="55">
        <v>157</v>
      </c>
      <c r="B158" s="2" t="s">
        <v>30</v>
      </c>
      <c r="C158" s="10" t="s">
        <v>5433</v>
      </c>
      <c r="D158" s="10" t="s">
        <v>5433</v>
      </c>
      <c r="E158" s="8"/>
      <c r="F158" s="2" t="s">
        <v>30</v>
      </c>
      <c r="G158" s="40"/>
      <c r="H158" s="1"/>
      <c r="I158" s="1"/>
      <c r="J158" s="1" t="s">
        <v>13</v>
      </c>
      <c r="K158" s="1"/>
      <c r="L158" s="1"/>
      <c r="M158" s="40"/>
      <c r="N158" s="50"/>
      <c r="V158" s="50"/>
      <c r="W158" s="50"/>
    </row>
    <row r="159" spans="1:23" x14ac:dyDescent="0.25">
      <c r="A159" s="55">
        <v>158</v>
      </c>
      <c r="B159" s="4" t="s">
        <v>5430</v>
      </c>
      <c r="C159" s="14" t="s">
        <v>5432</v>
      </c>
      <c r="D159" s="14" t="s">
        <v>5432</v>
      </c>
      <c r="E159" s="13"/>
      <c r="F159" s="4" t="s">
        <v>5430</v>
      </c>
      <c r="G159" s="38"/>
      <c r="H159" s="3"/>
      <c r="I159" s="3"/>
      <c r="J159" s="1"/>
      <c r="K159" s="3"/>
      <c r="L159" s="3"/>
      <c r="M159" s="38"/>
      <c r="N159" s="50"/>
      <c r="V159" s="50"/>
      <c r="W159" s="50"/>
    </row>
    <row r="160" spans="1:23" x14ac:dyDescent="0.25">
      <c r="A160" s="55">
        <v>159</v>
      </c>
      <c r="B160" s="6" t="s">
        <v>5430</v>
      </c>
      <c r="C160" s="12" t="s">
        <v>5431</v>
      </c>
      <c r="D160" s="12" t="s">
        <v>5431</v>
      </c>
      <c r="E160" s="11"/>
      <c r="F160" s="6" t="s">
        <v>5430</v>
      </c>
      <c r="G160" s="39"/>
      <c r="H160" s="5"/>
      <c r="I160" s="5"/>
      <c r="J160" s="1"/>
      <c r="K160" s="5"/>
      <c r="L160" s="5"/>
      <c r="M160" s="39"/>
      <c r="N160" s="50"/>
      <c r="V160" s="50"/>
      <c r="W160" s="50"/>
    </row>
    <row r="161" spans="1:23" ht="25.5" x14ac:dyDescent="0.25">
      <c r="A161" s="55">
        <v>160</v>
      </c>
      <c r="B161" s="2" t="s">
        <v>5428</v>
      </c>
      <c r="C161" s="10" t="s">
        <v>5429</v>
      </c>
      <c r="D161" s="10" t="s">
        <v>5429</v>
      </c>
      <c r="E161" s="10"/>
      <c r="F161" s="2" t="s">
        <v>5428</v>
      </c>
      <c r="G161" s="40"/>
      <c r="H161" s="1"/>
      <c r="I161" s="1"/>
      <c r="J161" s="1" t="s">
        <v>13</v>
      </c>
      <c r="K161" s="1"/>
      <c r="L161" s="1"/>
      <c r="M161" s="40" t="s">
        <v>13</v>
      </c>
      <c r="N161" s="49" t="s">
        <v>13</v>
      </c>
      <c r="P161" s="10" t="s">
        <v>13</v>
      </c>
      <c r="Q161" s="10" t="s">
        <v>13</v>
      </c>
      <c r="V161" s="50"/>
      <c r="W161" s="50"/>
    </row>
    <row r="162" spans="1:23" x14ac:dyDescent="0.25">
      <c r="A162" s="55">
        <v>161</v>
      </c>
      <c r="B162" s="4" t="s">
        <v>5426</v>
      </c>
      <c r="C162" s="14" t="s">
        <v>5427</v>
      </c>
      <c r="D162" s="14" t="s">
        <v>5427</v>
      </c>
      <c r="E162" s="13"/>
      <c r="F162" s="4" t="s">
        <v>5426</v>
      </c>
      <c r="G162" s="38"/>
      <c r="H162" s="3"/>
      <c r="I162" s="3"/>
      <c r="J162" s="1"/>
      <c r="K162" s="3"/>
      <c r="L162" s="3"/>
      <c r="M162" s="38"/>
      <c r="N162" s="50"/>
      <c r="V162" s="50"/>
      <c r="W162" s="50"/>
    </row>
    <row r="163" spans="1:23" x14ac:dyDescent="0.25">
      <c r="A163" s="55">
        <v>162</v>
      </c>
      <c r="B163" s="4" t="s">
        <v>5424</v>
      </c>
      <c r="C163" s="14" t="s">
        <v>5425</v>
      </c>
      <c r="D163" s="14" t="s">
        <v>5425</v>
      </c>
      <c r="E163" s="13"/>
      <c r="F163" s="4" t="s">
        <v>5424</v>
      </c>
      <c r="G163" s="38"/>
      <c r="H163" s="3"/>
      <c r="I163" s="3"/>
      <c r="J163" s="1"/>
      <c r="K163" s="3"/>
      <c r="L163" s="3"/>
      <c r="M163" s="38"/>
      <c r="N163" s="50"/>
      <c r="V163" s="50"/>
      <c r="W163" s="50"/>
    </row>
    <row r="164" spans="1:23" x14ac:dyDescent="0.25">
      <c r="A164" s="55">
        <v>163</v>
      </c>
      <c r="B164" s="6" t="s">
        <v>5422</v>
      </c>
      <c r="C164" s="12" t="s">
        <v>5423</v>
      </c>
      <c r="D164" s="12" t="s">
        <v>5423</v>
      </c>
      <c r="E164" s="11"/>
      <c r="F164" s="6" t="s">
        <v>5422</v>
      </c>
      <c r="G164" s="39"/>
      <c r="H164" s="5"/>
      <c r="I164" s="5"/>
      <c r="J164" s="1"/>
      <c r="K164" s="5"/>
      <c r="L164" s="5"/>
      <c r="M164" s="39"/>
      <c r="N164" s="50"/>
      <c r="V164" s="50"/>
      <c r="W164" s="50"/>
    </row>
    <row r="165" spans="1:23" ht="25.5" x14ac:dyDescent="0.25">
      <c r="A165" s="55">
        <v>164</v>
      </c>
      <c r="B165" s="2" t="s">
        <v>5420</v>
      </c>
      <c r="C165" s="10" t="s">
        <v>5421</v>
      </c>
      <c r="D165" s="10" t="s">
        <v>5421</v>
      </c>
      <c r="E165" s="8"/>
      <c r="F165" s="2" t="s">
        <v>5420</v>
      </c>
      <c r="G165" s="40"/>
      <c r="H165" s="1"/>
      <c r="I165" s="1"/>
      <c r="J165" s="1" t="s">
        <v>13</v>
      </c>
      <c r="K165" s="1"/>
      <c r="L165" s="1"/>
      <c r="M165" s="40"/>
      <c r="N165" s="49" t="s">
        <v>13</v>
      </c>
      <c r="O165" s="10" t="s">
        <v>13</v>
      </c>
      <c r="P165" s="10" t="s">
        <v>13</v>
      </c>
      <c r="Q165" s="10" t="s">
        <v>13</v>
      </c>
      <c r="R165" s="10" t="s">
        <v>13</v>
      </c>
      <c r="S165" s="10" t="s">
        <v>13</v>
      </c>
      <c r="V165" s="50"/>
      <c r="W165" s="50"/>
    </row>
    <row r="166" spans="1:23" x14ac:dyDescent="0.25">
      <c r="A166" s="55">
        <v>165</v>
      </c>
      <c r="B166" s="2" t="s">
        <v>5418</v>
      </c>
      <c r="C166" s="10" t="s">
        <v>5419</v>
      </c>
      <c r="D166" s="10" t="s">
        <v>5419</v>
      </c>
      <c r="E166" s="8"/>
      <c r="F166" s="2" t="s">
        <v>5418</v>
      </c>
      <c r="G166" s="40"/>
      <c r="H166" s="1"/>
      <c r="I166" s="1"/>
      <c r="J166" s="1" t="s">
        <v>13</v>
      </c>
      <c r="K166" s="1"/>
      <c r="L166" s="1"/>
      <c r="M166" s="40"/>
      <c r="N166" s="49" t="s">
        <v>13</v>
      </c>
      <c r="O166" s="10" t="s">
        <v>13</v>
      </c>
      <c r="P166" s="10" t="s">
        <v>13</v>
      </c>
      <c r="Q166" s="10" t="s">
        <v>13</v>
      </c>
      <c r="R166" s="10" t="s">
        <v>13</v>
      </c>
      <c r="S166" s="10" t="s">
        <v>13</v>
      </c>
      <c r="V166" s="50"/>
      <c r="W166" s="50"/>
    </row>
    <row r="167" spans="1:23" ht="25.5" x14ac:dyDescent="0.25">
      <c r="A167" s="55">
        <v>166</v>
      </c>
      <c r="B167" s="2" t="s">
        <v>5416</v>
      </c>
      <c r="C167" s="10" t="s">
        <v>5417</v>
      </c>
      <c r="D167" s="10" t="s">
        <v>5417</v>
      </c>
      <c r="E167" s="8"/>
      <c r="F167" s="2" t="s">
        <v>5416</v>
      </c>
      <c r="G167" s="40"/>
      <c r="H167" s="1"/>
      <c r="I167" s="1"/>
      <c r="J167" s="1" t="s">
        <v>13</v>
      </c>
      <c r="K167" s="1"/>
      <c r="L167" s="1"/>
      <c r="M167" s="40"/>
      <c r="N167" s="49" t="s">
        <v>13</v>
      </c>
      <c r="O167" s="10" t="s">
        <v>13</v>
      </c>
      <c r="P167" s="10" t="s">
        <v>13</v>
      </c>
      <c r="Q167" s="10" t="s">
        <v>13</v>
      </c>
      <c r="R167" s="10" t="s">
        <v>13</v>
      </c>
      <c r="S167" s="10" t="s">
        <v>13</v>
      </c>
      <c r="V167" s="50"/>
      <c r="W167" s="50"/>
    </row>
    <row r="168" spans="1:23" ht="51" x14ac:dyDescent="0.25">
      <c r="A168" s="55">
        <v>167</v>
      </c>
      <c r="B168" s="2" t="s">
        <v>5414</v>
      </c>
      <c r="C168" s="10" t="s">
        <v>5415</v>
      </c>
      <c r="D168" s="10" t="s">
        <v>5415</v>
      </c>
      <c r="E168" s="8"/>
      <c r="F168" s="2" t="s">
        <v>5414</v>
      </c>
      <c r="G168" s="40"/>
      <c r="H168" s="1"/>
      <c r="I168" s="1"/>
      <c r="J168" s="1" t="s">
        <v>13</v>
      </c>
      <c r="K168" s="1"/>
      <c r="L168" s="1"/>
      <c r="M168" s="40"/>
      <c r="N168" s="49" t="s">
        <v>13</v>
      </c>
      <c r="O168" s="10" t="s">
        <v>13</v>
      </c>
      <c r="P168" s="10" t="s">
        <v>13</v>
      </c>
      <c r="Q168" s="10" t="s">
        <v>13</v>
      </c>
      <c r="R168" s="10" t="s">
        <v>13</v>
      </c>
      <c r="V168" s="50"/>
      <c r="W168" s="50"/>
    </row>
    <row r="169" spans="1:23" ht="38.25" x14ac:dyDescent="0.25">
      <c r="A169" s="55">
        <v>168</v>
      </c>
      <c r="B169" s="2" t="s">
        <v>5412</v>
      </c>
      <c r="C169" s="10" t="s">
        <v>5413</v>
      </c>
      <c r="D169" s="10" t="s">
        <v>5413</v>
      </c>
      <c r="E169" s="8"/>
      <c r="F169" s="2" t="s">
        <v>5412</v>
      </c>
      <c r="G169" s="40"/>
      <c r="H169" s="1"/>
      <c r="I169" s="1"/>
      <c r="J169" s="1" t="s">
        <v>13</v>
      </c>
      <c r="K169" s="1"/>
      <c r="L169" s="1"/>
      <c r="M169" s="40"/>
      <c r="N169" s="49" t="s">
        <v>13</v>
      </c>
      <c r="O169" s="10" t="s">
        <v>13</v>
      </c>
      <c r="P169" s="10" t="s">
        <v>13</v>
      </c>
      <c r="Q169" s="10" t="s">
        <v>13</v>
      </c>
      <c r="R169" s="10" t="s">
        <v>13</v>
      </c>
      <c r="V169" s="50"/>
      <c r="W169" s="50"/>
    </row>
    <row r="170" spans="1:23" ht="51" x14ac:dyDescent="0.25">
      <c r="A170" s="55">
        <v>169</v>
      </c>
      <c r="B170" s="2" t="s">
        <v>5410</v>
      </c>
      <c r="C170" s="10" t="s">
        <v>5411</v>
      </c>
      <c r="D170" s="10" t="s">
        <v>5411</v>
      </c>
      <c r="E170" s="8"/>
      <c r="F170" s="2" t="s">
        <v>5410</v>
      </c>
      <c r="G170" s="40"/>
      <c r="H170" s="1"/>
      <c r="I170" s="1"/>
      <c r="J170" s="1" t="s">
        <v>13</v>
      </c>
      <c r="K170" s="1"/>
      <c r="L170" s="1"/>
      <c r="M170" s="40"/>
      <c r="N170" s="49" t="s">
        <v>13</v>
      </c>
      <c r="O170" s="10" t="s">
        <v>13</v>
      </c>
      <c r="P170" s="10" t="s">
        <v>13</v>
      </c>
      <c r="Q170" s="10" t="s">
        <v>13</v>
      </c>
      <c r="R170" s="10" t="s">
        <v>13</v>
      </c>
      <c r="V170" s="50"/>
      <c r="W170" s="50"/>
    </row>
    <row r="171" spans="1:23" x14ac:dyDescent="0.25">
      <c r="A171" s="55">
        <v>170</v>
      </c>
      <c r="B171" s="6" t="s">
        <v>5408</v>
      </c>
      <c r="C171" s="12" t="s">
        <v>5409</v>
      </c>
      <c r="D171" s="12" t="s">
        <v>5409</v>
      </c>
      <c r="E171" s="11"/>
      <c r="F171" s="6" t="s">
        <v>5408</v>
      </c>
      <c r="G171" s="39"/>
      <c r="H171" s="5"/>
      <c r="I171" s="5"/>
      <c r="J171" s="1"/>
      <c r="K171" s="5"/>
      <c r="L171" s="5"/>
      <c r="M171" s="39"/>
      <c r="N171" s="50"/>
      <c r="V171" s="50"/>
      <c r="W171" s="50"/>
    </row>
    <row r="172" spans="1:23" ht="38.25" x14ac:dyDescent="0.25">
      <c r="A172" s="55">
        <v>171</v>
      </c>
      <c r="B172" s="2" t="s">
        <v>5406</v>
      </c>
      <c r="C172" s="10" t="s">
        <v>5407</v>
      </c>
      <c r="D172" s="10" t="s">
        <v>5407</v>
      </c>
      <c r="E172" s="8"/>
      <c r="F172" s="2" t="s">
        <v>5406</v>
      </c>
      <c r="G172" s="40"/>
      <c r="H172" s="1"/>
      <c r="I172" s="1"/>
      <c r="J172" s="1" t="s">
        <v>13</v>
      </c>
      <c r="K172" s="1"/>
      <c r="L172" s="1"/>
      <c r="M172" s="40"/>
      <c r="N172" s="49" t="s">
        <v>13</v>
      </c>
      <c r="O172" s="10" t="s">
        <v>13</v>
      </c>
      <c r="P172" s="10" t="s">
        <v>13</v>
      </c>
      <c r="Q172" s="10" t="s">
        <v>13</v>
      </c>
      <c r="R172" s="10" t="s">
        <v>13</v>
      </c>
      <c r="S172" s="10" t="s">
        <v>13</v>
      </c>
      <c r="V172" s="50"/>
      <c r="W172" s="50"/>
    </row>
    <row r="173" spans="1:23" ht="25.5" x14ac:dyDescent="0.25">
      <c r="A173" s="55">
        <v>172</v>
      </c>
      <c r="B173" s="2" t="s">
        <v>5404</v>
      </c>
      <c r="C173" s="10" t="s">
        <v>5405</v>
      </c>
      <c r="D173" s="10" t="s">
        <v>5405</v>
      </c>
      <c r="E173" s="8"/>
      <c r="F173" s="2" t="s">
        <v>5404</v>
      </c>
      <c r="G173" s="40"/>
      <c r="H173" s="1"/>
      <c r="I173" s="1"/>
      <c r="J173" s="1" t="s">
        <v>13</v>
      </c>
      <c r="K173" s="1"/>
      <c r="L173" s="1"/>
      <c r="M173" s="40"/>
      <c r="N173" s="49" t="s">
        <v>13</v>
      </c>
      <c r="O173" s="10" t="s">
        <v>13</v>
      </c>
      <c r="P173" s="10" t="s">
        <v>13</v>
      </c>
      <c r="Q173" s="10" t="s">
        <v>13</v>
      </c>
      <c r="R173" s="10" t="s">
        <v>13</v>
      </c>
      <c r="S173" s="10" t="s">
        <v>13</v>
      </c>
      <c r="V173" s="50"/>
      <c r="W173" s="50"/>
    </row>
    <row r="174" spans="1:23" ht="38.25" x14ac:dyDescent="0.25">
      <c r="A174" s="55">
        <v>173</v>
      </c>
      <c r="B174" s="2" t="s">
        <v>5402</v>
      </c>
      <c r="C174" s="10" t="s">
        <v>5403</v>
      </c>
      <c r="D174" s="10" t="s">
        <v>5403</v>
      </c>
      <c r="E174" s="8"/>
      <c r="F174" s="2" t="s">
        <v>5402</v>
      </c>
      <c r="G174" s="40"/>
      <c r="H174" s="1"/>
      <c r="I174" s="1"/>
      <c r="J174" s="1" t="s">
        <v>13</v>
      </c>
      <c r="K174" s="1"/>
      <c r="L174" s="1"/>
      <c r="M174" s="40"/>
      <c r="N174" s="49" t="s">
        <v>13</v>
      </c>
      <c r="O174" s="10" t="s">
        <v>13</v>
      </c>
      <c r="P174" s="10" t="s">
        <v>13</v>
      </c>
      <c r="Q174" s="10" t="s">
        <v>13</v>
      </c>
      <c r="R174" s="10" t="s">
        <v>13</v>
      </c>
      <c r="S174" s="10" t="s">
        <v>13</v>
      </c>
      <c r="V174" s="50"/>
      <c r="W174" s="50"/>
    </row>
    <row r="175" spans="1:23" ht="25.5" x14ac:dyDescent="0.25">
      <c r="A175" s="55">
        <v>174</v>
      </c>
      <c r="B175" s="2" t="s">
        <v>5400</v>
      </c>
      <c r="C175" s="10" t="s">
        <v>5401</v>
      </c>
      <c r="D175" s="10" t="s">
        <v>5401</v>
      </c>
      <c r="E175" s="8"/>
      <c r="F175" s="2" t="s">
        <v>5400</v>
      </c>
      <c r="G175" s="40"/>
      <c r="H175" s="1"/>
      <c r="I175" s="1"/>
      <c r="J175" s="1" t="s">
        <v>13</v>
      </c>
      <c r="K175" s="1"/>
      <c r="L175" s="1"/>
      <c r="M175" s="40"/>
      <c r="N175" s="49" t="s">
        <v>13</v>
      </c>
      <c r="O175" s="10" t="s">
        <v>13</v>
      </c>
      <c r="P175" s="10" t="s">
        <v>13</v>
      </c>
      <c r="Q175" s="10" t="s">
        <v>13</v>
      </c>
      <c r="R175" s="10" t="s">
        <v>13</v>
      </c>
      <c r="S175" s="10" t="s">
        <v>13</v>
      </c>
      <c r="V175" s="50"/>
      <c r="W175" s="50"/>
    </row>
    <row r="176" spans="1:23" ht="25.5" x14ac:dyDescent="0.25">
      <c r="A176" s="55">
        <v>175</v>
      </c>
      <c r="B176" s="2" t="s">
        <v>5398</v>
      </c>
      <c r="C176" s="10" t="s">
        <v>5399</v>
      </c>
      <c r="D176" s="10" t="s">
        <v>5399</v>
      </c>
      <c r="E176" s="8"/>
      <c r="F176" s="2" t="s">
        <v>5398</v>
      </c>
      <c r="G176" s="40"/>
      <c r="H176" s="1"/>
      <c r="I176" s="1"/>
      <c r="J176" s="1" t="s">
        <v>13</v>
      </c>
      <c r="K176" s="1"/>
      <c r="L176" s="1"/>
      <c r="M176" s="40"/>
      <c r="N176" s="49" t="s">
        <v>13</v>
      </c>
      <c r="O176" s="10" t="s">
        <v>13</v>
      </c>
      <c r="P176" s="10" t="s">
        <v>13</v>
      </c>
      <c r="Q176" s="10" t="s">
        <v>13</v>
      </c>
      <c r="R176" s="10" t="s">
        <v>13</v>
      </c>
      <c r="S176" s="10" t="s">
        <v>13</v>
      </c>
      <c r="V176" s="50"/>
      <c r="W176" s="50"/>
    </row>
    <row r="177" spans="1:23" ht="51" x14ac:dyDescent="0.25">
      <c r="A177" s="55">
        <v>176</v>
      </c>
      <c r="B177" s="2" t="s">
        <v>5396</v>
      </c>
      <c r="C177" s="10" t="s">
        <v>5397</v>
      </c>
      <c r="D177" s="10" t="s">
        <v>5397</v>
      </c>
      <c r="E177" s="8"/>
      <c r="F177" s="2" t="s">
        <v>5396</v>
      </c>
      <c r="G177" s="40"/>
      <c r="H177" s="1"/>
      <c r="I177" s="1"/>
      <c r="J177" s="1" t="s">
        <v>13</v>
      </c>
      <c r="K177" s="1"/>
      <c r="L177" s="1"/>
      <c r="M177" s="40"/>
      <c r="N177" s="49" t="s">
        <v>13</v>
      </c>
      <c r="O177" s="10" t="s">
        <v>13</v>
      </c>
      <c r="P177" s="10" t="s">
        <v>13</v>
      </c>
      <c r="Q177" s="10" t="s">
        <v>13</v>
      </c>
      <c r="R177" s="10" t="s">
        <v>13</v>
      </c>
      <c r="S177" s="10" t="s">
        <v>13</v>
      </c>
      <c r="V177" s="50"/>
      <c r="W177" s="50"/>
    </row>
    <row r="178" spans="1:23" x14ac:dyDescent="0.25">
      <c r="A178" s="55">
        <v>177</v>
      </c>
      <c r="B178" s="4" t="s">
        <v>5394</v>
      </c>
      <c r="C178" s="14" t="s">
        <v>5395</v>
      </c>
      <c r="D178" s="14" t="s">
        <v>5395</v>
      </c>
      <c r="E178" s="13"/>
      <c r="F178" s="4" t="s">
        <v>5394</v>
      </c>
      <c r="G178" s="38"/>
      <c r="H178" s="3"/>
      <c r="I178" s="3"/>
      <c r="J178" s="1"/>
      <c r="K178" s="3"/>
      <c r="L178" s="3"/>
      <c r="M178" s="38"/>
      <c r="N178" s="50"/>
      <c r="V178" s="50"/>
      <c r="W178" s="50"/>
    </row>
    <row r="179" spans="1:23" x14ac:dyDescent="0.25">
      <c r="A179" s="55">
        <v>178</v>
      </c>
      <c r="B179" s="6" t="s">
        <v>5392</v>
      </c>
      <c r="C179" s="12" t="s">
        <v>5393</v>
      </c>
      <c r="D179" s="12" t="s">
        <v>5393</v>
      </c>
      <c r="E179" s="11"/>
      <c r="F179" s="6" t="s">
        <v>5392</v>
      </c>
      <c r="G179" s="39"/>
      <c r="H179" s="5"/>
      <c r="I179" s="5"/>
      <c r="J179" s="1"/>
      <c r="K179" s="5"/>
      <c r="L179" s="5"/>
      <c r="M179" s="39"/>
      <c r="N179" s="50"/>
      <c r="V179" s="50"/>
      <c r="W179" s="50"/>
    </row>
    <row r="180" spans="1:23" ht="63.75" x14ac:dyDescent="0.25">
      <c r="A180" s="55">
        <v>179</v>
      </c>
      <c r="B180" s="2" t="s">
        <v>5390</v>
      </c>
      <c r="C180" s="10" t="s">
        <v>5391</v>
      </c>
      <c r="D180" s="10" t="s">
        <v>5391</v>
      </c>
      <c r="E180" s="8"/>
      <c r="F180" s="2" t="s">
        <v>5390</v>
      </c>
      <c r="G180" s="40"/>
      <c r="H180" s="1"/>
      <c r="I180" s="1"/>
      <c r="J180" s="1" t="s">
        <v>13</v>
      </c>
      <c r="K180" s="1"/>
      <c r="L180" s="1"/>
      <c r="M180" s="40"/>
      <c r="N180" s="49" t="s">
        <v>13</v>
      </c>
      <c r="O180" s="10" t="s">
        <v>13</v>
      </c>
      <c r="P180" s="10" t="s">
        <v>13</v>
      </c>
      <c r="Q180" s="10" t="s">
        <v>13</v>
      </c>
      <c r="R180" s="10" t="s">
        <v>13</v>
      </c>
      <c r="V180" s="50"/>
      <c r="W180" s="50"/>
    </row>
    <row r="181" spans="1:23" ht="89.25" x14ac:dyDescent="0.25">
      <c r="A181" s="55">
        <v>180</v>
      </c>
      <c r="B181" s="2" t="s">
        <v>5388</v>
      </c>
      <c r="C181" s="10" t="s">
        <v>5389</v>
      </c>
      <c r="D181" s="10" t="s">
        <v>5389</v>
      </c>
      <c r="E181" s="8"/>
      <c r="F181" s="2" t="s">
        <v>5388</v>
      </c>
      <c r="G181" s="40"/>
      <c r="H181" s="1"/>
      <c r="I181" s="1"/>
      <c r="J181" s="1" t="s">
        <v>13</v>
      </c>
      <c r="K181" s="1"/>
      <c r="L181" s="1"/>
      <c r="M181" s="40"/>
      <c r="N181" s="49" t="s">
        <v>13</v>
      </c>
      <c r="O181" s="10" t="s">
        <v>13</v>
      </c>
      <c r="P181" s="10" t="s">
        <v>13</v>
      </c>
      <c r="Q181" s="10" t="s">
        <v>13</v>
      </c>
      <c r="R181" s="10" t="s">
        <v>13</v>
      </c>
      <c r="V181" s="50"/>
      <c r="W181" s="50"/>
    </row>
    <row r="182" spans="1:23" ht="25.5" x14ac:dyDescent="0.25">
      <c r="A182" s="55">
        <v>181</v>
      </c>
      <c r="B182" s="2" t="s">
        <v>5386</v>
      </c>
      <c r="C182" s="10" t="s">
        <v>5387</v>
      </c>
      <c r="D182" s="10" t="s">
        <v>5387</v>
      </c>
      <c r="E182" s="8"/>
      <c r="F182" s="2" t="s">
        <v>5386</v>
      </c>
      <c r="G182" s="40"/>
      <c r="H182" s="1"/>
      <c r="I182" s="1"/>
      <c r="J182" s="1" t="s">
        <v>13</v>
      </c>
      <c r="K182" s="1"/>
      <c r="L182" s="1"/>
      <c r="M182" s="40"/>
      <c r="N182" s="49" t="s">
        <v>13</v>
      </c>
      <c r="O182" s="10" t="s">
        <v>13</v>
      </c>
      <c r="P182" s="10" t="s">
        <v>13</v>
      </c>
      <c r="Q182" s="10" t="s">
        <v>13</v>
      </c>
      <c r="R182" s="10" t="s">
        <v>13</v>
      </c>
      <c r="V182" s="50"/>
      <c r="W182" s="50"/>
    </row>
    <row r="183" spans="1:23" x14ac:dyDescent="0.25">
      <c r="A183" s="8" t="s">
        <v>14302</v>
      </c>
      <c r="B183" s="2"/>
      <c r="C183" s="10"/>
      <c r="D183" s="10"/>
      <c r="E183" s="56"/>
      <c r="F183" s="2"/>
      <c r="G183" s="40">
        <f>SUBTOTAL(103,Table17[Renumbered])</f>
        <v>1</v>
      </c>
      <c r="H183" s="1">
        <f>SUBTOTAL(103,Table17[New])</f>
        <v>0</v>
      </c>
      <c r="I183" s="1">
        <f>SUBTOTAL(103,Table17[Deleted])</f>
        <v>0</v>
      </c>
      <c r="J183" s="1">
        <f>SUBTOTAL(103,Table17[Text unmodified])</f>
        <v>120</v>
      </c>
      <c r="K183" s="1">
        <f>SUBTOTAL(103,Table17[Reworded, intent the same])</f>
        <v>0</v>
      </c>
      <c r="L183" s="1">
        <f>SUBTOTAL(103,Table17[Reworded, intent modified])</f>
        <v>2</v>
      </c>
      <c r="M183" s="40">
        <f>SUBTOTAL(103,Table17[BK])</f>
        <v>9</v>
      </c>
      <c r="N183" s="49">
        <f>SUBTOTAL(103,Table17[ATPL(A)])</f>
        <v>118</v>
      </c>
      <c r="O183" s="10">
        <f>SUBTOTAL(103,Table17[CPL(A)])</f>
        <v>72</v>
      </c>
      <c r="P183" s="10">
        <f>SUBTOTAL(103,Table17[ATPL(H)/IR])</f>
        <v>108</v>
      </c>
      <c r="Q183" s="10">
        <f>SUBTOTAL(103,Table17[ATPL(H)/VFR])</f>
        <v>74</v>
      </c>
      <c r="R183" s="10">
        <f>SUBTOTAL(103,Table17[CPL(H)])</f>
        <v>71</v>
      </c>
      <c r="S183" s="10">
        <f>SUBTOTAL(103,Table17[IR])</f>
        <v>63</v>
      </c>
      <c r="T183" s="10">
        <f>SUBTOTAL(103,Table17[CBIR(A)])</f>
        <v>53</v>
      </c>
      <c r="U183" s="10">
        <f>SUBTOTAL(103,Table17[BIR exam])</f>
        <v>21</v>
      </c>
      <c r="V183" s="49">
        <f>SUBTOTAL(103,Table17[BIR BK])</f>
        <v>20</v>
      </c>
      <c r="W183" s="10"/>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36BB-7A02-4979-A311-B498293484ED}">
  <dimension ref="A1:W146"/>
  <sheetViews>
    <sheetView workbookViewId="0">
      <pane ySplit="1" topLeftCell="A2" activePane="bottomLeft" state="frozen"/>
      <selection activeCell="G1" sqref="G1"/>
      <selection pane="bottomLeft" activeCell="B2" sqref="B2"/>
    </sheetView>
  </sheetViews>
  <sheetFormatPr defaultColWidth="9" defaultRowHeight="15" x14ac:dyDescent="0.25"/>
  <cols>
    <col min="1" max="1" width="4.42578125" style="8" customWidth="1"/>
    <col min="2" max="2" width="41.7109375" style="8" customWidth="1"/>
    <col min="3" max="3" width="13.7109375" style="8" customWidth="1"/>
    <col min="4" max="4" width="13.7109375" style="9" customWidth="1"/>
    <col min="5" max="5" width="7.42578125" style="8" customWidth="1"/>
    <col min="6" max="6" width="41.7109375" style="19" customWidth="1"/>
    <col min="7" max="22" width="4.42578125" style="8" customWidth="1"/>
    <col min="23" max="23" width="25.7109375" style="8" customWidth="1"/>
    <col min="24" max="16384" width="9" style="8"/>
  </cols>
  <sheetData>
    <row r="1" spans="1:23" s="19" customFormat="1" ht="81" customHeight="1" x14ac:dyDescent="0.25">
      <c r="A1" s="30" t="s">
        <v>12574</v>
      </c>
      <c r="B1" s="31" t="s">
        <v>12575</v>
      </c>
      <c r="C1" s="31" t="s">
        <v>12576</v>
      </c>
      <c r="D1" s="31" t="s">
        <v>12577</v>
      </c>
      <c r="E1" s="31" t="s">
        <v>12578</v>
      </c>
      <c r="F1" s="31" t="s">
        <v>13083</v>
      </c>
      <c r="G1" s="32" t="s">
        <v>12579</v>
      </c>
      <c r="H1" s="32" t="s">
        <v>12580</v>
      </c>
      <c r="I1" s="32" t="s">
        <v>12581</v>
      </c>
      <c r="J1" s="32" t="s">
        <v>12582</v>
      </c>
      <c r="K1" s="32" t="s">
        <v>12583</v>
      </c>
      <c r="L1" s="33" t="s">
        <v>12584</v>
      </c>
      <c r="M1" s="34" t="s">
        <v>0</v>
      </c>
      <c r="N1" s="35" t="s">
        <v>1</v>
      </c>
      <c r="O1" s="35" t="s">
        <v>2</v>
      </c>
      <c r="P1" s="35" t="s">
        <v>3</v>
      </c>
      <c r="Q1" s="35" t="s">
        <v>4</v>
      </c>
      <c r="R1" s="35" t="s">
        <v>5</v>
      </c>
      <c r="S1" s="35" t="s">
        <v>6</v>
      </c>
      <c r="T1" s="35" t="s">
        <v>7</v>
      </c>
      <c r="U1" s="35" t="s">
        <v>1409</v>
      </c>
      <c r="V1" s="34" t="s">
        <v>8</v>
      </c>
      <c r="W1" s="31" t="s">
        <v>13655</v>
      </c>
    </row>
    <row r="2" spans="1:23" ht="38.25" x14ac:dyDescent="0.25">
      <c r="A2" s="57">
        <v>1</v>
      </c>
      <c r="B2" s="4" t="s">
        <v>5994</v>
      </c>
      <c r="C2" s="14" t="s">
        <v>5995</v>
      </c>
      <c r="D2" s="14" t="s">
        <v>5995</v>
      </c>
      <c r="E2" s="13"/>
      <c r="F2" s="4" t="s">
        <v>5994</v>
      </c>
      <c r="G2" s="37"/>
      <c r="H2" s="3"/>
      <c r="I2" s="3"/>
      <c r="J2" s="1"/>
      <c r="K2" s="3"/>
      <c r="L2" s="3"/>
      <c r="M2" s="42"/>
      <c r="N2" s="51"/>
      <c r="V2" s="51"/>
      <c r="W2" s="40" t="s">
        <v>14303</v>
      </c>
    </row>
    <row r="3" spans="1:23" x14ac:dyDescent="0.25">
      <c r="A3" s="57">
        <v>2</v>
      </c>
      <c r="B3" s="4" t="s">
        <v>5382</v>
      </c>
      <c r="C3" s="14" t="s">
        <v>5993</v>
      </c>
      <c r="D3" s="14" t="s">
        <v>5993</v>
      </c>
      <c r="E3" s="13"/>
      <c r="F3" s="4" t="s">
        <v>5382</v>
      </c>
      <c r="G3" s="38"/>
      <c r="H3" s="3"/>
      <c r="I3" s="3"/>
      <c r="J3" s="1"/>
      <c r="K3" s="3"/>
      <c r="L3" s="3"/>
      <c r="M3" s="43"/>
      <c r="N3" s="50"/>
      <c r="V3" s="50"/>
      <c r="W3" s="64"/>
    </row>
    <row r="4" spans="1:23" x14ac:dyDescent="0.25">
      <c r="A4" s="57">
        <v>3</v>
      </c>
      <c r="B4" s="4" t="s">
        <v>5380</v>
      </c>
      <c r="C4" s="14" t="s">
        <v>5992</v>
      </c>
      <c r="D4" s="14" t="s">
        <v>5992</v>
      </c>
      <c r="E4" s="13"/>
      <c r="F4" s="4" t="s">
        <v>5380</v>
      </c>
      <c r="G4" s="38"/>
      <c r="H4" s="3"/>
      <c r="I4" s="3"/>
      <c r="J4" s="1"/>
      <c r="K4" s="3"/>
      <c r="L4" s="3"/>
      <c r="M4" s="43"/>
      <c r="N4" s="50"/>
      <c r="V4" s="50"/>
      <c r="W4" s="64"/>
    </row>
    <row r="5" spans="1:23" x14ac:dyDescent="0.25">
      <c r="A5" s="57">
        <v>4</v>
      </c>
      <c r="B5" s="6" t="s">
        <v>5213</v>
      </c>
      <c r="C5" s="12" t="s">
        <v>5991</v>
      </c>
      <c r="D5" s="12" t="s">
        <v>5991</v>
      </c>
      <c r="E5" s="11"/>
      <c r="F5" s="6" t="s">
        <v>5213</v>
      </c>
      <c r="G5" s="39"/>
      <c r="H5" s="5"/>
      <c r="I5" s="5"/>
      <c r="J5" s="1"/>
      <c r="K5" s="5"/>
      <c r="L5" s="5"/>
      <c r="M5" s="44"/>
      <c r="N5" s="50"/>
      <c r="V5" s="50"/>
      <c r="W5" s="64"/>
    </row>
    <row r="6" spans="1:23" ht="25.5" x14ac:dyDescent="0.25">
      <c r="A6" s="57">
        <v>5</v>
      </c>
      <c r="B6" s="2" t="s">
        <v>5989</v>
      </c>
      <c r="C6" s="10" t="s">
        <v>5990</v>
      </c>
      <c r="D6" s="10" t="s">
        <v>5990</v>
      </c>
      <c r="F6" s="2" t="s">
        <v>5989</v>
      </c>
      <c r="G6" s="40"/>
      <c r="H6" s="1"/>
      <c r="I6" s="1"/>
      <c r="J6" s="1" t="s">
        <v>13</v>
      </c>
      <c r="K6" s="1"/>
      <c r="L6" s="1"/>
      <c r="M6" s="45"/>
      <c r="N6" s="50"/>
      <c r="P6" s="10" t="s">
        <v>13</v>
      </c>
      <c r="Q6" s="10" t="s">
        <v>13</v>
      </c>
      <c r="R6" s="10" t="s">
        <v>13</v>
      </c>
      <c r="V6" s="50"/>
      <c r="W6" s="64"/>
    </row>
    <row r="7" spans="1:23" ht="25.5" x14ac:dyDescent="0.25">
      <c r="A7" s="57">
        <v>6</v>
      </c>
      <c r="B7" s="2" t="s">
        <v>5987</v>
      </c>
      <c r="C7" s="10" t="s">
        <v>5988</v>
      </c>
      <c r="D7" s="10" t="s">
        <v>5988</v>
      </c>
      <c r="F7" s="2" t="s">
        <v>5987</v>
      </c>
      <c r="G7" s="40"/>
      <c r="H7" s="1"/>
      <c r="I7" s="1"/>
      <c r="J7" s="1" t="s">
        <v>13</v>
      </c>
      <c r="K7" s="1"/>
      <c r="L7" s="1"/>
      <c r="M7" s="45"/>
      <c r="N7" s="50"/>
      <c r="P7" s="10" t="s">
        <v>13</v>
      </c>
      <c r="Q7" s="10" t="s">
        <v>13</v>
      </c>
      <c r="R7" s="10" t="s">
        <v>13</v>
      </c>
      <c r="V7" s="50"/>
      <c r="W7" s="64"/>
    </row>
    <row r="8" spans="1:23" x14ac:dyDescent="0.25">
      <c r="A8" s="57">
        <v>7</v>
      </c>
      <c r="B8" s="6" t="s">
        <v>5985</v>
      </c>
      <c r="C8" s="12" t="s">
        <v>5986</v>
      </c>
      <c r="D8" s="12" t="s">
        <v>5986</v>
      </c>
      <c r="E8" s="11"/>
      <c r="F8" s="6" t="s">
        <v>5985</v>
      </c>
      <c r="G8" s="39"/>
      <c r="H8" s="5"/>
      <c r="I8" s="5"/>
      <c r="J8" s="1"/>
      <c r="K8" s="5"/>
      <c r="L8" s="5"/>
      <c r="M8" s="44"/>
      <c r="N8" s="50"/>
      <c r="V8" s="50"/>
      <c r="W8" s="64"/>
    </row>
    <row r="9" spans="1:23" ht="25.5" x14ac:dyDescent="0.25">
      <c r="A9" s="57">
        <v>8</v>
      </c>
      <c r="B9" s="2" t="s">
        <v>5983</v>
      </c>
      <c r="C9" s="10" t="s">
        <v>5984</v>
      </c>
      <c r="D9" s="10" t="s">
        <v>5984</v>
      </c>
      <c r="F9" s="2" t="s">
        <v>5983</v>
      </c>
      <c r="G9" s="40"/>
      <c r="H9" s="1"/>
      <c r="I9" s="1"/>
      <c r="J9" s="1" t="s">
        <v>13</v>
      </c>
      <c r="K9" s="1"/>
      <c r="L9" s="1"/>
      <c r="M9" s="45"/>
      <c r="N9" s="50"/>
      <c r="P9" s="10" t="s">
        <v>13</v>
      </c>
      <c r="Q9" s="10" t="s">
        <v>13</v>
      </c>
      <c r="R9" s="10" t="s">
        <v>13</v>
      </c>
      <c r="V9" s="50"/>
      <c r="W9" s="64"/>
    </row>
    <row r="10" spans="1:23" ht="63.75" x14ac:dyDescent="0.25">
      <c r="A10" s="57">
        <v>9</v>
      </c>
      <c r="B10" s="2" t="s">
        <v>5981</v>
      </c>
      <c r="C10" s="10" t="s">
        <v>5982</v>
      </c>
      <c r="D10" s="10" t="s">
        <v>5982</v>
      </c>
      <c r="F10" s="2" t="s">
        <v>5981</v>
      </c>
      <c r="G10" s="40"/>
      <c r="H10" s="1"/>
      <c r="I10" s="1"/>
      <c r="J10" s="1" t="s">
        <v>13</v>
      </c>
      <c r="K10" s="1"/>
      <c r="L10" s="1"/>
      <c r="M10" s="45"/>
      <c r="N10" s="50"/>
      <c r="P10" s="10" t="s">
        <v>13</v>
      </c>
      <c r="Q10" s="10" t="s">
        <v>13</v>
      </c>
      <c r="V10" s="50"/>
      <c r="W10" s="64"/>
    </row>
    <row r="11" spans="1:23" ht="25.5" x14ac:dyDescent="0.25">
      <c r="A11" s="57">
        <v>10</v>
      </c>
      <c r="B11" s="2" t="s">
        <v>5979</v>
      </c>
      <c r="C11" s="10" t="s">
        <v>5980</v>
      </c>
      <c r="D11" s="10" t="s">
        <v>5980</v>
      </c>
      <c r="F11" s="2" t="s">
        <v>5979</v>
      </c>
      <c r="G11" s="40"/>
      <c r="H11" s="1"/>
      <c r="I11" s="1"/>
      <c r="J11" s="1" t="s">
        <v>13</v>
      </c>
      <c r="K11" s="1"/>
      <c r="L11" s="1"/>
      <c r="M11" s="45"/>
      <c r="N11" s="50"/>
      <c r="P11" s="10" t="s">
        <v>13</v>
      </c>
      <c r="Q11" s="10" t="s">
        <v>13</v>
      </c>
      <c r="V11" s="50"/>
      <c r="W11" s="64"/>
    </row>
    <row r="12" spans="1:23" x14ac:dyDescent="0.25">
      <c r="A12" s="57">
        <v>11</v>
      </c>
      <c r="B12" s="4" t="s">
        <v>5348</v>
      </c>
      <c r="C12" s="14" t="s">
        <v>5978</v>
      </c>
      <c r="D12" s="14" t="s">
        <v>5978</v>
      </c>
      <c r="E12" s="13"/>
      <c r="F12" s="4" t="s">
        <v>5348</v>
      </c>
      <c r="G12" s="38"/>
      <c r="H12" s="3"/>
      <c r="I12" s="3"/>
      <c r="J12" s="1"/>
      <c r="K12" s="3"/>
      <c r="L12" s="3"/>
      <c r="M12" s="43"/>
      <c r="N12" s="50"/>
      <c r="V12" s="50"/>
      <c r="W12" s="64"/>
    </row>
    <row r="13" spans="1:23" x14ac:dyDescent="0.25">
      <c r="A13" s="57">
        <v>12</v>
      </c>
      <c r="B13" s="6" t="s">
        <v>5976</v>
      </c>
      <c r="C13" s="12" t="s">
        <v>5977</v>
      </c>
      <c r="D13" s="12" t="s">
        <v>5977</v>
      </c>
      <c r="E13" s="11"/>
      <c r="F13" s="6" t="s">
        <v>5976</v>
      </c>
      <c r="G13" s="39"/>
      <c r="H13" s="5"/>
      <c r="I13" s="5"/>
      <c r="J13" s="1"/>
      <c r="K13" s="5"/>
      <c r="L13" s="5"/>
      <c r="M13" s="44"/>
      <c r="N13" s="50"/>
      <c r="V13" s="50"/>
      <c r="W13" s="64"/>
    </row>
    <row r="14" spans="1:23" ht="25.5" x14ac:dyDescent="0.25">
      <c r="A14" s="57">
        <v>13</v>
      </c>
      <c r="B14" s="2" t="s">
        <v>5974</v>
      </c>
      <c r="C14" s="10" t="s">
        <v>5975</v>
      </c>
      <c r="D14" s="10" t="s">
        <v>5975</v>
      </c>
      <c r="F14" s="2" t="s">
        <v>5974</v>
      </c>
      <c r="G14" s="40"/>
      <c r="H14" s="1"/>
      <c r="I14" s="1"/>
      <c r="J14" s="1" t="s">
        <v>13</v>
      </c>
      <c r="K14" s="1"/>
      <c r="L14" s="1"/>
      <c r="M14" s="45"/>
      <c r="N14" s="50"/>
      <c r="P14" s="10" t="s">
        <v>13</v>
      </c>
      <c r="Q14" s="10" t="s">
        <v>13</v>
      </c>
      <c r="R14" s="10" t="s">
        <v>13</v>
      </c>
      <c r="V14" s="50"/>
      <c r="W14" s="64"/>
    </row>
    <row r="15" spans="1:23" ht="25.5" x14ac:dyDescent="0.25">
      <c r="A15" s="57">
        <v>14</v>
      </c>
      <c r="B15" s="2" t="s">
        <v>5972</v>
      </c>
      <c r="C15" s="10" t="s">
        <v>5973</v>
      </c>
      <c r="D15" s="10" t="s">
        <v>5973</v>
      </c>
      <c r="F15" s="2" t="s">
        <v>5972</v>
      </c>
      <c r="G15" s="40"/>
      <c r="H15" s="1"/>
      <c r="I15" s="1"/>
      <c r="J15" s="1" t="s">
        <v>13</v>
      </c>
      <c r="K15" s="1"/>
      <c r="L15" s="1"/>
      <c r="M15" s="45"/>
      <c r="N15" s="50"/>
      <c r="P15" s="10" t="s">
        <v>13</v>
      </c>
      <c r="Q15" s="10" t="s">
        <v>13</v>
      </c>
      <c r="R15" s="10" t="s">
        <v>13</v>
      </c>
      <c r="V15" s="50"/>
      <c r="W15" s="64"/>
    </row>
    <row r="16" spans="1:23" x14ac:dyDescent="0.25">
      <c r="A16" s="57">
        <v>15</v>
      </c>
      <c r="B16" s="6" t="s">
        <v>5970</v>
      </c>
      <c r="C16" s="12" t="s">
        <v>5971</v>
      </c>
      <c r="D16" s="12" t="s">
        <v>5971</v>
      </c>
      <c r="E16" s="11"/>
      <c r="F16" s="6" t="s">
        <v>5970</v>
      </c>
      <c r="G16" s="39"/>
      <c r="H16" s="5"/>
      <c r="I16" s="5"/>
      <c r="J16" s="1"/>
      <c r="K16" s="5"/>
      <c r="L16" s="5"/>
      <c r="M16" s="44"/>
      <c r="N16" s="50"/>
      <c r="V16" s="50"/>
      <c r="W16" s="64"/>
    </row>
    <row r="17" spans="1:23" ht="153" x14ac:dyDescent="0.25">
      <c r="A17" s="57">
        <v>16</v>
      </c>
      <c r="B17" s="2" t="s">
        <v>5968</v>
      </c>
      <c r="C17" s="10" t="s">
        <v>5969</v>
      </c>
      <c r="D17" s="10" t="s">
        <v>5969</v>
      </c>
      <c r="F17" s="2" t="s">
        <v>5968</v>
      </c>
      <c r="G17" s="40"/>
      <c r="H17" s="1"/>
      <c r="I17" s="1"/>
      <c r="J17" s="1" t="s">
        <v>13</v>
      </c>
      <c r="K17" s="1"/>
      <c r="L17" s="1"/>
      <c r="M17" s="45"/>
      <c r="N17" s="50"/>
      <c r="P17" s="10" t="s">
        <v>13</v>
      </c>
      <c r="Q17" s="10" t="s">
        <v>13</v>
      </c>
      <c r="R17" s="10" t="s">
        <v>13</v>
      </c>
      <c r="V17" s="50"/>
      <c r="W17" s="64"/>
    </row>
    <row r="18" spans="1:23" ht="140.25" x14ac:dyDescent="0.25">
      <c r="A18" s="57">
        <v>17</v>
      </c>
      <c r="B18" s="2" t="s">
        <v>5966</v>
      </c>
      <c r="C18" s="10" t="s">
        <v>5967</v>
      </c>
      <c r="D18" s="10" t="s">
        <v>5967</v>
      </c>
      <c r="F18" s="2" t="s">
        <v>5966</v>
      </c>
      <c r="G18" s="40"/>
      <c r="H18" s="1"/>
      <c r="I18" s="1"/>
      <c r="J18" s="1" t="s">
        <v>13</v>
      </c>
      <c r="K18" s="1"/>
      <c r="L18" s="1"/>
      <c r="M18" s="45"/>
      <c r="N18" s="50"/>
      <c r="P18" s="10" t="s">
        <v>13</v>
      </c>
      <c r="Q18" s="10" t="s">
        <v>13</v>
      </c>
      <c r="V18" s="50"/>
      <c r="W18" s="64"/>
    </row>
    <row r="19" spans="1:23" ht="25.5" x14ac:dyDescent="0.25">
      <c r="A19" s="57">
        <v>18</v>
      </c>
      <c r="B19" s="2" t="s">
        <v>5964</v>
      </c>
      <c r="C19" s="10" t="s">
        <v>5965</v>
      </c>
      <c r="D19" s="10" t="s">
        <v>5965</v>
      </c>
      <c r="F19" s="2" t="s">
        <v>5964</v>
      </c>
      <c r="G19" s="40"/>
      <c r="H19" s="1"/>
      <c r="I19" s="1"/>
      <c r="J19" s="1" t="s">
        <v>13</v>
      </c>
      <c r="K19" s="1"/>
      <c r="L19" s="1"/>
      <c r="M19" s="45"/>
      <c r="N19" s="50"/>
      <c r="P19" s="10" t="s">
        <v>13</v>
      </c>
      <c r="Q19" s="10" t="s">
        <v>13</v>
      </c>
      <c r="V19" s="50"/>
      <c r="W19" s="64"/>
    </row>
    <row r="20" spans="1:23" x14ac:dyDescent="0.25">
      <c r="A20" s="57">
        <v>19</v>
      </c>
      <c r="B20" s="2" t="s">
        <v>5343</v>
      </c>
      <c r="C20" s="10" t="s">
        <v>5963</v>
      </c>
      <c r="D20" s="10" t="s">
        <v>5963</v>
      </c>
      <c r="F20" s="2" t="s">
        <v>5343</v>
      </c>
      <c r="G20" s="40"/>
      <c r="H20" s="1"/>
      <c r="I20" s="1"/>
      <c r="J20" s="1" t="s">
        <v>13</v>
      </c>
      <c r="K20" s="1"/>
      <c r="L20" s="1"/>
      <c r="M20" s="45"/>
      <c r="N20" s="50"/>
      <c r="P20" s="10" t="s">
        <v>13</v>
      </c>
      <c r="Q20" s="10" t="s">
        <v>13</v>
      </c>
      <c r="V20" s="50"/>
      <c r="W20" s="64"/>
    </row>
    <row r="21" spans="1:23" ht="25.5" x14ac:dyDescent="0.25">
      <c r="A21" s="57">
        <v>20</v>
      </c>
      <c r="B21" s="2" t="s">
        <v>5961</v>
      </c>
      <c r="C21" s="10" t="s">
        <v>5962</v>
      </c>
      <c r="D21" s="10" t="s">
        <v>5962</v>
      </c>
      <c r="F21" s="2" t="s">
        <v>5961</v>
      </c>
      <c r="G21" s="40"/>
      <c r="H21" s="1"/>
      <c r="I21" s="1"/>
      <c r="J21" s="1" t="s">
        <v>13</v>
      </c>
      <c r="K21" s="1"/>
      <c r="L21" s="1"/>
      <c r="M21" s="45"/>
      <c r="N21" s="50"/>
      <c r="P21" s="10" t="s">
        <v>13</v>
      </c>
      <c r="Q21" s="10" t="s">
        <v>13</v>
      </c>
      <c r="V21" s="50"/>
      <c r="W21" s="64"/>
    </row>
    <row r="22" spans="1:23" ht="25.5" x14ac:dyDescent="0.25">
      <c r="A22" s="57">
        <v>21</v>
      </c>
      <c r="B22" s="2" t="s">
        <v>5959</v>
      </c>
      <c r="C22" s="10" t="s">
        <v>5960</v>
      </c>
      <c r="D22" s="10" t="s">
        <v>5960</v>
      </c>
      <c r="F22" s="2" t="s">
        <v>5959</v>
      </c>
      <c r="G22" s="40"/>
      <c r="H22" s="1"/>
      <c r="I22" s="1"/>
      <c r="J22" s="1" t="s">
        <v>13</v>
      </c>
      <c r="K22" s="1"/>
      <c r="L22" s="1"/>
      <c r="M22" s="45"/>
      <c r="N22" s="50"/>
      <c r="P22" s="10" t="s">
        <v>13</v>
      </c>
      <c r="Q22" s="10" t="s">
        <v>13</v>
      </c>
      <c r="R22" s="10" t="s">
        <v>13</v>
      </c>
      <c r="V22" s="50"/>
      <c r="W22" s="64"/>
    </row>
    <row r="23" spans="1:23" ht="25.5" x14ac:dyDescent="0.25">
      <c r="A23" s="57">
        <v>22</v>
      </c>
      <c r="B23" s="2" t="s">
        <v>5957</v>
      </c>
      <c r="C23" s="10" t="s">
        <v>5958</v>
      </c>
      <c r="D23" s="10" t="s">
        <v>5958</v>
      </c>
      <c r="F23" s="2" t="s">
        <v>5957</v>
      </c>
      <c r="G23" s="40"/>
      <c r="H23" s="1"/>
      <c r="I23" s="1"/>
      <c r="J23" s="1" t="s">
        <v>13</v>
      </c>
      <c r="K23" s="1"/>
      <c r="L23" s="1"/>
      <c r="M23" s="45"/>
      <c r="N23" s="50"/>
      <c r="P23" s="10" t="s">
        <v>13</v>
      </c>
      <c r="Q23" s="10" t="s">
        <v>13</v>
      </c>
      <c r="V23" s="50"/>
      <c r="W23" s="64"/>
    </row>
    <row r="24" spans="1:23" ht="25.5" x14ac:dyDescent="0.25">
      <c r="A24" s="57">
        <v>23</v>
      </c>
      <c r="B24" s="2" t="s">
        <v>5955</v>
      </c>
      <c r="C24" s="10" t="s">
        <v>5956</v>
      </c>
      <c r="D24" s="10" t="s">
        <v>5956</v>
      </c>
      <c r="F24" s="2" t="s">
        <v>5955</v>
      </c>
      <c r="G24" s="40"/>
      <c r="H24" s="1"/>
      <c r="I24" s="1"/>
      <c r="J24" s="1" t="s">
        <v>13</v>
      </c>
      <c r="K24" s="1"/>
      <c r="L24" s="1"/>
      <c r="M24" s="45"/>
      <c r="N24" s="50"/>
      <c r="P24" s="10" t="s">
        <v>13</v>
      </c>
      <c r="Q24" s="10" t="s">
        <v>13</v>
      </c>
      <c r="R24" s="10" t="s">
        <v>13</v>
      </c>
      <c r="V24" s="50"/>
      <c r="W24" s="64"/>
    </row>
    <row r="25" spans="1:23" x14ac:dyDescent="0.25">
      <c r="A25" s="57">
        <v>24</v>
      </c>
      <c r="B25" s="2" t="s">
        <v>5953</v>
      </c>
      <c r="C25" s="10" t="s">
        <v>5954</v>
      </c>
      <c r="D25" s="10" t="s">
        <v>5954</v>
      </c>
      <c r="F25" s="2" t="s">
        <v>5953</v>
      </c>
      <c r="G25" s="40"/>
      <c r="H25" s="1"/>
      <c r="I25" s="1"/>
      <c r="J25" s="1" t="s">
        <v>13</v>
      </c>
      <c r="K25" s="1"/>
      <c r="L25" s="1"/>
      <c r="M25" s="45"/>
      <c r="N25" s="50"/>
      <c r="P25" s="10" t="s">
        <v>13</v>
      </c>
      <c r="Q25" s="10" t="s">
        <v>13</v>
      </c>
      <c r="R25" s="10" t="s">
        <v>13</v>
      </c>
      <c r="V25" s="50"/>
      <c r="W25" s="64"/>
    </row>
    <row r="26" spans="1:23" ht="38.25" x14ac:dyDescent="0.25">
      <c r="A26" s="57">
        <v>25</v>
      </c>
      <c r="B26" s="2" t="s">
        <v>5951</v>
      </c>
      <c r="C26" s="10" t="s">
        <v>5952</v>
      </c>
      <c r="D26" s="10" t="s">
        <v>5952</v>
      </c>
      <c r="F26" s="2" t="s">
        <v>5951</v>
      </c>
      <c r="G26" s="40"/>
      <c r="H26" s="1"/>
      <c r="I26" s="1"/>
      <c r="J26" s="1" t="s">
        <v>13</v>
      </c>
      <c r="K26" s="1"/>
      <c r="L26" s="1"/>
      <c r="M26" s="45"/>
      <c r="N26" s="50"/>
      <c r="P26" s="10" t="s">
        <v>13</v>
      </c>
      <c r="Q26" s="10" t="s">
        <v>13</v>
      </c>
      <c r="R26" s="10" t="s">
        <v>13</v>
      </c>
      <c r="V26" s="50"/>
      <c r="W26" s="64"/>
    </row>
    <row r="27" spans="1:23" x14ac:dyDescent="0.25">
      <c r="A27" s="57">
        <v>26</v>
      </c>
      <c r="B27" s="6" t="s">
        <v>5949</v>
      </c>
      <c r="C27" s="12" t="s">
        <v>5950</v>
      </c>
      <c r="D27" s="12" t="s">
        <v>5950</v>
      </c>
      <c r="E27" s="11"/>
      <c r="F27" s="6" t="s">
        <v>5949</v>
      </c>
      <c r="G27" s="39"/>
      <c r="H27" s="5"/>
      <c r="I27" s="5"/>
      <c r="J27" s="1"/>
      <c r="K27" s="5"/>
      <c r="L27" s="5"/>
      <c r="M27" s="44"/>
      <c r="N27" s="50"/>
      <c r="V27" s="50"/>
      <c r="W27" s="64"/>
    </row>
    <row r="28" spans="1:23" ht="25.5" x14ac:dyDescent="0.25">
      <c r="A28" s="57">
        <v>27</v>
      </c>
      <c r="B28" s="2" t="s">
        <v>5947</v>
      </c>
      <c r="C28" s="10" t="s">
        <v>5948</v>
      </c>
      <c r="D28" s="10" t="s">
        <v>5948</v>
      </c>
      <c r="F28" s="2" t="s">
        <v>5947</v>
      </c>
      <c r="G28" s="40"/>
      <c r="H28" s="1"/>
      <c r="I28" s="1"/>
      <c r="J28" s="1" t="s">
        <v>13</v>
      </c>
      <c r="K28" s="1"/>
      <c r="L28" s="1"/>
      <c r="M28" s="45"/>
      <c r="N28" s="50"/>
      <c r="P28" s="10" t="s">
        <v>13</v>
      </c>
      <c r="Q28" s="10" t="s">
        <v>13</v>
      </c>
      <c r="R28" s="10" t="s">
        <v>13</v>
      </c>
      <c r="V28" s="50"/>
      <c r="W28" s="64"/>
    </row>
    <row r="29" spans="1:23" x14ac:dyDescent="0.25">
      <c r="A29" s="57">
        <v>28</v>
      </c>
      <c r="B29" s="6" t="s">
        <v>5945</v>
      </c>
      <c r="C29" s="12" t="s">
        <v>5946</v>
      </c>
      <c r="D29" s="12" t="s">
        <v>5946</v>
      </c>
      <c r="E29" s="11"/>
      <c r="F29" s="6" t="s">
        <v>5945</v>
      </c>
      <c r="G29" s="39"/>
      <c r="H29" s="5"/>
      <c r="I29" s="5"/>
      <c r="J29" s="1"/>
      <c r="K29" s="5"/>
      <c r="L29" s="5"/>
      <c r="M29" s="44"/>
      <c r="N29" s="50"/>
      <c r="V29" s="50"/>
      <c r="W29" s="64"/>
    </row>
    <row r="30" spans="1:23" x14ac:dyDescent="0.25">
      <c r="A30" s="57">
        <v>29</v>
      </c>
      <c r="B30" s="2" t="s">
        <v>5943</v>
      </c>
      <c r="C30" s="10" t="s">
        <v>5944</v>
      </c>
      <c r="D30" s="10" t="s">
        <v>5944</v>
      </c>
      <c r="F30" s="2" t="s">
        <v>5943</v>
      </c>
      <c r="G30" s="40"/>
      <c r="H30" s="1"/>
      <c r="I30" s="1"/>
      <c r="J30" s="1" t="s">
        <v>13</v>
      </c>
      <c r="K30" s="1"/>
      <c r="L30" s="1"/>
      <c r="M30" s="45"/>
      <c r="N30" s="50"/>
      <c r="P30" s="10" t="s">
        <v>13</v>
      </c>
      <c r="Q30" s="10" t="s">
        <v>13</v>
      </c>
      <c r="R30" s="10" t="s">
        <v>13</v>
      </c>
      <c r="V30" s="50"/>
      <c r="W30" s="64"/>
    </row>
    <row r="31" spans="1:23" x14ac:dyDescent="0.25">
      <c r="A31" s="57">
        <v>30</v>
      </c>
      <c r="B31" s="6" t="s">
        <v>5941</v>
      </c>
      <c r="C31" s="12" t="s">
        <v>5942</v>
      </c>
      <c r="D31" s="12" t="s">
        <v>5942</v>
      </c>
      <c r="E31" s="11"/>
      <c r="F31" s="6" t="s">
        <v>5941</v>
      </c>
      <c r="G31" s="39"/>
      <c r="H31" s="5"/>
      <c r="I31" s="5"/>
      <c r="J31" s="1"/>
      <c r="K31" s="5"/>
      <c r="L31" s="5"/>
      <c r="M31" s="44"/>
      <c r="N31" s="50"/>
      <c r="V31" s="50"/>
      <c r="W31" s="64"/>
    </row>
    <row r="32" spans="1:23" ht="51" x14ac:dyDescent="0.25">
      <c r="A32" s="57">
        <v>31</v>
      </c>
      <c r="B32" s="2" t="s">
        <v>5939</v>
      </c>
      <c r="C32" s="10" t="s">
        <v>5940</v>
      </c>
      <c r="D32" s="10" t="s">
        <v>5940</v>
      </c>
      <c r="F32" s="2" t="s">
        <v>5939</v>
      </c>
      <c r="G32" s="40"/>
      <c r="H32" s="1"/>
      <c r="I32" s="1"/>
      <c r="J32" s="1" t="s">
        <v>13</v>
      </c>
      <c r="K32" s="1"/>
      <c r="L32" s="1"/>
      <c r="M32" s="45"/>
      <c r="N32" s="50"/>
      <c r="P32" s="10" t="s">
        <v>13</v>
      </c>
      <c r="Q32" s="10" t="s">
        <v>13</v>
      </c>
      <c r="R32" s="10" t="s">
        <v>13</v>
      </c>
      <c r="V32" s="50"/>
      <c r="W32" s="64"/>
    </row>
    <row r="33" spans="1:23" ht="25.5" x14ac:dyDescent="0.25">
      <c r="A33" s="57">
        <v>32</v>
      </c>
      <c r="B33" s="4" t="s">
        <v>5937</v>
      </c>
      <c r="C33" s="14" t="s">
        <v>5938</v>
      </c>
      <c r="D33" s="14" t="s">
        <v>5938</v>
      </c>
      <c r="E33" s="13"/>
      <c r="F33" s="4" t="s">
        <v>5937</v>
      </c>
      <c r="G33" s="38"/>
      <c r="H33" s="3"/>
      <c r="I33" s="3"/>
      <c r="J33" s="1"/>
      <c r="K33" s="3"/>
      <c r="L33" s="3"/>
      <c r="M33" s="43"/>
      <c r="N33" s="50"/>
      <c r="V33" s="50"/>
      <c r="W33" s="64"/>
    </row>
    <row r="34" spans="1:23" ht="25.5" x14ac:dyDescent="0.25">
      <c r="A34" s="57">
        <v>33</v>
      </c>
      <c r="B34" s="4" t="s">
        <v>5935</v>
      </c>
      <c r="C34" s="14" t="s">
        <v>5936</v>
      </c>
      <c r="D34" s="14" t="s">
        <v>5936</v>
      </c>
      <c r="E34" s="13"/>
      <c r="F34" s="4" t="s">
        <v>5935</v>
      </c>
      <c r="G34" s="38"/>
      <c r="H34" s="3"/>
      <c r="I34" s="3"/>
      <c r="J34" s="1"/>
      <c r="K34" s="3"/>
      <c r="L34" s="3"/>
      <c r="M34" s="43"/>
      <c r="N34" s="50"/>
      <c r="V34" s="50"/>
      <c r="W34" s="64"/>
    </row>
    <row r="35" spans="1:23" x14ac:dyDescent="0.25">
      <c r="A35" s="57">
        <v>34</v>
      </c>
      <c r="B35" s="6" t="s">
        <v>5933</v>
      </c>
      <c r="C35" s="12" t="s">
        <v>5934</v>
      </c>
      <c r="D35" s="12" t="s">
        <v>5934</v>
      </c>
      <c r="E35" s="11"/>
      <c r="F35" s="6" t="s">
        <v>5933</v>
      </c>
      <c r="G35" s="39"/>
      <c r="H35" s="5"/>
      <c r="I35" s="5"/>
      <c r="J35" s="1"/>
      <c r="K35" s="5"/>
      <c r="L35" s="5"/>
      <c r="M35" s="44"/>
      <c r="N35" s="50"/>
      <c r="V35" s="50"/>
      <c r="W35" s="64"/>
    </row>
    <row r="36" spans="1:23" ht="25.5" x14ac:dyDescent="0.25">
      <c r="A36" s="57">
        <v>35</v>
      </c>
      <c r="B36" s="2" t="s">
        <v>5931</v>
      </c>
      <c r="C36" s="10" t="s">
        <v>5932</v>
      </c>
      <c r="D36" s="10" t="s">
        <v>5932</v>
      </c>
      <c r="F36" s="2" t="s">
        <v>5931</v>
      </c>
      <c r="G36" s="40"/>
      <c r="H36" s="1"/>
      <c r="I36" s="1"/>
      <c r="J36" s="1" t="s">
        <v>13</v>
      </c>
      <c r="K36" s="1"/>
      <c r="L36" s="1"/>
      <c r="M36" s="45"/>
      <c r="N36" s="50"/>
      <c r="P36" s="10" t="s">
        <v>13</v>
      </c>
      <c r="Q36" s="10" t="s">
        <v>13</v>
      </c>
      <c r="R36" s="10" t="s">
        <v>13</v>
      </c>
      <c r="V36" s="50"/>
      <c r="W36" s="64"/>
    </row>
    <row r="37" spans="1:23" ht="191.25" x14ac:dyDescent="0.25">
      <c r="A37" s="57">
        <v>36</v>
      </c>
      <c r="B37" s="2" t="s">
        <v>5929</v>
      </c>
      <c r="C37" s="10" t="s">
        <v>5930</v>
      </c>
      <c r="D37" s="10" t="s">
        <v>5930</v>
      </c>
      <c r="F37" s="2" t="s">
        <v>5929</v>
      </c>
      <c r="G37" s="40"/>
      <c r="H37" s="1"/>
      <c r="I37" s="1"/>
      <c r="J37" s="1" t="s">
        <v>13</v>
      </c>
      <c r="K37" s="1"/>
      <c r="L37" s="1"/>
      <c r="M37" s="45"/>
      <c r="N37" s="50"/>
      <c r="P37" s="10" t="s">
        <v>13</v>
      </c>
      <c r="Q37" s="10" t="s">
        <v>13</v>
      </c>
      <c r="R37" s="10" t="s">
        <v>13</v>
      </c>
      <c r="V37" s="50"/>
      <c r="W37" s="64"/>
    </row>
    <row r="38" spans="1:23" ht="38.25" x14ac:dyDescent="0.25">
      <c r="A38" s="57">
        <v>37</v>
      </c>
      <c r="B38" s="2" t="s">
        <v>5927</v>
      </c>
      <c r="C38" s="10" t="s">
        <v>5928</v>
      </c>
      <c r="D38" s="10" t="s">
        <v>5928</v>
      </c>
      <c r="F38" s="2" t="s">
        <v>5927</v>
      </c>
      <c r="G38" s="40"/>
      <c r="H38" s="1"/>
      <c r="I38" s="1"/>
      <c r="J38" s="1" t="s">
        <v>13</v>
      </c>
      <c r="K38" s="1"/>
      <c r="L38" s="1"/>
      <c r="M38" s="45"/>
      <c r="N38" s="50"/>
      <c r="P38" s="10" t="s">
        <v>13</v>
      </c>
      <c r="Q38" s="10" t="s">
        <v>13</v>
      </c>
      <c r="R38" s="10" t="s">
        <v>13</v>
      </c>
      <c r="V38" s="50"/>
      <c r="W38" s="64"/>
    </row>
    <row r="39" spans="1:23" x14ac:dyDescent="0.25">
      <c r="A39" s="57">
        <v>38</v>
      </c>
      <c r="B39" s="4" t="s">
        <v>5194</v>
      </c>
      <c r="C39" s="14" t="s">
        <v>5926</v>
      </c>
      <c r="D39" s="14" t="s">
        <v>5926</v>
      </c>
      <c r="E39" s="13"/>
      <c r="F39" s="4" t="s">
        <v>5194</v>
      </c>
      <c r="G39" s="38"/>
      <c r="H39" s="3"/>
      <c r="I39" s="3"/>
      <c r="J39" s="1"/>
      <c r="K39" s="3"/>
      <c r="L39" s="3"/>
      <c r="M39" s="43"/>
      <c r="N39" s="50"/>
      <c r="V39" s="50"/>
      <c r="W39" s="64"/>
    </row>
    <row r="40" spans="1:23" x14ac:dyDescent="0.25">
      <c r="A40" s="57">
        <v>39</v>
      </c>
      <c r="B40" s="6" t="s">
        <v>5924</v>
      </c>
      <c r="C40" s="12" t="s">
        <v>5925</v>
      </c>
      <c r="D40" s="12" t="s">
        <v>5925</v>
      </c>
      <c r="E40" s="11"/>
      <c r="F40" s="6" t="s">
        <v>5924</v>
      </c>
      <c r="G40" s="39"/>
      <c r="H40" s="5"/>
      <c r="I40" s="5"/>
      <c r="J40" s="1"/>
      <c r="K40" s="5"/>
      <c r="L40" s="5"/>
      <c r="M40" s="44"/>
      <c r="N40" s="50"/>
      <c r="V40" s="50"/>
      <c r="W40" s="64"/>
    </row>
    <row r="41" spans="1:23" x14ac:dyDescent="0.25">
      <c r="A41" s="57">
        <v>40</v>
      </c>
      <c r="B41" s="2" t="s">
        <v>5922</v>
      </c>
      <c r="C41" s="10" t="s">
        <v>5923</v>
      </c>
      <c r="D41" s="10" t="s">
        <v>5923</v>
      </c>
      <c r="F41" s="2" t="s">
        <v>5922</v>
      </c>
      <c r="G41" s="40"/>
      <c r="H41" s="1"/>
      <c r="I41" s="1"/>
      <c r="J41" s="1" t="s">
        <v>13</v>
      </c>
      <c r="K41" s="1"/>
      <c r="L41" s="1"/>
      <c r="M41" s="45"/>
      <c r="N41" s="50"/>
      <c r="P41" s="10" t="s">
        <v>13</v>
      </c>
      <c r="Q41" s="10" t="s">
        <v>13</v>
      </c>
      <c r="R41" s="10" t="s">
        <v>13</v>
      </c>
      <c r="V41" s="50"/>
      <c r="W41" s="64"/>
    </row>
    <row r="42" spans="1:23" ht="25.5" x14ac:dyDescent="0.25">
      <c r="A42" s="57">
        <v>41</v>
      </c>
      <c r="B42" s="2" t="s">
        <v>5920</v>
      </c>
      <c r="C42" s="10" t="s">
        <v>5921</v>
      </c>
      <c r="D42" s="10" t="s">
        <v>5921</v>
      </c>
      <c r="F42" s="2" t="s">
        <v>5920</v>
      </c>
      <c r="G42" s="40"/>
      <c r="H42" s="1"/>
      <c r="I42" s="1"/>
      <c r="J42" s="1" t="s">
        <v>13</v>
      </c>
      <c r="K42" s="1"/>
      <c r="L42" s="1"/>
      <c r="M42" s="45"/>
      <c r="N42" s="50"/>
      <c r="P42" s="10" t="s">
        <v>13</v>
      </c>
      <c r="Q42" s="10" t="s">
        <v>13</v>
      </c>
      <c r="R42" s="10" t="s">
        <v>13</v>
      </c>
      <c r="V42" s="50"/>
      <c r="W42" s="64"/>
    </row>
    <row r="43" spans="1:23" x14ac:dyDescent="0.25">
      <c r="A43" s="57">
        <v>42</v>
      </c>
      <c r="B43" s="2" t="s">
        <v>5918</v>
      </c>
      <c r="C43" s="10" t="s">
        <v>5919</v>
      </c>
      <c r="D43" s="10" t="s">
        <v>5919</v>
      </c>
      <c r="F43" s="2" t="s">
        <v>5918</v>
      </c>
      <c r="G43" s="40"/>
      <c r="H43" s="1"/>
      <c r="I43" s="1"/>
      <c r="J43" s="1" t="s">
        <v>13</v>
      </c>
      <c r="K43" s="1"/>
      <c r="L43" s="1"/>
      <c r="M43" s="45"/>
      <c r="N43" s="50"/>
      <c r="P43" s="10" t="s">
        <v>13</v>
      </c>
      <c r="Q43" s="10" t="s">
        <v>13</v>
      </c>
      <c r="R43" s="10" t="s">
        <v>13</v>
      </c>
      <c r="V43" s="50"/>
      <c r="W43" s="64"/>
    </row>
    <row r="44" spans="1:23" ht="38.25" x14ac:dyDescent="0.25">
      <c r="A44" s="57">
        <v>43</v>
      </c>
      <c r="B44" s="2" t="s">
        <v>5916</v>
      </c>
      <c r="C44" s="10" t="s">
        <v>5917</v>
      </c>
      <c r="D44" s="10" t="s">
        <v>5917</v>
      </c>
      <c r="F44" s="2" t="s">
        <v>5916</v>
      </c>
      <c r="G44" s="40"/>
      <c r="H44" s="1"/>
      <c r="I44" s="1"/>
      <c r="J44" s="1" t="s">
        <v>13</v>
      </c>
      <c r="K44" s="1"/>
      <c r="L44" s="1"/>
      <c r="M44" s="45"/>
      <c r="N44" s="50"/>
      <c r="P44" s="10" t="s">
        <v>13</v>
      </c>
      <c r="Q44" s="10" t="s">
        <v>13</v>
      </c>
      <c r="R44" s="10" t="s">
        <v>13</v>
      </c>
      <c r="V44" s="50"/>
      <c r="W44" s="64"/>
    </row>
    <row r="45" spans="1:23" x14ac:dyDescent="0.25">
      <c r="A45" s="57">
        <v>44</v>
      </c>
      <c r="B45" s="4" t="s">
        <v>5165</v>
      </c>
      <c r="C45" s="14" t="s">
        <v>5915</v>
      </c>
      <c r="D45" s="14" t="s">
        <v>5915</v>
      </c>
      <c r="E45" s="13"/>
      <c r="F45" s="4" t="s">
        <v>5165</v>
      </c>
      <c r="G45" s="38"/>
      <c r="H45" s="3"/>
      <c r="I45" s="3"/>
      <c r="J45" s="1"/>
      <c r="K45" s="3"/>
      <c r="L45" s="3"/>
      <c r="M45" s="43"/>
      <c r="N45" s="50"/>
      <c r="V45" s="50"/>
      <c r="W45" s="64"/>
    </row>
    <row r="46" spans="1:23" x14ac:dyDescent="0.25">
      <c r="A46" s="57">
        <v>45</v>
      </c>
      <c r="B46" s="6" t="s">
        <v>5913</v>
      </c>
      <c r="C46" s="12" t="s">
        <v>5914</v>
      </c>
      <c r="D46" s="12" t="s">
        <v>5914</v>
      </c>
      <c r="E46" s="11"/>
      <c r="F46" s="6" t="s">
        <v>5913</v>
      </c>
      <c r="G46" s="39"/>
      <c r="H46" s="5"/>
      <c r="I46" s="5"/>
      <c r="J46" s="1"/>
      <c r="K46" s="5"/>
      <c r="L46" s="5"/>
      <c r="M46" s="44"/>
      <c r="N46" s="50"/>
      <c r="V46" s="50"/>
      <c r="W46" s="64"/>
    </row>
    <row r="47" spans="1:23" ht="51" x14ac:dyDescent="0.25">
      <c r="A47" s="57">
        <v>46</v>
      </c>
      <c r="B47" s="2" t="s">
        <v>5911</v>
      </c>
      <c r="C47" s="10" t="s">
        <v>5912</v>
      </c>
      <c r="D47" s="10" t="s">
        <v>5912</v>
      </c>
      <c r="F47" s="2" t="s">
        <v>5911</v>
      </c>
      <c r="G47" s="40"/>
      <c r="H47" s="1"/>
      <c r="I47" s="1"/>
      <c r="J47" s="1" t="s">
        <v>13</v>
      </c>
      <c r="K47" s="1"/>
      <c r="L47" s="1"/>
      <c r="M47" s="45"/>
      <c r="N47" s="50"/>
      <c r="P47" s="10" t="s">
        <v>13</v>
      </c>
      <c r="Q47" s="10" t="s">
        <v>13</v>
      </c>
      <c r="R47" s="10" t="s">
        <v>13</v>
      </c>
      <c r="V47" s="50"/>
      <c r="W47" s="64"/>
    </row>
    <row r="48" spans="1:23" ht="25.5" x14ac:dyDescent="0.25">
      <c r="A48" s="57">
        <v>47</v>
      </c>
      <c r="B48" s="2" t="s">
        <v>5909</v>
      </c>
      <c r="C48" s="10" t="s">
        <v>5910</v>
      </c>
      <c r="D48" s="10" t="s">
        <v>5910</v>
      </c>
      <c r="F48" s="2" t="s">
        <v>5909</v>
      </c>
      <c r="G48" s="40"/>
      <c r="H48" s="1"/>
      <c r="I48" s="1"/>
      <c r="J48" s="1" t="s">
        <v>13</v>
      </c>
      <c r="K48" s="1"/>
      <c r="L48" s="1"/>
      <c r="M48" s="45"/>
      <c r="N48" s="50"/>
      <c r="P48" s="10" t="s">
        <v>13</v>
      </c>
      <c r="Q48" s="10" t="s">
        <v>13</v>
      </c>
      <c r="R48" s="10" t="s">
        <v>13</v>
      </c>
      <c r="V48" s="50"/>
      <c r="W48" s="64"/>
    </row>
    <row r="49" spans="1:23" x14ac:dyDescent="0.25">
      <c r="A49" s="57">
        <v>48</v>
      </c>
      <c r="B49" s="4" t="s">
        <v>5737</v>
      </c>
      <c r="C49" s="14" t="s">
        <v>5908</v>
      </c>
      <c r="D49" s="14" t="s">
        <v>5908</v>
      </c>
      <c r="E49" s="13"/>
      <c r="F49" s="4" t="s">
        <v>5737</v>
      </c>
      <c r="G49" s="38"/>
      <c r="H49" s="3"/>
      <c r="I49" s="3"/>
      <c r="J49" s="1"/>
      <c r="K49" s="3"/>
      <c r="L49" s="3"/>
      <c r="M49" s="43"/>
      <c r="N49" s="50"/>
      <c r="V49" s="50"/>
      <c r="W49" s="64"/>
    </row>
    <row r="50" spans="1:23" x14ac:dyDescent="0.25">
      <c r="A50" s="57">
        <v>49</v>
      </c>
      <c r="B50" s="6" t="s">
        <v>5906</v>
      </c>
      <c r="C50" s="12" t="s">
        <v>5907</v>
      </c>
      <c r="D50" s="12" t="s">
        <v>5907</v>
      </c>
      <c r="E50" s="11"/>
      <c r="F50" s="6" t="s">
        <v>5906</v>
      </c>
      <c r="G50" s="39"/>
      <c r="H50" s="5"/>
      <c r="I50" s="5"/>
      <c r="J50" s="1"/>
      <c r="K50" s="5"/>
      <c r="L50" s="5"/>
      <c r="M50" s="44"/>
      <c r="N50" s="50"/>
      <c r="V50" s="50"/>
      <c r="W50" s="64"/>
    </row>
    <row r="51" spans="1:23" x14ac:dyDescent="0.25">
      <c r="A51" s="57">
        <v>50</v>
      </c>
      <c r="B51" s="2" t="s">
        <v>5888</v>
      </c>
      <c r="C51" s="10" t="s">
        <v>5905</v>
      </c>
      <c r="D51" s="10" t="s">
        <v>5905</v>
      </c>
      <c r="F51" s="2" t="s">
        <v>5888</v>
      </c>
      <c r="G51" s="40"/>
      <c r="H51" s="1"/>
      <c r="I51" s="1"/>
      <c r="J51" s="1" t="s">
        <v>13</v>
      </c>
      <c r="K51" s="1"/>
      <c r="L51" s="1"/>
      <c r="M51" s="45"/>
      <c r="N51" s="50"/>
      <c r="P51" s="10" t="s">
        <v>13</v>
      </c>
      <c r="Q51" s="10" t="s">
        <v>13</v>
      </c>
      <c r="R51" s="10" t="s">
        <v>13</v>
      </c>
      <c r="V51" s="50"/>
      <c r="W51" s="64"/>
    </row>
    <row r="52" spans="1:23" ht="25.5" x14ac:dyDescent="0.25">
      <c r="A52" s="57">
        <v>51</v>
      </c>
      <c r="B52" s="2" t="s">
        <v>5903</v>
      </c>
      <c r="C52" s="10" t="s">
        <v>5904</v>
      </c>
      <c r="D52" s="10" t="s">
        <v>5904</v>
      </c>
      <c r="F52" s="2" t="s">
        <v>5903</v>
      </c>
      <c r="G52" s="40"/>
      <c r="H52" s="1"/>
      <c r="I52" s="1"/>
      <c r="J52" s="1" t="s">
        <v>13</v>
      </c>
      <c r="K52" s="1"/>
      <c r="L52" s="1"/>
      <c r="M52" s="45"/>
      <c r="N52" s="50"/>
      <c r="P52" s="10" t="s">
        <v>13</v>
      </c>
      <c r="Q52" s="10" t="s">
        <v>13</v>
      </c>
      <c r="R52" s="10" t="s">
        <v>13</v>
      </c>
      <c r="V52" s="50"/>
      <c r="W52" s="64"/>
    </row>
    <row r="53" spans="1:23" x14ac:dyDescent="0.25">
      <c r="A53" s="57">
        <v>52</v>
      </c>
      <c r="B53" s="2" t="s">
        <v>5884</v>
      </c>
      <c r="C53" s="10" t="s">
        <v>5902</v>
      </c>
      <c r="D53" s="10" t="s">
        <v>5902</v>
      </c>
      <c r="F53" s="2" t="s">
        <v>5884</v>
      </c>
      <c r="G53" s="40"/>
      <c r="H53" s="1"/>
      <c r="I53" s="1"/>
      <c r="J53" s="1" t="s">
        <v>13</v>
      </c>
      <c r="K53" s="1"/>
      <c r="L53" s="1"/>
      <c r="M53" s="45"/>
      <c r="N53" s="50"/>
      <c r="P53" s="10" t="s">
        <v>13</v>
      </c>
      <c r="Q53" s="10" t="s">
        <v>13</v>
      </c>
      <c r="R53" s="10" t="s">
        <v>13</v>
      </c>
      <c r="V53" s="50"/>
      <c r="W53" s="64"/>
    </row>
    <row r="54" spans="1:23" x14ac:dyDescent="0.25">
      <c r="A54" s="57">
        <v>53</v>
      </c>
      <c r="B54" s="6" t="s">
        <v>4934</v>
      </c>
      <c r="C54" s="12" t="s">
        <v>5901</v>
      </c>
      <c r="D54" s="12" t="s">
        <v>5901</v>
      </c>
      <c r="E54" s="11"/>
      <c r="F54" s="6" t="s">
        <v>4934</v>
      </c>
      <c r="G54" s="39"/>
      <c r="H54" s="5"/>
      <c r="I54" s="5"/>
      <c r="J54" s="1"/>
      <c r="K54" s="5"/>
      <c r="L54" s="5"/>
      <c r="M54" s="44"/>
      <c r="N54" s="50"/>
      <c r="V54" s="50"/>
      <c r="W54" s="64"/>
    </row>
    <row r="55" spans="1:23" ht="25.5" x14ac:dyDescent="0.25">
      <c r="A55" s="57">
        <v>54</v>
      </c>
      <c r="B55" s="2" t="s">
        <v>5899</v>
      </c>
      <c r="C55" s="10" t="s">
        <v>5900</v>
      </c>
      <c r="D55" s="10" t="s">
        <v>5900</v>
      </c>
      <c r="F55" s="2" t="s">
        <v>5899</v>
      </c>
      <c r="G55" s="40"/>
      <c r="H55" s="1"/>
      <c r="I55" s="1"/>
      <c r="J55" s="1" t="s">
        <v>13</v>
      </c>
      <c r="K55" s="1"/>
      <c r="L55" s="1"/>
      <c r="M55" s="45"/>
      <c r="N55" s="50"/>
      <c r="P55" s="10" t="s">
        <v>13</v>
      </c>
      <c r="Q55" s="10" t="s">
        <v>13</v>
      </c>
      <c r="R55" s="10" t="s">
        <v>13</v>
      </c>
      <c r="V55" s="50"/>
      <c r="W55" s="64"/>
    </row>
    <row r="56" spans="1:23" ht="25.5" x14ac:dyDescent="0.25">
      <c r="A56" s="57">
        <v>55</v>
      </c>
      <c r="B56" s="2" t="s">
        <v>5897</v>
      </c>
      <c r="C56" s="10" t="s">
        <v>5898</v>
      </c>
      <c r="D56" s="10" t="s">
        <v>5898</v>
      </c>
      <c r="F56" s="2" t="s">
        <v>5897</v>
      </c>
      <c r="G56" s="40"/>
      <c r="H56" s="1"/>
      <c r="I56" s="1"/>
      <c r="J56" s="1" t="s">
        <v>13</v>
      </c>
      <c r="K56" s="1"/>
      <c r="L56" s="1"/>
      <c r="M56" s="45"/>
      <c r="N56" s="50"/>
      <c r="P56" s="10" t="s">
        <v>13</v>
      </c>
      <c r="Q56" s="10" t="s">
        <v>13</v>
      </c>
      <c r="R56" s="10" t="s">
        <v>13</v>
      </c>
      <c r="V56" s="50"/>
      <c r="W56" s="64"/>
    </row>
    <row r="57" spans="1:23" x14ac:dyDescent="0.25">
      <c r="A57" s="57">
        <v>56</v>
      </c>
      <c r="B57" s="6" t="s">
        <v>4916</v>
      </c>
      <c r="C57" s="12" t="s">
        <v>5896</v>
      </c>
      <c r="D57" s="12" t="s">
        <v>5896</v>
      </c>
      <c r="E57" s="11"/>
      <c r="F57" s="6" t="s">
        <v>4916</v>
      </c>
      <c r="G57" s="39"/>
      <c r="H57" s="5"/>
      <c r="I57" s="5"/>
      <c r="J57" s="1"/>
      <c r="K57" s="5"/>
      <c r="L57" s="5"/>
      <c r="M57" s="44"/>
      <c r="N57" s="50"/>
      <c r="V57" s="50"/>
      <c r="W57" s="64"/>
    </row>
    <row r="58" spans="1:23" ht="25.5" x14ac:dyDescent="0.25">
      <c r="A58" s="57">
        <v>57</v>
      </c>
      <c r="B58" s="2" t="s">
        <v>5894</v>
      </c>
      <c r="C58" s="10" t="s">
        <v>5895</v>
      </c>
      <c r="D58" s="10" t="s">
        <v>5895</v>
      </c>
      <c r="F58" s="2" t="s">
        <v>5894</v>
      </c>
      <c r="G58" s="40"/>
      <c r="H58" s="1"/>
      <c r="I58" s="1"/>
      <c r="J58" s="1" t="s">
        <v>13</v>
      </c>
      <c r="K58" s="1"/>
      <c r="L58" s="1"/>
      <c r="M58" s="45"/>
      <c r="N58" s="50"/>
      <c r="P58" s="10" t="s">
        <v>13</v>
      </c>
      <c r="Q58" s="10" t="s">
        <v>13</v>
      </c>
      <c r="R58" s="10" t="s">
        <v>13</v>
      </c>
      <c r="V58" s="50"/>
      <c r="W58" s="64"/>
    </row>
    <row r="59" spans="1:23" ht="25.5" x14ac:dyDescent="0.25">
      <c r="A59" s="57">
        <v>58</v>
      </c>
      <c r="B59" s="2" t="s">
        <v>5892</v>
      </c>
      <c r="C59" s="10" t="s">
        <v>5893</v>
      </c>
      <c r="D59" s="10" t="s">
        <v>5893</v>
      </c>
      <c r="F59" s="2" t="s">
        <v>5892</v>
      </c>
      <c r="G59" s="40"/>
      <c r="H59" s="1"/>
      <c r="I59" s="1"/>
      <c r="J59" s="1" t="s">
        <v>13</v>
      </c>
      <c r="K59" s="1"/>
      <c r="L59" s="1"/>
      <c r="M59" s="45"/>
      <c r="N59" s="50"/>
      <c r="P59" s="10" t="s">
        <v>13</v>
      </c>
      <c r="Q59" s="10" t="s">
        <v>13</v>
      </c>
      <c r="R59" s="10" t="s">
        <v>13</v>
      </c>
      <c r="V59" s="50"/>
      <c r="W59" s="64"/>
    </row>
    <row r="60" spans="1:23" x14ac:dyDescent="0.25">
      <c r="A60" s="57">
        <v>59</v>
      </c>
      <c r="B60" s="6" t="s">
        <v>5890</v>
      </c>
      <c r="C60" s="12" t="s">
        <v>5891</v>
      </c>
      <c r="D60" s="12" t="s">
        <v>5891</v>
      </c>
      <c r="E60" s="11"/>
      <c r="F60" s="6" t="s">
        <v>5890</v>
      </c>
      <c r="G60" s="39"/>
      <c r="H60" s="5"/>
      <c r="I60" s="5"/>
      <c r="J60" s="1"/>
      <c r="K60" s="5"/>
      <c r="L60" s="5"/>
      <c r="M60" s="44"/>
      <c r="N60" s="50"/>
      <c r="V60" s="50"/>
      <c r="W60" s="64"/>
    </row>
    <row r="61" spans="1:23" x14ac:dyDescent="0.25">
      <c r="A61" s="57">
        <v>60</v>
      </c>
      <c r="B61" s="2" t="s">
        <v>5888</v>
      </c>
      <c r="C61" s="10" t="s">
        <v>5889</v>
      </c>
      <c r="D61" s="10" t="s">
        <v>5889</v>
      </c>
      <c r="F61" s="2" t="s">
        <v>5888</v>
      </c>
      <c r="G61" s="40"/>
      <c r="H61" s="1"/>
      <c r="I61" s="1"/>
      <c r="J61" s="1" t="s">
        <v>13</v>
      </c>
      <c r="K61" s="1"/>
      <c r="L61" s="1"/>
      <c r="M61" s="45"/>
      <c r="N61" s="50"/>
      <c r="P61" s="10" t="s">
        <v>13</v>
      </c>
      <c r="Q61" s="10" t="s">
        <v>13</v>
      </c>
      <c r="R61" s="10" t="s">
        <v>13</v>
      </c>
      <c r="V61" s="50"/>
      <c r="W61" s="64"/>
    </row>
    <row r="62" spans="1:23" ht="25.5" x14ac:dyDescent="0.25">
      <c r="A62" s="57">
        <v>61</v>
      </c>
      <c r="B62" s="2" t="s">
        <v>5886</v>
      </c>
      <c r="C62" s="10" t="s">
        <v>5887</v>
      </c>
      <c r="D62" s="10" t="s">
        <v>5887</v>
      </c>
      <c r="F62" s="2" t="s">
        <v>5886</v>
      </c>
      <c r="G62" s="40"/>
      <c r="H62" s="1"/>
      <c r="I62" s="1"/>
      <c r="J62" s="1" t="s">
        <v>13</v>
      </c>
      <c r="K62" s="1"/>
      <c r="L62" s="1"/>
      <c r="M62" s="45"/>
      <c r="N62" s="50"/>
      <c r="P62" s="10" t="s">
        <v>13</v>
      </c>
      <c r="Q62" s="10" t="s">
        <v>13</v>
      </c>
      <c r="R62" s="10" t="s">
        <v>13</v>
      </c>
      <c r="V62" s="50"/>
      <c r="W62" s="64"/>
    </row>
    <row r="63" spans="1:23" x14ac:dyDescent="0.25">
      <c r="A63" s="57">
        <v>62</v>
      </c>
      <c r="B63" s="2" t="s">
        <v>5884</v>
      </c>
      <c r="C63" s="10" t="s">
        <v>5885</v>
      </c>
      <c r="D63" s="10" t="s">
        <v>5885</v>
      </c>
      <c r="F63" s="2" t="s">
        <v>5884</v>
      </c>
      <c r="G63" s="40"/>
      <c r="H63" s="1"/>
      <c r="I63" s="1"/>
      <c r="J63" s="1" t="s">
        <v>13</v>
      </c>
      <c r="K63" s="1"/>
      <c r="L63" s="1"/>
      <c r="M63" s="45"/>
      <c r="N63" s="50"/>
      <c r="P63" s="10" t="s">
        <v>13</v>
      </c>
      <c r="Q63" s="10" t="s">
        <v>13</v>
      </c>
      <c r="R63" s="10" t="s">
        <v>13</v>
      </c>
      <c r="V63" s="50"/>
      <c r="W63" s="64"/>
    </row>
    <row r="64" spans="1:23" ht="63.75" x14ac:dyDescent="0.25">
      <c r="A64" s="57">
        <v>63</v>
      </c>
      <c r="B64" s="4" t="s">
        <v>5882</v>
      </c>
      <c r="C64" s="14" t="s">
        <v>5883</v>
      </c>
      <c r="D64" s="14" t="s">
        <v>5883</v>
      </c>
      <c r="E64" s="13"/>
      <c r="F64" s="4" t="s">
        <v>5882</v>
      </c>
      <c r="G64" s="38"/>
      <c r="H64" s="3"/>
      <c r="I64" s="3"/>
      <c r="J64" s="1"/>
      <c r="K64" s="3"/>
      <c r="L64" s="3"/>
      <c r="M64" s="43"/>
      <c r="N64" s="50"/>
      <c r="V64" s="50"/>
      <c r="W64" s="64"/>
    </row>
    <row r="65" spans="1:23" ht="25.5" x14ac:dyDescent="0.25">
      <c r="A65" s="57">
        <v>64</v>
      </c>
      <c r="B65" s="4" t="s">
        <v>5880</v>
      </c>
      <c r="C65" s="14" t="s">
        <v>5881</v>
      </c>
      <c r="D65" s="14" t="s">
        <v>5881</v>
      </c>
      <c r="E65" s="13"/>
      <c r="F65" s="4" t="s">
        <v>5880</v>
      </c>
      <c r="G65" s="38"/>
      <c r="H65" s="3"/>
      <c r="I65" s="3"/>
      <c r="J65" s="1"/>
      <c r="K65" s="3"/>
      <c r="L65" s="3"/>
      <c r="M65" s="43"/>
      <c r="N65" s="50"/>
      <c r="V65" s="50"/>
      <c r="W65" s="64"/>
    </row>
    <row r="66" spans="1:23" ht="25.5" x14ac:dyDescent="0.25">
      <c r="A66" s="57">
        <v>65</v>
      </c>
      <c r="B66" s="6" t="s">
        <v>5878</v>
      </c>
      <c r="C66" s="12" t="s">
        <v>5879</v>
      </c>
      <c r="D66" s="12" t="s">
        <v>5879</v>
      </c>
      <c r="E66" s="11"/>
      <c r="F66" s="6" t="s">
        <v>5878</v>
      </c>
      <c r="G66" s="39"/>
      <c r="H66" s="5"/>
      <c r="I66" s="5"/>
      <c r="J66" s="1"/>
      <c r="K66" s="5"/>
      <c r="L66" s="5"/>
      <c r="M66" s="44"/>
      <c r="N66" s="50"/>
      <c r="V66" s="50"/>
      <c r="W66" s="64"/>
    </row>
    <row r="67" spans="1:23" ht="51" x14ac:dyDescent="0.25">
      <c r="A67" s="57">
        <v>66</v>
      </c>
      <c r="B67" s="2" t="s">
        <v>5876</v>
      </c>
      <c r="C67" s="10" t="s">
        <v>5877</v>
      </c>
      <c r="D67" s="10" t="s">
        <v>5877</v>
      </c>
      <c r="F67" s="2" t="s">
        <v>5876</v>
      </c>
      <c r="G67" s="40"/>
      <c r="H67" s="1"/>
      <c r="I67" s="1"/>
      <c r="J67" s="1" t="s">
        <v>13</v>
      </c>
      <c r="K67" s="1"/>
      <c r="L67" s="1"/>
      <c r="M67" s="45"/>
      <c r="N67" s="50"/>
      <c r="P67" s="10" t="s">
        <v>13</v>
      </c>
      <c r="Q67" s="10" t="s">
        <v>13</v>
      </c>
      <c r="V67" s="50"/>
      <c r="W67" s="64"/>
    </row>
    <row r="68" spans="1:23" x14ac:dyDescent="0.25">
      <c r="A68" s="57">
        <v>67</v>
      </c>
      <c r="B68" s="4" t="s">
        <v>4797</v>
      </c>
      <c r="C68" s="14" t="s">
        <v>5875</v>
      </c>
      <c r="D68" s="14" t="s">
        <v>5875</v>
      </c>
      <c r="E68" s="13"/>
      <c r="F68" s="4" t="s">
        <v>4797</v>
      </c>
      <c r="G68" s="38"/>
      <c r="H68" s="3"/>
      <c r="I68" s="3"/>
      <c r="J68" s="1"/>
      <c r="K68" s="3"/>
      <c r="L68" s="3"/>
      <c r="M68" s="43"/>
      <c r="N68" s="50"/>
      <c r="V68" s="50"/>
      <c r="W68" s="64"/>
    </row>
    <row r="69" spans="1:23" x14ac:dyDescent="0.25">
      <c r="A69" s="57">
        <v>68</v>
      </c>
      <c r="B69" s="6" t="s">
        <v>5873</v>
      </c>
      <c r="C69" s="12" t="s">
        <v>5874</v>
      </c>
      <c r="D69" s="12" t="s">
        <v>5874</v>
      </c>
      <c r="E69" s="11"/>
      <c r="F69" s="6" t="s">
        <v>5873</v>
      </c>
      <c r="G69" s="39"/>
      <c r="H69" s="5"/>
      <c r="I69" s="5"/>
      <c r="J69" s="1"/>
      <c r="K69" s="5"/>
      <c r="L69" s="5"/>
      <c r="M69" s="44"/>
      <c r="N69" s="50"/>
      <c r="V69" s="50"/>
      <c r="W69" s="64"/>
    </row>
    <row r="70" spans="1:23" ht="25.5" x14ac:dyDescent="0.25">
      <c r="A70" s="57">
        <v>69</v>
      </c>
      <c r="B70" s="2" t="s">
        <v>5871</v>
      </c>
      <c r="C70" s="10" t="s">
        <v>5872</v>
      </c>
      <c r="D70" s="10" t="s">
        <v>5872</v>
      </c>
      <c r="F70" s="2" t="s">
        <v>5871</v>
      </c>
      <c r="G70" s="40"/>
      <c r="H70" s="1"/>
      <c r="I70" s="1"/>
      <c r="J70" s="1" t="s">
        <v>13</v>
      </c>
      <c r="K70" s="1"/>
      <c r="L70" s="1"/>
      <c r="M70" s="45"/>
      <c r="N70" s="50"/>
      <c r="P70" s="10" t="s">
        <v>13</v>
      </c>
      <c r="Q70" s="10" t="s">
        <v>13</v>
      </c>
      <c r="V70" s="50"/>
      <c r="W70" s="64"/>
    </row>
    <row r="71" spans="1:23" x14ac:dyDescent="0.25">
      <c r="A71" s="57">
        <v>70</v>
      </c>
      <c r="B71" s="4" t="s">
        <v>5869</v>
      </c>
      <c r="C71" s="14" t="s">
        <v>5870</v>
      </c>
      <c r="D71" s="14" t="s">
        <v>5870</v>
      </c>
      <c r="E71" s="13"/>
      <c r="F71" s="4" t="s">
        <v>5869</v>
      </c>
      <c r="G71" s="38"/>
      <c r="H71" s="3"/>
      <c r="I71" s="3"/>
      <c r="J71" s="1"/>
      <c r="K71" s="3"/>
      <c r="L71" s="3"/>
      <c r="M71" s="43"/>
      <c r="N71" s="50"/>
      <c r="V71" s="50"/>
      <c r="W71" s="64"/>
    </row>
    <row r="72" spans="1:23" x14ac:dyDescent="0.25">
      <c r="A72" s="57">
        <v>71</v>
      </c>
      <c r="B72" s="6" t="s">
        <v>5867</v>
      </c>
      <c r="C72" s="12" t="s">
        <v>5868</v>
      </c>
      <c r="D72" s="12" t="s">
        <v>5868</v>
      </c>
      <c r="E72" s="11"/>
      <c r="F72" s="6" t="s">
        <v>5867</v>
      </c>
      <c r="G72" s="39"/>
      <c r="H72" s="5"/>
      <c r="I72" s="5"/>
      <c r="J72" s="1"/>
      <c r="K72" s="5"/>
      <c r="L72" s="5"/>
      <c r="M72" s="44"/>
      <c r="N72" s="50"/>
      <c r="V72" s="50"/>
      <c r="W72" s="64"/>
    </row>
    <row r="73" spans="1:23" ht="38.25" x14ac:dyDescent="0.25">
      <c r="A73" s="57">
        <v>72</v>
      </c>
      <c r="B73" s="2" t="s">
        <v>5865</v>
      </c>
      <c r="C73" s="10" t="s">
        <v>5866</v>
      </c>
      <c r="D73" s="10" t="s">
        <v>5866</v>
      </c>
      <c r="F73" s="2" t="s">
        <v>5865</v>
      </c>
      <c r="G73" s="40"/>
      <c r="H73" s="1"/>
      <c r="I73" s="1"/>
      <c r="J73" s="1" t="s">
        <v>13</v>
      </c>
      <c r="K73" s="1"/>
      <c r="L73" s="1"/>
      <c r="M73" s="45"/>
      <c r="N73" s="50"/>
      <c r="P73" s="10" t="s">
        <v>13</v>
      </c>
      <c r="Q73" s="10" t="s">
        <v>13</v>
      </c>
      <c r="V73" s="50"/>
      <c r="W73" s="64"/>
    </row>
    <row r="74" spans="1:23" x14ac:dyDescent="0.25">
      <c r="A74" s="57">
        <v>73</v>
      </c>
      <c r="B74" s="4" t="s">
        <v>4763</v>
      </c>
      <c r="C74" s="14" t="s">
        <v>5864</v>
      </c>
      <c r="D74" s="14" t="s">
        <v>5864</v>
      </c>
      <c r="E74" s="13"/>
      <c r="F74" s="4" t="s">
        <v>4763</v>
      </c>
      <c r="G74" s="38"/>
      <c r="H74" s="3"/>
      <c r="I74" s="3"/>
      <c r="J74" s="1"/>
      <c r="K74" s="3"/>
      <c r="L74" s="3"/>
      <c r="M74" s="43"/>
      <c r="N74" s="50"/>
      <c r="V74" s="50"/>
      <c r="W74" s="64"/>
    </row>
    <row r="75" spans="1:23" x14ac:dyDescent="0.25">
      <c r="A75" s="57">
        <v>74</v>
      </c>
      <c r="B75" s="6" t="s">
        <v>5749</v>
      </c>
      <c r="C75" s="12" t="s">
        <v>5863</v>
      </c>
      <c r="D75" s="12" t="s">
        <v>5863</v>
      </c>
      <c r="E75" s="11"/>
      <c r="F75" s="6" t="s">
        <v>5749</v>
      </c>
      <c r="G75" s="39"/>
      <c r="H75" s="5"/>
      <c r="I75" s="5"/>
      <c r="J75" s="1"/>
      <c r="K75" s="5"/>
      <c r="L75" s="5"/>
      <c r="M75" s="44"/>
      <c r="N75" s="50"/>
      <c r="V75" s="50"/>
      <c r="W75" s="64"/>
    </row>
    <row r="76" spans="1:23" ht="25.5" x14ac:dyDescent="0.25">
      <c r="A76" s="57">
        <v>75</v>
      </c>
      <c r="B76" s="2" t="s">
        <v>5861</v>
      </c>
      <c r="C76" s="10" t="s">
        <v>5862</v>
      </c>
      <c r="D76" s="10" t="s">
        <v>5862</v>
      </c>
      <c r="F76" s="2" t="s">
        <v>5861</v>
      </c>
      <c r="G76" s="40"/>
      <c r="H76" s="1"/>
      <c r="I76" s="1"/>
      <c r="J76" s="1" t="s">
        <v>13</v>
      </c>
      <c r="K76" s="1"/>
      <c r="L76" s="1"/>
      <c r="M76" s="45"/>
      <c r="N76" s="50"/>
      <c r="P76" s="10" t="s">
        <v>13</v>
      </c>
      <c r="Q76" s="10" t="s">
        <v>13</v>
      </c>
      <c r="V76" s="50"/>
      <c r="W76" s="64"/>
    </row>
    <row r="77" spans="1:23" ht="38.25" x14ac:dyDescent="0.25">
      <c r="A77" s="57">
        <v>76</v>
      </c>
      <c r="B77" s="2" t="s">
        <v>5859</v>
      </c>
      <c r="C77" s="10" t="s">
        <v>5860</v>
      </c>
      <c r="D77" s="10" t="s">
        <v>5860</v>
      </c>
      <c r="F77" s="2" t="s">
        <v>5859</v>
      </c>
      <c r="G77" s="40"/>
      <c r="H77" s="1"/>
      <c r="I77" s="1"/>
      <c r="J77" s="1" t="s">
        <v>13</v>
      </c>
      <c r="K77" s="1"/>
      <c r="L77" s="1"/>
      <c r="M77" s="45"/>
      <c r="N77" s="50"/>
      <c r="P77" s="10" t="s">
        <v>13</v>
      </c>
      <c r="Q77" s="10" t="s">
        <v>13</v>
      </c>
      <c r="V77" s="50"/>
      <c r="W77" s="64"/>
    </row>
    <row r="78" spans="1:23" ht="25.5" x14ac:dyDescent="0.25">
      <c r="A78" s="57">
        <v>77</v>
      </c>
      <c r="B78" s="2" t="s">
        <v>5857</v>
      </c>
      <c r="C78" s="10" t="s">
        <v>5858</v>
      </c>
      <c r="D78" s="10" t="s">
        <v>5858</v>
      </c>
      <c r="F78" s="2" t="s">
        <v>5857</v>
      </c>
      <c r="G78" s="40"/>
      <c r="H78" s="1"/>
      <c r="I78" s="1"/>
      <c r="J78" s="1" t="s">
        <v>13</v>
      </c>
      <c r="K78" s="1"/>
      <c r="L78" s="1"/>
      <c r="M78" s="45"/>
      <c r="N78" s="50"/>
      <c r="P78" s="10" t="s">
        <v>13</v>
      </c>
      <c r="Q78" s="10" t="s">
        <v>13</v>
      </c>
      <c r="V78" s="50"/>
      <c r="W78" s="64"/>
    </row>
    <row r="79" spans="1:23" ht="25.5" x14ac:dyDescent="0.25">
      <c r="A79" s="57">
        <v>78</v>
      </c>
      <c r="B79" s="4" t="s">
        <v>5855</v>
      </c>
      <c r="C79" s="14" t="s">
        <v>5856</v>
      </c>
      <c r="D79" s="14" t="s">
        <v>5856</v>
      </c>
      <c r="E79" s="13"/>
      <c r="F79" s="4" t="s">
        <v>5855</v>
      </c>
      <c r="G79" s="38"/>
      <c r="H79" s="3"/>
      <c r="I79" s="3"/>
      <c r="J79" s="1"/>
      <c r="K79" s="3"/>
      <c r="L79" s="3"/>
      <c r="M79" s="43"/>
      <c r="N79" s="50"/>
      <c r="V79" s="50"/>
      <c r="W79" s="64"/>
    </row>
    <row r="80" spans="1:23" x14ac:dyDescent="0.25">
      <c r="A80" s="57">
        <v>79</v>
      </c>
      <c r="B80" s="4" t="s">
        <v>4797</v>
      </c>
      <c r="C80" s="14" t="s">
        <v>5854</v>
      </c>
      <c r="D80" s="14" t="s">
        <v>5854</v>
      </c>
      <c r="E80" s="13"/>
      <c r="F80" s="4" t="s">
        <v>4797</v>
      </c>
      <c r="G80" s="38"/>
      <c r="H80" s="3"/>
      <c r="I80" s="3"/>
      <c r="J80" s="1"/>
      <c r="K80" s="3"/>
      <c r="L80" s="3"/>
      <c r="M80" s="43"/>
      <c r="N80" s="50"/>
      <c r="V80" s="50"/>
      <c r="W80" s="64"/>
    </row>
    <row r="81" spans="1:23" x14ac:dyDescent="0.25">
      <c r="A81" s="57">
        <v>80</v>
      </c>
      <c r="B81" s="6" t="s">
        <v>5852</v>
      </c>
      <c r="C81" s="12" t="s">
        <v>5853</v>
      </c>
      <c r="D81" s="12" t="s">
        <v>5853</v>
      </c>
      <c r="E81" s="11"/>
      <c r="F81" s="6" t="s">
        <v>5852</v>
      </c>
      <c r="G81" s="39"/>
      <c r="H81" s="5"/>
      <c r="I81" s="5"/>
      <c r="J81" s="1"/>
      <c r="K81" s="5"/>
      <c r="L81" s="5"/>
      <c r="M81" s="44"/>
      <c r="N81" s="50"/>
      <c r="V81" s="50"/>
      <c r="W81" s="64"/>
    </row>
    <row r="82" spans="1:23" ht="89.25" x14ac:dyDescent="0.25">
      <c r="A82" s="57">
        <v>81</v>
      </c>
      <c r="B82" s="2" t="s">
        <v>5850</v>
      </c>
      <c r="C82" s="10" t="s">
        <v>5851</v>
      </c>
      <c r="D82" s="10" t="s">
        <v>5851</v>
      </c>
      <c r="F82" s="2" t="s">
        <v>5850</v>
      </c>
      <c r="G82" s="40"/>
      <c r="H82" s="1"/>
      <c r="I82" s="1"/>
      <c r="J82" s="1" t="s">
        <v>13</v>
      </c>
      <c r="K82" s="1"/>
      <c r="L82" s="1"/>
      <c r="M82" s="45"/>
      <c r="N82" s="50"/>
      <c r="P82" s="10" t="s">
        <v>13</v>
      </c>
      <c r="Q82" s="10" t="s">
        <v>13</v>
      </c>
      <c r="V82" s="50"/>
      <c r="W82" s="64"/>
    </row>
    <row r="83" spans="1:23" ht="38.25" x14ac:dyDescent="0.25">
      <c r="A83" s="57">
        <v>82</v>
      </c>
      <c r="B83" s="2" t="s">
        <v>5848</v>
      </c>
      <c r="C83" s="10" t="s">
        <v>5849</v>
      </c>
      <c r="D83" s="10" t="s">
        <v>5849</v>
      </c>
      <c r="F83" s="2" t="s">
        <v>5848</v>
      </c>
      <c r="G83" s="40"/>
      <c r="H83" s="1"/>
      <c r="I83" s="1"/>
      <c r="J83" s="1" t="s">
        <v>13</v>
      </c>
      <c r="K83" s="1"/>
      <c r="L83" s="1"/>
      <c r="M83" s="45"/>
      <c r="N83" s="50"/>
      <c r="P83" s="10" t="s">
        <v>13</v>
      </c>
      <c r="Q83" s="10" t="s">
        <v>13</v>
      </c>
      <c r="V83" s="50"/>
      <c r="W83" s="64"/>
    </row>
    <row r="84" spans="1:23" ht="38.25" x14ac:dyDescent="0.25">
      <c r="A84" s="57">
        <v>83</v>
      </c>
      <c r="B84" s="2" t="s">
        <v>5846</v>
      </c>
      <c r="C84" s="10" t="s">
        <v>5847</v>
      </c>
      <c r="D84" s="10" t="s">
        <v>5847</v>
      </c>
      <c r="F84" s="2" t="s">
        <v>5846</v>
      </c>
      <c r="G84" s="40"/>
      <c r="H84" s="1"/>
      <c r="I84" s="1"/>
      <c r="J84" s="1" t="s">
        <v>13</v>
      </c>
      <c r="K84" s="1"/>
      <c r="L84" s="1"/>
      <c r="M84" s="45"/>
      <c r="N84" s="50"/>
      <c r="P84" s="10" t="s">
        <v>13</v>
      </c>
      <c r="Q84" s="10" t="s">
        <v>13</v>
      </c>
      <c r="V84" s="50"/>
      <c r="W84" s="64"/>
    </row>
    <row r="85" spans="1:23" ht="25.5" x14ac:dyDescent="0.25">
      <c r="A85" s="57">
        <v>84</v>
      </c>
      <c r="B85" s="2" t="s">
        <v>5844</v>
      </c>
      <c r="C85" s="10" t="s">
        <v>5845</v>
      </c>
      <c r="D85" s="10" t="s">
        <v>5845</v>
      </c>
      <c r="F85" s="2" t="s">
        <v>5844</v>
      </c>
      <c r="G85" s="40"/>
      <c r="H85" s="1"/>
      <c r="I85" s="1"/>
      <c r="J85" s="1" t="s">
        <v>13</v>
      </c>
      <c r="K85" s="1"/>
      <c r="L85" s="1"/>
      <c r="M85" s="45"/>
      <c r="N85" s="50"/>
      <c r="P85" s="10" t="s">
        <v>13</v>
      </c>
      <c r="Q85" s="10" t="s">
        <v>13</v>
      </c>
      <c r="V85" s="50"/>
      <c r="W85" s="64"/>
    </row>
    <row r="86" spans="1:23" ht="25.5" x14ac:dyDescent="0.25">
      <c r="A86" s="57">
        <v>85</v>
      </c>
      <c r="B86" s="2" t="s">
        <v>5842</v>
      </c>
      <c r="C86" s="10" t="s">
        <v>5843</v>
      </c>
      <c r="D86" s="10" t="s">
        <v>5843</v>
      </c>
      <c r="F86" s="2" t="s">
        <v>5842</v>
      </c>
      <c r="G86" s="40"/>
      <c r="H86" s="1"/>
      <c r="I86" s="1"/>
      <c r="J86" s="1" t="s">
        <v>13</v>
      </c>
      <c r="K86" s="1"/>
      <c r="L86" s="1"/>
      <c r="M86" s="45"/>
      <c r="N86" s="50"/>
      <c r="P86" s="10" t="s">
        <v>13</v>
      </c>
      <c r="Q86" s="10" t="s">
        <v>13</v>
      </c>
      <c r="V86" s="50"/>
      <c r="W86" s="64"/>
    </row>
    <row r="87" spans="1:23" ht="25.5" x14ac:dyDescent="0.25">
      <c r="A87" s="57">
        <v>86</v>
      </c>
      <c r="B87" s="2" t="s">
        <v>5840</v>
      </c>
      <c r="C87" s="10" t="s">
        <v>5841</v>
      </c>
      <c r="D87" s="10" t="s">
        <v>5841</v>
      </c>
      <c r="F87" s="2" t="s">
        <v>5840</v>
      </c>
      <c r="G87" s="40"/>
      <c r="H87" s="1"/>
      <c r="I87" s="1"/>
      <c r="J87" s="1" t="s">
        <v>13</v>
      </c>
      <c r="K87" s="1"/>
      <c r="L87" s="1"/>
      <c r="M87" s="45"/>
      <c r="N87" s="50"/>
      <c r="P87" s="10" t="s">
        <v>13</v>
      </c>
      <c r="Q87" s="10" t="s">
        <v>13</v>
      </c>
      <c r="V87" s="50"/>
      <c r="W87" s="64"/>
    </row>
    <row r="88" spans="1:23" ht="25.5" x14ac:dyDescent="0.25">
      <c r="A88" s="57">
        <v>87</v>
      </c>
      <c r="B88" s="2" t="s">
        <v>5838</v>
      </c>
      <c r="C88" s="10" t="s">
        <v>5839</v>
      </c>
      <c r="D88" s="10" t="s">
        <v>5839</v>
      </c>
      <c r="F88" s="2" t="s">
        <v>5838</v>
      </c>
      <c r="G88" s="40"/>
      <c r="H88" s="1"/>
      <c r="I88" s="1"/>
      <c r="J88" s="1" t="s">
        <v>13</v>
      </c>
      <c r="K88" s="1"/>
      <c r="L88" s="1"/>
      <c r="M88" s="45"/>
      <c r="N88" s="50"/>
      <c r="P88" s="10" t="s">
        <v>13</v>
      </c>
      <c r="Q88" s="10" t="s">
        <v>13</v>
      </c>
      <c r="V88" s="50"/>
      <c r="W88" s="64"/>
    </row>
    <row r="89" spans="1:23" ht="25.5" x14ac:dyDescent="0.25">
      <c r="A89" s="57">
        <v>88</v>
      </c>
      <c r="B89" s="6" t="s">
        <v>5836</v>
      </c>
      <c r="C89" s="12" t="s">
        <v>5837</v>
      </c>
      <c r="D89" s="12" t="s">
        <v>5837</v>
      </c>
      <c r="E89" s="11"/>
      <c r="F89" s="6" t="s">
        <v>5836</v>
      </c>
      <c r="G89" s="39"/>
      <c r="H89" s="5"/>
      <c r="I89" s="5"/>
      <c r="J89" s="1"/>
      <c r="K89" s="5"/>
      <c r="L89" s="5"/>
      <c r="M89" s="44"/>
      <c r="N89" s="50"/>
      <c r="V89" s="50"/>
      <c r="W89" s="64"/>
    </row>
    <row r="90" spans="1:23" ht="25.5" x14ac:dyDescent="0.25">
      <c r="A90" s="57">
        <v>89</v>
      </c>
      <c r="B90" s="2" t="s">
        <v>5834</v>
      </c>
      <c r="C90" s="10" t="s">
        <v>5835</v>
      </c>
      <c r="D90" s="10" t="s">
        <v>5835</v>
      </c>
      <c r="F90" s="2" t="s">
        <v>5834</v>
      </c>
      <c r="G90" s="40"/>
      <c r="H90" s="1"/>
      <c r="I90" s="1"/>
      <c r="J90" s="1" t="s">
        <v>13</v>
      </c>
      <c r="K90" s="1"/>
      <c r="L90" s="1"/>
      <c r="M90" s="45"/>
      <c r="N90" s="50"/>
      <c r="P90" s="10" t="s">
        <v>13</v>
      </c>
      <c r="Q90" s="10" t="s">
        <v>13</v>
      </c>
      <c r="V90" s="50"/>
      <c r="W90" s="64"/>
    </row>
    <row r="91" spans="1:23" ht="25.5" x14ac:dyDescent="0.25">
      <c r="A91" s="57">
        <v>90</v>
      </c>
      <c r="B91" s="2" t="s">
        <v>5832</v>
      </c>
      <c r="C91" s="10" t="s">
        <v>5833</v>
      </c>
      <c r="D91" s="10" t="s">
        <v>5833</v>
      </c>
      <c r="F91" s="2" t="s">
        <v>5832</v>
      </c>
      <c r="G91" s="40"/>
      <c r="H91" s="1"/>
      <c r="I91" s="1"/>
      <c r="J91" s="1" t="s">
        <v>13</v>
      </c>
      <c r="K91" s="1"/>
      <c r="L91" s="1"/>
      <c r="M91" s="45"/>
      <c r="N91" s="50"/>
      <c r="P91" s="10" t="s">
        <v>13</v>
      </c>
      <c r="Q91" s="10" t="s">
        <v>13</v>
      </c>
      <c r="V91" s="50"/>
      <c r="W91" s="64"/>
    </row>
    <row r="92" spans="1:23" x14ac:dyDescent="0.25">
      <c r="A92" s="57">
        <v>91</v>
      </c>
      <c r="B92" s="6" t="s">
        <v>30</v>
      </c>
      <c r="C92" s="12" t="s">
        <v>5831</v>
      </c>
      <c r="D92" s="12" t="s">
        <v>5831</v>
      </c>
      <c r="E92" s="11"/>
      <c r="F92" s="6" t="s">
        <v>30</v>
      </c>
      <c r="G92" s="39"/>
      <c r="H92" s="5"/>
      <c r="I92" s="5"/>
      <c r="J92" s="1"/>
      <c r="K92" s="5"/>
      <c r="L92" s="5"/>
      <c r="M92" s="44"/>
      <c r="N92" s="50"/>
      <c r="V92" s="50"/>
      <c r="W92" s="64"/>
    </row>
    <row r="93" spans="1:23" x14ac:dyDescent="0.25">
      <c r="A93" s="57">
        <v>92</v>
      </c>
      <c r="B93" s="6" t="s">
        <v>5016</v>
      </c>
      <c r="C93" s="12" t="s">
        <v>5830</v>
      </c>
      <c r="D93" s="12" t="s">
        <v>5830</v>
      </c>
      <c r="E93" s="11"/>
      <c r="F93" s="6" t="s">
        <v>5016</v>
      </c>
      <c r="G93" s="39"/>
      <c r="H93" s="5"/>
      <c r="I93" s="5"/>
      <c r="J93" s="1"/>
      <c r="K93" s="5"/>
      <c r="L93" s="5"/>
      <c r="M93" s="44"/>
      <c r="N93" s="50"/>
      <c r="V93" s="50"/>
      <c r="W93" s="64"/>
    </row>
    <row r="94" spans="1:23" x14ac:dyDescent="0.25">
      <c r="A94" s="57">
        <v>93</v>
      </c>
      <c r="B94" s="2" t="s">
        <v>5828</v>
      </c>
      <c r="C94" s="10" t="s">
        <v>5829</v>
      </c>
      <c r="D94" s="10" t="s">
        <v>5829</v>
      </c>
      <c r="F94" s="2" t="s">
        <v>5828</v>
      </c>
      <c r="G94" s="40"/>
      <c r="H94" s="1"/>
      <c r="I94" s="1"/>
      <c r="J94" s="1" t="s">
        <v>13</v>
      </c>
      <c r="K94" s="1"/>
      <c r="L94" s="1"/>
      <c r="M94" s="45"/>
      <c r="N94" s="50"/>
      <c r="P94" s="10" t="s">
        <v>13</v>
      </c>
      <c r="Q94" s="10" t="s">
        <v>13</v>
      </c>
      <c r="V94" s="50"/>
      <c r="W94" s="64"/>
    </row>
    <row r="95" spans="1:23" ht="25.5" x14ac:dyDescent="0.25">
      <c r="A95" s="57">
        <v>94</v>
      </c>
      <c r="B95" s="2" t="s">
        <v>5826</v>
      </c>
      <c r="C95" s="10" t="s">
        <v>5827</v>
      </c>
      <c r="D95" s="10" t="s">
        <v>5827</v>
      </c>
      <c r="F95" s="2" t="s">
        <v>5826</v>
      </c>
      <c r="G95" s="40"/>
      <c r="H95" s="1"/>
      <c r="I95" s="1"/>
      <c r="J95" s="1" t="s">
        <v>13</v>
      </c>
      <c r="K95" s="1"/>
      <c r="L95" s="1"/>
      <c r="M95" s="45"/>
      <c r="N95" s="50"/>
      <c r="P95" s="10" t="s">
        <v>13</v>
      </c>
      <c r="Q95" s="10" t="s">
        <v>13</v>
      </c>
      <c r="V95" s="50"/>
      <c r="W95" s="64"/>
    </row>
    <row r="96" spans="1:23" x14ac:dyDescent="0.25">
      <c r="A96" s="57">
        <v>95</v>
      </c>
      <c r="B96" s="2" t="s">
        <v>5824</v>
      </c>
      <c r="C96" s="10" t="s">
        <v>5825</v>
      </c>
      <c r="D96" s="10" t="s">
        <v>5825</v>
      </c>
      <c r="F96" s="2" t="s">
        <v>5824</v>
      </c>
      <c r="G96" s="40"/>
      <c r="H96" s="1"/>
      <c r="I96" s="1"/>
      <c r="J96" s="1" t="s">
        <v>13</v>
      </c>
      <c r="K96" s="1"/>
      <c r="L96" s="1"/>
      <c r="M96" s="45"/>
      <c r="N96" s="50"/>
      <c r="P96" s="10" t="s">
        <v>13</v>
      </c>
      <c r="Q96" s="10" t="s">
        <v>13</v>
      </c>
      <c r="V96" s="50"/>
      <c r="W96" s="64"/>
    </row>
    <row r="97" spans="1:23" ht="38.25" x14ac:dyDescent="0.25">
      <c r="A97" s="57">
        <v>96</v>
      </c>
      <c r="B97" s="2" t="s">
        <v>5822</v>
      </c>
      <c r="C97" s="10" t="s">
        <v>5823</v>
      </c>
      <c r="D97" s="10" t="s">
        <v>5823</v>
      </c>
      <c r="F97" s="2" t="s">
        <v>5822</v>
      </c>
      <c r="G97" s="40"/>
      <c r="H97" s="1"/>
      <c r="I97" s="1"/>
      <c r="J97" s="1" t="s">
        <v>13</v>
      </c>
      <c r="K97" s="1"/>
      <c r="L97" s="1"/>
      <c r="M97" s="45"/>
      <c r="N97" s="50"/>
      <c r="P97" s="10" t="s">
        <v>13</v>
      </c>
      <c r="Q97" s="10" t="s">
        <v>13</v>
      </c>
      <c r="V97" s="50"/>
      <c r="W97" s="64"/>
    </row>
    <row r="98" spans="1:23" ht="38.25" x14ac:dyDescent="0.25">
      <c r="A98" s="57">
        <v>97</v>
      </c>
      <c r="B98" s="2" t="s">
        <v>5820</v>
      </c>
      <c r="C98" s="10" t="s">
        <v>5821</v>
      </c>
      <c r="D98" s="10" t="s">
        <v>5821</v>
      </c>
      <c r="F98" s="2" t="s">
        <v>5820</v>
      </c>
      <c r="G98" s="40"/>
      <c r="H98" s="1"/>
      <c r="I98" s="1"/>
      <c r="J98" s="1" t="s">
        <v>13</v>
      </c>
      <c r="K98" s="1"/>
      <c r="L98" s="1"/>
      <c r="M98" s="45"/>
      <c r="N98" s="50"/>
      <c r="P98" s="10" t="s">
        <v>13</v>
      </c>
      <c r="Q98" s="10" t="s">
        <v>13</v>
      </c>
      <c r="V98" s="50"/>
      <c r="W98" s="64"/>
    </row>
    <row r="99" spans="1:23" x14ac:dyDescent="0.25">
      <c r="A99" s="57">
        <v>98</v>
      </c>
      <c r="B99" s="6" t="s">
        <v>5006</v>
      </c>
      <c r="C99" s="12" t="s">
        <v>5819</v>
      </c>
      <c r="D99" s="12" t="s">
        <v>5819</v>
      </c>
      <c r="E99" s="11"/>
      <c r="F99" s="6" t="s">
        <v>5006</v>
      </c>
      <c r="G99" s="39"/>
      <c r="H99" s="5"/>
      <c r="I99" s="5"/>
      <c r="J99" s="1"/>
      <c r="K99" s="5"/>
      <c r="L99" s="5"/>
      <c r="M99" s="44"/>
      <c r="N99" s="50"/>
      <c r="V99" s="50"/>
      <c r="W99" s="64"/>
    </row>
    <row r="100" spans="1:23" ht="38.25" x14ac:dyDescent="0.25">
      <c r="A100" s="57">
        <v>99</v>
      </c>
      <c r="B100" s="2" t="s">
        <v>5817</v>
      </c>
      <c r="C100" s="10" t="s">
        <v>5818</v>
      </c>
      <c r="D100" s="10" t="s">
        <v>5818</v>
      </c>
      <c r="F100" s="2" t="s">
        <v>5817</v>
      </c>
      <c r="G100" s="40"/>
      <c r="H100" s="1"/>
      <c r="I100" s="1"/>
      <c r="J100" s="1" t="s">
        <v>13</v>
      </c>
      <c r="K100" s="1"/>
      <c r="L100" s="1"/>
      <c r="M100" s="45"/>
      <c r="N100" s="50"/>
      <c r="P100" s="10" t="s">
        <v>13</v>
      </c>
      <c r="Q100" s="10" t="s">
        <v>13</v>
      </c>
      <c r="V100" s="50"/>
      <c r="W100" s="64"/>
    </row>
    <row r="101" spans="1:23" x14ac:dyDescent="0.25">
      <c r="A101" s="57">
        <v>100</v>
      </c>
      <c r="B101" s="6" t="s">
        <v>5737</v>
      </c>
      <c r="C101" s="12" t="s">
        <v>5816</v>
      </c>
      <c r="D101" s="12" t="s">
        <v>5816</v>
      </c>
      <c r="E101" s="11"/>
      <c r="F101" s="6" t="s">
        <v>5737</v>
      </c>
      <c r="G101" s="39"/>
      <c r="H101" s="5"/>
      <c r="I101" s="5"/>
      <c r="J101" s="1"/>
      <c r="K101" s="5"/>
      <c r="L101" s="5"/>
      <c r="M101" s="44"/>
      <c r="N101" s="50"/>
      <c r="V101" s="50"/>
      <c r="W101" s="64"/>
    </row>
    <row r="102" spans="1:23" ht="63.75" x14ac:dyDescent="0.25">
      <c r="A102" s="57">
        <v>101</v>
      </c>
      <c r="B102" s="2" t="s">
        <v>5814</v>
      </c>
      <c r="C102" s="10" t="s">
        <v>5815</v>
      </c>
      <c r="D102" s="10" t="s">
        <v>5815</v>
      </c>
      <c r="F102" s="2" t="s">
        <v>5814</v>
      </c>
      <c r="G102" s="40"/>
      <c r="H102" s="1"/>
      <c r="I102" s="1"/>
      <c r="J102" s="1" t="s">
        <v>13</v>
      </c>
      <c r="K102" s="1"/>
      <c r="L102" s="1"/>
      <c r="M102" s="45"/>
      <c r="N102" s="50"/>
      <c r="P102" s="10" t="s">
        <v>13</v>
      </c>
      <c r="Q102" s="10" t="s">
        <v>13</v>
      </c>
      <c r="V102" s="50"/>
      <c r="W102" s="64"/>
    </row>
    <row r="103" spans="1:23" x14ac:dyDescent="0.25">
      <c r="A103" s="57">
        <v>102</v>
      </c>
      <c r="B103" s="4" t="s">
        <v>4934</v>
      </c>
      <c r="C103" s="14" t="s">
        <v>5813</v>
      </c>
      <c r="D103" s="14" t="s">
        <v>5813</v>
      </c>
      <c r="E103" s="13"/>
      <c r="F103" s="4" t="s">
        <v>4934</v>
      </c>
      <c r="G103" s="38"/>
      <c r="H103" s="3"/>
      <c r="I103" s="3"/>
      <c r="J103" s="1"/>
      <c r="K103" s="3"/>
      <c r="L103" s="3"/>
      <c r="M103" s="43"/>
      <c r="N103" s="50"/>
      <c r="V103" s="50"/>
      <c r="W103" s="64"/>
    </row>
    <row r="104" spans="1:23" x14ac:dyDescent="0.25">
      <c r="A104" s="57">
        <v>103</v>
      </c>
      <c r="B104" s="6" t="s">
        <v>4932</v>
      </c>
      <c r="C104" s="12" t="s">
        <v>5812</v>
      </c>
      <c r="D104" s="12" t="s">
        <v>5812</v>
      </c>
      <c r="E104" s="11"/>
      <c r="F104" s="6" t="s">
        <v>4932</v>
      </c>
      <c r="G104" s="39"/>
      <c r="H104" s="5"/>
      <c r="I104" s="5"/>
      <c r="J104" s="1"/>
      <c r="K104" s="5"/>
      <c r="L104" s="5"/>
      <c r="M104" s="44"/>
      <c r="N104" s="50"/>
      <c r="V104" s="50"/>
      <c r="W104" s="64"/>
    </row>
    <row r="105" spans="1:23" ht="25.5" x14ac:dyDescent="0.25">
      <c r="A105" s="57">
        <v>104</v>
      </c>
      <c r="B105" s="2" t="s">
        <v>5810</v>
      </c>
      <c r="C105" s="10" t="s">
        <v>5811</v>
      </c>
      <c r="D105" s="10" t="s">
        <v>5811</v>
      </c>
      <c r="F105" s="2" t="s">
        <v>5810</v>
      </c>
      <c r="G105" s="40"/>
      <c r="H105" s="1"/>
      <c r="I105" s="1"/>
      <c r="J105" s="1" t="s">
        <v>13</v>
      </c>
      <c r="K105" s="1"/>
      <c r="L105" s="1"/>
      <c r="M105" s="45"/>
      <c r="N105" s="50"/>
      <c r="P105" s="10" t="s">
        <v>13</v>
      </c>
      <c r="Q105" s="10" t="s">
        <v>13</v>
      </c>
      <c r="V105" s="50"/>
      <c r="W105" s="64"/>
    </row>
    <row r="106" spans="1:23" x14ac:dyDescent="0.25">
      <c r="A106" s="57">
        <v>105</v>
      </c>
      <c r="B106" s="2" t="s">
        <v>5808</v>
      </c>
      <c r="C106" s="10" t="s">
        <v>5809</v>
      </c>
      <c r="D106" s="10" t="s">
        <v>5809</v>
      </c>
      <c r="F106" s="2" t="s">
        <v>5808</v>
      </c>
      <c r="G106" s="40"/>
      <c r="H106" s="1"/>
      <c r="I106" s="1"/>
      <c r="J106" s="1" t="s">
        <v>13</v>
      </c>
      <c r="K106" s="1"/>
      <c r="L106" s="1"/>
      <c r="M106" s="45"/>
      <c r="N106" s="50"/>
      <c r="P106" s="10" t="s">
        <v>13</v>
      </c>
      <c r="Q106" s="10" t="s">
        <v>13</v>
      </c>
      <c r="V106" s="50"/>
      <c r="W106" s="64"/>
    </row>
    <row r="107" spans="1:23" x14ac:dyDescent="0.25">
      <c r="A107" s="57">
        <v>106</v>
      </c>
      <c r="B107" s="6" t="s">
        <v>5755</v>
      </c>
      <c r="C107" s="12" t="s">
        <v>5807</v>
      </c>
      <c r="D107" s="12" t="s">
        <v>5807</v>
      </c>
      <c r="E107" s="11"/>
      <c r="F107" s="6" t="s">
        <v>5755</v>
      </c>
      <c r="G107" s="39"/>
      <c r="H107" s="5"/>
      <c r="I107" s="5"/>
      <c r="J107" s="1"/>
      <c r="K107" s="5"/>
      <c r="L107" s="5"/>
      <c r="M107" s="44"/>
      <c r="N107" s="50"/>
      <c r="V107" s="50"/>
      <c r="W107" s="64"/>
    </row>
    <row r="108" spans="1:23" ht="25.5" x14ac:dyDescent="0.25">
      <c r="A108" s="57">
        <v>107</v>
      </c>
      <c r="B108" s="2" t="s">
        <v>5805</v>
      </c>
      <c r="C108" s="10" t="s">
        <v>5806</v>
      </c>
      <c r="D108" s="10" t="s">
        <v>5806</v>
      </c>
      <c r="F108" s="2" t="s">
        <v>5805</v>
      </c>
      <c r="G108" s="40"/>
      <c r="H108" s="1"/>
      <c r="I108" s="1"/>
      <c r="J108" s="1" t="s">
        <v>13</v>
      </c>
      <c r="K108" s="1"/>
      <c r="L108" s="1"/>
      <c r="M108" s="45"/>
      <c r="N108" s="50"/>
      <c r="P108" s="10" t="s">
        <v>13</v>
      </c>
      <c r="Q108" s="10" t="s">
        <v>13</v>
      </c>
      <c r="V108" s="50"/>
      <c r="W108" s="64"/>
    </row>
    <row r="109" spans="1:23" x14ac:dyDescent="0.25">
      <c r="A109" s="57">
        <v>108</v>
      </c>
      <c r="B109" s="4" t="s">
        <v>4916</v>
      </c>
      <c r="C109" s="14" t="s">
        <v>5804</v>
      </c>
      <c r="D109" s="14" t="s">
        <v>5804</v>
      </c>
      <c r="E109" s="13"/>
      <c r="F109" s="4" t="s">
        <v>4916</v>
      </c>
      <c r="G109" s="38"/>
      <c r="H109" s="3"/>
      <c r="I109" s="3"/>
      <c r="J109" s="1"/>
      <c r="K109" s="3"/>
      <c r="L109" s="3"/>
      <c r="M109" s="43"/>
      <c r="N109" s="50"/>
      <c r="V109" s="50"/>
      <c r="W109" s="64"/>
    </row>
    <row r="110" spans="1:23" x14ac:dyDescent="0.25">
      <c r="A110" s="57">
        <v>109</v>
      </c>
      <c r="B110" s="6" t="s">
        <v>5802</v>
      </c>
      <c r="C110" s="12" t="s">
        <v>5803</v>
      </c>
      <c r="D110" s="12" t="s">
        <v>5803</v>
      </c>
      <c r="E110" s="11"/>
      <c r="F110" s="6" t="s">
        <v>5802</v>
      </c>
      <c r="G110" s="39"/>
      <c r="H110" s="5"/>
      <c r="I110" s="5"/>
      <c r="J110" s="1"/>
      <c r="K110" s="5"/>
      <c r="L110" s="5"/>
      <c r="M110" s="44"/>
      <c r="N110" s="50"/>
      <c r="V110" s="50"/>
      <c r="W110" s="64"/>
    </row>
    <row r="111" spans="1:23" ht="25.5" x14ac:dyDescent="0.25">
      <c r="A111" s="57">
        <v>110</v>
      </c>
      <c r="B111" s="2" t="s">
        <v>5800</v>
      </c>
      <c r="C111" s="10" t="s">
        <v>5801</v>
      </c>
      <c r="D111" s="10" t="s">
        <v>5801</v>
      </c>
      <c r="F111" s="2" t="s">
        <v>5800</v>
      </c>
      <c r="G111" s="40"/>
      <c r="H111" s="1"/>
      <c r="I111" s="1"/>
      <c r="J111" s="1" t="s">
        <v>13</v>
      </c>
      <c r="K111" s="1"/>
      <c r="L111" s="1"/>
      <c r="M111" s="45"/>
      <c r="N111" s="50"/>
      <c r="P111" s="10" t="s">
        <v>13</v>
      </c>
      <c r="Q111" s="10" t="s">
        <v>13</v>
      </c>
      <c r="V111" s="50"/>
      <c r="W111" s="64"/>
    </row>
    <row r="112" spans="1:23" x14ac:dyDescent="0.25">
      <c r="A112" s="57">
        <v>111</v>
      </c>
      <c r="B112" s="6" t="s">
        <v>5273</v>
      </c>
      <c r="C112" s="12" t="s">
        <v>5799</v>
      </c>
      <c r="D112" s="12" t="s">
        <v>5799</v>
      </c>
      <c r="E112" s="11"/>
      <c r="F112" s="6" t="s">
        <v>5273</v>
      </c>
      <c r="G112" s="39"/>
      <c r="H112" s="5"/>
      <c r="I112" s="5"/>
      <c r="J112" s="1"/>
      <c r="K112" s="5"/>
      <c r="L112" s="5"/>
      <c r="M112" s="44"/>
      <c r="N112" s="50"/>
      <c r="V112" s="50"/>
      <c r="W112" s="64"/>
    </row>
    <row r="113" spans="1:23" x14ac:dyDescent="0.25">
      <c r="A113" s="57">
        <v>112</v>
      </c>
      <c r="B113" s="2" t="s">
        <v>5797</v>
      </c>
      <c r="C113" s="10" t="s">
        <v>5798</v>
      </c>
      <c r="D113" s="10" t="s">
        <v>5798</v>
      </c>
      <c r="F113" s="2" t="s">
        <v>5797</v>
      </c>
      <c r="G113" s="40"/>
      <c r="H113" s="1"/>
      <c r="I113" s="1"/>
      <c r="J113" s="1" t="s">
        <v>13</v>
      </c>
      <c r="K113" s="1"/>
      <c r="L113" s="1"/>
      <c r="M113" s="45"/>
      <c r="N113" s="50"/>
      <c r="P113" s="10" t="s">
        <v>13</v>
      </c>
      <c r="Q113" s="10" t="s">
        <v>13</v>
      </c>
      <c r="V113" s="50"/>
      <c r="W113" s="64"/>
    </row>
    <row r="114" spans="1:23" x14ac:dyDescent="0.25">
      <c r="A114" s="57">
        <v>113</v>
      </c>
      <c r="B114" s="2" t="s">
        <v>5795</v>
      </c>
      <c r="C114" s="10" t="s">
        <v>5796</v>
      </c>
      <c r="D114" s="10" t="s">
        <v>5796</v>
      </c>
      <c r="F114" s="2" t="s">
        <v>5795</v>
      </c>
      <c r="G114" s="40"/>
      <c r="H114" s="1"/>
      <c r="I114" s="1"/>
      <c r="J114" s="1" t="s">
        <v>13</v>
      </c>
      <c r="K114" s="1"/>
      <c r="L114" s="1"/>
      <c r="M114" s="45"/>
      <c r="N114" s="50"/>
      <c r="P114" s="10" t="s">
        <v>13</v>
      </c>
      <c r="Q114" s="10" t="s">
        <v>13</v>
      </c>
      <c r="V114" s="50"/>
      <c r="W114" s="64"/>
    </row>
    <row r="115" spans="1:23" x14ac:dyDescent="0.25">
      <c r="A115" s="57">
        <v>114</v>
      </c>
      <c r="B115" s="6" t="s">
        <v>5793</v>
      </c>
      <c r="C115" s="12" t="s">
        <v>5794</v>
      </c>
      <c r="D115" s="12" t="s">
        <v>5794</v>
      </c>
      <c r="E115" s="11"/>
      <c r="F115" s="6" t="s">
        <v>5793</v>
      </c>
      <c r="G115" s="39"/>
      <c r="H115" s="5"/>
      <c r="I115" s="5"/>
      <c r="J115" s="1"/>
      <c r="K115" s="5"/>
      <c r="L115" s="5"/>
      <c r="M115" s="44"/>
      <c r="N115" s="50"/>
      <c r="V115" s="50"/>
      <c r="W115" s="64"/>
    </row>
    <row r="116" spans="1:23" x14ac:dyDescent="0.25">
      <c r="A116" s="57">
        <v>115</v>
      </c>
      <c r="B116" s="2" t="s">
        <v>5791</v>
      </c>
      <c r="C116" s="10" t="s">
        <v>5792</v>
      </c>
      <c r="D116" s="10" t="s">
        <v>5792</v>
      </c>
      <c r="F116" s="2" t="s">
        <v>5791</v>
      </c>
      <c r="G116" s="40"/>
      <c r="H116" s="1"/>
      <c r="I116" s="1"/>
      <c r="J116" s="1" t="s">
        <v>13</v>
      </c>
      <c r="K116" s="1"/>
      <c r="L116" s="1"/>
      <c r="M116" s="45"/>
      <c r="N116" s="50"/>
      <c r="P116" s="10" t="s">
        <v>13</v>
      </c>
      <c r="Q116" s="10" t="s">
        <v>13</v>
      </c>
      <c r="V116" s="50"/>
      <c r="W116" s="64"/>
    </row>
    <row r="117" spans="1:23" x14ac:dyDescent="0.25">
      <c r="A117" s="57">
        <v>116</v>
      </c>
      <c r="B117" s="6" t="s">
        <v>5789</v>
      </c>
      <c r="C117" s="12" t="s">
        <v>5790</v>
      </c>
      <c r="D117" s="12" t="s">
        <v>5790</v>
      </c>
      <c r="E117" s="11"/>
      <c r="F117" s="6" t="s">
        <v>5789</v>
      </c>
      <c r="G117" s="39"/>
      <c r="H117" s="5"/>
      <c r="I117" s="5"/>
      <c r="J117" s="1"/>
      <c r="K117" s="5"/>
      <c r="L117" s="5"/>
      <c r="M117" s="44"/>
      <c r="N117" s="50"/>
      <c r="V117" s="50"/>
      <c r="W117" s="64"/>
    </row>
    <row r="118" spans="1:23" x14ac:dyDescent="0.25">
      <c r="A118" s="57">
        <v>117</v>
      </c>
      <c r="B118" s="2" t="s">
        <v>5787</v>
      </c>
      <c r="C118" s="10" t="s">
        <v>5788</v>
      </c>
      <c r="D118" s="10" t="s">
        <v>5788</v>
      </c>
      <c r="F118" s="2" t="s">
        <v>5787</v>
      </c>
      <c r="G118" s="40"/>
      <c r="H118" s="1"/>
      <c r="I118" s="1"/>
      <c r="J118" s="1" t="s">
        <v>13</v>
      </c>
      <c r="K118" s="1"/>
      <c r="L118" s="1"/>
      <c r="M118" s="45"/>
      <c r="N118" s="50"/>
      <c r="P118" s="10" t="s">
        <v>13</v>
      </c>
      <c r="Q118" s="10" t="s">
        <v>13</v>
      </c>
      <c r="V118" s="50"/>
      <c r="W118" s="64"/>
    </row>
    <row r="119" spans="1:23" x14ac:dyDescent="0.25">
      <c r="A119" s="57">
        <v>118</v>
      </c>
      <c r="B119" s="6" t="s">
        <v>4904</v>
      </c>
      <c r="C119" s="12" t="s">
        <v>5786</v>
      </c>
      <c r="D119" s="12" t="s">
        <v>5786</v>
      </c>
      <c r="E119" s="11"/>
      <c r="F119" s="6" t="s">
        <v>4904</v>
      </c>
      <c r="G119" s="39"/>
      <c r="H119" s="5"/>
      <c r="I119" s="5"/>
      <c r="J119" s="1"/>
      <c r="K119" s="5"/>
      <c r="L119" s="5"/>
      <c r="M119" s="44"/>
      <c r="N119" s="50"/>
      <c r="V119" s="50"/>
      <c r="W119" s="64"/>
    </row>
    <row r="120" spans="1:23" ht="25.5" x14ac:dyDescent="0.25">
      <c r="A120" s="57">
        <v>119</v>
      </c>
      <c r="B120" s="2" t="s">
        <v>5784</v>
      </c>
      <c r="C120" s="10" t="s">
        <v>5785</v>
      </c>
      <c r="D120" s="10" t="s">
        <v>5785</v>
      </c>
      <c r="F120" s="2" t="s">
        <v>5784</v>
      </c>
      <c r="G120" s="40"/>
      <c r="H120" s="1"/>
      <c r="I120" s="1"/>
      <c r="J120" s="1" t="s">
        <v>13</v>
      </c>
      <c r="K120" s="1"/>
      <c r="L120" s="1"/>
      <c r="M120" s="45"/>
      <c r="N120" s="50"/>
      <c r="P120" s="10" t="s">
        <v>13</v>
      </c>
      <c r="Q120" s="10" t="s">
        <v>13</v>
      </c>
      <c r="V120" s="50"/>
      <c r="W120" s="64"/>
    </row>
    <row r="121" spans="1:23" ht="25.5" x14ac:dyDescent="0.25">
      <c r="A121" s="57">
        <v>120</v>
      </c>
      <c r="B121" s="2" t="s">
        <v>5782</v>
      </c>
      <c r="C121" s="10" t="s">
        <v>5783</v>
      </c>
      <c r="D121" s="10" t="s">
        <v>5783</v>
      </c>
      <c r="F121" s="2" t="s">
        <v>5782</v>
      </c>
      <c r="G121" s="40"/>
      <c r="H121" s="1"/>
      <c r="I121" s="1"/>
      <c r="J121" s="1" t="s">
        <v>13</v>
      </c>
      <c r="K121" s="1"/>
      <c r="L121" s="1"/>
      <c r="M121" s="45"/>
      <c r="N121" s="50"/>
      <c r="P121" s="10" t="s">
        <v>13</v>
      </c>
      <c r="Q121" s="10" t="s">
        <v>13</v>
      </c>
      <c r="V121" s="50"/>
      <c r="W121" s="64"/>
    </row>
    <row r="122" spans="1:23" x14ac:dyDescent="0.25">
      <c r="A122" s="57">
        <v>121</v>
      </c>
      <c r="B122" s="6" t="s">
        <v>5737</v>
      </c>
      <c r="C122" s="12" t="s">
        <v>5781</v>
      </c>
      <c r="D122" s="12" t="s">
        <v>5781</v>
      </c>
      <c r="E122" s="11"/>
      <c r="F122" s="6" t="s">
        <v>5737</v>
      </c>
      <c r="G122" s="39"/>
      <c r="H122" s="5"/>
      <c r="I122" s="5"/>
      <c r="J122" s="1"/>
      <c r="K122" s="5"/>
      <c r="L122" s="5"/>
      <c r="M122" s="44"/>
      <c r="N122" s="50"/>
      <c r="V122" s="50"/>
      <c r="W122" s="64"/>
    </row>
    <row r="123" spans="1:23" ht="38.25" x14ac:dyDescent="0.25">
      <c r="A123" s="57">
        <v>122</v>
      </c>
      <c r="B123" s="2" t="s">
        <v>5779</v>
      </c>
      <c r="C123" s="10" t="s">
        <v>5780</v>
      </c>
      <c r="D123" s="10" t="s">
        <v>5780</v>
      </c>
      <c r="F123" s="2" t="s">
        <v>5779</v>
      </c>
      <c r="G123" s="40"/>
      <c r="H123" s="1"/>
      <c r="I123" s="1"/>
      <c r="J123" s="1" t="s">
        <v>13</v>
      </c>
      <c r="K123" s="1"/>
      <c r="L123" s="1"/>
      <c r="M123" s="45"/>
      <c r="N123" s="50"/>
      <c r="P123" s="10" t="s">
        <v>13</v>
      </c>
      <c r="Q123" s="10" t="s">
        <v>13</v>
      </c>
      <c r="V123" s="50"/>
      <c r="W123" s="64"/>
    </row>
    <row r="124" spans="1:23" x14ac:dyDescent="0.25">
      <c r="A124" s="57">
        <v>123</v>
      </c>
      <c r="B124" s="4" t="s">
        <v>5777</v>
      </c>
      <c r="C124" s="14" t="s">
        <v>5778</v>
      </c>
      <c r="D124" s="14" t="s">
        <v>5778</v>
      </c>
      <c r="E124" s="13"/>
      <c r="F124" s="4" t="s">
        <v>5777</v>
      </c>
      <c r="G124" s="38"/>
      <c r="H124" s="3"/>
      <c r="I124" s="3"/>
      <c r="J124" s="1"/>
      <c r="K124" s="3"/>
      <c r="L124" s="3"/>
      <c r="M124" s="43"/>
      <c r="N124" s="50"/>
      <c r="V124" s="50"/>
      <c r="W124" s="64"/>
    </row>
    <row r="125" spans="1:23" x14ac:dyDescent="0.25">
      <c r="A125" s="57">
        <v>124</v>
      </c>
      <c r="B125" s="6" t="s">
        <v>5775</v>
      </c>
      <c r="C125" s="12" t="s">
        <v>5776</v>
      </c>
      <c r="D125" s="12" t="s">
        <v>5776</v>
      </c>
      <c r="E125" s="11"/>
      <c r="F125" s="6" t="s">
        <v>5775</v>
      </c>
      <c r="G125" s="39"/>
      <c r="H125" s="5"/>
      <c r="I125" s="5"/>
      <c r="J125" s="1"/>
      <c r="K125" s="5"/>
      <c r="L125" s="5"/>
      <c r="M125" s="44"/>
      <c r="N125" s="50"/>
      <c r="V125" s="50"/>
      <c r="W125" s="64"/>
    </row>
    <row r="126" spans="1:23" x14ac:dyDescent="0.25">
      <c r="A126" s="57">
        <v>125</v>
      </c>
      <c r="B126" s="2" t="s">
        <v>5773</v>
      </c>
      <c r="C126" s="10" t="s">
        <v>5774</v>
      </c>
      <c r="D126" s="10" t="s">
        <v>5774</v>
      </c>
      <c r="F126" s="2" t="s">
        <v>5773</v>
      </c>
      <c r="G126" s="40"/>
      <c r="H126" s="1"/>
      <c r="I126" s="1"/>
      <c r="J126" s="1" t="s">
        <v>13</v>
      </c>
      <c r="K126" s="1"/>
      <c r="L126" s="1"/>
      <c r="M126" s="45"/>
      <c r="N126" s="50"/>
      <c r="P126" s="10" t="s">
        <v>13</v>
      </c>
      <c r="Q126" s="10" t="s">
        <v>13</v>
      </c>
      <c r="V126" s="50"/>
      <c r="W126" s="64"/>
    </row>
    <row r="127" spans="1:23" x14ac:dyDescent="0.25">
      <c r="A127" s="57">
        <v>126</v>
      </c>
      <c r="B127" s="2" t="s">
        <v>5771</v>
      </c>
      <c r="C127" s="10" t="s">
        <v>5772</v>
      </c>
      <c r="D127" s="10" t="s">
        <v>5772</v>
      </c>
      <c r="F127" s="2" t="s">
        <v>5771</v>
      </c>
      <c r="G127" s="40"/>
      <c r="H127" s="1"/>
      <c r="I127" s="1"/>
      <c r="J127" s="1" t="s">
        <v>13</v>
      </c>
      <c r="K127" s="1"/>
      <c r="L127" s="1"/>
      <c r="M127" s="45"/>
      <c r="N127" s="50"/>
      <c r="P127" s="10" t="s">
        <v>13</v>
      </c>
      <c r="Q127" s="10" t="s">
        <v>13</v>
      </c>
      <c r="V127" s="50"/>
      <c r="W127" s="64"/>
    </row>
    <row r="128" spans="1:23" ht="25.5" x14ac:dyDescent="0.25">
      <c r="A128" s="57">
        <v>127</v>
      </c>
      <c r="B128" s="2" t="s">
        <v>5769</v>
      </c>
      <c r="C128" s="10" t="s">
        <v>5770</v>
      </c>
      <c r="D128" s="10" t="s">
        <v>5770</v>
      </c>
      <c r="F128" s="2" t="s">
        <v>5769</v>
      </c>
      <c r="G128" s="40"/>
      <c r="H128" s="1"/>
      <c r="I128" s="1"/>
      <c r="J128" s="1" t="s">
        <v>13</v>
      </c>
      <c r="K128" s="1"/>
      <c r="L128" s="1"/>
      <c r="M128" s="45"/>
      <c r="N128" s="50"/>
      <c r="P128" s="10" t="s">
        <v>13</v>
      </c>
      <c r="Q128" s="10" t="s">
        <v>13</v>
      </c>
      <c r="V128" s="50"/>
      <c r="W128" s="64"/>
    </row>
    <row r="129" spans="1:23" x14ac:dyDescent="0.25">
      <c r="A129" s="57">
        <v>128</v>
      </c>
      <c r="B129" s="6" t="s">
        <v>5767</v>
      </c>
      <c r="C129" s="12" t="s">
        <v>5768</v>
      </c>
      <c r="D129" s="12" t="s">
        <v>5768</v>
      </c>
      <c r="E129" s="11"/>
      <c r="F129" s="6" t="s">
        <v>5767</v>
      </c>
      <c r="G129" s="39"/>
      <c r="H129" s="5"/>
      <c r="I129" s="5"/>
      <c r="J129" s="1"/>
      <c r="K129" s="5"/>
      <c r="L129" s="5"/>
      <c r="M129" s="44"/>
      <c r="N129" s="50"/>
      <c r="V129" s="50"/>
      <c r="W129" s="64"/>
    </row>
    <row r="130" spans="1:23" ht="25.5" x14ac:dyDescent="0.25">
      <c r="A130" s="57">
        <v>129</v>
      </c>
      <c r="B130" s="2" t="s">
        <v>5765</v>
      </c>
      <c r="C130" s="10" t="s">
        <v>5766</v>
      </c>
      <c r="D130" s="10" t="s">
        <v>5766</v>
      </c>
      <c r="F130" s="2" t="s">
        <v>5765</v>
      </c>
      <c r="G130" s="40"/>
      <c r="H130" s="1"/>
      <c r="I130" s="1"/>
      <c r="J130" s="1" t="s">
        <v>13</v>
      </c>
      <c r="K130" s="1"/>
      <c r="L130" s="1"/>
      <c r="M130" s="45"/>
      <c r="N130" s="50"/>
      <c r="P130" s="10" t="s">
        <v>13</v>
      </c>
      <c r="Q130" s="10" t="s">
        <v>13</v>
      </c>
      <c r="V130" s="50"/>
      <c r="W130" s="64"/>
    </row>
    <row r="131" spans="1:23" x14ac:dyDescent="0.25">
      <c r="A131" s="57">
        <v>130</v>
      </c>
      <c r="B131" s="2" t="s">
        <v>5763</v>
      </c>
      <c r="C131" s="10" t="s">
        <v>5764</v>
      </c>
      <c r="D131" s="10" t="s">
        <v>5764</v>
      </c>
      <c r="F131" s="2" t="s">
        <v>5763</v>
      </c>
      <c r="G131" s="40"/>
      <c r="H131" s="1"/>
      <c r="I131" s="1"/>
      <c r="J131" s="1" t="s">
        <v>13</v>
      </c>
      <c r="K131" s="1"/>
      <c r="L131" s="1"/>
      <c r="M131" s="45"/>
      <c r="N131" s="50"/>
      <c r="P131" s="10" t="s">
        <v>13</v>
      </c>
      <c r="Q131" s="10" t="s">
        <v>13</v>
      </c>
      <c r="V131" s="50"/>
      <c r="W131" s="64"/>
    </row>
    <row r="132" spans="1:23" ht="25.5" x14ac:dyDescent="0.25">
      <c r="A132" s="57">
        <v>131</v>
      </c>
      <c r="B132" s="2" t="s">
        <v>5761</v>
      </c>
      <c r="C132" s="10" t="s">
        <v>5762</v>
      </c>
      <c r="D132" s="10" t="s">
        <v>5762</v>
      </c>
      <c r="F132" s="2" t="s">
        <v>5761</v>
      </c>
      <c r="G132" s="40"/>
      <c r="H132" s="1"/>
      <c r="I132" s="1"/>
      <c r="J132" s="1" t="s">
        <v>13</v>
      </c>
      <c r="K132" s="1"/>
      <c r="L132" s="1"/>
      <c r="M132" s="45"/>
      <c r="N132" s="50"/>
      <c r="P132" s="10" t="s">
        <v>13</v>
      </c>
      <c r="Q132" s="10" t="s">
        <v>13</v>
      </c>
      <c r="V132" s="50"/>
      <c r="W132" s="64"/>
    </row>
    <row r="133" spans="1:23" ht="25.5" x14ac:dyDescent="0.25">
      <c r="A133" s="57">
        <v>132</v>
      </c>
      <c r="B133" s="2" t="s">
        <v>5759</v>
      </c>
      <c r="C133" s="10" t="s">
        <v>5760</v>
      </c>
      <c r="D133" s="10" t="s">
        <v>5760</v>
      </c>
      <c r="F133" s="2" t="s">
        <v>5759</v>
      </c>
      <c r="G133" s="40"/>
      <c r="H133" s="1"/>
      <c r="I133" s="1"/>
      <c r="J133" s="1" t="s">
        <v>13</v>
      </c>
      <c r="K133" s="1"/>
      <c r="L133" s="1"/>
      <c r="M133" s="45"/>
      <c r="N133" s="50"/>
      <c r="P133" s="10" t="s">
        <v>13</v>
      </c>
      <c r="Q133" s="10" t="s">
        <v>13</v>
      </c>
      <c r="V133" s="50"/>
      <c r="W133" s="64"/>
    </row>
    <row r="134" spans="1:23" x14ac:dyDescent="0.25">
      <c r="A134" s="57">
        <v>133</v>
      </c>
      <c r="B134" s="4" t="s">
        <v>5757</v>
      </c>
      <c r="C134" s="14" t="s">
        <v>5758</v>
      </c>
      <c r="D134" s="14" t="s">
        <v>5758</v>
      </c>
      <c r="E134" s="13"/>
      <c r="F134" s="4" t="s">
        <v>5757</v>
      </c>
      <c r="G134" s="38"/>
      <c r="H134" s="3"/>
      <c r="I134" s="3"/>
      <c r="J134" s="1"/>
      <c r="K134" s="3"/>
      <c r="L134" s="3"/>
      <c r="M134" s="43"/>
      <c r="N134" s="50"/>
      <c r="V134" s="50"/>
      <c r="W134" s="64"/>
    </row>
    <row r="135" spans="1:23" x14ac:dyDescent="0.25">
      <c r="A135" s="57">
        <v>134</v>
      </c>
      <c r="B135" s="6" t="s">
        <v>5755</v>
      </c>
      <c r="C135" s="12" t="s">
        <v>5756</v>
      </c>
      <c r="D135" s="12" t="s">
        <v>5756</v>
      </c>
      <c r="E135" s="11"/>
      <c r="F135" s="6" t="s">
        <v>5755</v>
      </c>
      <c r="G135" s="39"/>
      <c r="H135" s="5"/>
      <c r="I135" s="5"/>
      <c r="J135" s="1"/>
      <c r="K135" s="5"/>
      <c r="L135" s="5"/>
      <c r="M135" s="44"/>
      <c r="N135" s="50"/>
      <c r="V135" s="50"/>
      <c r="W135" s="64"/>
    </row>
    <row r="136" spans="1:23" ht="25.5" x14ac:dyDescent="0.25">
      <c r="A136" s="57">
        <v>135</v>
      </c>
      <c r="B136" s="2" t="s">
        <v>5753</v>
      </c>
      <c r="C136" s="10" t="s">
        <v>5754</v>
      </c>
      <c r="D136" s="10" t="s">
        <v>5754</v>
      </c>
      <c r="F136" s="2" t="s">
        <v>5753</v>
      </c>
      <c r="G136" s="40"/>
      <c r="H136" s="1"/>
      <c r="I136" s="1"/>
      <c r="J136" s="1" t="s">
        <v>13</v>
      </c>
      <c r="K136" s="1"/>
      <c r="L136" s="1"/>
      <c r="M136" s="45"/>
      <c r="N136" s="50"/>
      <c r="P136" s="10" t="s">
        <v>13</v>
      </c>
      <c r="Q136" s="10" t="s">
        <v>13</v>
      </c>
      <c r="V136" s="50"/>
      <c r="W136" s="64"/>
    </row>
    <row r="137" spans="1:23" x14ac:dyDescent="0.25">
      <c r="A137" s="57">
        <v>136</v>
      </c>
      <c r="B137" s="4" t="s">
        <v>5751</v>
      </c>
      <c r="C137" s="14" t="s">
        <v>5752</v>
      </c>
      <c r="D137" s="14" t="s">
        <v>5752</v>
      </c>
      <c r="E137" s="13"/>
      <c r="F137" s="4" t="s">
        <v>5751</v>
      </c>
      <c r="G137" s="38"/>
      <c r="H137" s="3"/>
      <c r="I137" s="3"/>
      <c r="J137" s="1"/>
      <c r="K137" s="3"/>
      <c r="L137" s="3"/>
      <c r="M137" s="43"/>
      <c r="N137" s="50"/>
      <c r="V137" s="50"/>
      <c r="W137" s="64"/>
    </row>
    <row r="138" spans="1:23" x14ac:dyDescent="0.25">
      <c r="A138" s="57">
        <v>137</v>
      </c>
      <c r="B138" s="6" t="s">
        <v>5749</v>
      </c>
      <c r="C138" s="12" t="s">
        <v>5750</v>
      </c>
      <c r="D138" s="12" t="s">
        <v>5750</v>
      </c>
      <c r="E138" s="11"/>
      <c r="F138" s="6" t="s">
        <v>5749</v>
      </c>
      <c r="G138" s="39"/>
      <c r="H138" s="5"/>
      <c r="I138" s="5"/>
      <c r="J138" s="1"/>
      <c r="K138" s="5"/>
      <c r="L138" s="5"/>
      <c r="M138" s="44"/>
      <c r="N138" s="50"/>
      <c r="V138" s="50"/>
      <c r="W138" s="64"/>
    </row>
    <row r="139" spans="1:23" x14ac:dyDescent="0.25">
      <c r="A139" s="57">
        <v>138</v>
      </c>
      <c r="B139" s="2" t="s">
        <v>5747</v>
      </c>
      <c r="C139" s="10" t="s">
        <v>5748</v>
      </c>
      <c r="D139" s="10" t="s">
        <v>5748</v>
      </c>
      <c r="F139" s="2" t="s">
        <v>5747</v>
      </c>
      <c r="G139" s="40"/>
      <c r="H139" s="1"/>
      <c r="I139" s="1"/>
      <c r="J139" s="1" t="s">
        <v>13</v>
      </c>
      <c r="K139" s="1"/>
      <c r="L139" s="1"/>
      <c r="M139" s="45"/>
      <c r="N139" s="50"/>
      <c r="P139" s="10" t="s">
        <v>13</v>
      </c>
      <c r="Q139" s="10" t="s">
        <v>13</v>
      </c>
      <c r="V139" s="50"/>
      <c r="W139" s="64"/>
    </row>
    <row r="140" spans="1:23" x14ac:dyDescent="0.25">
      <c r="A140" s="57">
        <v>139</v>
      </c>
      <c r="B140" s="6" t="s">
        <v>5745</v>
      </c>
      <c r="C140" s="12" t="s">
        <v>5746</v>
      </c>
      <c r="D140" s="12" t="s">
        <v>5746</v>
      </c>
      <c r="E140" s="11"/>
      <c r="F140" s="6" t="s">
        <v>5745</v>
      </c>
      <c r="G140" s="39"/>
      <c r="H140" s="5"/>
      <c r="I140" s="5"/>
      <c r="J140" s="1"/>
      <c r="K140" s="5"/>
      <c r="L140" s="5"/>
      <c r="M140" s="44"/>
      <c r="N140" s="50"/>
      <c r="V140" s="50"/>
      <c r="W140" s="64"/>
    </row>
    <row r="141" spans="1:23" ht="25.5" x14ac:dyDescent="0.25">
      <c r="A141" s="57">
        <v>140</v>
      </c>
      <c r="B141" s="2" t="s">
        <v>5743</v>
      </c>
      <c r="C141" s="10" t="s">
        <v>5744</v>
      </c>
      <c r="D141" s="10" t="s">
        <v>5744</v>
      </c>
      <c r="F141" s="2" t="s">
        <v>5743</v>
      </c>
      <c r="G141" s="40"/>
      <c r="H141" s="1"/>
      <c r="I141" s="1"/>
      <c r="J141" s="1" t="s">
        <v>13</v>
      </c>
      <c r="K141" s="1"/>
      <c r="L141" s="1"/>
      <c r="M141" s="45"/>
      <c r="N141" s="50"/>
      <c r="P141" s="10" t="s">
        <v>13</v>
      </c>
      <c r="Q141" s="10" t="s">
        <v>13</v>
      </c>
      <c r="V141" s="50"/>
      <c r="W141" s="64"/>
    </row>
    <row r="142" spans="1:23" ht="25.5" x14ac:dyDescent="0.25">
      <c r="A142" s="57">
        <v>141</v>
      </c>
      <c r="B142" s="2" t="s">
        <v>5741</v>
      </c>
      <c r="C142" s="10" t="s">
        <v>5742</v>
      </c>
      <c r="D142" s="10" t="s">
        <v>5742</v>
      </c>
      <c r="F142" s="2" t="s">
        <v>5741</v>
      </c>
      <c r="G142" s="40"/>
      <c r="H142" s="1"/>
      <c r="I142" s="1"/>
      <c r="J142" s="1" t="s">
        <v>13</v>
      </c>
      <c r="K142" s="1"/>
      <c r="L142" s="1"/>
      <c r="M142" s="45"/>
      <c r="N142" s="50"/>
      <c r="P142" s="10" t="s">
        <v>13</v>
      </c>
      <c r="Q142" s="10" t="s">
        <v>13</v>
      </c>
      <c r="V142" s="50"/>
      <c r="W142" s="64"/>
    </row>
    <row r="143" spans="1:23" ht="38.25" x14ac:dyDescent="0.25">
      <c r="A143" s="57">
        <v>142</v>
      </c>
      <c r="B143" s="2" t="s">
        <v>5739</v>
      </c>
      <c r="C143" s="10" t="s">
        <v>5740</v>
      </c>
      <c r="D143" s="10" t="s">
        <v>5740</v>
      </c>
      <c r="F143" s="2" t="s">
        <v>5739</v>
      </c>
      <c r="G143" s="40"/>
      <c r="H143" s="1"/>
      <c r="I143" s="1"/>
      <c r="J143" s="1" t="s">
        <v>13</v>
      </c>
      <c r="K143" s="1"/>
      <c r="L143" s="1"/>
      <c r="M143" s="45"/>
      <c r="N143" s="50"/>
      <c r="P143" s="10" t="s">
        <v>13</v>
      </c>
      <c r="Q143" s="10" t="s">
        <v>13</v>
      </c>
      <c r="V143" s="50"/>
      <c r="W143" s="64"/>
    </row>
    <row r="144" spans="1:23" x14ac:dyDescent="0.25">
      <c r="A144" s="57">
        <v>143</v>
      </c>
      <c r="B144" s="6" t="s">
        <v>5737</v>
      </c>
      <c r="C144" s="12" t="s">
        <v>5738</v>
      </c>
      <c r="D144" s="12" t="s">
        <v>5738</v>
      </c>
      <c r="E144" s="11"/>
      <c r="F144" s="6" t="s">
        <v>5737</v>
      </c>
      <c r="G144" s="39"/>
      <c r="H144" s="5"/>
      <c r="I144" s="5"/>
      <c r="J144" s="1"/>
      <c r="K144" s="5"/>
      <c r="L144" s="5"/>
      <c r="M144" s="44"/>
      <c r="N144" s="50"/>
      <c r="V144" s="50"/>
      <c r="W144" s="64"/>
    </row>
    <row r="145" spans="1:23" ht="63.75" x14ac:dyDescent="0.25">
      <c r="A145" s="57">
        <v>144</v>
      </c>
      <c r="B145" s="2" t="s">
        <v>5735</v>
      </c>
      <c r="C145" s="10" t="s">
        <v>5736</v>
      </c>
      <c r="D145" s="10" t="s">
        <v>5736</v>
      </c>
      <c r="F145" s="2" t="s">
        <v>5735</v>
      </c>
      <c r="G145" s="40"/>
      <c r="H145" s="1"/>
      <c r="I145" s="1"/>
      <c r="J145" s="1" t="s">
        <v>13</v>
      </c>
      <c r="K145" s="1"/>
      <c r="L145" s="1"/>
      <c r="M145" s="45"/>
      <c r="N145" s="50"/>
      <c r="P145" s="10" t="s">
        <v>13</v>
      </c>
      <c r="Q145" s="10" t="s">
        <v>13</v>
      </c>
      <c r="V145" s="50"/>
      <c r="W145" s="64"/>
    </row>
    <row r="146" spans="1:23" x14ac:dyDescent="0.25">
      <c r="A146" s="56" t="s">
        <v>14302</v>
      </c>
      <c r="B146" s="2"/>
      <c r="C146" s="10"/>
      <c r="D146" s="10"/>
      <c r="E146" s="56"/>
      <c r="F146" s="2"/>
      <c r="G146" s="40">
        <f>SUBTOTAL(103,Table18[Renumbered])</f>
        <v>0</v>
      </c>
      <c r="H146" s="1">
        <f>SUBTOTAL(103,Table18[New])</f>
        <v>0</v>
      </c>
      <c r="I146" s="1">
        <f>SUBTOTAL(103,Table18[Deleted])</f>
        <v>0</v>
      </c>
      <c r="J146" s="1">
        <f>SUBTOTAL(103,Table18[Text unmodified])</f>
        <v>85</v>
      </c>
      <c r="K146" s="1">
        <f>SUBTOTAL(103,Table18[Reworded, intent the same])</f>
        <v>0</v>
      </c>
      <c r="L146" s="1">
        <f>SUBTOTAL(103,Table18[Reworded, intent modified])</f>
        <v>0</v>
      </c>
      <c r="M146" s="45">
        <f>SUBTOTAL(103,Table18[BK])</f>
        <v>0</v>
      </c>
      <c r="N146" s="64">
        <f>SUBTOTAL(103,Table18[ATPL(A)])</f>
        <v>0</v>
      </c>
      <c r="O146" s="56">
        <f>SUBTOTAL(103,Table18[CPL(A)])</f>
        <v>0</v>
      </c>
      <c r="P146" s="10">
        <f>SUBTOTAL(103,Table18[ATPL(H)/IR])</f>
        <v>85</v>
      </c>
      <c r="Q146" s="10">
        <f>SUBTOTAL(103,Table18[ATPL(H)/VFR])</f>
        <v>85</v>
      </c>
      <c r="R146" s="56">
        <f>SUBTOTAL(103,Table18[CPL(H)])</f>
        <v>32</v>
      </c>
      <c r="S146" s="56">
        <f>SUBTOTAL(103,Table18[IR])</f>
        <v>0</v>
      </c>
      <c r="T146" s="56">
        <f>SUBTOTAL(103,Table18[CBIR(A)])</f>
        <v>0</v>
      </c>
      <c r="U146" s="56">
        <f>SUBTOTAL(103,Table18[BIR exam])</f>
        <v>0</v>
      </c>
      <c r="V146" s="64">
        <f>SUBTOTAL(103,Table18[BIR BK])</f>
        <v>0</v>
      </c>
      <c r="W146" s="56"/>
    </row>
  </sheetData>
  <phoneticPr fontId="4" type="noConversion"/>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Reader Instructions</vt:lpstr>
      <vt:lpstr>Source-information</vt:lpstr>
      <vt:lpstr>010-Air-Law-ATC</vt:lpstr>
      <vt:lpstr>021-AGK</vt:lpstr>
      <vt:lpstr>022-AGK-Instrumentation</vt:lpstr>
      <vt:lpstr>031-Mass-and-Balance</vt:lpstr>
      <vt:lpstr>032-Perf-A</vt:lpstr>
      <vt:lpstr>033-Flight-Planning</vt:lpstr>
      <vt:lpstr>034-Perf(H)</vt:lpstr>
      <vt:lpstr>040-Human-Performance</vt:lpstr>
      <vt:lpstr>050-Meteorology</vt:lpstr>
      <vt:lpstr>061-Gen-Nav</vt:lpstr>
      <vt:lpstr>062-Radio-Nav</vt:lpstr>
      <vt:lpstr>070-Ops-Procedures</vt:lpstr>
      <vt:lpstr>081-PoF(A)</vt:lpstr>
      <vt:lpstr>082-PoF(H)</vt:lpstr>
      <vt:lpstr>090-Communications</vt:lpstr>
      <vt:lpstr>'021-AGK'!_Hlk150056470</vt:lpstr>
      <vt:lpstr>'021-AGK'!OLE_LINK1</vt:lpstr>
      <vt:lpstr>'021-AGK'!OLE_LINK3</vt:lpstr>
    </vt:vector>
  </TitlesOfParts>
  <Company>European Union Aviation Safety Agency - EASA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CONDRON Frances</dc:creator>
  <cp:lastModifiedBy>CONDRON Frances</cp:lastModifiedBy>
  <dcterms:created xsi:type="dcterms:W3CDTF">2020-12-10T09:30:19Z</dcterms:created>
  <dcterms:modified xsi:type="dcterms:W3CDTF">2021-03-02T14:10:00Z</dcterms:modified>
</cp:coreProperties>
</file>