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rdue0-my.sharepoint.com/personal/jjagani_purdue_edu/Documents/PSP Liquids/Rocket 4/"/>
    </mc:Choice>
  </mc:AlternateContent>
  <xr:revisionPtr revIDLastSave="172" documentId="8_{33089537-8A57-4997-AC10-61D0BC20071B}" xr6:coauthVersionLast="47" xr6:coauthVersionMax="47" xr10:uidLastSave="{90E0B687-F1CC-4622-AB1F-6EE7865597FE}"/>
  <bookViews>
    <workbookView xWindow="22932" yWindow="-780" windowWidth="23256" windowHeight="13896" xr2:uid="{CF34772D-590F-42B5-BDEA-EF6DF0C8B5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H3" i="1"/>
  <c r="H4" i="1"/>
  <c r="H5" i="1" s="1"/>
  <c r="H6" i="1" s="1"/>
  <c r="H7" i="1" s="1"/>
  <c r="H8" i="1" l="1"/>
  <c r="H9" i="1" s="1"/>
</calcChain>
</file>

<file path=xl/sharedStrings.xml><?xml version="1.0" encoding="utf-8"?>
<sst xmlns="http://schemas.openxmlformats.org/spreadsheetml/2006/main" count="35" uniqueCount="26">
  <si>
    <t>Motor Power</t>
  </si>
  <si>
    <t>Motor Runtime</t>
  </si>
  <si>
    <t>s</t>
  </si>
  <si>
    <t>J</t>
  </si>
  <si>
    <t>V</t>
  </si>
  <si>
    <t>A</t>
  </si>
  <si>
    <t>Inputs</t>
  </si>
  <si>
    <t>Name</t>
  </si>
  <si>
    <t>Unit</t>
  </si>
  <si>
    <t>Value</t>
  </si>
  <si>
    <t>W</t>
  </si>
  <si>
    <t>Notes</t>
  </si>
  <si>
    <t>Outputs</t>
  </si>
  <si>
    <t>Total Motor Energy Use</t>
  </si>
  <si>
    <t>S Rating</t>
  </si>
  <si>
    <t>Nominal Cell Voltage</t>
  </si>
  <si>
    <t>Cell Cut-Off Voltage</t>
  </si>
  <si>
    <t>Actual Nominal Pack Voltage</t>
  </si>
  <si>
    <t>Desired Nominal Pack Voltage</t>
  </si>
  <si>
    <t>Pack Continuous Discharge Current</t>
  </si>
  <si>
    <t>P Rating</t>
  </si>
  <si>
    <t>Cell Continuous Discharge Rating</t>
  </si>
  <si>
    <t>Number of Cells</t>
  </si>
  <si>
    <t>Cell Weight</t>
  </si>
  <si>
    <t>lbs</t>
  </si>
  <si>
    <t>Battery Pack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</si>
</sst>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1" applyFont="1"/>
    <xf numFmtId="0" fontId="3" fillId="0" borderId="0" xfId="0" applyFont="1" applyAlignmen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23FA6-F93E-41D1-9F26-6625885BD4B2}" name="Mass_Estimation_Inputs" displayName="Mass_Estimation_Inputs" ref="B2:E1048576" totalsRowShown="0">
  <autoFilter ref="B2:E1048576" xr:uid="{29B23FA6-F93E-41D1-9F26-6625885BD4B2}"/>
  <tableColumns count="4">
    <tableColumn id="1" xr3:uid="{971C55F6-AA6F-4793-BDFC-DD8F9C983215}" name="Name"/>
    <tableColumn id="4" xr3:uid="{AD8882B7-8408-415A-9132-EE761DE7B07A}" name="Value"/>
    <tableColumn id="2" xr3:uid="{A67594C8-A84C-4E2A-BEFC-9324591C6FE4}" name="Unit" dataDxfId="0"/>
    <tableColumn id="3" xr3:uid="{8A27733C-ABC3-4816-BFCC-EDA5B7C1F7BC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CE0E00-FACD-4405-8D7A-C0EE5D48E334}" name="Mass_Estimation_Intermediate_Outputs" displayName="Mass_Estimation_Intermediate_Outputs" ref="G2:J1048576" totalsRowShown="0">
  <autoFilter ref="G2:J1048576" xr:uid="{8ACE0E00-FACD-4405-8D7A-C0EE5D48E334}"/>
  <tableColumns count="4">
    <tableColumn id="1" xr3:uid="{23252A4B-A386-4345-8A44-1C8D99236738}" name="Name"/>
    <tableColumn id="2" xr3:uid="{B33810A3-40C9-446E-A244-62A6394CE5DA}" name="Value"/>
    <tableColumn id="3" xr3:uid="{3CB22BA3-5DD4-4D74-874B-AD3A25C8F8EA}" name="Unit"/>
    <tableColumn id="4" xr3:uid="{68EBA72A-318E-4CB3-BD05-A7BD233605A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29A8-05E5-4E1C-A2D8-7A3DBAA42D5C}">
  <dimension ref="B1:J9"/>
  <sheetViews>
    <sheetView tabSelected="1" workbookViewId="0">
      <selection activeCell="C7" sqref="C7"/>
    </sheetView>
  </sheetViews>
  <sheetFormatPr defaultRowHeight="15" x14ac:dyDescent="0.25"/>
  <cols>
    <col min="1" max="1" width="5.28515625" customWidth="1"/>
    <col min="2" max="2" width="28.140625" bestFit="1" customWidth="1"/>
    <col min="3" max="3" width="13.5703125" customWidth="1"/>
    <col min="4" max="4" width="11" style="5" customWidth="1"/>
    <col min="5" max="5" width="26.42578125" customWidth="1"/>
    <col min="6" max="6" width="4.5703125" customWidth="1"/>
    <col min="7" max="7" width="35.42578125" bestFit="1" customWidth="1"/>
    <col min="8" max="8" width="14.28515625" bestFit="1" customWidth="1"/>
  </cols>
  <sheetData>
    <row r="1" spans="2:10" s="1" customFormat="1" ht="26.25" x14ac:dyDescent="0.4">
      <c r="B1" s="4"/>
      <c r="C1" s="2" t="s">
        <v>6</v>
      </c>
      <c r="D1" s="4"/>
      <c r="G1" s="1" t="s">
        <v>12</v>
      </c>
    </row>
    <row r="2" spans="2:10" x14ac:dyDescent="0.25">
      <c r="B2" t="s">
        <v>7</v>
      </c>
      <c r="C2" t="s">
        <v>9</v>
      </c>
      <c r="D2" t="s">
        <v>8</v>
      </c>
      <c r="E2" s="3" t="s">
        <v>11</v>
      </c>
      <c r="G2" t="s">
        <v>7</v>
      </c>
      <c r="H2" t="s">
        <v>9</v>
      </c>
      <c r="I2" t="s">
        <v>8</v>
      </c>
      <c r="J2" t="s">
        <v>11</v>
      </c>
    </row>
    <row r="3" spans="2:10" x14ac:dyDescent="0.25">
      <c r="B3" t="s">
        <v>0</v>
      </c>
      <c r="C3">
        <v>8000</v>
      </c>
      <c r="D3" s="5" t="s">
        <v>10</v>
      </c>
      <c r="G3" t="s">
        <v>13</v>
      </c>
      <c r="H3">
        <f>Mass_Estimation_Inputs[[#This Row],[Value]]*C4</f>
        <v>160000</v>
      </c>
      <c r="I3" t="s">
        <v>3</v>
      </c>
    </row>
    <row r="4" spans="2:10" x14ac:dyDescent="0.25">
      <c r="B4" t="s">
        <v>1</v>
      </c>
      <c r="C4">
        <v>20</v>
      </c>
      <c r="D4" s="5" t="s">
        <v>2</v>
      </c>
      <c r="G4" t="s">
        <v>14</v>
      </c>
      <c r="H4">
        <f>_xlfn.CEILING.MATH(C7/C5)</f>
        <v>28</v>
      </c>
    </row>
    <row r="5" spans="2:10" x14ac:dyDescent="0.25">
      <c r="B5" t="s">
        <v>15</v>
      </c>
      <c r="C5">
        <v>3.6</v>
      </c>
      <c r="D5" s="5" t="s">
        <v>4</v>
      </c>
      <c r="G5" t="s">
        <v>17</v>
      </c>
      <c r="H5">
        <f>H4*Mass_Estimation_Inputs[[#This Row],[Value]]</f>
        <v>100.8</v>
      </c>
      <c r="I5" t="s">
        <v>4</v>
      </c>
    </row>
    <row r="6" spans="2:10" x14ac:dyDescent="0.25">
      <c r="B6" t="s">
        <v>16</v>
      </c>
      <c r="C6">
        <v>2.5</v>
      </c>
      <c r="D6" s="5" t="s">
        <v>4</v>
      </c>
      <c r="G6" t="s">
        <v>19</v>
      </c>
      <c r="H6">
        <f>C3/H5</f>
        <v>79.365079365079367</v>
      </c>
      <c r="I6" t="s">
        <v>5</v>
      </c>
    </row>
    <row r="7" spans="2:10" x14ac:dyDescent="0.25">
      <c r="B7" t="s">
        <v>18</v>
      </c>
      <c r="C7">
        <v>100</v>
      </c>
      <c r="D7" s="5" t="s">
        <v>4</v>
      </c>
      <c r="G7" t="s">
        <v>20</v>
      </c>
      <c r="H7">
        <f>_xlfn.CEILING.MATH(H6/C8)</f>
        <v>4</v>
      </c>
    </row>
    <row r="8" spans="2:10" x14ac:dyDescent="0.25">
      <c r="B8" t="s">
        <v>21</v>
      </c>
      <c r="C8">
        <v>20</v>
      </c>
      <c r="D8" s="5" t="s">
        <v>5</v>
      </c>
      <c r="G8" t="s">
        <v>22</v>
      </c>
      <c r="H8">
        <f>H4*H7</f>
        <v>112</v>
      </c>
    </row>
    <row r="9" spans="2:10" x14ac:dyDescent="0.25">
      <c r="B9" t="s">
        <v>23</v>
      </c>
      <c r="C9">
        <f>45/453.59</f>
        <v>9.9208536343393813E-2</v>
      </c>
      <c r="D9" s="5" t="s">
        <v>24</v>
      </c>
      <c r="G9" t="s">
        <v>25</v>
      </c>
      <c r="H9">
        <f>Mass_Estimation_Inputs[[#This Row],[Value]]*H8</f>
        <v>11.111356070460108</v>
      </c>
      <c r="I9" t="s">
        <v>24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Jagani, Jay Sunil</dc:creator>
  <cp:lastModifiedBy>Jagani, Jay Sunil</cp:lastModifiedBy>
  <dcterms:created xsi:type="dcterms:W3CDTF">2024-08-18T20:29:58Z</dcterms:created>
  <dcterms:modified xsi:type="dcterms:W3CDTF">2024-08-24T21:28:23Z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2024-08-18T20:30:01Z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f2e6a4f6-5ba9-43c4-9520-33c52a570b21</vt:lpwstr>
  </property>
  <property fmtid="{D5CDD505-2E9C-101B-9397-08002B2CF9AE}" pid="8" name="MSIP_Label_4044bd30-2ed7-4c9d-9d12-46200872a97b_ContentBits">
    <vt:lpwstr>0</vt:lpwstr>
  </property>
</Properties>
</file>