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1545" sheetId="1" r:id="rId4"/>
    <sheet state="visible" name="Battery Selection" sheetId="2" r:id="rId5"/>
    <sheet state="visible" name="Sheet5" sheetId="3" r:id="rId6"/>
    <sheet state="hidden" name="3030" sheetId="4" r:id="rId7"/>
  </sheets>
  <definedNames/>
  <calcPr/>
</workbook>
</file>

<file path=xl/sharedStrings.xml><?xml version="1.0" encoding="utf-8"?>
<sst xmlns="http://schemas.openxmlformats.org/spreadsheetml/2006/main" count="157" uniqueCount="132">
  <si>
    <t>Motor</t>
  </si>
  <si>
    <t>RPMs per Volt (KV)</t>
  </si>
  <si>
    <t>Rm Ohms</t>
  </si>
  <si>
    <t>Io @ 10V</t>
  </si>
  <si>
    <t>Torque Constant (mNm/A)</t>
  </si>
  <si>
    <t>Torque Constant (inOz/A)</t>
  </si>
  <si>
    <t>Max Volts
(max rpm/KV)</t>
  </si>
  <si>
    <t>Max Amps
(max watts/max volts)</t>
  </si>
  <si>
    <t>Cell Voltage</t>
  </si>
  <si>
    <t>Cell discharge Current</t>
  </si>
  <si>
    <t>Series</t>
  </si>
  <si>
    <t>Parallel</t>
  </si>
  <si>
    <t>Cells</t>
  </si>
  <si>
    <t>Remaining Current Capacity</t>
  </si>
  <si>
    <t>RdsOn</t>
  </si>
  <si>
    <t>Conduction loss</t>
  </si>
  <si>
    <t>1545/6D/220</t>
  </si>
  <si>
    <t>1545/5.75D/230</t>
  </si>
  <si>
    <t>1545/5.5D/240</t>
  </si>
  <si>
    <t>1545/3Y/244</t>
  </si>
  <si>
    <t>1545/5.25D/251</t>
  </si>
  <si>
    <t>1545/5D/264</t>
  </si>
  <si>
    <t>1545/2.75Y/267</t>
  </si>
  <si>
    <t>1545/4.75D/278</t>
  </si>
  <si>
    <t>1545/2.5Y/293</t>
  </si>
  <si>
    <t>1545/4.5D/293</t>
  </si>
  <si>
    <t>1545/4.25D/311</t>
  </si>
  <si>
    <t>1545/2.25Y/326</t>
  </si>
  <si>
    <t>1545/4D/330</t>
  </si>
  <si>
    <t>1545/3.75D/352</t>
  </si>
  <si>
    <t>1545/2Y/367</t>
  </si>
  <si>
    <t>1545/3.5D/377</t>
  </si>
  <si>
    <t>1545/3.25D/406</t>
  </si>
  <si>
    <t>1545/1.75Y/419</t>
  </si>
  <si>
    <t>1545/3D/440</t>
  </si>
  <si>
    <t>1545/2.75D/480</t>
  </si>
  <si>
    <t>1545/1.5Y/489</t>
  </si>
  <si>
    <t>1545/2.5D/528</t>
  </si>
  <si>
    <t>1545/2.25D/587</t>
  </si>
  <si>
    <t>1545/1.25Y/587</t>
  </si>
  <si>
    <t>1545/2D/660</t>
  </si>
  <si>
    <t>1545/1Y/733</t>
  </si>
  <si>
    <t>1545/1.75D/754</t>
  </si>
  <si>
    <t>1545/1.5D/880</t>
  </si>
  <si>
    <t>1545/0.75Y/978</t>
  </si>
  <si>
    <t>1545/1.25D/1056</t>
  </si>
  <si>
    <t>1545/1D/1320</t>
  </si>
  <si>
    <t>1545/0.5Y/1467</t>
  </si>
  <si>
    <t>1545/0.75D/1760</t>
  </si>
  <si>
    <t>1545/0.5D/2640</t>
  </si>
  <si>
    <t>Cell</t>
  </si>
  <si>
    <t>Voltage</t>
  </si>
  <si>
    <t>Capacity (mAh)</t>
  </si>
  <si>
    <t>C-rating</t>
  </si>
  <si>
    <t>Theoretical Max Current (A)</t>
  </si>
  <si>
    <t>Mass (g)</t>
  </si>
  <si>
    <t>Derated Max Current (A)</t>
  </si>
  <si>
    <t>Thickness (mm)</t>
  </si>
  <si>
    <t>Width (mm)</t>
  </si>
  <si>
    <t>Length (mm)</t>
  </si>
  <si>
    <t>Volume (cubic mm)</t>
  </si>
  <si>
    <t>Total cells</t>
  </si>
  <si>
    <t>Mass (kg)</t>
  </si>
  <si>
    <t>Best Mass (kg)</t>
  </si>
  <si>
    <t>Best Battery</t>
  </si>
  <si>
    <t>System</t>
  </si>
  <si>
    <t>Current</t>
  </si>
  <si>
    <t>Max current derating</t>
  </si>
  <si>
    <t>GRP3721175</t>
  </si>
  <si>
    <t>GRP4746099</t>
  </si>
  <si>
    <t>GRP7934096</t>
  </si>
  <si>
    <t>GRP9645090</t>
  </si>
  <si>
    <t>GRP7867100</t>
  </si>
  <si>
    <t>GRP5030060</t>
  </si>
  <si>
    <t>GRP7035062</t>
  </si>
  <si>
    <t>GRP7349092</t>
  </si>
  <si>
    <t>GRP7942121</t>
  </si>
  <si>
    <t>GRP7767100</t>
  </si>
  <si>
    <t>GRP5978160</t>
  </si>
  <si>
    <t>GRP9076119</t>
  </si>
  <si>
    <t>GRPA570145</t>
  </si>
  <si>
    <t>GRP89C0270</t>
  </si>
  <si>
    <t>GRP5764074</t>
  </si>
  <si>
    <t>GRP6053117</t>
  </si>
  <si>
    <t>GRP7580090</t>
  </si>
  <si>
    <t>GRP8075110</t>
  </si>
  <si>
    <t>GRPA785155</t>
  </si>
  <si>
    <t>GRP99C0130</t>
  </si>
  <si>
    <t>GRP6264079</t>
  </si>
  <si>
    <t>GRP5570096</t>
  </si>
  <si>
    <t>GRP8861115</t>
  </si>
  <si>
    <t>GRP9074115</t>
  </si>
  <si>
    <t>GRP7680186</t>
  </si>
  <si>
    <t>GRPA080186</t>
  </si>
  <si>
    <t>GRP50B5140</t>
  </si>
  <si>
    <t>GRP9075185</t>
  </si>
  <si>
    <t>GRP5126089</t>
  </si>
  <si>
    <t>GRP7438064</t>
  </si>
  <si>
    <t>GRP8338064</t>
  </si>
  <si>
    <t>GRP9938064</t>
  </si>
  <si>
    <t>GRP7243128</t>
  </si>
  <si>
    <t>GRP6374135</t>
  </si>
  <si>
    <t>GRP49B5140</t>
  </si>
  <si>
    <t>GRP91C0130</t>
  </si>
  <si>
    <t>GRP8049135</t>
  </si>
  <si>
    <t>GRP5860119</t>
  </si>
  <si>
    <t>HCG431528HP20</t>
  </si>
  <si>
    <t>HCG721437</t>
  </si>
  <si>
    <t>HCG602036</t>
  </si>
  <si>
    <t>HCG453048</t>
  </si>
  <si>
    <t>HCG4020108</t>
  </si>
  <si>
    <t>HCG903048</t>
  </si>
  <si>
    <t>HCG132750</t>
  </si>
  <si>
    <t>HCG8634125</t>
  </si>
  <si>
    <t>HCG9546148</t>
  </si>
  <si>
    <t>volts</t>
  </si>
  <si>
    <t>required current</t>
  </si>
  <si>
    <t>mass</t>
  </si>
  <si>
    <t>series</t>
  </si>
  <si>
    <t>parallel</t>
  </si>
  <si>
    <t>20kW/55</t>
  </si>
  <si>
    <t>20kW</t>
  </si>
  <si>
    <t>..</t>
  </si>
  <si>
    <t>xx</t>
  </si>
  <si>
    <t>x</t>
  </si>
  <si>
    <t>.</t>
  </si>
  <si>
    <t>Cell Mass (g)</t>
  </si>
  <si>
    <t>3030/3Y/155</t>
  </si>
  <si>
    <t>3030/2.5Y/194</t>
  </si>
  <si>
    <t>3030/2Y/233</t>
  </si>
  <si>
    <t>3030/1.5Y/356</t>
  </si>
  <si>
    <t>3030/1Y/466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</si>
</sst>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0" fillId="0" fontId="2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0" fillId="0" fontId="2" numFmtId="0" xfId="0" applyAlignment="1" applyFont="1">
      <alignment horizontal="right" readingOrder="0" vertical="bottom"/>
    </xf>
    <xf borderId="0" fillId="0" fontId="1" numFmtId="0" xfId="0" applyFont="1"/>
    <xf borderId="0" fillId="0" fontId="2" numFmtId="0" xfId="0" applyAlignment="1" applyFont="1">
      <alignment horizontal="right" vertical="bottom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  <xf borderId="0" fillId="0" fontId="1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2">
    <tableStyle count="3" pivot="0" name="1545-style">
      <tableStyleElement dxfId="1" type="headerRow"/>
      <tableStyleElement dxfId="2" type="firstRowStripe"/>
      <tableStyleElement dxfId="3" type="secondRowStripe"/>
    </tableStyle>
    <tableStyle count="3" pivot="0" name="3030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Cells vs Voltage</a:t>
            </a:r>
          </a:p>
        </c:rich>
      </c:tx>
      <c:layout>
        <c:manualLayout>
          <c:xMode val="edge"/>
          <c:yMode val="edge"/>
          <c:x val="0.02925"/>
          <c:y val="0.05"/>
        </c:manualLayout>
      </c:layout>
      <c:overlay val="0"/>
    </c:title>
    <c:plotArea>
      <c:layout/>
      <c:lineChart>
        <c:varyColors val="0"/>
        <c:ser>
          <c:idx val="0"/>
          <c:order val="0"/>
          <c:tx>
            <c:strRef>
              <c:f>'1545'!$N$1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circle"/>
            <c:size val="7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dPt>
            <c:idx val="0"/>
            <c:marker>
              <c:symbol val="none"/>
            </c:marker>
          </c:dPt>
          <c:cat>
            <c:strRef>
              <c:f>'1545'!$G$2:$G$1000</c:f>
            </c:strRef>
          </c:cat>
          <c:val>
            <c:numRef>
              <c:f>'1545'!$N$2:$N$1000</c:f>
              <c:numCache/>
            </c:numRef>
          </c:val>
          <c:smooth val="0"/>
        </c:ser>
        <c:axId val="1090051583"/>
        <c:axId val="1161295526"/>
      </c:lineChart>
      <c:catAx>
        <c:axId val="109005158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Voltage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61295526"/>
      </c:catAx>
      <c:valAx>
        <c:axId val="116129552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Cells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9005158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Remaining Current Capacity</a:t>
            </a:r>
          </a:p>
        </c:rich>
      </c:tx>
      <c:layout>
        <c:manualLayout>
          <c:xMode val="edge"/>
          <c:yMode val="edge"/>
          <c:x val="0.02925"/>
          <c:y val="0.05"/>
        </c:manualLayout>
      </c:layout>
      <c:overlay val="0"/>
    </c:title>
    <c:plotArea>
      <c:layout/>
      <c:lineChart>
        <c:varyColors val="0"/>
        <c:ser>
          <c:idx val="0"/>
          <c:order val="0"/>
          <c:tx>
            <c:strRef>
              <c:f>'1545'!$O$1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circle"/>
            <c:size val="7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dPt>
            <c:idx val="0"/>
            <c:marker>
              <c:symbol val="none"/>
            </c:marker>
          </c:dPt>
          <c:cat>
            <c:strRef>
              <c:f>'1545'!$G$2:$G$1000</c:f>
            </c:strRef>
          </c:cat>
          <c:val>
            <c:numRef>
              <c:f>'1545'!$O$2:$O$1000</c:f>
              <c:numCache/>
            </c:numRef>
          </c:val>
          <c:smooth val="0"/>
        </c:ser>
        <c:axId val="1468735549"/>
        <c:axId val="1910503535"/>
      </c:lineChart>
      <c:catAx>
        <c:axId val="146873554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Voltage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10503535"/>
      </c:catAx>
      <c:valAx>
        <c:axId val="191050353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Cells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6873554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Cells vs Voltage</a:t>
            </a:r>
          </a:p>
        </c:rich>
      </c:tx>
      <c:layout>
        <c:manualLayout>
          <c:xMode val="edge"/>
          <c:yMode val="edge"/>
          <c:x val="0.02925"/>
          <c:y val="0.05"/>
        </c:manualLayout>
      </c:layout>
      <c:overlay val="0"/>
    </c:title>
    <c:plotArea>
      <c:layout/>
      <c:lineChart>
        <c:varyColors val="0"/>
        <c:ser>
          <c:idx val="0"/>
          <c:order val="0"/>
          <c:tx>
            <c:strRef>
              <c:f>'3030'!$O$1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circle"/>
            <c:size val="7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dPt>
            <c:idx val="0"/>
            <c:marker>
              <c:symbol val="none"/>
            </c:marker>
          </c:dPt>
          <c:cat>
            <c:strRef>
              <c:f>'3030'!$G$2:$G$1000</c:f>
            </c:strRef>
          </c:cat>
          <c:val>
            <c:numRef>
              <c:f>'3030'!$O$2:$O$1000</c:f>
              <c:numCache/>
            </c:numRef>
          </c:val>
          <c:smooth val="0"/>
        </c:ser>
        <c:axId val="558672381"/>
        <c:axId val="945007929"/>
      </c:lineChart>
      <c:catAx>
        <c:axId val="55867238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Voltage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45007929"/>
      </c:catAx>
      <c:valAx>
        <c:axId val="94500792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Cells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5867238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Remaining Current Capacity</a:t>
            </a:r>
          </a:p>
        </c:rich>
      </c:tx>
      <c:layout>
        <c:manualLayout>
          <c:xMode val="edge"/>
          <c:yMode val="edge"/>
          <c:x val="0.02925"/>
          <c:y val="0.05"/>
        </c:manualLayout>
      </c:layout>
      <c:overlay val="0"/>
    </c:title>
    <c:plotArea>
      <c:layout/>
      <c:lineChart>
        <c:varyColors val="0"/>
        <c:ser>
          <c:idx val="0"/>
          <c:order val="0"/>
          <c:tx>
            <c:strRef>
              <c:f>'3030'!$O$1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circle"/>
            <c:size val="7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dPt>
            <c:idx val="0"/>
            <c:marker>
              <c:symbol val="none"/>
            </c:marker>
          </c:dPt>
          <c:cat>
            <c:strRef>
              <c:f>'3030'!$G$2:$G$1000</c:f>
            </c:strRef>
          </c:cat>
          <c:val>
            <c:numRef>
              <c:f>'3030'!$O$2:$O$1000</c:f>
              <c:numCache/>
            </c:numRef>
          </c:val>
          <c:smooth val="0"/>
        </c:ser>
        <c:axId val="1137378410"/>
        <c:axId val="1043421523"/>
      </c:lineChart>
      <c:catAx>
        <c:axId val="11373784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Voltage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43421523"/>
      </c:catAx>
      <c:valAx>
        <c:axId val="104342152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Cells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3737841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20</xdr:col>
      <xdr:colOff>38100</xdr:colOff>
      <xdr:row>2</xdr:row>
      <xdr:rowOff>228600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20</xdr:col>
      <xdr:colOff>38100</xdr:colOff>
      <xdr:row>16</xdr:row>
      <xdr:rowOff>38100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21</xdr:col>
      <xdr:colOff>38100</xdr:colOff>
      <xdr:row>2</xdr:row>
      <xdr:rowOff>228600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21</xdr:col>
      <xdr:colOff>38100</xdr:colOff>
      <xdr:row>16</xdr:row>
      <xdr:rowOff>38100</xdr:rowOff>
    </xdr:from>
    <xdr:ext cx="5715000" cy="35337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ref="A1:H35" displayName="Table1" name="Table1" id="1">
  <tableColumns count="8">
    <tableColumn name="Motor" id="1"/>
    <tableColumn name="RPMs per Volt (KV)" id="2"/>
    <tableColumn name="Rm Ohms" id="3"/>
    <tableColumn name="Io @ 10V" id="4"/>
    <tableColumn name="Torque Constant (mNm/A)" id="5"/>
    <tableColumn name="Torque Constant (inOz/A)" id="6"/>
    <tableColumn name="Max Volts_x000a_(max rpm/KV)" id="7"/>
    <tableColumn name="Max Amps_x000a_(max watts/max volts)" id="8"/>
  </tableColumns>
  <tableStyleInfo name="1545-style" showColumnStripes="0" showFirstColumn="1" showLastColumn="1" showRowStripes="1"/>
</table>
</file>

<file path=xl/tables/table2.xml><?xml version="1.0" encoding="utf-8"?>
<table xmlns="http://schemas.openxmlformats.org/spreadsheetml/2006/main" ref="A1:H35" displayName="Table1_2" name="Table1_2" id="2">
  <tableColumns count="8">
    <tableColumn name="Motor" id="1"/>
    <tableColumn name="RPMs per Volt (KV)" id="2"/>
    <tableColumn name="Rm Ohms" id="3"/>
    <tableColumn name="Io @ 10V" id="4"/>
    <tableColumn name="Torque Constant (mNm/A)" id="5"/>
    <tableColumn name="Torque Constant (inOz/A)" id="6"/>
    <tableColumn name="Max Volts_x000a_(max rpm/KV)" id="7"/>
    <tableColumn name="Max Amps_x000a_(max watts/max volts)" id="8"/>
  </tableColumns>
  <tableStyleInfo name="3030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88"/>
    <col customWidth="1" min="2" max="2" width="19.75"/>
    <col customWidth="1" min="3" max="3" width="12.75"/>
    <col customWidth="1" min="5" max="5" width="25.25"/>
    <col customWidth="1" min="6" max="6" width="24.38"/>
    <col customWidth="1" min="7" max="7" width="16.0"/>
    <col customWidth="1" min="8" max="8" width="22.25"/>
    <col customWidth="1" min="11" max="11" width="17.63"/>
    <col customWidth="1" min="15" max="15" width="21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J1" s="4" t="s">
        <v>8</v>
      </c>
      <c r="K1" s="4" t="s">
        <v>9</v>
      </c>
      <c r="L1" s="5" t="s">
        <v>10</v>
      </c>
      <c r="M1" s="5" t="s">
        <v>11</v>
      </c>
      <c r="N1" s="6" t="s">
        <v>12</v>
      </c>
      <c r="O1" s="6" t="s">
        <v>13</v>
      </c>
      <c r="Q1" s="5" t="s">
        <v>14</v>
      </c>
      <c r="R1" s="5" t="s">
        <v>15</v>
      </c>
    </row>
    <row r="2">
      <c r="A2" s="7" t="s">
        <v>16</v>
      </c>
      <c r="B2" s="8">
        <v>220.0</v>
      </c>
      <c r="C2" s="8">
        <v>0.216</v>
      </c>
      <c r="D2" s="8">
        <v>0.8</v>
      </c>
      <c r="E2" s="8">
        <v>43.493</v>
      </c>
      <c r="F2" s="8">
        <v>6.159</v>
      </c>
      <c r="G2" s="8">
        <v>273.0</v>
      </c>
      <c r="H2" s="9">
        <v>29.0</v>
      </c>
      <c r="J2" s="10">
        <v>3.7</v>
      </c>
      <c r="K2" s="10">
        <v>35.0</v>
      </c>
      <c r="L2" s="11">
        <f t="shared" ref="L2:L35" si="1">CEILING(G2/$J$2,1)</f>
        <v>74</v>
      </c>
      <c r="M2" s="11">
        <f t="shared" ref="M2:M35" si="2">CEILING(H2/$K$2,1)</f>
        <v>1</v>
      </c>
      <c r="N2" s="12">
        <f t="shared" ref="N2:N35" si="3">L2*M2</f>
        <v>74</v>
      </c>
      <c r="O2" s="12">
        <f t="shared" ref="O2:O35" si="4">M2*$K$2-H2</f>
        <v>6</v>
      </c>
      <c r="Q2" s="5">
        <v>0.0024</v>
      </c>
      <c r="R2" s="11">
        <f t="shared" ref="R2:R35" si="5">H2^2*$Q$2</f>
        <v>2.0184</v>
      </c>
    </row>
    <row r="3">
      <c r="A3" s="13" t="s">
        <v>17</v>
      </c>
      <c r="B3" s="14">
        <v>230.0</v>
      </c>
      <c r="C3" s="14">
        <v>0.198</v>
      </c>
      <c r="D3" s="14">
        <v>0.8</v>
      </c>
      <c r="E3" s="14">
        <v>41.602</v>
      </c>
      <c r="F3" s="14">
        <v>5.891</v>
      </c>
      <c r="G3" s="14">
        <v>261.0</v>
      </c>
      <c r="H3" s="15">
        <v>31.0</v>
      </c>
      <c r="L3" s="11">
        <f t="shared" si="1"/>
        <v>71</v>
      </c>
      <c r="M3" s="11">
        <f t="shared" si="2"/>
        <v>1</v>
      </c>
      <c r="N3" s="12">
        <f t="shared" si="3"/>
        <v>71</v>
      </c>
      <c r="O3" s="12">
        <f t="shared" si="4"/>
        <v>4</v>
      </c>
      <c r="R3" s="11">
        <f t="shared" si="5"/>
        <v>2.3064</v>
      </c>
    </row>
    <row r="4">
      <c r="A4" s="7" t="s">
        <v>18</v>
      </c>
      <c r="B4" s="8">
        <v>240.0</v>
      </c>
      <c r="C4" s="8">
        <v>0.181</v>
      </c>
      <c r="D4" s="8">
        <v>0.8</v>
      </c>
      <c r="E4" s="8">
        <v>39.868</v>
      </c>
      <c r="F4" s="8">
        <v>5.646</v>
      </c>
      <c r="G4" s="8">
        <v>250.0</v>
      </c>
      <c r="H4" s="9">
        <v>32.0</v>
      </c>
      <c r="L4" s="11">
        <f t="shared" si="1"/>
        <v>68</v>
      </c>
      <c r="M4" s="11">
        <f t="shared" si="2"/>
        <v>1</v>
      </c>
      <c r="N4" s="12">
        <f t="shared" si="3"/>
        <v>68</v>
      </c>
      <c r="O4" s="12">
        <f t="shared" si="4"/>
        <v>3</v>
      </c>
      <c r="R4" s="11">
        <f t="shared" si="5"/>
        <v>2.4576</v>
      </c>
    </row>
    <row r="5">
      <c r="A5" s="13" t="s">
        <v>19</v>
      </c>
      <c r="B5" s="14">
        <v>244.0</v>
      </c>
      <c r="C5" s="14">
        <v>0.162</v>
      </c>
      <c r="D5" s="14">
        <v>0.8</v>
      </c>
      <c r="E5" s="14">
        <v>39.215</v>
      </c>
      <c r="F5" s="14">
        <v>5.553</v>
      </c>
      <c r="G5" s="14">
        <v>246.0</v>
      </c>
      <c r="H5" s="15">
        <v>33.0</v>
      </c>
      <c r="L5" s="11">
        <f t="shared" si="1"/>
        <v>67</v>
      </c>
      <c r="M5" s="11">
        <f t="shared" si="2"/>
        <v>1</v>
      </c>
      <c r="N5" s="12">
        <f t="shared" si="3"/>
        <v>67</v>
      </c>
      <c r="O5" s="12">
        <f t="shared" si="4"/>
        <v>2</v>
      </c>
      <c r="R5" s="11">
        <f t="shared" si="5"/>
        <v>2.6136</v>
      </c>
    </row>
    <row r="6">
      <c r="A6" s="7" t="s">
        <v>20</v>
      </c>
      <c r="B6" s="8">
        <v>251.0</v>
      </c>
      <c r="C6" s="8">
        <v>0.165</v>
      </c>
      <c r="D6" s="8">
        <v>0.9</v>
      </c>
      <c r="E6" s="8">
        <v>38.121</v>
      </c>
      <c r="F6" s="8">
        <v>5.398</v>
      </c>
      <c r="G6" s="8">
        <v>239.0</v>
      </c>
      <c r="H6" s="9">
        <v>33.0</v>
      </c>
      <c r="L6" s="11">
        <f t="shared" si="1"/>
        <v>65</v>
      </c>
      <c r="M6" s="11">
        <f t="shared" si="2"/>
        <v>1</v>
      </c>
      <c r="N6" s="12">
        <f t="shared" si="3"/>
        <v>65</v>
      </c>
      <c r="O6" s="12">
        <f t="shared" si="4"/>
        <v>2</v>
      </c>
      <c r="R6" s="11">
        <f t="shared" si="5"/>
        <v>2.6136</v>
      </c>
    </row>
    <row r="7">
      <c r="A7" s="13" t="s">
        <v>21</v>
      </c>
      <c r="B7" s="14">
        <v>264.0</v>
      </c>
      <c r="C7" s="14">
        <v>0.15</v>
      </c>
      <c r="D7" s="14">
        <v>0.9</v>
      </c>
      <c r="E7" s="14">
        <v>36.244</v>
      </c>
      <c r="F7" s="14">
        <v>5.133</v>
      </c>
      <c r="G7" s="14">
        <v>227.0</v>
      </c>
      <c r="H7" s="15">
        <v>35.0</v>
      </c>
      <c r="L7" s="11">
        <f t="shared" si="1"/>
        <v>62</v>
      </c>
      <c r="M7" s="11">
        <f t="shared" si="2"/>
        <v>1</v>
      </c>
      <c r="N7" s="12">
        <f t="shared" si="3"/>
        <v>62</v>
      </c>
      <c r="O7" s="12">
        <f t="shared" si="4"/>
        <v>0</v>
      </c>
      <c r="R7" s="11">
        <f t="shared" si="5"/>
        <v>2.94</v>
      </c>
    </row>
    <row r="8">
      <c r="A8" s="7" t="s">
        <v>22</v>
      </c>
      <c r="B8" s="8">
        <v>267.0</v>
      </c>
      <c r="C8" s="8">
        <v>0.136</v>
      </c>
      <c r="D8" s="8">
        <v>0.9</v>
      </c>
      <c r="E8" s="8">
        <v>35.837</v>
      </c>
      <c r="F8" s="8">
        <v>5.075</v>
      </c>
      <c r="G8" s="8">
        <v>225.0</v>
      </c>
      <c r="H8" s="9">
        <v>36.0</v>
      </c>
      <c r="L8" s="11">
        <f t="shared" si="1"/>
        <v>61</v>
      </c>
      <c r="M8" s="11">
        <f t="shared" si="2"/>
        <v>2</v>
      </c>
      <c r="N8" s="12">
        <f t="shared" si="3"/>
        <v>122</v>
      </c>
      <c r="O8" s="12">
        <f t="shared" si="4"/>
        <v>34</v>
      </c>
      <c r="R8" s="11">
        <f t="shared" si="5"/>
        <v>3.1104</v>
      </c>
    </row>
    <row r="9">
      <c r="A9" s="13" t="s">
        <v>23</v>
      </c>
      <c r="B9" s="14">
        <v>278.0</v>
      </c>
      <c r="C9" s="14">
        <v>0.135</v>
      </c>
      <c r="D9" s="14">
        <v>0.9</v>
      </c>
      <c r="E9" s="14">
        <v>34.419</v>
      </c>
      <c r="F9" s="14">
        <v>4.874</v>
      </c>
      <c r="G9" s="14">
        <v>216.0</v>
      </c>
      <c r="H9" s="15">
        <v>37.0</v>
      </c>
      <c r="L9" s="11">
        <f t="shared" si="1"/>
        <v>59</v>
      </c>
      <c r="M9" s="11">
        <f t="shared" si="2"/>
        <v>2</v>
      </c>
      <c r="N9" s="12">
        <f t="shared" si="3"/>
        <v>118</v>
      </c>
      <c r="O9" s="12">
        <f t="shared" si="4"/>
        <v>33</v>
      </c>
      <c r="R9" s="11">
        <f t="shared" si="5"/>
        <v>3.2856</v>
      </c>
    </row>
    <row r="10">
      <c r="A10" s="7" t="s">
        <v>24</v>
      </c>
      <c r="B10" s="8">
        <v>293.0</v>
      </c>
      <c r="C10" s="8">
        <v>0.113</v>
      </c>
      <c r="D10" s="8">
        <v>1.0</v>
      </c>
      <c r="E10" s="8">
        <v>32.657</v>
      </c>
      <c r="F10" s="8">
        <v>4.625</v>
      </c>
      <c r="G10" s="8">
        <v>205.0</v>
      </c>
      <c r="H10" s="9">
        <v>39.0</v>
      </c>
      <c r="L10" s="11">
        <f t="shared" si="1"/>
        <v>56</v>
      </c>
      <c r="M10" s="11">
        <f t="shared" si="2"/>
        <v>2</v>
      </c>
      <c r="N10" s="12">
        <f t="shared" si="3"/>
        <v>112</v>
      </c>
      <c r="O10" s="12">
        <f t="shared" si="4"/>
        <v>31</v>
      </c>
      <c r="R10" s="11">
        <f t="shared" si="5"/>
        <v>3.6504</v>
      </c>
    </row>
    <row r="11">
      <c r="A11" s="13" t="s">
        <v>25</v>
      </c>
      <c r="B11" s="14">
        <v>293.0</v>
      </c>
      <c r="C11" s="14">
        <v>0.121</v>
      </c>
      <c r="D11" s="14">
        <v>1.0</v>
      </c>
      <c r="E11" s="14">
        <v>32.657</v>
      </c>
      <c r="F11" s="14">
        <v>4.625</v>
      </c>
      <c r="G11" s="14">
        <v>205.0</v>
      </c>
      <c r="H11" s="15">
        <v>39.0</v>
      </c>
      <c r="L11" s="11">
        <f t="shared" si="1"/>
        <v>56</v>
      </c>
      <c r="M11" s="11">
        <f t="shared" si="2"/>
        <v>2</v>
      </c>
      <c r="N11" s="12">
        <f t="shared" si="3"/>
        <v>112</v>
      </c>
      <c r="O11" s="12">
        <f t="shared" si="4"/>
        <v>31</v>
      </c>
      <c r="R11" s="11">
        <f t="shared" si="5"/>
        <v>3.6504</v>
      </c>
    </row>
    <row r="12">
      <c r="A12" s="7" t="s">
        <v>26</v>
      </c>
      <c r="B12" s="8">
        <v>311.0</v>
      </c>
      <c r="C12" s="8">
        <v>0.108</v>
      </c>
      <c r="D12" s="8">
        <v>1.1</v>
      </c>
      <c r="E12" s="8">
        <v>30.767</v>
      </c>
      <c r="F12" s="8">
        <v>4.357</v>
      </c>
      <c r="G12" s="8">
        <v>193.0</v>
      </c>
      <c r="H12" s="9">
        <v>41.0</v>
      </c>
      <c r="L12" s="11">
        <f t="shared" si="1"/>
        <v>53</v>
      </c>
      <c r="M12" s="11">
        <f t="shared" si="2"/>
        <v>2</v>
      </c>
      <c r="N12" s="12">
        <f t="shared" si="3"/>
        <v>106</v>
      </c>
      <c r="O12" s="12">
        <f t="shared" si="4"/>
        <v>29</v>
      </c>
      <c r="R12" s="11">
        <f t="shared" si="5"/>
        <v>4.0344</v>
      </c>
    </row>
    <row r="13">
      <c r="A13" s="13" t="s">
        <v>27</v>
      </c>
      <c r="B13" s="14">
        <v>326.0</v>
      </c>
      <c r="C13" s="14">
        <v>0.091</v>
      </c>
      <c r="D13" s="14">
        <v>1.1</v>
      </c>
      <c r="E13" s="14">
        <v>29.351</v>
      </c>
      <c r="F13" s="14">
        <v>4.156</v>
      </c>
      <c r="G13" s="14">
        <v>184.0</v>
      </c>
      <c r="H13" s="15">
        <v>43.0</v>
      </c>
      <c r="L13" s="11">
        <f t="shared" si="1"/>
        <v>50</v>
      </c>
      <c r="M13" s="11">
        <f t="shared" si="2"/>
        <v>2</v>
      </c>
      <c r="N13" s="12">
        <f t="shared" si="3"/>
        <v>100</v>
      </c>
      <c r="O13" s="12">
        <f t="shared" si="4"/>
        <v>27</v>
      </c>
      <c r="R13" s="11">
        <f t="shared" si="5"/>
        <v>4.4376</v>
      </c>
    </row>
    <row r="14">
      <c r="A14" s="7" t="s">
        <v>28</v>
      </c>
      <c r="B14" s="8">
        <v>330.0</v>
      </c>
      <c r="C14" s="8">
        <v>0.096</v>
      </c>
      <c r="D14" s="8">
        <v>1.1</v>
      </c>
      <c r="E14" s="8">
        <v>28.995</v>
      </c>
      <c r="F14" s="8">
        <v>4.106</v>
      </c>
      <c r="G14" s="8">
        <v>182.0</v>
      </c>
      <c r="H14" s="9">
        <v>44.0</v>
      </c>
      <c r="L14" s="11">
        <f t="shared" si="1"/>
        <v>50</v>
      </c>
      <c r="M14" s="11">
        <f t="shared" si="2"/>
        <v>2</v>
      </c>
      <c r="N14" s="12">
        <f t="shared" si="3"/>
        <v>100</v>
      </c>
      <c r="O14" s="12">
        <f t="shared" si="4"/>
        <v>26</v>
      </c>
      <c r="R14" s="11">
        <f t="shared" si="5"/>
        <v>4.6464</v>
      </c>
    </row>
    <row r="15">
      <c r="A15" s="13" t="s">
        <v>29</v>
      </c>
      <c r="B15" s="14">
        <v>352.0</v>
      </c>
      <c r="C15" s="14">
        <v>0.084</v>
      </c>
      <c r="D15" s="14">
        <v>1.2</v>
      </c>
      <c r="E15" s="14">
        <v>27.183</v>
      </c>
      <c r="F15" s="14">
        <v>3.849</v>
      </c>
      <c r="G15" s="14">
        <v>170.0</v>
      </c>
      <c r="H15" s="15">
        <v>47.0</v>
      </c>
      <c r="L15" s="11">
        <f t="shared" si="1"/>
        <v>46</v>
      </c>
      <c r="M15" s="11">
        <f t="shared" si="2"/>
        <v>2</v>
      </c>
      <c r="N15" s="12">
        <f t="shared" si="3"/>
        <v>92</v>
      </c>
      <c r="O15" s="12">
        <f t="shared" si="4"/>
        <v>23</v>
      </c>
      <c r="R15" s="11">
        <f t="shared" si="5"/>
        <v>5.3016</v>
      </c>
    </row>
    <row r="16">
      <c r="A16" s="7" t="s">
        <v>30</v>
      </c>
      <c r="B16" s="8">
        <v>367.0</v>
      </c>
      <c r="C16" s="8">
        <v>0.072</v>
      </c>
      <c r="D16" s="8">
        <v>1.3</v>
      </c>
      <c r="E16" s="8">
        <v>26.072</v>
      </c>
      <c r="F16" s="8">
        <v>3.692</v>
      </c>
      <c r="G16" s="8">
        <v>163.0</v>
      </c>
      <c r="H16" s="9">
        <v>49.0</v>
      </c>
      <c r="L16" s="11">
        <f t="shared" si="1"/>
        <v>45</v>
      </c>
      <c r="M16" s="11">
        <f t="shared" si="2"/>
        <v>2</v>
      </c>
      <c r="N16" s="12">
        <f t="shared" si="3"/>
        <v>90</v>
      </c>
      <c r="O16" s="12">
        <f t="shared" si="4"/>
        <v>21</v>
      </c>
      <c r="R16" s="11">
        <f t="shared" si="5"/>
        <v>5.7624</v>
      </c>
    </row>
    <row r="17">
      <c r="A17" s="13" t="s">
        <v>31</v>
      </c>
      <c r="B17" s="14">
        <v>377.0</v>
      </c>
      <c r="C17" s="14">
        <v>0.073</v>
      </c>
      <c r="D17" s="14">
        <v>1.3</v>
      </c>
      <c r="E17" s="14">
        <v>25.38</v>
      </c>
      <c r="F17" s="14">
        <v>3.594</v>
      </c>
      <c r="G17" s="14">
        <v>159.0</v>
      </c>
      <c r="H17" s="15">
        <v>50.0</v>
      </c>
      <c r="L17" s="11">
        <f t="shared" si="1"/>
        <v>43</v>
      </c>
      <c r="M17" s="11">
        <f t="shared" si="2"/>
        <v>2</v>
      </c>
      <c r="N17" s="12">
        <f t="shared" si="3"/>
        <v>86</v>
      </c>
      <c r="O17" s="12">
        <f t="shared" si="4"/>
        <v>20</v>
      </c>
      <c r="R17" s="11">
        <f t="shared" si="5"/>
        <v>6</v>
      </c>
    </row>
    <row r="18">
      <c r="A18" s="7" t="s">
        <v>32</v>
      </c>
      <c r="B18" s="8">
        <v>406.0</v>
      </c>
      <c r="C18" s="8">
        <v>0.063</v>
      </c>
      <c r="D18" s="8">
        <v>1.4</v>
      </c>
      <c r="E18" s="8">
        <v>23.567</v>
      </c>
      <c r="F18" s="8">
        <v>3.337</v>
      </c>
      <c r="G18" s="8">
        <v>148.0</v>
      </c>
      <c r="H18" s="9">
        <v>54.0</v>
      </c>
      <c r="L18" s="11">
        <f t="shared" si="1"/>
        <v>40</v>
      </c>
      <c r="M18" s="11">
        <f t="shared" si="2"/>
        <v>2</v>
      </c>
      <c r="N18" s="12">
        <f t="shared" si="3"/>
        <v>80</v>
      </c>
      <c r="O18" s="12">
        <f t="shared" si="4"/>
        <v>16</v>
      </c>
      <c r="R18" s="11">
        <f t="shared" si="5"/>
        <v>6.9984</v>
      </c>
    </row>
    <row r="19">
      <c r="A19" s="13" t="s">
        <v>33</v>
      </c>
      <c r="B19" s="14">
        <v>419.0</v>
      </c>
      <c r="C19" s="14">
        <v>0.055</v>
      </c>
      <c r="D19" s="14">
        <v>1.4</v>
      </c>
      <c r="E19" s="14">
        <v>22.836</v>
      </c>
      <c r="F19" s="14">
        <v>3.234</v>
      </c>
      <c r="G19" s="14">
        <v>143.0</v>
      </c>
      <c r="H19" s="15">
        <v>56.0</v>
      </c>
      <c r="L19" s="11">
        <f t="shared" si="1"/>
        <v>39</v>
      </c>
      <c r="M19" s="11">
        <f t="shared" si="2"/>
        <v>2</v>
      </c>
      <c r="N19" s="12">
        <f t="shared" si="3"/>
        <v>78</v>
      </c>
      <c r="O19" s="12">
        <f t="shared" si="4"/>
        <v>14</v>
      </c>
      <c r="R19" s="11">
        <f t="shared" si="5"/>
        <v>7.5264</v>
      </c>
    </row>
    <row r="20">
      <c r="A20" s="7" t="s">
        <v>34</v>
      </c>
      <c r="B20" s="8">
        <v>440.0</v>
      </c>
      <c r="C20" s="8">
        <v>0.054</v>
      </c>
      <c r="D20" s="8">
        <v>1.5</v>
      </c>
      <c r="E20" s="8">
        <v>21.746</v>
      </c>
      <c r="F20" s="8">
        <v>3.08</v>
      </c>
      <c r="G20" s="8">
        <v>136.0</v>
      </c>
      <c r="H20" s="9">
        <v>59.0</v>
      </c>
      <c r="L20" s="11">
        <f t="shared" si="1"/>
        <v>37</v>
      </c>
      <c r="M20" s="11">
        <f t="shared" si="2"/>
        <v>2</v>
      </c>
      <c r="N20" s="12">
        <f t="shared" si="3"/>
        <v>74</v>
      </c>
      <c r="O20" s="12">
        <f t="shared" si="4"/>
        <v>11</v>
      </c>
      <c r="R20" s="11">
        <f t="shared" si="5"/>
        <v>8.3544</v>
      </c>
    </row>
    <row r="21">
      <c r="A21" s="13" t="s">
        <v>35</v>
      </c>
      <c r="B21" s="14">
        <v>480.0</v>
      </c>
      <c r="C21" s="14">
        <v>0.045</v>
      </c>
      <c r="D21" s="14">
        <v>1.6</v>
      </c>
      <c r="E21" s="14">
        <v>19.934</v>
      </c>
      <c r="F21" s="14">
        <v>2.823</v>
      </c>
      <c r="G21" s="14">
        <v>125.0</v>
      </c>
      <c r="H21" s="15">
        <v>64.0</v>
      </c>
      <c r="L21" s="11">
        <f t="shared" si="1"/>
        <v>34</v>
      </c>
      <c r="M21" s="11">
        <f t="shared" si="2"/>
        <v>2</v>
      </c>
      <c r="N21" s="12">
        <f t="shared" si="3"/>
        <v>68</v>
      </c>
      <c r="O21" s="12">
        <f t="shared" si="4"/>
        <v>6</v>
      </c>
      <c r="R21" s="11">
        <f t="shared" si="5"/>
        <v>9.8304</v>
      </c>
    </row>
    <row r="22">
      <c r="A22" s="7" t="s">
        <v>36</v>
      </c>
      <c r="B22" s="8">
        <v>489.0</v>
      </c>
      <c r="C22" s="8">
        <v>0.041</v>
      </c>
      <c r="D22" s="8">
        <v>1.7</v>
      </c>
      <c r="E22" s="8">
        <v>19.567</v>
      </c>
      <c r="F22" s="8">
        <v>2.771</v>
      </c>
      <c r="G22" s="8">
        <v>123.0</v>
      </c>
      <c r="H22" s="9">
        <v>65.0</v>
      </c>
      <c r="L22" s="11">
        <f t="shared" si="1"/>
        <v>34</v>
      </c>
      <c r="M22" s="11">
        <f t="shared" si="2"/>
        <v>2</v>
      </c>
      <c r="N22" s="12">
        <f t="shared" si="3"/>
        <v>68</v>
      </c>
      <c r="O22" s="12">
        <f t="shared" si="4"/>
        <v>5</v>
      </c>
      <c r="R22" s="11">
        <f t="shared" si="5"/>
        <v>10.14</v>
      </c>
    </row>
    <row r="23">
      <c r="A23" s="13" t="s">
        <v>37</v>
      </c>
      <c r="B23" s="14">
        <v>528.0</v>
      </c>
      <c r="C23" s="14">
        <v>0.037</v>
      </c>
      <c r="D23" s="14">
        <v>1.8</v>
      </c>
      <c r="E23" s="14">
        <v>18.122</v>
      </c>
      <c r="F23" s="14">
        <v>2.566</v>
      </c>
      <c r="G23" s="14">
        <v>114.0</v>
      </c>
      <c r="H23" s="15">
        <v>70.0</v>
      </c>
      <c r="L23" s="11">
        <f t="shared" si="1"/>
        <v>31</v>
      </c>
      <c r="M23" s="11">
        <f t="shared" si="2"/>
        <v>2</v>
      </c>
      <c r="N23" s="12">
        <f t="shared" si="3"/>
        <v>62</v>
      </c>
      <c r="O23" s="12">
        <f t="shared" si="4"/>
        <v>0</v>
      </c>
      <c r="R23" s="11">
        <f t="shared" si="5"/>
        <v>11.76</v>
      </c>
    </row>
    <row r="24">
      <c r="A24" s="7" t="s">
        <v>38</v>
      </c>
      <c r="B24" s="8">
        <v>587.0</v>
      </c>
      <c r="C24" s="8">
        <v>0.03</v>
      </c>
      <c r="D24" s="8">
        <v>2.0</v>
      </c>
      <c r="E24" s="8">
        <v>16.301</v>
      </c>
      <c r="F24" s="8">
        <v>2.308</v>
      </c>
      <c r="G24" s="8">
        <v>102.0</v>
      </c>
      <c r="H24" s="9">
        <v>78.0</v>
      </c>
      <c r="L24" s="11">
        <f t="shared" si="1"/>
        <v>28</v>
      </c>
      <c r="M24" s="11">
        <f t="shared" si="2"/>
        <v>3</v>
      </c>
      <c r="N24" s="12">
        <f t="shared" si="3"/>
        <v>84</v>
      </c>
      <c r="O24" s="12">
        <f t="shared" si="4"/>
        <v>27</v>
      </c>
      <c r="R24" s="11">
        <f t="shared" si="5"/>
        <v>14.6016</v>
      </c>
    </row>
    <row r="25">
      <c r="A25" s="13" t="s">
        <v>39</v>
      </c>
      <c r="B25" s="14">
        <v>587.0</v>
      </c>
      <c r="C25" s="14">
        <v>0.028</v>
      </c>
      <c r="D25" s="14">
        <v>2.0</v>
      </c>
      <c r="E25" s="14">
        <v>16.301</v>
      </c>
      <c r="F25" s="14">
        <v>2.308</v>
      </c>
      <c r="G25" s="14">
        <v>102.0</v>
      </c>
      <c r="H25" s="15">
        <v>78.0</v>
      </c>
      <c r="L25" s="11">
        <f t="shared" si="1"/>
        <v>28</v>
      </c>
      <c r="M25" s="11">
        <f t="shared" si="2"/>
        <v>3</v>
      </c>
      <c r="N25" s="12">
        <f t="shared" si="3"/>
        <v>84</v>
      </c>
      <c r="O25" s="12">
        <f t="shared" si="4"/>
        <v>27</v>
      </c>
      <c r="R25" s="11">
        <f t="shared" si="5"/>
        <v>14.6016</v>
      </c>
    </row>
    <row r="26">
      <c r="A26" s="7" t="s">
        <v>40</v>
      </c>
      <c r="B26" s="8">
        <v>660.0</v>
      </c>
      <c r="C26" s="8">
        <v>0.024</v>
      </c>
      <c r="D26" s="8">
        <v>2.3</v>
      </c>
      <c r="E26" s="8">
        <v>14.498</v>
      </c>
      <c r="F26" s="8">
        <v>2.053</v>
      </c>
      <c r="G26" s="8">
        <v>91.0</v>
      </c>
      <c r="H26" s="9">
        <v>88.0</v>
      </c>
      <c r="L26" s="11">
        <f t="shared" si="1"/>
        <v>25</v>
      </c>
      <c r="M26" s="11">
        <f t="shared" si="2"/>
        <v>3</v>
      </c>
      <c r="N26" s="12">
        <f t="shared" si="3"/>
        <v>75</v>
      </c>
      <c r="O26" s="12">
        <f t="shared" si="4"/>
        <v>17</v>
      </c>
      <c r="R26" s="11">
        <f t="shared" si="5"/>
        <v>18.5856</v>
      </c>
    </row>
    <row r="27">
      <c r="A27" s="13" t="s">
        <v>41</v>
      </c>
      <c r="B27" s="14">
        <v>733.0</v>
      </c>
      <c r="C27" s="14">
        <v>0.018</v>
      </c>
      <c r="D27" s="14">
        <v>2.5</v>
      </c>
      <c r="E27" s="14">
        <v>13.054</v>
      </c>
      <c r="F27" s="14">
        <v>1.849</v>
      </c>
      <c r="G27" s="14">
        <v>82.0</v>
      </c>
      <c r="H27" s="15">
        <v>98.0</v>
      </c>
      <c r="L27" s="11">
        <f t="shared" si="1"/>
        <v>23</v>
      </c>
      <c r="M27" s="11">
        <f t="shared" si="2"/>
        <v>3</v>
      </c>
      <c r="N27" s="12">
        <f t="shared" si="3"/>
        <v>69</v>
      </c>
      <c r="O27" s="12">
        <f t="shared" si="4"/>
        <v>7</v>
      </c>
      <c r="R27" s="11">
        <f t="shared" si="5"/>
        <v>23.0496</v>
      </c>
    </row>
    <row r="28">
      <c r="A28" s="7" t="s">
        <v>42</v>
      </c>
      <c r="B28" s="8">
        <v>754.0</v>
      </c>
      <c r="C28" s="8">
        <v>0.018</v>
      </c>
      <c r="D28" s="8">
        <v>2.6</v>
      </c>
      <c r="E28" s="8">
        <v>12.69</v>
      </c>
      <c r="F28" s="8">
        <v>1.797</v>
      </c>
      <c r="G28" s="8">
        <v>80.0</v>
      </c>
      <c r="H28" s="9">
        <v>101.0</v>
      </c>
      <c r="L28" s="11">
        <f t="shared" si="1"/>
        <v>22</v>
      </c>
      <c r="M28" s="11">
        <f t="shared" si="2"/>
        <v>3</v>
      </c>
      <c r="N28" s="12">
        <f t="shared" si="3"/>
        <v>66</v>
      </c>
      <c r="O28" s="12">
        <f t="shared" si="4"/>
        <v>4</v>
      </c>
      <c r="R28" s="11">
        <f t="shared" si="5"/>
        <v>24.4824</v>
      </c>
    </row>
    <row r="29">
      <c r="A29" s="13" t="s">
        <v>43</v>
      </c>
      <c r="B29" s="14">
        <v>880.0</v>
      </c>
      <c r="C29" s="14">
        <v>0.013</v>
      </c>
      <c r="D29" s="14">
        <v>3.0</v>
      </c>
      <c r="E29" s="14">
        <v>10.873</v>
      </c>
      <c r="F29" s="14">
        <v>1.54</v>
      </c>
      <c r="G29" s="14">
        <v>68.0</v>
      </c>
      <c r="H29" s="15">
        <v>117.0</v>
      </c>
      <c r="L29" s="11">
        <f t="shared" si="1"/>
        <v>19</v>
      </c>
      <c r="M29" s="11">
        <f t="shared" si="2"/>
        <v>4</v>
      </c>
      <c r="N29" s="12">
        <f t="shared" si="3"/>
        <v>76</v>
      </c>
      <c r="O29" s="12">
        <f t="shared" si="4"/>
        <v>23</v>
      </c>
      <c r="R29" s="11">
        <f t="shared" si="5"/>
        <v>32.8536</v>
      </c>
    </row>
    <row r="30">
      <c r="A30" s="7" t="s">
        <v>44</v>
      </c>
      <c r="B30" s="8">
        <v>978.0</v>
      </c>
      <c r="C30" s="8">
        <v>0.01</v>
      </c>
      <c r="D30" s="8">
        <v>3.3</v>
      </c>
      <c r="E30" s="8">
        <v>9.784</v>
      </c>
      <c r="F30" s="8">
        <v>1.385</v>
      </c>
      <c r="G30" s="8">
        <v>61.0</v>
      </c>
      <c r="H30" s="9">
        <v>130.0</v>
      </c>
      <c r="L30" s="11">
        <f t="shared" si="1"/>
        <v>17</v>
      </c>
      <c r="M30" s="11">
        <f t="shared" si="2"/>
        <v>4</v>
      </c>
      <c r="N30" s="12">
        <f t="shared" si="3"/>
        <v>68</v>
      </c>
      <c r="O30" s="12">
        <f t="shared" si="4"/>
        <v>10</v>
      </c>
      <c r="R30" s="11">
        <f t="shared" si="5"/>
        <v>40.56</v>
      </c>
    </row>
    <row r="31">
      <c r="A31" s="13" t="s">
        <v>45</v>
      </c>
      <c r="B31" s="14">
        <v>1056.0</v>
      </c>
      <c r="C31" s="14">
        <v>0.009</v>
      </c>
      <c r="D31" s="14">
        <v>3.6</v>
      </c>
      <c r="E31" s="14">
        <v>9.061</v>
      </c>
      <c r="F31" s="14">
        <v>1.283</v>
      </c>
      <c r="G31" s="14">
        <v>57.0</v>
      </c>
      <c r="H31" s="15">
        <v>141.0</v>
      </c>
      <c r="L31" s="11">
        <f t="shared" si="1"/>
        <v>16</v>
      </c>
      <c r="M31" s="11">
        <f t="shared" si="2"/>
        <v>5</v>
      </c>
      <c r="N31" s="12">
        <f t="shared" si="3"/>
        <v>80</v>
      </c>
      <c r="O31" s="12">
        <f t="shared" si="4"/>
        <v>34</v>
      </c>
      <c r="R31" s="11">
        <f t="shared" si="5"/>
        <v>47.7144</v>
      </c>
    </row>
    <row r="32">
      <c r="A32" s="7" t="s">
        <v>46</v>
      </c>
      <c r="B32" s="8">
        <v>1320.0</v>
      </c>
      <c r="C32" s="8">
        <v>0.006</v>
      </c>
      <c r="D32" s="8">
        <v>4.5</v>
      </c>
      <c r="E32" s="8">
        <v>7.249</v>
      </c>
      <c r="F32" s="8">
        <v>1.027</v>
      </c>
      <c r="G32" s="8">
        <v>45.0</v>
      </c>
      <c r="H32" s="9">
        <v>176.0</v>
      </c>
      <c r="L32" s="11">
        <f t="shared" si="1"/>
        <v>13</v>
      </c>
      <c r="M32" s="11">
        <f t="shared" si="2"/>
        <v>6</v>
      </c>
      <c r="N32" s="12">
        <f t="shared" si="3"/>
        <v>78</v>
      </c>
      <c r="O32" s="12">
        <f t="shared" si="4"/>
        <v>34</v>
      </c>
      <c r="R32" s="11">
        <f t="shared" si="5"/>
        <v>74.3424</v>
      </c>
    </row>
    <row r="33">
      <c r="A33" s="13" t="s">
        <v>47</v>
      </c>
      <c r="B33" s="14">
        <v>1467.0</v>
      </c>
      <c r="C33" s="14">
        <v>0.005</v>
      </c>
      <c r="D33" s="14">
        <v>5.0</v>
      </c>
      <c r="E33" s="14">
        <v>6.522</v>
      </c>
      <c r="F33" s="14">
        <v>0.924</v>
      </c>
      <c r="G33" s="14">
        <v>41.0</v>
      </c>
      <c r="H33" s="15">
        <v>196.0</v>
      </c>
      <c r="L33" s="11">
        <f t="shared" si="1"/>
        <v>12</v>
      </c>
      <c r="M33" s="11">
        <f t="shared" si="2"/>
        <v>6</v>
      </c>
      <c r="N33" s="12">
        <f t="shared" si="3"/>
        <v>72</v>
      </c>
      <c r="O33" s="12">
        <f t="shared" si="4"/>
        <v>14</v>
      </c>
      <c r="R33" s="11">
        <f t="shared" si="5"/>
        <v>92.1984</v>
      </c>
    </row>
    <row r="34">
      <c r="A34" s="7" t="s">
        <v>48</v>
      </c>
      <c r="B34" s="8">
        <v>1760.0</v>
      </c>
      <c r="C34" s="8">
        <v>0.003</v>
      </c>
      <c r="D34" s="8">
        <v>6.0</v>
      </c>
      <c r="E34" s="8">
        <v>5.437</v>
      </c>
      <c r="F34" s="8">
        <v>0.77</v>
      </c>
      <c r="G34" s="8">
        <v>34.0</v>
      </c>
      <c r="H34" s="9">
        <v>235.0</v>
      </c>
      <c r="L34" s="11">
        <f t="shared" si="1"/>
        <v>10</v>
      </c>
      <c r="M34" s="11">
        <f t="shared" si="2"/>
        <v>7</v>
      </c>
      <c r="N34" s="12">
        <f t="shared" si="3"/>
        <v>70</v>
      </c>
      <c r="O34" s="12">
        <f t="shared" si="4"/>
        <v>10</v>
      </c>
      <c r="R34" s="11">
        <f t="shared" si="5"/>
        <v>132.54</v>
      </c>
    </row>
    <row r="35">
      <c r="A35" s="16" t="s">
        <v>49</v>
      </c>
      <c r="B35" s="17">
        <v>2640.0</v>
      </c>
      <c r="C35" s="17">
        <v>0.001</v>
      </c>
      <c r="D35" s="17">
        <v>9.0</v>
      </c>
      <c r="E35" s="17">
        <v>3.624</v>
      </c>
      <c r="F35" s="17">
        <v>0.513</v>
      </c>
      <c r="G35" s="17">
        <v>23.0</v>
      </c>
      <c r="H35" s="18">
        <v>352.0</v>
      </c>
      <c r="L35" s="11">
        <f t="shared" si="1"/>
        <v>7</v>
      </c>
      <c r="M35" s="11">
        <f t="shared" si="2"/>
        <v>11</v>
      </c>
      <c r="N35" s="12">
        <f t="shared" si="3"/>
        <v>77</v>
      </c>
      <c r="O35" s="12">
        <f t="shared" si="4"/>
        <v>33</v>
      </c>
      <c r="R35" s="11">
        <f t="shared" si="5"/>
        <v>297.3696</v>
      </c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38"/>
    <col customWidth="1" min="5" max="5" width="21.5"/>
    <col customWidth="1" min="7" max="8" width="19.25"/>
    <col customWidth="1" min="10" max="10" width="17.25"/>
    <col customWidth="1" min="11" max="11" width="19.63"/>
    <col customWidth="1" min="24" max="24" width="16.25"/>
  </cols>
  <sheetData>
    <row r="1">
      <c r="A1" s="19" t="s">
        <v>50</v>
      </c>
      <c r="B1" s="19" t="s">
        <v>51</v>
      </c>
      <c r="C1" s="19" t="s">
        <v>52</v>
      </c>
      <c r="D1" s="19" t="s">
        <v>53</v>
      </c>
      <c r="E1" s="5" t="s">
        <v>54</v>
      </c>
      <c r="F1" s="19" t="s">
        <v>55</v>
      </c>
      <c r="G1" s="5" t="s">
        <v>56</v>
      </c>
      <c r="H1" s="5" t="s">
        <v>57</v>
      </c>
      <c r="I1" s="5" t="s">
        <v>58</v>
      </c>
      <c r="J1" s="5" t="s">
        <v>59</v>
      </c>
      <c r="K1" s="5" t="s">
        <v>60</v>
      </c>
      <c r="L1" s="5" t="s">
        <v>10</v>
      </c>
      <c r="M1" s="5" t="s">
        <v>11</v>
      </c>
      <c r="N1" s="5" t="s">
        <v>61</v>
      </c>
      <c r="O1" s="5" t="s">
        <v>62</v>
      </c>
      <c r="Q1" s="5" t="s">
        <v>63</v>
      </c>
      <c r="R1" s="5" t="s">
        <v>64</v>
      </c>
      <c r="U1" s="5" t="s">
        <v>65</v>
      </c>
      <c r="V1" s="5" t="s">
        <v>51</v>
      </c>
      <c r="W1" s="5" t="s">
        <v>66</v>
      </c>
      <c r="X1" s="5" t="s">
        <v>67</v>
      </c>
    </row>
    <row r="2">
      <c r="A2" s="19" t="s">
        <v>68</v>
      </c>
      <c r="B2" s="19">
        <v>3.2</v>
      </c>
      <c r="E2" s="19">
        <v>9.5</v>
      </c>
      <c r="F2" s="19">
        <v>22.5</v>
      </c>
      <c r="G2" s="11">
        <f t="shared" ref="G2:G48" si="1">E2*$X$2</f>
        <v>8.075</v>
      </c>
      <c r="H2" s="5">
        <v>3.5</v>
      </c>
      <c r="I2" s="5">
        <v>20.0</v>
      </c>
      <c r="J2" s="5">
        <v>174.0</v>
      </c>
      <c r="K2" s="11">
        <f>H2*I2*J2</f>
        <v>12180</v>
      </c>
      <c r="L2" s="11">
        <f t="shared" ref="L2:L48" si="2">CEILING($V$2/B2,1)</f>
        <v>57</v>
      </c>
      <c r="M2" s="11">
        <f t="shared" ref="M2:M48" si="3">CEILING($W$2/G2,1)</f>
        <v>22</v>
      </c>
      <c r="N2" s="11">
        <f t="shared" ref="N2:N48" si="4">M2*L2</f>
        <v>1254</v>
      </c>
      <c r="O2" s="11">
        <f t="shared" ref="O2:O48" si="5">N2*F2/1000</f>
        <v>28.215</v>
      </c>
      <c r="Q2" s="11">
        <f>MIN(O2:O1000)</f>
        <v>5.6105</v>
      </c>
      <c r="R2" s="11" t="str">
        <f t="array" ref="R2">XLOOKUP(Q2,O2:O1000,A2:A1000)</f>
        <v>GRP8049135</v>
      </c>
      <c r="V2" s="5">
        <v>180.0</v>
      </c>
      <c r="W2" s="5">
        <v>170.0</v>
      </c>
      <c r="X2" s="11">
        <f>0.85</f>
        <v>0.85</v>
      </c>
    </row>
    <row r="3">
      <c r="A3" s="19" t="s">
        <v>69</v>
      </c>
      <c r="B3" s="19">
        <v>3.2</v>
      </c>
      <c r="E3" s="19">
        <v>16.0</v>
      </c>
      <c r="F3" s="19">
        <v>36.5</v>
      </c>
      <c r="G3" s="11">
        <f t="shared" si="1"/>
        <v>13.6</v>
      </c>
      <c r="L3" s="11">
        <f t="shared" si="2"/>
        <v>57</v>
      </c>
      <c r="M3" s="11">
        <f t="shared" si="3"/>
        <v>13</v>
      </c>
      <c r="N3" s="11">
        <f t="shared" si="4"/>
        <v>741</v>
      </c>
      <c r="O3" s="11">
        <f t="shared" si="5"/>
        <v>27.0465</v>
      </c>
    </row>
    <row r="4">
      <c r="A4" s="19" t="s">
        <v>70</v>
      </c>
      <c r="B4" s="19">
        <v>3.2</v>
      </c>
      <c r="E4" s="19">
        <v>21.0</v>
      </c>
      <c r="F4" s="19">
        <v>47.0</v>
      </c>
      <c r="G4" s="11">
        <f t="shared" si="1"/>
        <v>17.85</v>
      </c>
      <c r="H4" s="5"/>
      <c r="L4" s="11">
        <f t="shared" si="2"/>
        <v>57</v>
      </c>
      <c r="M4" s="11">
        <f t="shared" si="3"/>
        <v>10</v>
      </c>
      <c r="N4" s="11">
        <f t="shared" si="4"/>
        <v>570</v>
      </c>
      <c r="O4" s="11">
        <f t="shared" si="5"/>
        <v>26.79</v>
      </c>
    </row>
    <row r="5">
      <c r="A5" s="19" t="s">
        <v>71</v>
      </c>
      <c r="B5" s="19">
        <v>3.2</v>
      </c>
      <c r="E5" s="19">
        <v>32.0</v>
      </c>
      <c r="F5" s="19">
        <v>71.5</v>
      </c>
      <c r="G5" s="11">
        <f t="shared" si="1"/>
        <v>27.2</v>
      </c>
      <c r="L5" s="11">
        <f t="shared" si="2"/>
        <v>57</v>
      </c>
      <c r="M5" s="11">
        <f t="shared" si="3"/>
        <v>7</v>
      </c>
      <c r="N5" s="11">
        <f t="shared" si="4"/>
        <v>399</v>
      </c>
      <c r="O5" s="11">
        <f t="shared" si="5"/>
        <v>28.5285</v>
      </c>
    </row>
    <row r="6">
      <c r="A6" s="19" t="s">
        <v>72</v>
      </c>
      <c r="B6" s="19">
        <v>3.2</v>
      </c>
      <c r="E6" s="19">
        <v>41.0</v>
      </c>
      <c r="F6" s="19">
        <v>99.0</v>
      </c>
      <c r="G6" s="11">
        <f t="shared" si="1"/>
        <v>34.85</v>
      </c>
      <c r="H6" s="5"/>
      <c r="L6" s="11">
        <f t="shared" si="2"/>
        <v>57</v>
      </c>
      <c r="M6" s="11">
        <f t="shared" si="3"/>
        <v>5</v>
      </c>
      <c r="N6" s="11">
        <f t="shared" si="4"/>
        <v>285</v>
      </c>
      <c r="O6" s="11">
        <f t="shared" si="5"/>
        <v>28.215</v>
      </c>
    </row>
    <row r="7">
      <c r="A7" s="19" t="s">
        <v>73</v>
      </c>
      <c r="B7" s="19">
        <v>3.2</v>
      </c>
      <c r="E7" s="19">
        <v>12.0</v>
      </c>
      <c r="F7" s="19">
        <v>15.5</v>
      </c>
      <c r="G7" s="11">
        <f t="shared" si="1"/>
        <v>10.2</v>
      </c>
      <c r="L7" s="11">
        <f t="shared" si="2"/>
        <v>57</v>
      </c>
      <c r="M7" s="11">
        <f t="shared" si="3"/>
        <v>17</v>
      </c>
      <c r="N7" s="11">
        <f t="shared" si="4"/>
        <v>969</v>
      </c>
      <c r="O7" s="11">
        <f t="shared" si="5"/>
        <v>15.0195</v>
      </c>
    </row>
    <row r="8">
      <c r="A8" s="19" t="s">
        <v>74</v>
      </c>
      <c r="B8" s="19">
        <v>3.2</v>
      </c>
      <c r="E8" s="19">
        <v>22.0</v>
      </c>
      <c r="F8" s="19">
        <v>26.5</v>
      </c>
      <c r="G8" s="11">
        <f t="shared" si="1"/>
        <v>18.7</v>
      </c>
      <c r="L8" s="11">
        <f t="shared" si="2"/>
        <v>57</v>
      </c>
      <c r="M8" s="11">
        <f t="shared" si="3"/>
        <v>10</v>
      </c>
      <c r="N8" s="11">
        <f t="shared" si="4"/>
        <v>570</v>
      </c>
      <c r="O8" s="11">
        <f t="shared" si="5"/>
        <v>15.105</v>
      </c>
    </row>
    <row r="9">
      <c r="A9" s="19" t="s">
        <v>75</v>
      </c>
      <c r="B9" s="19">
        <v>3.2</v>
      </c>
      <c r="E9" s="19">
        <v>50.0</v>
      </c>
      <c r="F9" s="19">
        <v>60.0</v>
      </c>
      <c r="G9" s="11">
        <f t="shared" si="1"/>
        <v>42.5</v>
      </c>
      <c r="L9" s="11">
        <f t="shared" si="2"/>
        <v>57</v>
      </c>
      <c r="M9" s="11">
        <f t="shared" si="3"/>
        <v>4</v>
      </c>
      <c r="N9" s="11">
        <f t="shared" si="4"/>
        <v>228</v>
      </c>
      <c r="O9" s="11">
        <f t="shared" si="5"/>
        <v>13.68</v>
      </c>
    </row>
    <row r="10">
      <c r="A10" s="19" t="s">
        <v>76</v>
      </c>
      <c r="B10" s="19">
        <v>3.2</v>
      </c>
      <c r="E10" s="19">
        <v>66.0</v>
      </c>
      <c r="F10" s="19">
        <v>77.0</v>
      </c>
      <c r="G10" s="11">
        <f t="shared" si="1"/>
        <v>56.1</v>
      </c>
      <c r="L10" s="11">
        <f t="shared" si="2"/>
        <v>57</v>
      </c>
      <c r="M10" s="11">
        <f t="shared" si="3"/>
        <v>4</v>
      </c>
      <c r="N10" s="11">
        <f t="shared" si="4"/>
        <v>228</v>
      </c>
      <c r="O10" s="11">
        <f t="shared" si="5"/>
        <v>17.556</v>
      </c>
    </row>
    <row r="11">
      <c r="A11" s="19" t="s">
        <v>77</v>
      </c>
      <c r="B11" s="19">
        <v>3.2</v>
      </c>
      <c r="E11" s="19">
        <v>82.0</v>
      </c>
      <c r="F11" s="19">
        <v>101.5</v>
      </c>
      <c r="G11" s="11">
        <f t="shared" si="1"/>
        <v>69.7</v>
      </c>
      <c r="L11" s="11">
        <f t="shared" si="2"/>
        <v>57</v>
      </c>
      <c r="M11" s="11">
        <f t="shared" si="3"/>
        <v>3</v>
      </c>
      <c r="N11" s="11">
        <f t="shared" si="4"/>
        <v>171</v>
      </c>
      <c r="O11" s="11">
        <f t="shared" si="5"/>
        <v>17.3565</v>
      </c>
    </row>
    <row r="12">
      <c r="A12" s="19" t="s">
        <v>78</v>
      </c>
      <c r="B12" s="19">
        <v>3.2</v>
      </c>
      <c r="E12" s="19">
        <v>103.0</v>
      </c>
      <c r="F12" s="19">
        <v>130.0</v>
      </c>
      <c r="G12" s="11">
        <f t="shared" si="1"/>
        <v>87.55</v>
      </c>
      <c r="L12" s="11">
        <f t="shared" si="2"/>
        <v>57</v>
      </c>
      <c r="M12" s="11">
        <f t="shared" si="3"/>
        <v>2</v>
      </c>
      <c r="N12" s="11">
        <f t="shared" si="4"/>
        <v>114</v>
      </c>
      <c r="O12" s="11">
        <f t="shared" si="5"/>
        <v>14.82</v>
      </c>
    </row>
    <row r="13">
      <c r="A13" s="19" t="s">
        <v>79</v>
      </c>
      <c r="B13" s="19">
        <v>3.2</v>
      </c>
      <c r="E13" s="19">
        <v>128.0</v>
      </c>
      <c r="F13" s="19">
        <v>148.0</v>
      </c>
      <c r="G13" s="11">
        <f t="shared" si="1"/>
        <v>108.8</v>
      </c>
      <c r="L13" s="11">
        <f t="shared" si="2"/>
        <v>57</v>
      </c>
      <c r="M13" s="11">
        <f t="shared" si="3"/>
        <v>2</v>
      </c>
      <c r="N13" s="11">
        <f t="shared" si="4"/>
        <v>114</v>
      </c>
      <c r="O13" s="11">
        <f t="shared" si="5"/>
        <v>16.872</v>
      </c>
    </row>
    <row r="14">
      <c r="A14" s="19" t="s">
        <v>80</v>
      </c>
      <c r="B14" s="19">
        <v>3.2</v>
      </c>
      <c r="E14" s="19">
        <v>84.0</v>
      </c>
      <c r="F14" s="19">
        <v>200.0</v>
      </c>
      <c r="G14" s="11">
        <f t="shared" si="1"/>
        <v>71.4</v>
      </c>
      <c r="L14" s="11">
        <f t="shared" si="2"/>
        <v>57</v>
      </c>
      <c r="M14" s="11">
        <f t="shared" si="3"/>
        <v>3</v>
      </c>
      <c r="N14" s="11">
        <f t="shared" si="4"/>
        <v>171</v>
      </c>
      <c r="O14" s="11">
        <f t="shared" si="5"/>
        <v>34.2</v>
      </c>
    </row>
    <row r="15">
      <c r="A15" s="19" t="s">
        <v>81</v>
      </c>
      <c r="B15" s="19">
        <v>3.2</v>
      </c>
      <c r="E15" s="19">
        <v>220.0</v>
      </c>
      <c r="F15" s="19">
        <v>520.0</v>
      </c>
      <c r="G15" s="11">
        <f t="shared" si="1"/>
        <v>187</v>
      </c>
      <c r="L15" s="11">
        <f t="shared" si="2"/>
        <v>57</v>
      </c>
      <c r="M15" s="11">
        <f t="shared" si="3"/>
        <v>1</v>
      </c>
      <c r="N15" s="11">
        <f t="shared" si="4"/>
        <v>57</v>
      </c>
      <c r="O15" s="11">
        <f t="shared" si="5"/>
        <v>29.64</v>
      </c>
    </row>
    <row r="16">
      <c r="A16" s="19" t="s">
        <v>82</v>
      </c>
      <c r="B16" s="19">
        <v>3.2</v>
      </c>
      <c r="E16" s="19">
        <v>59.5</v>
      </c>
      <c r="F16" s="19">
        <v>50.0</v>
      </c>
      <c r="G16" s="11">
        <f t="shared" si="1"/>
        <v>50.575</v>
      </c>
      <c r="L16" s="11">
        <f t="shared" si="2"/>
        <v>57</v>
      </c>
      <c r="M16" s="11">
        <f t="shared" si="3"/>
        <v>4</v>
      </c>
      <c r="N16" s="11">
        <f t="shared" si="4"/>
        <v>228</v>
      </c>
      <c r="O16" s="11">
        <f t="shared" si="5"/>
        <v>11.4</v>
      </c>
    </row>
    <row r="17">
      <c r="A17" s="19" t="s">
        <v>83</v>
      </c>
      <c r="B17" s="19">
        <v>3.2</v>
      </c>
      <c r="E17" s="19">
        <v>87.5</v>
      </c>
      <c r="F17" s="19">
        <v>68.0</v>
      </c>
      <c r="G17" s="11">
        <f t="shared" si="1"/>
        <v>74.375</v>
      </c>
      <c r="L17" s="11">
        <f t="shared" si="2"/>
        <v>57</v>
      </c>
      <c r="M17" s="11">
        <f t="shared" si="3"/>
        <v>3</v>
      </c>
      <c r="N17" s="11">
        <f t="shared" si="4"/>
        <v>171</v>
      </c>
      <c r="O17" s="11">
        <f t="shared" si="5"/>
        <v>11.628</v>
      </c>
    </row>
    <row r="18">
      <c r="A18" s="19" t="s">
        <v>84</v>
      </c>
      <c r="B18" s="19">
        <v>3.2</v>
      </c>
      <c r="E18" s="19">
        <v>115.5</v>
      </c>
      <c r="F18" s="19">
        <v>93.5</v>
      </c>
      <c r="G18" s="11">
        <f t="shared" si="1"/>
        <v>98.175</v>
      </c>
      <c r="L18" s="11">
        <f t="shared" si="2"/>
        <v>57</v>
      </c>
      <c r="M18" s="11">
        <f t="shared" si="3"/>
        <v>2</v>
      </c>
      <c r="N18" s="11">
        <f t="shared" si="4"/>
        <v>114</v>
      </c>
      <c r="O18" s="11">
        <f t="shared" si="5"/>
        <v>10.659</v>
      </c>
    </row>
    <row r="19">
      <c r="A19" s="19" t="s">
        <v>85</v>
      </c>
      <c r="B19" s="19">
        <v>3.2</v>
      </c>
      <c r="E19" s="19">
        <v>148.75</v>
      </c>
      <c r="F19" s="19">
        <v>122.0</v>
      </c>
      <c r="G19" s="11">
        <f t="shared" si="1"/>
        <v>126.4375</v>
      </c>
      <c r="L19" s="11">
        <f t="shared" si="2"/>
        <v>57</v>
      </c>
      <c r="M19" s="11">
        <f t="shared" si="3"/>
        <v>2</v>
      </c>
      <c r="N19" s="11">
        <f t="shared" si="4"/>
        <v>114</v>
      </c>
      <c r="O19" s="11">
        <f t="shared" si="5"/>
        <v>13.908</v>
      </c>
    </row>
    <row r="20">
      <c r="A20" s="19" t="s">
        <v>86</v>
      </c>
      <c r="B20" s="19">
        <v>3.2</v>
      </c>
      <c r="E20" s="19">
        <v>117.6</v>
      </c>
      <c r="F20" s="19">
        <v>273.0</v>
      </c>
      <c r="G20" s="11">
        <f t="shared" si="1"/>
        <v>99.96</v>
      </c>
      <c r="L20" s="11">
        <f t="shared" si="2"/>
        <v>57</v>
      </c>
      <c r="M20" s="11">
        <f t="shared" si="3"/>
        <v>2</v>
      </c>
      <c r="N20" s="11">
        <f t="shared" si="4"/>
        <v>114</v>
      </c>
      <c r="O20" s="11">
        <f t="shared" si="5"/>
        <v>31.122</v>
      </c>
    </row>
    <row r="21">
      <c r="A21" s="19" t="s">
        <v>87</v>
      </c>
      <c r="B21" s="19">
        <v>3.2</v>
      </c>
      <c r="E21" s="19">
        <v>120.0</v>
      </c>
      <c r="F21" s="19">
        <v>281.0</v>
      </c>
      <c r="G21" s="11">
        <f t="shared" si="1"/>
        <v>102</v>
      </c>
      <c r="L21" s="11">
        <f t="shared" si="2"/>
        <v>57</v>
      </c>
      <c r="M21" s="11">
        <f t="shared" si="3"/>
        <v>2</v>
      </c>
      <c r="N21" s="11">
        <f t="shared" si="4"/>
        <v>114</v>
      </c>
      <c r="O21" s="11">
        <f t="shared" si="5"/>
        <v>32.034</v>
      </c>
    </row>
    <row r="22">
      <c r="A22" s="19" t="s">
        <v>88</v>
      </c>
      <c r="B22" s="19">
        <v>3.2</v>
      </c>
      <c r="E22" s="19">
        <v>68.0</v>
      </c>
      <c r="F22" s="19">
        <v>55.5</v>
      </c>
      <c r="G22" s="11">
        <f t="shared" si="1"/>
        <v>57.8</v>
      </c>
      <c r="L22" s="11">
        <f t="shared" si="2"/>
        <v>57</v>
      </c>
      <c r="M22" s="11">
        <f t="shared" si="3"/>
        <v>3</v>
      </c>
      <c r="N22" s="11">
        <f t="shared" si="4"/>
        <v>171</v>
      </c>
      <c r="O22" s="11">
        <f t="shared" si="5"/>
        <v>9.4905</v>
      </c>
    </row>
    <row r="23">
      <c r="A23" s="19" t="s">
        <v>89</v>
      </c>
      <c r="B23" s="19">
        <v>3.2</v>
      </c>
      <c r="E23" s="19">
        <v>80.0</v>
      </c>
      <c r="F23" s="19">
        <v>65.5</v>
      </c>
      <c r="G23" s="11">
        <f t="shared" si="1"/>
        <v>68</v>
      </c>
      <c r="L23" s="11">
        <f t="shared" si="2"/>
        <v>57</v>
      </c>
      <c r="M23" s="11">
        <f t="shared" si="3"/>
        <v>3</v>
      </c>
      <c r="N23" s="11">
        <f t="shared" si="4"/>
        <v>171</v>
      </c>
      <c r="O23" s="11">
        <f t="shared" si="5"/>
        <v>11.2005</v>
      </c>
    </row>
    <row r="24">
      <c r="A24" s="19" t="s">
        <v>90</v>
      </c>
      <c r="B24" s="19">
        <v>3.2</v>
      </c>
      <c r="E24" s="19">
        <v>144.0</v>
      </c>
      <c r="F24" s="19">
        <v>112.5</v>
      </c>
      <c r="G24" s="11">
        <f t="shared" si="1"/>
        <v>122.4</v>
      </c>
      <c r="L24" s="11">
        <f t="shared" si="2"/>
        <v>57</v>
      </c>
      <c r="M24" s="11">
        <f t="shared" si="3"/>
        <v>2</v>
      </c>
      <c r="N24" s="11">
        <f t="shared" si="4"/>
        <v>114</v>
      </c>
      <c r="O24" s="11">
        <f t="shared" si="5"/>
        <v>12.825</v>
      </c>
    </row>
    <row r="25">
      <c r="A25" s="19" t="s">
        <v>91</v>
      </c>
      <c r="B25" s="19">
        <v>3.2</v>
      </c>
      <c r="E25" s="19">
        <v>160.0</v>
      </c>
      <c r="F25" s="19">
        <v>135.0</v>
      </c>
      <c r="G25" s="11">
        <f t="shared" si="1"/>
        <v>136</v>
      </c>
      <c r="L25" s="11">
        <f t="shared" si="2"/>
        <v>57</v>
      </c>
      <c r="M25" s="11">
        <f t="shared" si="3"/>
        <v>2</v>
      </c>
      <c r="N25" s="11">
        <f t="shared" si="4"/>
        <v>114</v>
      </c>
      <c r="O25" s="11">
        <f t="shared" si="5"/>
        <v>15.39</v>
      </c>
    </row>
    <row r="26">
      <c r="A26" s="19" t="s">
        <v>92</v>
      </c>
      <c r="B26" s="19">
        <v>3.2</v>
      </c>
      <c r="E26" s="19">
        <v>232.0</v>
      </c>
      <c r="F26" s="19">
        <v>187.0</v>
      </c>
      <c r="G26" s="11">
        <f t="shared" si="1"/>
        <v>197.2</v>
      </c>
      <c r="L26" s="11">
        <f t="shared" si="2"/>
        <v>57</v>
      </c>
      <c r="M26" s="11">
        <f t="shared" si="3"/>
        <v>1</v>
      </c>
      <c r="N26" s="11">
        <f t="shared" si="4"/>
        <v>57</v>
      </c>
      <c r="O26" s="11">
        <f t="shared" si="5"/>
        <v>10.659</v>
      </c>
    </row>
    <row r="27">
      <c r="A27" s="19" t="s">
        <v>93</v>
      </c>
      <c r="B27" s="19">
        <v>3.2</v>
      </c>
      <c r="E27" s="19">
        <v>312.0</v>
      </c>
      <c r="F27" s="19">
        <v>246.0</v>
      </c>
      <c r="G27" s="11">
        <f t="shared" si="1"/>
        <v>265.2</v>
      </c>
      <c r="L27" s="11">
        <f t="shared" si="2"/>
        <v>57</v>
      </c>
      <c r="M27" s="11">
        <f t="shared" si="3"/>
        <v>1</v>
      </c>
      <c r="N27" s="11">
        <f t="shared" si="4"/>
        <v>57</v>
      </c>
      <c r="O27" s="11">
        <f t="shared" si="5"/>
        <v>14.022</v>
      </c>
    </row>
    <row r="28">
      <c r="A28" s="19" t="s">
        <v>94</v>
      </c>
      <c r="B28" s="5">
        <v>3.7</v>
      </c>
      <c r="C28" s="19">
        <v>6100.0</v>
      </c>
      <c r="D28" s="19">
        <v>50.0</v>
      </c>
      <c r="E28" s="11">
        <f t="shared" ref="E28:E48" si="6">C28/1000*D28</f>
        <v>305</v>
      </c>
      <c r="F28" s="19">
        <v>152.0</v>
      </c>
      <c r="G28" s="11">
        <f t="shared" si="1"/>
        <v>259.25</v>
      </c>
      <c r="L28" s="11">
        <f t="shared" si="2"/>
        <v>49</v>
      </c>
      <c r="M28" s="11">
        <f t="shared" si="3"/>
        <v>1</v>
      </c>
      <c r="N28" s="11">
        <f t="shared" si="4"/>
        <v>49</v>
      </c>
      <c r="O28" s="11">
        <f t="shared" si="5"/>
        <v>7.448</v>
      </c>
    </row>
    <row r="29">
      <c r="A29" s="19" t="s">
        <v>95</v>
      </c>
      <c r="B29" s="5">
        <v>3.7</v>
      </c>
      <c r="C29" s="19">
        <v>10000.0</v>
      </c>
      <c r="D29" s="19">
        <v>50.0</v>
      </c>
      <c r="E29" s="11">
        <f t="shared" si="6"/>
        <v>500</v>
      </c>
      <c r="F29" s="19">
        <v>245.0</v>
      </c>
      <c r="G29" s="11">
        <f t="shared" si="1"/>
        <v>425</v>
      </c>
      <c r="L29" s="11">
        <f t="shared" si="2"/>
        <v>49</v>
      </c>
      <c r="M29" s="11">
        <f t="shared" si="3"/>
        <v>1</v>
      </c>
      <c r="N29" s="11">
        <f t="shared" si="4"/>
        <v>49</v>
      </c>
      <c r="O29" s="11">
        <f t="shared" si="5"/>
        <v>12.005</v>
      </c>
    </row>
    <row r="30">
      <c r="A30" s="19" t="s">
        <v>96</v>
      </c>
      <c r="B30" s="5">
        <v>3.7</v>
      </c>
      <c r="C30" s="19">
        <v>900.0</v>
      </c>
      <c r="D30" s="5">
        <v>40.0</v>
      </c>
      <c r="E30" s="11">
        <f t="shared" si="6"/>
        <v>36</v>
      </c>
      <c r="F30" s="5">
        <v>22.5</v>
      </c>
      <c r="G30" s="11">
        <f t="shared" si="1"/>
        <v>30.6</v>
      </c>
      <c r="L30" s="11">
        <f t="shared" si="2"/>
        <v>49</v>
      </c>
      <c r="M30" s="11">
        <f t="shared" si="3"/>
        <v>6</v>
      </c>
      <c r="N30" s="11">
        <f t="shared" si="4"/>
        <v>294</v>
      </c>
      <c r="O30" s="11">
        <f t="shared" si="5"/>
        <v>6.615</v>
      </c>
    </row>
    <row r="31">
      <c r="A31" s="19" t="s">
        <v>97</v>
      </c>
      <c r="B31" s="5">
        <v>3.7</v>
      </c>
      <c r="C31" s="19">
        <v>1450.0</v>
      </c>
      <c r="D31" s="5">
        <v>40.0</v>
      </c>
      <c r="E31" s="11">
        <f t="shared" si="6"/>
        <v>58</v>
      </c>
      <c r="F31" s="5">
        <v>35.0</v>
      </c>
      <c r="G31" s="11">
        <f t="shared" si="1"/>
        <v>49.3</v>
      </c>
      <c r="L31" s="11">
        <f t="shared" si="2"/>
        <v>49</v>
      </c>
      <c r="M31" s="11">
        <f t="shared" si="3"/>
        <v>4</v>
      </c>
      <c r="N31" s="11">
        <f t="shared" si="4"/>
        <v>196</v>
      </c>
      <c r="O31" s="11">
        <f t="shared" si="5"/>
        <v>6.86</v>
      </c>
    </row>
    <row r="32">
      <c r="A32" s="19" t="s">
        <v>98</v>
      </c>
      <c r="B32" s="5">
        <v>3.7</v>
      </c>
      <c r="C32" s="19">
        <v>1650.0</v>
      </c>
      <c r="D32" s="5">
        <v>40.0</v>
      </c>
      <c r="E32" s="11">
        <f t="shared" si="6"/>
        <v>66</v>
      </c>
      <c r="F32" s="5">
        <v>39.5</v>
      </c>
      <c r="G32" s="11">
        <f t="shared" si="1"/>
        <v>56.1</v>
      </c>
      <c r="L32" s="11">
        <f t="shared" si="2"/>
        <v>49</v>
      </c>
      <c r="M32" s="11">
        <f t="shared" si="3"/>
        <v>4</v>
      </c>
      <c r="N32" s="11">
        <f t="shared" si="4"/>
        <v>196</v>
      </c>
      <c r="O32" s="11">
        <f t="shared" si="5"/>
        <v>7.742</v>
      </c>
    </row>
    <row r="33">
      <c r="A33" s="19" t="s">
        <v>99</v>
      </c>
      <c r="B33" s="5">
        <v>3.7</v>
      </c>
      <c r="C33" s="19">
        <v>2000.0</v>
      </c>
      <c r="D33" s="5">
        <v>40.0</v>
      </c>
      <c r="E33" s="11">
        <f t="shared" si="6"/>
        <v>80</v>
      </c>
      <c r="F33" s="5">
        <v>46.5</v>
      </c>
      <c r="G33" s="11">
        <f t="shared" si="1"/>
        <v>68</v>
      </c>
      <c r="L33" s="11">
        <f t="shared" si="2"/>
        <v>49</v>
      </c>
      <c r="M33" s="11">
        <f t="shared" si="3"/>
        <v>3</v>
      </c>
      <c r="N33" s="11">
        <f t="shared" si="4"/>
        <v>147</v>
      </c>
      <c r="O33" s="11">
        <f t="shared" si="5"/>
        <v>6.8355</v>
      </c>
    </row>
    <row r="34">
      <c r="A34" s="19" t="s">
        <v>100</v>
      </c>
      <c r="B34" s="5">
        <v>3.7</v>
      </c>
      <c r="C34" s="19">
        <v>3500.0</v>
      </c>
      <c r="D34" s="5">
        <v>40.0</v>
      </c>
      <c r="E34" s="11">
        <f t="shared" si="6"/>
        <v>140</v>
      </c>
      <c r="F34" s="5">
        <v>82.5</v>
      </c>
      <c r="G34" s="11">
        <f t="shared" si="1"/>
        <v>119</v>
      </c>
      <c r="L34" s="11">
        <f t="shared" si="2"/>
        <v>49</v>
      </c>
      <c r="M34" s="11">
        <f t="shared" si="3"/>
        <v>2</v>
      </c>
      <c r="N34" s="11">
        <f t="shared" si="4"/>
        <v>98</v>
      </c>
      <c r="O34" s="11">
        <f t="shared" si="5"/>
        <v>8.085</v>
      </c>
    </row>
    <row r="35">
      <c r="A35" s="19" t="s">
        <v>101</v>
      </c>
      <c r="B35" s="5">
        <v>3.7</v>
      </c>
      <c r="C35" s="19">
        <v>5000.0</v>
      </c>
      <c r="D35" s="5">
        <v>40.0</v>
      </c>
      <c r="E35" s="11">
        <f t="shared" si="6"/>
        <v>200</v>
      </c>
      <c r="F35" s="5">
        <v>116.0</v>
      </c>
      <c r="G35" s="11">
        <f t="shared" si="1"/>
        <v>170</v>
      </c>
      <c r="L35" s="11">
        <f t="shared" si="2"/>
        <v>49</v>
      </c>
      <c r="M35" s="11">
        <f t="shared" si="3"/>
        <v>1</v>
      </c>
      <c r="N35" s="11">
        <f t="shared" si="4"/>
        <v>49</v>
      </c>
      <c r="O35" s="11">
        <f t="shared" si="5"/>
        <v>5.684</v>
      </c>
    </row>
    <row r="36">
      <c r="A36" s="19" t="s">
        <v>102</v>
      </c>
      <c r="B36" s="5">
        <v>3.7</v>
      </c>
      <c r="C36" s="19">
        <v>6250.0</v>
      </c>
      <c r="D36" s="5">
        <v>40.0</v>
      </c>
      <c r="E36" s="11">
        <f t="shared" si="6"/>
        <v>250</v>
      </c>
      <c r="F36" s="5">
        <v>150.0</v>
      </c>
      <c r="G36" s="11">
        <f t="shared" si="1"/>
        <v>212.5</v>
      </c>
      <c r="L36" s="11">
        <f t="shared" si="2"/>
        <v>49</v>
      </c>
      <c r="M36" s="11">
        <f t="shared" si="3"/>
        <v>1</v>
      </c>
      <c r="N36" s="11">
        <f t="shared" si="4"/>
        <v>49</v>
      </c>
      <c r="O36" s="11">
        <f t="shared" si="5"/>
        <v>7.35</v>
      </c>
    </row>
    <row r="37">
      <c r="A37" s="19" t="s">
        <v>103</v>
      </c>
      <c r="B37" s="5">
        <v>3.7</v>
      </c>
      <c r="C37" s="19">
        <v>12000.0</v>
      </c>
      <c r="D37" s="5">
        <v>40.0</v>
      </c>
      <c r="E37" s="11">
        <f t="shared" si="6"/>
        <v>480</v>
      </c>
      <c r="F37" s="5">
        <v>275.0</v>
      </c>
      <c r="G37" s="11">
        <f t="shared" si="1"/>
        <v>408</v>
      </c>
      <c r="L37" s="11">
        <f t="shared" si="2"/>
        <v>49</v>
      </c>
      <c r="M37" s="11">
        <f t="shared" si="3"/>
        <v>1</v>
      </c>
      <c r="N37" s="11">
        <f t="shared" si="4"/>
        <v>49</v>
      </c>
      <c r="O37" s="11">
        <f t="shared" si="5"/>
        <v>13.475</v>
      </c>
    </row>
    <row r="38">
      <c r="A38" s="19" t="s">
        <v>104</v>
      </c>
      <c r="B38" s="5">
        <v>3.7</v>
      </c>
      <c r="C38" s="19">
        <v>5100.0</v>
      </c>
      <c r="D38" s="5">
        <v>40.0</v>
      </c>
      <c r="E38" s="11">
        <f t="shared" si="6"/>
        <v>204</v>
      </c>
      <c r="F38" s="5">
        <v>114.5</v>
      </c>
      <c r="G38" s="11">
        <f t="shared" si="1"/>
        <v>173.4</v>
      </c>
      <c r="L38" s="11">
        <f t="shared" si="2"/>
        <v>49</v>
      </c>
      <c r="M38" s="11">
        <f t="shared" si="3"/>
        <v>1</v>
      </c>
      <c r="N38" s="11">
        <f t="shared" si="4"/>
        <v>49</v>
      </c>
      <c r="O38" s="11">
        <f t="shared" si="5"/>
        <v>5.6105</v>
      </c>
    </row>
    <row r="39">
      <c r="A39" s="5" t="s">
        <v>105</v>
      </c>
      <c r="B39" s="5">
        <v>3.7</v>
      </c>
      <c r="C39" s="5">
        <v>3300.0</v>
      </c>
      <c r="D39" s="5">
        <v>45.0</v>
      </c>
      <c r="E39" s="11">
        <f t="shared" si="6"/>
        <v>148.5</v>
      </c>
      <c r="F39" s="5">
        <v>83.5</v>
      </c>
      <c r="G39" s="11">
        <f t="shared" si="1"/>
        <v>126.225</v>
      </c>
      <c r="L39" s="11">
        <f t="shared" si="2"/>
        <v>49</v>
      </c>
      <c r="M39" s="11">
        <f t="shared" si="3"/>
        <v>2</v>
      </c>
      <c r="N39" s="11">
        <f t="shared" si="4"/>
        <v>98</v>
      </c>
      <c r="O39" s="11">
        <f t="shared" si="5"/>
        <v>8.183</v>
      </c>
    </row>
    <row r="40">
      <c r="A40" s="5" t="s">
        <v>106</v>
      </c>
      <c r="B40" s="5">
        <v>3.7</v>
      </c>
      <c r="C40" s="5">
        <v>100.0</v>
      </c>
      <c r="D40" s="19">
        <v>20.0</v>
      </c>
      <c r="E40" s="11">
        <f t="shared" si="6"/>
        <v>2</v>
      </c>
      <c r="F40" s="19">
        <v>2.9</v>
      </c>
      <c r="G40" s="11">
        <f t="shared" si="1"/>
        <v>1.7</v>
      </c>
      <c r="L40" s="11">
        <f t="shared" si="2"/>
        <v>49</v>
      </c>
      <c r="M40" s="11">
        <f t="shared" si="3"/>
        <v>100</v>
      </c>
      <c r="N40" s="11">
        <f t="shared" si="4"/>
        <v>4900</v>
      </c>
      <c r="O40" s="11">
        <f t="shared" si="5"/>
        <v>14.21</v>
      </c>
    </row>
    <row r="41">
      <c r="A41" s="5" t="s">
        <v>107</v>
      </c>
      <c r="B41" s="5">
        <v>3.7</v>
      </c>
      <c r="C41" s="5">
        <v>300.0</v>
      </c>
      <c r="D41" s="19">
        <v>15.0</v>
      </c>
      <c r="E41" s="11">
        <f t="shared" si="6"/>
        <v>4.5</v>
      </c>
      <c r="F41" s="19">
        <v>6.5</v>
      </c>
      <c r="G41" s="11">
        <f t="shared" si="1"/>
        <v>3.825</v>
      </c>
      <c r="L41" s="11">
        <f t="shared" si="2"/>
        <v>49</v>
      </c>
      <c r="M41" s="11">
        <f t="shared" si="3"/>
        <v>45</v>
      </c>
      <c r="N41" s="11">
        <f t="shared" si="4"/>
        <v>2205</v>
      </c>
      <c r="O41" s="11">
        <f t="shared" si="5"/>
        <v>14.3325</v>
      </c>
    </row>
    <row r="42">
      <c r="A42" s="5" t="s">
        <v>108</v>
      </c>
      <c r="B42" s="5">
        <v>3.7</v>
      </c>
      <c r="C42" s="5">
        <v>380.0</v>
      </c>
      <c r="D42" s="19">
        <v>8.0</v>
      </c>
      <c r="E42" s="11">
        <f t="shared" si="6"/>
        <v>3.04</v>
      </c>
      <c r="F42" s="19">
        <v>7.7</v>
      </c>
      <c r="G42" s="11">
        <f t="shared" si="1"/>
        <v>2.584</v>
      </c>
      <c r="L42" s="11">
        <f t="shared" si="2"/>
        <v>49</v>
      </c>
      <c r="M42" s="11">
        <f t="shared" si="3"/>
        <v>66</v>
      </c>
      <c r="N42" s="11">
        <f t="shared" si="4"/>
        <v>3234</v>
      </c>
      <c r="O42" s="11">
        <f t="shared" si="5"/>
        <v>24.9018</v>
      </c>
    </row>
    <row r="43">
      <c r="A43" s="5" t="s">
        <v>109</v>
      </c>
      <c r="B43" s="5">
        <v>3.7</v>
      </c>
      <c r="C43" s="5">
        <v>450.0</v>
      </c>
      <c r="D43" s="19">
        <v>30.0</v>
      </c>
      <c r="E43" s="11">
        <f t="shared" si="6"/>
        <v>13.5</v>
      </c>
      <c r="F43" s="19">
        <v>13.0</v>
      </c>
      <c r="G43" s="11">
        <f t="shared" si="1"/>
        <v>11.475</v>
      </c>
      <c r="L43" s="11">
        <f t="shared" si="2"/>
        <v>49</v>
      </c>
      <c r="M43" s="11">
        <f t="shared" si="3"/>
        <v>15</v>
      </c>
      <c r="N43" s="11">
        <f t="shared" si="4"/>
        <v>735</v>
      </c>
      <c r="O43" s="11">
        <f t="shared" si="5"/>
        <v>9.555</v>
      </c>
    </row>
    <row r="44">
      <c r="A44" s="5" t="s">
        <v>110</v>
      </c>
      <c r="B44" s="5">
        <v>3.7</v>
      </c>
      <c r="C44" s="5">
        <v>930.0</v>
      </c>
      <c r="D44" s="19">
        <v>25.0</v>
      </c>
      <c r="E44" s="11">
        <f t="shared" si="6"/>
        <v>23.25</v>
      </c>
      <c r="F44" s="19">
        <v>20.0</v>
      </c>
      <c r="G44" s="11">
        <f t="shared" si="1"/>
        <v>19.7625</v>
      </c>
      <c r="L44" s="11">
        <f t="shared" si="2"/>
        <v>49</v>
      </c>
      <c r="M44" s="11">
        <f t="shared" si="3"/>
        <v>9</v>
      </c>
      <c r="N44" s="11">
        <f t="shared" si="4"/>
        <v>441</v>
      </c>
      <c r="O44" s="11">
        <f t="shared" si="5"/>
        <v>8.82</v>
      </c>
    </row>
    <row r="45">
      <c r="A45" s="5" t="s">
        <v>111</v>
      </c>
      <c r="B45" s="5">
        <v>3.7</v>
      </c>
      <c r="C45" s="5">
        <v>1100.0</v>
      </c>
      <c r="D45" s="19">
        <v>25.0</v>
      </c>
      <c r="E45" s="11">
        <f t="shared" si="6"/>
        <v>27.5</v>
      </c>
      <c r="F45" s="19">
        <v>28.0</v>
      </c>
      <c r="G45" s="11">
        <f t="shared" si="1"/>
        <v>23.375</v>
      </c>
      <c r="L45" s="11">
        <f t="shared" si="2"/>
        <v>49</v>
      </c>
      <c r="M45" s="11">
        <f t="shared" si="3"/>
        <v>8</v>
      </c>
      <c r="N45" s="11">
        <f t="shared" si="4"/>
        <v>392</v>
      </c>
      <c r="O45" s="11">
        <f t="shared" si="5"/>
        <v>10.976</v>
      </c>
    </row>
    <row r="46">
      <c r="A46" s="5" t="s">
        <v>112</v>
      </c>
      <c r="B46" s="5">
        <v>3.7</v>
      </c>
      <c r="C46" s="5">
        <v>2000.0</v>
      </c>
      <c r="D46" s="19">
        <v>5.0</v>
      </c>
      <c r="E46" s="11">
        <f t="shared" si="6"/>
        <v>10</v>
      </c>
      <c r="F46" s="19">
        <v>33.0</v>
      </c>
      <c r="G46" s="11">
        <f t="shared" si="1"/>
        <v>8.5</v>
      </c>
      <c r="L46" s="11">
        <f t="shared" si="2"/>
        <v>49</v>
      </c>
      <c r="M46" s="11">
        <f t="shared" si="3"/>
        <v>20</v>
      </c>
      <c r="N46" s="11">
        <f t="shared" si="4"/>
        <v>980</v>
      </c>
      <c r="O46" s="11">
        <f t="shared" si="5"/>
        <v>32.34</v>
      </c>
    </row>
    <row r="47">
      <c r="A47" s="5" t="s">
        <v>113</v>
      </c>
      <c r="B47" s="5">
        <v>3.7</v>
      </c>
      <c r="C47" s="5">
        <v>3900.0</v>
      </c>
      <c r="D47" s="19">
        <v>10.0</v>
      </c>
      <c r="E47" s="11">
        <f t="shared" si="6"/>
        <v>39</v>
      </c>
      <c r="F47" s="19">
        <v>75.0</v>
      </c>
      <c r="G47" s="11">
        <f t="shared" si="1"/>
        <v>33.15</v>
      </c>
      <c r="L47" s="11">
        <f t="shared" si="2"/>
        <v>49</v>
      </c>
      <c r="M47" s="11">
        <f t="shared" si="3"/>
        <v>6</v>
      </c>
      <c r="N47" s="11">
        <f t="shared" si="4"/>
        <v>294</v>
      </c>
      <c r="O47" s="11">
        <f t="shared" si="5"/>
        <v>22.05</v>
      </c>
    </row>
    <row r="48">
      <c r="A48" s="5" t="s">
        <v>114</v>
      </c>
      <c r="B48" s="5">
        <v>3.7</v>
      </c>
      <c r="C48" s="5">
        <v>6150.0</v>
      </c>
      <c r="D48" s="19">
        <v>25.0</v>
      </c>
      <c r="E48" s="11">
        <f t="shared" si="6"/>
        <v>153.75</v>
      </c>
      <c r="F48" s="19">
        <v>135.0</v>
      </c>
      <c r="G48" s="11">
        <f t="shared" si="1"/>
        <v>130.6875</v>
      </c>
      <c r="L48" s="11">
        <f t="shared" si="2"/>
        <v>49</v>
      </c>
      <c r="M48" s="11">
        <f t="shared" si="3"/>
        <v>2</v>
      </c>
      <c r="N48" s="11">
        <f t="shared" si="4"/>
        <v>98</v>
      </c>
      <c r="O48" s="11">
        <f t="shared" si="5"/>
        <v>13.23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115</v>
      </c>
      <c r="B1" s="5" t="s">
        <v>116</v>
      </c>
      <c r="C1" s="5" t="s">
        <v>117</v>
      </c>
      <c r="D1" s="5" t="s">
        <v>118</v>
      </c>
      <c r="E1" s="5" t="s">
        <v>119</v>
      </c>
    </row>
    <row r="2">
      <c r="A2" s="5">
        <v>55.0</v>
      </c>
      <c r="B2" s="5" t="s">
        <v>120</v>
      </c>
      <c r="J2" s="5" t="s">
        <v>121</v>
      </c>
    </row>
    <row r="3">
      <c r="A3" s="5">
        <v>60.0</v>
      </c>
      <c r="B3" s="5" t="s">
        <v>122</v>
      </c>
    </row>
    <row r="4">
      <c r="A4" s="5" t="s">
        <v>123</v>
      </c>
      <c r="B4" s="5" t="s">
        <v>122</v>
      </c>
    </row>
    <row r="5">
      <c r="A5" s="5" t="s">
        <v>124</v>
      </c>
      <c r="B5" s="5" t="s">
        <v>125</v>
      </c>
    </row>
    <row r="6">
      <c r="A6" s="5" t="s">
        <v>124</v>
      </c>
      <c r="B6" s="5" t="s">
        <v>125</v>
      </c>
    </row>
    <row r="7">
      <c r="A7" s="5" t="s">
        <v>124</v>
      </c>
    </row>
    <row r="8">
      <c r="A8" s="5" t="s">
        <v>124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88"/>
    <col customWidth="1" min="2" max="2" width="19.75"/>
    <col customWidth="1" min="3" max="3" width="12.75"/>
    <col customWidth="1" min="5" max="5" width="25.25"/>
    <col customWidth="1" min="6" max="6" width="24.38"/>
    <col customWidth="1" min="7" max="7" width="16.0"/>
    <col customWidth="1" min="8" max="8" width="22.25"/>
    <col customWidth="1" min="11" max="11" width="19.75"/>
    <col customWidth="1" min="12" max="12" width="17.63"/>
    <col customWidth="1" min="16" max="16" width="21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J1" s="4" t="s">
        <v>8</v>
      </c>
      <c r="K1" s="4" t="s">
        <v>9</v>
      </c>
      <c r="L1" s="6" t="s">
        <v>126</v>
      </c>
      <c r="M1" s="5" t="s">
        <v>10</v>
      </c>
      <c r="N1" s="5" t="s">
        <v>11</v>
      </c>
      <c r="O1" s="6" t="s">
        <v>12</v>
      </c>
      <c r="P1" s="6" t="s">
        <v>13</v>
      </c>
      <c r="Q1" s="5" t="s">
        <v>62</v>
      </c>
      <c r="R1" s="5" t="s">
        <v>14</v>
      </c>
      <c r="S1" s="5" t="s">
        <v>15</v>
      </c>
    </row>
    <row r="2">
      <c r="A2" s="7" t="s">
        <v>127</v>
      </c>
      <c r="B2" s="8">
        <v>155.0</v>
      </c>
      <c r="C2" s="8">
        <v>0.032</v>
      </c>
      <c r="D2" s="8">
        <v>2.0</v>
      </c>
      <c r="E2" s="8">
        <v>61.732</v>
      </c>
      <c r="F2" s="8">
        <v>8.742</v>
      </c>
      <c r="G2" s="8">
        <v>129.0</v>
      </c>
      <c r="H2" s="9">
        <v>233.0</v>
      </c>
      <c r="J2" s="10">
        <v>30.4</v>
      </c>
      <c r="K2" s="10">
        <v>160.0</v>
      </c>
      <c r="L2" s="10">
        <v>700.0</v>
      </c>
      <c r="M2" s="11">
        <f t="shared" ref="M2:M35" si="1">CEILING(G2/$J$2,1)</f>
        <v>5</v>
      </c>
      <c r="N2" s="11">
        <f t="shared" ref="N2:N35" si="2">CEILING(H2/$K$2,1)</f>
        <v>2</v>
      </c>
      <c r="O2" s="12">
        <f t="shared" ref="O2:O35" si="3">M2*N2</f>
        <v>10</v>
      </c>
      <c r="P2" s="12">
        <f t="shared" ref="P2:P35" si="4">N2*$K$2-H2</f>
        <v>87</v>
      </c>
      <c r="Q2" s="11">
        <f t="shared" ref="Q2:Q35" si="5">O2*$L$2/1000</f>
        <v>7</v>
      </c>
      <c r="R2" s="5">
        <v>0.0024</v>
      </c>
      <c r="S2" s="11">
        <f t="shared" ref="S2:S35" si="6">H2^2*$R$2</f>
        <v>130.2936</v>
      </c>
    </row>
    <row r="3">
      <c r="A3" s="13" t="s">
        <v>128</v>
      </c>
      <c r="B3" s="14">
        <v>194.0</v>
      </c>
      <c r="C3" s="14">
        <v>0.023</v>
      </c>
      <c r="D3" s="14">
        <v>2.4</v>
      </c>
      <c r="E3" s="14">
        <v>49.322</v>
      </c>
      <c r="F3" s="14">
        <v>6.985</v>
      </c>
      <c r="G3" s="14">
        <v>103.0</v>
      </c>
      <c r="H3" s="15">
        <v>291.0</v>
      </c>
      <c r="M3" s="11">
        <f t="shared" si="1"/>
        <v>4</v>
      </c>
      <c r="N3" s="11">
        <f t="shared" si="2"/>
        <v>2</v>
      </c>
      <c r="O3" s="12">
        <f t="shared" si="3"/>
        <v>8</v>
      </c>
      <c r="P3" s="12">
        <f t="shared" si="4"/>
        <v>29</v>
      </c>
      <c r="Q3" s="11">
        <f t="shared" si="5"/>
        <v>5.6</v>
      </c>
      <c r="S3" s="11">
        <f t="shared" si="6"/>
        <v>203.2344</v>
      </c>
    </row>
    <row r="4">
      <c r="A4" s="7" t="s">
        <v>129</v>
      </c>
      <c r="B4" s="8">
        <v>233.0</v>
      </c>
      <c r="C4" s="8">
        <v>0.014</v>
      </c>
      <c r="D4" s="8">
        <v>3.0</v>
      </c>
      <c r="E4" s="8">
        <v>41.066</v>
      </c>
      <c r="F4" s="8">
        <v>5.815</v>
      </c>
      <c r="G4" s="8">
        <v>86.0</v>
      </c>
      <c r="H4" s="9">
        <v>350.0</v>
      </c>
      <c r="M4" s="11">
        <f t="shared" si="1"/>
        <v>3</v>
      </c>
      <c r="N4" s="11">
        <f t="shared" si="2"/>
        <v>3</v>
      </c>
      <c r="O4" s="12">
        <f t="shared" si="3"/>
        <v>9</v>
      </c>
      <c r="P4" s="12">
        <f t="shared" si="4"/>
        <v>130</v>
      </c>
      <c r="Q4" s="11">
        <f t="shared" si="5"/>
        <v>6.3</v>
      </c>
      <c r="S4" s="11">
        <f t="shared" si="6"/>
        <v>294</v>
      </c>
    </row>
    <row r="5">
      <c r="A5" s="13" t="s">
        <v>130</v>
      </c>
      <c r="B5" s="14">
        <v>356.0</v>
      </c>
      <c r="C5" s="14">
        <v>0.008</v>
      </c>
      <c r="D5" s="14">
        <v>4.0</v>
      </c>
      <c r="E5" s="14">
        <v>26.878</v>
      </c>
      <c r="F5" s="14">
        <v>3.806</v>
      </c>
      <c r="G5" s="14">
        <v>56.0</v>
      </c>
      <c r="H5" s="15">
        <v>534.0</v>
      </c>
      <c r="M5" s="11">
        <f t="shared" si="1"/>
        <v>2</v>
      </c>
      <c r="N5" s="11">
        <f t="shared" si="2"/>
        <v>4</v>
      </c>
      <c r="O5" s="12">
        <f t="shared" si="3"/>
        <v>8</v>
      </c>
      <c r="P5" s="12">
        <f t="shared" si="4"/>
        <v>106</v>
      </c>
      <c r="Q5" s="11">
        <f t="shared" si="5"/>
        <v>5.6</v>
      </c>
      <c r="S5" s="11">
        <f t="shared" si="6"/>
        <v>684.3744</v>
      </c>
    </row>
    <row r="6">
      <c r="A6" s="7" t="s">
        <v>131</v>
      </c>
      <c r="B6" s="8">
        <v>466.0</v>
      </c>
      <c r="C6" s="8">
        <v>0.004</v>
      </c>
      <c r="D6" s="8">
        <v>6.0</v>
      </c>
      <c r="E6" s="8">
        <v>20.533</v>
      </c>
      <c r="F6" s="8">
        <v>2.908</v>
      </c>
      <c r="G6" s="8">
        <v>43.0</v>
      </c>
      <c r="H6" s="9">
        <v>699.0</v>
      </c>
      <c r="M6" s="11">
        <f t="shared" si="1"/>
        <v>2</v>
      </c>
      <c r="N6" s="11">
        <f t="shared" si="2"/>
        <v>5</v>
      </c>
      <c r="O6" s="12">
        <f t="shared" si="3"/>
        <v>10</v>
      </c>
      <c r="P6" s="12">
        <f t="shared" si="4"/>
        <v>101</v>
      </c>
      <c r="Q6" s="11">
        <f t="shared" si="5"/>
        <v>7</v>
      </c>
      <c r="S6" s="11">
        <f t="shared" si="6"/>
        <v>1172.6424</v>
      </c>
    </row>
    <row r="7">
      <c r="A7" s="13"/>
      <c r="B7" s="14"/>
      <c r="C7" s="14"/>
      <c r="D7" s="14"/>
      <c r="E7" s="14"/>
      <c r="F7" s="14"/>
      <c r="G7" s="14"/>
      <c r="H7" s="15"/>
      <c r="M7" s="11">
        <f t="shared" si="1"/>
        <v>0</v>
      </c>
      <c r="N7" s="11">
        <f t="shared" si="2"/>
        <v>0</v>
      </c>
      <c r="O7" s="12">
        <f t="shared" si="3"/>
        <v>0</v>
      </c>
      <c r="P7" s="12">
        <f t="shared" si="4"/>
        <v>0</v>
      </c>
      <c r="Q7" s="11">
        <f t="shared" si="5"/>
        <v>0</v>
      </c>
      <c r="S7" s="11">
        <f t="shared" si="6"/>
        <v>0</v>
      </c>
    </row>
    <row r="8">
      <c r="A8" s="7"/>
      <c r="B8" s="8"/>
      <c r="C8" s="8"/>
      <c r="D8" s="8"/>
      <c r="E8" s="8"/>
      <c r="F8" s="8"/>
      <c r="G8" s="8"/>
      <c r="H8" s="9"/>
      <c r="M8" s="11">
        <f t="shared" si="1"/>
        <v>0</v>
      </c>
      <c r="N8" s="11">
        <f t="shared" si="2"/>
        <v>0</v>
      </c>
      <c r="O8" s="12">
        <f t="shared" si="3"/>
        <v>0</v>
      </c>
      <c r="P8" s="12">
        <f t="shared" si="4"/>
        <v>0</v>
      </c>
      <c r="Q8" s="11">
        <f t="shared" si="5"/>
        <v>0</v>
      </c>
      <c r="S8" s="11">
        <f t="shared" si="6"/>
        <v>0</v>
      </c>
    </row>
    <row r="9">
      <c r="A9" s="13"/>
      <c r="B9" s="14"/>
      <c r="C9" s="14"/>
      <c r="D9" s="14"/>
      <c r="E9" s="14"/>
      <c r="F9" s="14"/>
      <c r="G9" s="14"/>
      <c r="H9" s="15"/>
      <c r="M9" s="11">
        <f t="shared" si="1"/>
        <v>0</v>
      </c>
      <c r="N9" s="11">
        <f t="shared" si="2"/>
        <v>0</v>
      </c>
      <c r="O9" s="12">
        <f t="shared" si="3"/>
        <v>0</v>
      </c>
      <c r="P9" s="12">
        <f t="shared" si="4"/>
        <v>0</v>
      </c>
      <c r="Q9" s="11">
        <f t="shared" si="5"/>
        <v>0</v>
      </c>
      <c r="S9" s="11">
        <f t="shared" si="6"/>
        <v>0</v>
      </c>
    </row>
    <row r="10">
      <c r="A10" s="7"/>
      <c r="B10" s="8"/>
      <c r="C10" s="8"/>
      <c r="D10" s="8"/>
      <c r="E10" s="8"/>
      <c r="F10" s="8"/>
      <c r="G10" s="8"/>
      <c r="H10" s="9"/>
      <c r="M10" s="11">
        <f t="shared" si="1"/>
        <v>0</v>
      </c>
      <c r="N10" s="11">
        <f t="shared" si="2"/>
        <v>0</v>
      </c>
      <c r="O10" s="12">
        <f t="shared" si="3"/>
        <v>0</v>
      </c>
      <c r="P10" s="12">
        <f t="shared" si="4"/>
        <v>0</v>
      </c>
      <c r="Q10" s="11">
        <f t="shared" si="5"/>
        <v>0</v>
      </c>
      <c r="S10" s="11">
        <f t="shared" si="6"/>
        <v>0</v>
      </c>
    </row>
    <row r="11">
      <c r="A11" s="13"/>
      <c r="B11" s="14"/>
      <c r="C11" s="14"/>
      <c r="D11" s="14"/>
      <c r="E11" s="14"/>
      <c r="F11" s="14"/>
      <c r="G11" s="14"/>
      <c r="H11" s="15"/>
      <c r="M11" s="11">
        <f t="shared" si="1"/>
        <v>0</v>
      </c>
      <c r="N11" s="11">
        <f t="shared" si="2"/>
        <v>0</v>
      </c>
      <c r="O11" s="12">
        <f t="shared" si="3"/>
        <v>0</v>
      </c>
      <c r="P11" s="12">
        <f t="shared" si="4"/>
        <v>0</v>
      </c>
      <c r="Q11" s="11">
        <f t="shared" si="5"/>
        <v>0</v>
      </c>
      <c r="S11" s="11">
        <f t="shared" si="6"/>
        <v>0</v>
      </c>
    </row>
    <row r="12">
      <c r="A12" s="7"/>
      <c r="B12" s="8"/>
      <c r="C12" s="8"/>
      <c r="D12" s="8"/>
      <c r="E12" s="8"/>
      <c r="F12" s="8"/>
      <c r="G12" s="8"/>
      <c r="H12" s="9"/>
      <c r="M12" s="11">
        <f t="shared" si="1"/>
        <v>0</v>
      </c>
      <c r="N12" s="11">
        <f t="shared" si="2"/>
        <v>0</v>
      </c>
      <c r="O12" s="12">
        <f t="shared" si="3"/>
        <v>0</v>
      </c>
      <c r="P12" s="12">
        <f t="shared" si="4"/>
        <v>0</v>
      </c>
      <c r="Q12" s="11">
        <f t="shared" si="5"/>
        <v>0</v>
      </c>
      <c r="S12" s="11">
        <f t="shared" si="6"/>
        <v>0</v>
      </c>
    </row>
    <row r="13">
      <c r="A13" s="13"/>
      <c r="B13" s="14"/>
      <c r="C13" s="14"/>
      <c r="D13" s="14"/>
      <c r="E13" s="14"/>
      <c r="F13" s="14"/>
      <c r="G13" s="14"/>
      <c r="H13" s="15"/>
      <c r="M13" s="11">
        <f t="shared" si="1"/>
        <v>0</v>
      </c>
      <c r="N13" s="11">
        <f t="shared" si="2"/>
        <v>0</v>
      </c>
      <c r="O13" s="12">
        <f t="shared" si="3"/>
        <v>0</v>
      </c>
      <c r="P13" s="12">
        <f t="shared" si="4"/>
        <v>0</v>
      </c>
      <c r="Q13" s="11">
        <f t="shared" si="5"/>
        <v>0</v>
      </c>
      <c r="S13" s="11">
        <f t="shared" si="6"/>
        <v>0</v>
      </c>
    </row>
    <row r="14">
      <c r="A14" s="7"/>
      <c r="B14" s="8"/>
      <c r="C14" s="8"/>
      <c r="D14" s="8"/>
      <c r="E14" s="8"/>
      <c r="F14" s="8"/>
      <c r="G14" s="8"/>
      <c r="H14" s="9"/>
      <c r="M14" s="11">
        <f t="shared" si="1"/>
        <v>0</v>
      </c>
      <c r="N14" s="11">
        <f t="shared" si="2"/>
        <v>0</v>
      </c>
      <c r="O14" s="12">
        <f t="shared" si="3"/>
        <v>0</v>
      </c>
      <c r="P14" s="12">
        <f t="shared" si="4"/>
        <v>0</v>
      </c>
      <c r="Q14" s="11">
        <f t="shared" si="5"/>
        <v>0</v>
      </c>
      <c r="S14" s="11">
        <f t="shared" si="6"/>
        <v>0</v>
      </c>
    </row>
    <row r="15">
      <c r="A15" s="13"/>
      <c r="B15" s="14"/>
      <c r="C15" s="14"/>
      <c r="D15" s="14"/>
      <c r="E15" s="14"/>
      <c r="F15" s="14"/>
      <c r="G15" s="14"/>
      <c r="H15" s="15"/>
      <c r="M15" s="11">
        <f t="shared" si="1"/>
        <v>0</v>
      </c>
      <c r="N15" s="11">
        <f t="shared" si="2"/>
        <v>0</v>
      </c>
      <c r="O15" s="12">
        <f t="shared" si="3"/>
        <v>0</v>
      </c>
      <c r="P15" s="12">
        <f t="shared" si="4"/>
        <v>0</v>
      </c>
      <c r="Q15" s="11">
        <f t="shared" si="5"/>
        <v>0</v>
      </c>
      <c r="S15" s="11">
        <f t="shared" si="6"/>
        <v>0</v>
      </c>
    </row>
    <row r="16">
      <c r="A16" s="7"/>
      <c r="B16" s="8"/>
      <c r="C16" s="8"/>
      <c r="D16" s="8"/>
      <c r="E16" s="8"/>
      <c r="F16" s="8"/>
      <c r="G16" s="8"/>
      <c r="H16" s="9"/>
      <c r="M16" s="11">
        <f t="shared" si="1"/>
        <v>0</v>
      </c>
      <c r="N16" s="11">
        <f t="shared" si="2"/>
        <v>0</v>
      </c>
      <c r="O16" s="12">
        <f t="shared" si="3"/>
        <v>0</v>
      </c>
      <c r="P16" s="12">
        <f t="shared" si="4"/>
        <v>0</v>
      </c>
      <c r="Q16" s="11">
        <f t="shared" si="5"/>
        <v>0</v>
      </c>
      <c r="S16" s="11">
        <f t="shared" si="6"/>
        <v>0</v>
      </c>
    </row>
    <row r="17">
      <c r="A17" s="13"/>
      <c r="B17" s="14"/>
      <c r="C17" s="14"/>
      <c r="D17" s="14"/>
      <c r="E17" s="14"/>
      <c r="F17" s="14"/>
      <c r="G17" s="14"/>
      <c r="H17" s="15"/>
      <c r="M17" s="11">
        <f t="shared" si="1"/>
        <v>0</v>
      </c>
      <c r="N17" s="11">
        <f t="shared" si="2"/>
        <v>0</v>
      </c>
      <c r="O17" s="12">
        <f t="shared" si="3"/>
        <v>0</v>
      </c>
      <c r="P17" s="12">
        <f t="shared" si="4"/>
        <v>0</v>
      </c>
      <c r="Q17" s="11">
        <f t="shared" si="5"/>
        <v>0</v>
      </c>
      <c r="S17" s="11">
        <f t="shared" si="6"/>
        <v>0</v>
      </c>
    </row>
    <row r="18">
      <c r="A18" s="7"/>
      <c r="B18" s="8"/>
      <c r="C18" s="8"/>
      <c r="D18" s="8"/>
      <c r="E18" s="8"/>
      <c r="F18" s="8"/>
      <c r="G18" s="8"/>
      <c r="H18" s="9"/>
      <c r="M18" s="11">
        <f t="shared" si="1"/>
        <v>0</v>
      </c>
      <c r="N18" s="11">
        <f t="shared" si="2"/>
        <v>0</v>
      </c>
      <c r="O18" s="12">
        <f t="shared" si="3"/>
        <v>0</v>
      </c>
      <c r="P18" s="12">
        <f t="shared" si="4"/>
        <v>0</v>
      </c>
      <c r="Q18" s="11">
        <f t="shared" si="5"/>
        <v>0</v>
      </c>
      <c r="S18" s="11">
        <f t="shared" si="6"/>
        <v>0</v>
      </c>
    </row>
    <row r="19">
      <c r="A19" s="13"/>
      <c r="B19" s="14"/>
      <c r="C19" s="14"/>
      <c r="D19" s="14"/>
      <c r="E19" s="14"/>
      <c r="F19" s="14"/>
      <c r="G19" s="14"/>
      <c r="H19" s="15"/>
      <c r="M19" s="11">
        <f t="shared" si="1"/>
        <v>0</v>
      </c>
      <c r="N19" s="11">
        <f t="shared" si="2"/>
        <v>0</v>
      </c>
      <c r="O19" s="12">
        <f t="shared" si="3"/>
        <v>0</v>
      </c>
      <c r="P19" s="12">
        <f t="shared" si="4"/>
        <v>0</v>
      </c>
      <c r="Q19" s="11">
        <f t="shared" si="5"/>
        <v>0</v>
      </c>
      <c r="S19" s="11">
        <f t="shared" si="6"/>
        <v>0</v>
      </c>
    </row>
    <row r="20">
      <c r="A20" s="7"/>
      <c r="B20" s="8"/>
      <c r="C20" s="8"/>
      <c r="D20" s="8"/>
      <c r="E20" s="8"/>
      <c r="F20" s="8"/>
      <c r="G20" s="8"/>
      <c r="H20" s="9"/>
      <c r="M20" s="11">
        <f t="shared" si="1"/>
        <v>0</v>
      </c>
      <c r="N20" s="11">
        <f t="shared" si="2"/>
        <v>0</v>
      </c>
      <c r="O20" s="12">
        <f t="shared" si="3"/>
        <v>0</v>
      </c>
      <c r="P20" s="12">
        <f t="shared" si="4"/>
        <v>0</v>
      </c>
      <c r="Q20" s="11">
        <f t="shared" si="5"/>
        <v>0</v>
      </c>
      <c r="S20" s="11">
        <f t="shared" si="6"/>
        <v>0</v>
      </c>
    </row>
    <row r="21">
      <c r="A21" s="13"/>
      <c r="B21" s="14"/>
      <c r="C21" s="14"/>
      <c r="D21" s="14"/>
      <c r="E21" s="14"/>
      <c r="F21" s="14"/>
      <c r="G21" s="14"/>
      <c r="H21" s="15"/>
      <c r="M21" s="11">
        <f t="shared" si="1"/>
        <v>0</v>
      </c>
      <c r="N21" s="11">
        <f t="shared" si="2"/>
        <v>0</v>
      </c>
      <c r="O21" s="12">
        <f t="shared" si="3"/>
        <v>0</v>
      </c>
      <c r="P21" s="12">
        <f t="shared" si="4"/>
        <v>0</v>
      </c>
      <c r="Q21" s="11">
        <f t="shared" si="5"/>
        <v>0</v>
      </c>
      <c r="S21" s="11">
        <f t="shared" si="6"/>
        <v>0</v>
      </c>
    </row>
    <row r="22">
      <c r="A22" s="7"/>
      <c r="B22" s="8"/>
      <c r="C22" s="8"/>
      <c r="D22" s="8"/>
      <c r="E22" s="8"/>
      <c r="F22" s="8"/>
      <c r="G22" s="8"/>
      <c r="H22" s="9"/>
      <c r="M22" s="11">
        <f t="shared" si="1"/>
        <v>0</v>
      </c>
      <c r="N22" s="11">
        <f t="shared" si="2"/>
        <v>0</v>
      </c>
      <c r="O22" s="12">
        <f t="shared" si="3"/>
        <v>0</v>
      </c>
      <c r="P22" s="12">
        <f t="shared" si="4"/>
        <v>0</v>
      </c>
      <c r="Q22" s="11">
        <f t="shared" si="5"/>
        <v>0</v>
      </c>
      <c r="S22" s="11">
        <f t="shared" si="6"/>
        <v>0</v>
      </c>
    </row>
    <row r="23">
      <c r="A23" s="13"/>
      <c r="B23" s="14"/>
      <c r="C23" s="14"/>
      <c r="D23" s="14"/>
      <c r="E23" s="14"/>
      <c r="F23" s="14"/>
      <c r="G23" s="14"/>
      <c r="H23" s="15"/>
      <c r="M23" s="11">
        <f t="shared" si="1"/>
        <v>0</v>
      </c>
      <c r="N23" s="11">
        <f t="shared" si="2"/>
        <v>0</v>
      </c>
      <c r="O23" s="12">
        <f t="shared" si="3"/>
        <v>0</v>
      </c>
      <c r="P23" s="12">
        <f t="shared" si="4"/>
        <v>0</v>
      </c>
      <c r="Q23" s="11">
        <f t="shared" si="5"/>
        <v>0</v>
      </c>
      <c r="S23" s="11">
        <f t="shared" si="6"/>
        <v>0</v>
      </c>
    </row>
    <row r="24">
      <c r="A24" s="7"/>
      <c r="B24" s="8"/>
      <c r="C24" s="8"/>
      <c r="D24" s="8"/>
      <c r="E24" s="8"/>
      <c r="F24" s="8"/>
      <c r="G24" s="8"/>
      <c r="H24" s="9"/>
      <c r="M24" s="11">
        <f t="shared" si="1"/>
        <v>0</v>
      </c>
      <c r="N24" s="11">
        <f t="shared" si="2"/>
        <v>0</v>
      </c>
      <c r="O24" s="12">
        <f t="shared" si="3"/>
        <v>0</v>
      </c>
      <c r="P24" s="12">
        <f t="shared" si="4"/>
        <v>0</v>
      </c>
      <c r="Q24" s="11">
        <f t="shared" si="5"/>
        <v>0</v>
      </c>
      <c r="S24" s="11">
        <f t="shared" si="6"/>
        <v>0</v>
      </c>
    </row>
    <row r="25">
      <c r="A25" s="13"/>
      <c r="B25" s="14"/>
      <c r="C25" s="14"/>
      <c r="D25" s="14"/>
      <c r="E25" s="14"/>
      <c r="F25" s="14"/>
      <c r="G25" s="14"/>
      <c r="H25" s="15"/>
      <c r="M25" s="11">
        <f t="shared" si="1"/>
        <v>0</v>
      </c>
      <c r="N25" s="11">
        <f t="shared" si="2"/>
        <v>0</v>
      </c>
      <c r="O25" s="12">
        <f t="shared" si="3"/>
        <v>0</v>
      </c>
      <c r="P25" s="12">
        <f t="shared" si="4"/>
        <v>0</v>
      </c>
      <c r="Q25" s="11">
        <f t="shared" si="5"/>
        <v>0</v>
      </c>
      <c r="S25" s="11">
        <f t="shared" si="6"/>
        <v>0</v>
      </c>
    </row>
    <row r="26">
      <c r="A26" s="7"/>
      <c r="B26" s="8"/>
      <c r="C26" s="8"/>
      <c r="D26" s="8"/>
      <c r="E26" s="8"/>
      <c r="F26" s="8"/>
      <c r="G26" s="8"/>
      <c r="H26" s="9"/>
      <c r="M26" s="11">
        <f t="shared" si="1"/>
        <v>0</v>
      </c>
      <c r="N26" s="11">
        <f t="shared" si="2"/>
        <v>0</v>
      </c>
      <c r="O26" s="12">
        <f t="shared" si="3"/>
        <v>0</v>
      </c>
      <c r="P26" s="12">
        <f t="shared" si="4"/>
        <v>0</v>
      </c>
      <c r="Q26" s="11">
        <f t="shared" si="5"/>
        <v>0</v>
      </c>
      <c r="S26" s="11">
        <f t="shared" si="6"/>
        <v>0</v>
      </c>
    </row>
    <row r="27">
      <c r="A27" s="13"/>
      <c r="B27" s="14"/>
      <c r="C27" s="14"/>
      <c r="D27" s="14"/>
      <c r="E27" s="14"/>
      <c r="F27" s="14"/>
      <c r="G27" s="14"/>
      <c r="H27" s="15"/>
      <c r="M27" s="11">
        <f t="shared" si="1"/>
        <v>0</v>
      </c>
      <c r="N27" s="11">
        <f t="shared" si="2"/>
        <v>0</v>
      </c>
      <c r="O27" s="12">
        <f t="shared" si="3"/>
        <v>0</v>
      </c>
      <c r="P27" s="12">
        <f t="shared" si="4"/>
        <v>0</v>
      </c>
      <c r="Q27" s="11">
        <f t="shared" si="5"/>
        <v>0</v>
      </c>
      <c r="S27" s="11">
        <f t="shared" si="6"/>
        <v>0</v>
      </c>
    </row>
    <row r="28">
      <c r="A28" s="7"/>
      <c r="B28" s="8"/>
      <c r="C28" s="8"/>
      <c r="D28" s="8"/>
      <c r="E28" s="8"/>
      <c r="F28" s="8"/>
      <c r="G28" s="8"/>
      <c r="H28" s="9"/>
      <c r="M28" s="11">
        <f t="shared" si="1"/>
        <v>0</v>
      </c>
      <c r="N28" s="11">
        <f t="shared" si="2"/>
        <v>0</v>
      </c>
      <c r="O28" s="12">
        <f t="shared" si="3"/>
        <v>0</v>
      </c>
      <c r="P28" s="12">
        <f t="shared" si="4"/>
        <v>0</v>
      </c>
      <c r="Q28" s="11">
        <f t="shared" si="5"/>
        <v>0</v>
      </c>
      <c r="S28" s="11">
        <f t="shared" si="6"/>
        <v>0</v>
      </c>
    </row>
    <row r="29">
      <c r="A29" s="13"/>
      <c r="B29" s="14"/>
      <c r="C29" s="14"/>
      <c r="D29" s="14"/>
      <c r="E29" s="14"/>
      <c r="F29" s="14"/>
      <c r="G29" s="14"/>
      <c r="H29" s="15"/>
      <c r="M29" s="11">
        <f t="shared" si="1"/>
        <v>0</v>
      </c>
      <c r="N29" s="11">
        <f t="shared" si="2"/>
        <v>0</v>
      </c>
      <c r="O29" s="12">
        <f t="shared" si="3"/>
        <v>0</v>
      </c>
      <c r="P29" s="12">
        <f t="shared" si="4"/>
        <v>0</v>
      </c>
      <c r="Q29" s="11">
        <f t="shared" si="5"/>
        <v>0</v>
      </c>
      <c r="S29" s="11">
        <f t="shared" si="6"/>
        <v>0</v>
      </c>
    </row>
    <row r="30">
      <c r="A30" s="7"/>
      <c r="B30" s="8"/>
      <c r="C30" s="8"/>
      <c r="D30" s="8"/>
      <c r="E30" s="8"/>
      <c r="F30" s="8"/>
      <c r="G30" s="8"/>
      <c r="H30" s="9"/>
      <c r="M30" s="11">
        <f t="shared" si="1"/>
        <v>0</v>
      </c>
      <c r="N30" s="11">
        <f t="shared" si="2"/>
        <v>0</v>
      </c>
      <c r="O30" s="12">
        <f t="shared" si="3"/>
        <v>0</v>
      </c>
      <c r="P30" s="12">
        <f t="shared" si="4"/>
        <v>0</v>
      </c>
      <c r="Q30" s="11">
        <f t="shared" si="5"/>
        <v>0</v>
      </c>
      <c r="S30" s="11">
        <f t="shared" si="6"/>
        <v>0</v>
      </c>
    </row>
    <row r="31">
      <c r="A31" s="13"/>
      <c r="B31" s="14"/>
      <c r="C31" s="14"/>
      <c r="D31" s="14"/>
      <c r="E31" s="14"/>
      <c r="F31" s="14"/>
      <c r="G31" s="14"/>
      <c r="H31" s="15"/>
      <c r="M31" s="11">
        <f t="shared" si="1"/>
        <v>0</v>
      </c>
      <c r="N31" s="11">
        <f t="shared" si="2"/>
        <v>0</v>
      </c>
      <c r="O31" s="12">
        <f t="shared" si="3"/>
        <v>0</v>
      </c>
      <c r="P31" s="12">
        <f t="shared" si="4"/>
        <v>0</v>
      </c>
      <c r="Q31" s="11">
        <f t="shared" si="5"/>
        <v>0</v>
      </c>
      <c r="S31" s="11">
        <f t="shared" si="6"/>
        <v>0</v>
      </c>
    </row>
    <row r="32">
      <c r="A32" s="7"/>
      <c r="B32" s="8"/>
      <c r="C32" s="8"/>
      <c r="D32" s="8"/>
      <c r="E32" s="8"/>
      <c r="F32" s="8"/>
      <c r="G32" s="8"/>
      <c r="H32" s="9"/>
      <c r="M32" s="11">
        <f t="shared" si="1"/>
        <v>0</v>
      </c>
      <c r="N32" s="11">
        <f t="shared" si="2"/>
        <v>0</v>
      </c>
      <c r="O32" s="12">
        <f t="shared" si="3"/>
        <v>0</v>
      </c>
      <c r="P32" s="12">
        <f t="shared" si="4"/>
        <v>0</v>
      </c>
      <c r="Q32" s="11">
        <f t="shared" si="5"/>
        <v>0</v>
      </c>
      <c r="S32" s="11">
        <f t="shared" si="6"/>
        <v>0</v>
      </c>
    </row>
    <row r="33">
      <c r="A33" s="13"/>
      <c r="B33" s="14"/>
      <c r="C33" s="14"/>
      <c r="D33" s="14"/>
      <c r="E33" s="14"/>
      <c r="F33" s="14"/>
      <c r="G33" s="14"/>
      <c r="H33" s="15"/>
      <c r="M33" s="11">
        <f t="shared" si="1"/>
        <v>0</v>
      </c>
      <c r="N33" s="11">
        <f t="shared" si="2"/>
        <v>0</v>
      </c>
      <c r="O33" s="12">
        <f t="shared" si="3"/>
        <v>0</v>
      </c>
      <c r="P33" s="12">
        <f t="shared" si="4"/>
        <v>0</v>
      </c>
      <c r="Q33" s="11">
        <f t="shared" si="5"/>
        <v>0</v>
      </c>
      <c r="S33" s="11">
        <f t="shared" si="6"/>
        <v>0</v>
      </c>
    </row>
    <row r="34">
      <c r="A34" s="7"/>
      <c r="B34" s="8"/>
      <c r="C34" s="8"/>
      <c r="D34" s="8"/>
      <c r="E34" s="8"/>
      <c r="F34" s="8"/>
      <c r="G34" s="8"/>
      <c r="H34" s="9"/>
      <c r="M34" s="11">
        <f t="shared" si="1"/>
        <v>0</v>
      </c>
      <c r="N34" s="11">
        <f t="shared" si="2"/>
        <v>0</v>
      </c>
      <c r="O34" s="12">
        <f t="shared" si="3"/>
        <v>0</v>
      </c>
      <c r="P34" s="12">
        <f t="shared" si="4"/>
        <v>0</v>
      </c>
      <c r="Q34" s="11">
        <f t="shared" si="5"/>
        <v>0</v>
      </c>
      <c r="S34" s="11">
        <f t="shared" si="6"/>
        <v>0</v>
      </c>
    </row>
    <row r="35">
      <c r="A35" s="16"/>
      <c r="B35" s="17"/>
      <c r="C35" s="17"/>
      <c r="D35" s="17"/>
      <c r="E35" s="17"/>
      <c r="F35" s="17"/>
      <c r="G35" s="17"/>
      <c r="H35" s="18"/>
      <c r="M35" s="11">
        <f t="shared" si="1"/>
        <v>0</v>
      </c>
      <c r="N35" s="11">
        <f t="shared" si="2"/>
        <v>0</v>
      </c>
      <c r="O35" s="12">
        <f t="shared" si="3"/>
        <v>0</v>
      </c>
      <c r="P35" s="12">
        <f t="shared" si="4"/>
        <v>0</v>
      </c>
      <c r="Q35" s="11">
        <f t="shared" si="5"/>
        <v>0</v>
      </c>
      <c r="S35" s="11">
        <f t="shared" si="6"/>
        <v>0</v>
      </c>
    </row>
  </sheetData>
  <drawing r:id="rId1"/>
  <tableParts count="1">
    <tablePart r:id="rId3"/>
  </tableParts>
</worksheet>
</file>